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Veřejné zakázky\2025 veřejné zakázky\25030 - PO - Retence dešťových vod ze střech objektu ČNB v Hradci Králové\Poptávkový dopis vč. příloh (smlouva)\"/>
    </mc:Choice>
  </mc:AlternateContent>
  <bookViews>
    <workbookView xWindow="0" yWindow="0" windowWidth="28800" windowHeight="14100" activeTab="4"/>
  </bookViews>
  <sheets>
    <sheet name="Rekapitulace stavby" sheetId="1" r:id="rId1"/>
    <sheet name="1 - Stavební část" sheetId="2" r:id="rId2"/>
    <sheet name="2.1 - Zdravotní technika" sheetId="3" r:id="rId3"/>
    <sheet name="2.2 - Elektroinstalace" sheetId="4" r:id="rId4"/>
    <sheet name="Pokyny pro vyplnění" sheetId="5" r:id="rId5"/>
  </sheets>
  <definedNames>
    <definedName name="_xlnm._FilterDatabase" localSheetId="1" hidden="1">'1 - Stavební část'!$C$90:$K$217</definedName>
    <definedName name="_xlnm._FilterDatabase" localSheetId="2" hidden="1">'2.1 - Zdravotní technika'!$C$83:$K$180</definedName>
    <definedName name="_xlnm._FilterDatabase" localSheetId="3" hidden="1">'2.2 - Elektroinstalace'!$C$82:$K$130</definedName>
    <definedName name="_xlnm.Print_Titles" localSheetId="1">'1 - Stavební část'!$90:$90</definedName>
    <definedName name="_xlnm.Print_Titles" localSheetId="2">'2.1 - Zdravotní technika'!$83:$83</definedName>
    <definedName name="_xlnm.Print_Titles" localSheetId="3">'2.2 - Elektroinstalace'!$82:$82</definedName>
    <definedName name="_xlnm.Print_Titles" localSheetId="0">'Rekapitulace stavby'!$52:$52</definedName>
    <definedName name="_xlnm.Print_Area" localSheetId="1">'1 - Stavební část'!$C$4:$J$39,'1 - Stavební část'!$C$45:$J$72,'1 - Stavební část'!$C$78:$K$217</definedName>
    <definedName name="_xlnm.Print_Area" localSheetId="2">'2.1 - Zdravotní technika'!$C$4:$J$39,'2.1 - Zdravotní technika'!$C$45:$J$65,'2.1 - Zdravotní technika'!$C$71:$K$180</definedName>
    <definedName name="_xlnm.Print_Area" localSheetId="3">'2.2 - Elektroinstalace'!$C$4:$J$39,'2.2 - Elektroinstalace'!$C$45:$J$64,'2.2 - Elektroinstalace'!$C$70:$K$130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</definedNames>
  <calcPr calcId="162913"/>
</workbook>
</file>

<file path=xl/calcChain.xml><?xml version="1.0" encoding="utf-8"?>
<calcChain xmlns="http://schemas.openxmlformats.org/spreadsheetml/2006/main">
  <c r="J94" i="2" l="1"/>
  <c r="J18" i="2"/>
  <c r="J37" i="4" l="1"/>
  <c r="J36" i="4"/>
  <c r="AY57" i="1" s="1"/>
  <c r="J35" i="4"/>
  <c r="AX57" i="1" s="1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5" i="4"/>
  <c r="BH115" i="4"/>
  <c r="BG115" i="4"/>
  <c r="BF115" i="4"/>
  <c r="T115" i="4"/>
  <c r="R115" i="4"/>
  <c r="P115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2" i="4"/>
  <c r="BH112" i="4"/>
  <c r="BG112" i="4"/>
  <c r="BF112" i="4"/>
  <c r="T112" i="4"/>
  <c r="R112" i="4"/>
  <c r="P112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9" i="4"/>
  <c r="BH109" i="4"/>
  <c r="BG109" i="4"/>
  <c r="BF109" i="4"/>
  <c r="T109" i="4"/>
  <c r="R109" i="4"/>
  <c r="P109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4" i="4"/>
  <c r="BH94" i="4"/>
  <c r="BG94" i="4"/>
  <c r="BF94" i="4"/>
  <c r="T94" i="4"/>
  <c r="R94" i="4"/>
  <c r="P94" i="4"/>
  <c r="BI93" i="4"/>
  <c r="BH93" i="4"/>
  <c r="BG93" i="4"/>
  <c r="BF93" i="4"/>
  <c r="T93" i="4"/>
  <c r="R93" i="4"/>
  <c r="P93" i="4"/>
  <c r="BI92" i="4"/>
  <c r="BH92" i="4"/>
  <c r="BG92" i="4"/>
  <c r="BF92" i="4"/>
  <c r="T92" i="4"/>
  <c r="R92" i="4"/>
  <c r="P92" i="4"/>
  <c r="BI91" i="4"/>
  <c r="BH91" i="4"/>
  <c r="BG91" i="4"/>
  <c r="BF91" i="4"/>
  <c r="T91" i="4"/>
  <c r="R91" i="4"/>
  <c r="P91" i="4"/>
  <c r="BI90" i="4"/>
  <c r="BH90" i="4"/>
  <c r="BG90" i="4"/>
  <c r="BF90" i="4"/>
  <c r="T90" i="4"/>
  <c r="R90" i="4"/>
  <c r="P90" i="4"/>
  <c r="BI89" i="4"/>
  <c r="BH89" i="4"/>
  <c r="BG89" i="4"/>
  <c r="BF89" i="4"/>
  <c r="T89" i="4"/>
  <c r="R89" i="4"/>
  <c r="P89" i="4"/>
  <c r="BI87" i="4"/>
  <c r="BH87" i="4"/>
  <c r="BG87" i="4"/>
  <c r="BF87" i="4"/>
  <c r="T87" i="4"/>
  <c r="R87" i="4"/>
  <c r="P87" i="4"/>
  <c r="BI86" i="4"/>
  <c r="BH86" i="4"/>
  <c r="BG86" i="4"/>
  <c r="BF86" i="4"/>
  <c r="T86" i="4"/>
  <c r="R86" i="4"/>
  <c r="P86" i="4"/>
  <c r="BI85" i="4"/>
  <c r="BH85" i="4"/>
  <c r="BG85" i="4"/>
  <c r="BF85" i="4"/>
  <c r="T85" i="4"/>
  <c r="R85" i="4"/>
  <c r="P85" i="4"/>
  <c r="F77" i="4"/>
  <c r="E75" i="4"/>
  <c r="F52" i="4"/>
  <c r="E50" i="4"/>
  <c r="J24" i="4"/>
  <c r="E24" i="4"/>
  <c r="J80" i="4" s="1"/>
  <c r="J23" i="4"/>
  <c r="J21" i="4"/>
  <c r="E21" i="4"/>
  <c r="J79" i="4" s="1"/>
  <c r="J20" i="4"/>
  <c r="J18" i="4"/>
  <c r="E18" i="4"/>
  <c r="F55" i="4" s="1"/>
  <c r="J17" i="4"/>
  <c r="J15" i="4"/>
  <c r="E15" i="4"/>
  <c r="F54" i="4" s="1"/>
  <c r="J14" i="4"/>
  <c r="J12" i="4"/>
  <c r="J52" i="4" s="1"/>
  <c r="E7" i="4"/>
  <c r="E48" i="4" s="1"/>
  <c r="J37" i="3"/>
  <c r="J36" i="3"/>
  <c r="AY56" i="1" s="1"/>
  <c r="J35" i="3"/>
  <c r="AX56" i="1" s="1"/>
  <c r="BI177" i="3"/>
  <c r="BH177" i="3"/>
  <c r="BG177" i="3"/>
  <c r="BF177" i="3"/>
  <c r="T177" i="3"/>
  <c r="R177" i="3"/>
  <c r="P177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6" i="3"/>
  <c r="BH166" i="3"/>
  <c r="BG166" i="3"/>
  <c r="BF166" i="3"/>
  <c r="T166" i="3"/>
  <c r="R166" i="3"/>
  <c r="P166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0" i="3"/>
  <c r="BH140" i="3"/>
  <c r="BG140" i="3"/>
  <c r="BF140" i="3"/>
  <c r="T140" i="3"/>
  <c r="R140" i="3"/>
  <c r="P140" i="3"/>
  <c r="BI136" i="3"/>
  <c r="BH136" i="3"/>
  <c r="BG136" i="3"/>
  <c r="BF136" i="3"/>
  <c r="T136" i="3"/>
  <c r="R136" i="3"/>
  <c r="P136" i="3"/>
  <c r="BI132" i="3"/>
  <c r="BH132" i="3"/>
  <c r="BG132" i="3"/>
  <c r="BF132" i="3"/>
  <c r="T132" i="3"/>
  <c r="R132" i="3"/>
  <c r="P132" i="3"/>
  <c r="BI128" i="3"/>
  <c r="BH128" i="3"/>
  <c r="BG128" i="3"/>
  <c r="BF128" i="3"/>
  <c r="T128" i="3"/>
  <c r="R128" i="3"/>
  <c r="P128" i="3"/>
  <c r="BI125" i="3"/>
  <c r="BH125" i="3"/>
  <c r="BG125" i="3"/>
  <c r="BF125" i="3"/>
  <c r="T125" i="3"/>
  <c r="R125" i="3"/>
  <c r="P125" i="3"/>
  <c r="BI121" i="3"/>
  <c r="BH121" i="3"/>
  <c r="BG121" i="3"/>
  <c r="BF121" i="3"/>
  <c r="T121" i="3"/>
  <c r="R121" i="3"/>
  <c r="P121" i="3"/>
  <c r="BI117" i="3"/>
  <c r="BH117" i="3"/>
  <c r="BG117" i="3"/>
  <c r="BF117" i="3"/>
  <c r="T117" i="3"/>
  <c r="R117" i="3"/>
  <c r="P117" i="3"/>
  <c r="BI113" i="3"/>
  <c r="BH113" i="3"/>
  <c r="BG113" i="3"/>
  <c r="BF113" i="3"/>
  <c r="T113" i="3"/>
  <c r="R113" i="3"/>
  <c r="P113" i="3"/>
  <c r="BI108" i="3"/>
  <c r="BH108" i="3"/>
  <c r="BG108" i="3"/>
  <c r="BF108" i="3"/>
  <c r="T108" i="3"/>
  <c r="R108" i="3"/>
  <c r="P108" i="3"/>
  <c r="BI105" i="3"/>
  <c r="BH105" i="3"/>
  <c r="BG105" i="3"/>
  <c r="BF105" i="3"/>
  <c r="T105" i="3"/>
  <c r="R105" i="3"/>
  <c r="P105" i="3"/>
  <c r="BI102" i="3"/>
  <c r="BH102" i="3"/>
  <c r="BG102" i="3"/>
  <c r="BF102" i="3"/>
  <c r="T102" i="3"/>
  <c r="R102" i="3"/>
  <c r="P102" i="3"/>
  <c r="BI99" i="3"/>
  <c r="BH99" i="3"/>
  <c r="BG99" i="3"/>
  <c r="BF99" i="3"/>
  <c r="T99" i="3"/>
  <c r="R99" i="3"/>
  <c r="P99" i="3"/>
  <c r="BI96" i="3"/>
  <c r="BH96" i="3"/>
  <c r="BG96" i="3"/>
  <c r="BF96" i="3"/>
  <c r="T96" i="3"/>
  <c r="R96" i="3"/>
  <c r="P96" i="3"/>
  <c r="BI93" i="3"/>
  <c r="BH93" i="3"/>
  <c r="BG93" i="3"/>
  <c r="BF93" i="3"/>
  <c r="T93" i="3"/>
  <c r="R93" i="3"/>
  <c r="P93" i="3"/>
  <c r="BI90" i="3"/>
  <c r="BH90" i="3"/>
  <c r="BG90" i="3"/>
  <c r="BF90" i="3"/>
  <c r="T90" i="3"/>
  <c r="R90" i="3"/>
  <c r="P90" i="3"/>
  <c r="BI87" i="3"/>
  <c r="BH87" i="3"/>
  <c r="BG87" i="3"/>
  <c r="BF87" i="3"/>
  <c r="T87" i="3"/>
  <c r="R87" i="3"/>
  <c r="P87" i="3"/>
  <c r="J81" i="3"/>
  <c r="J80" i="3"/>
  <c r="F80" i="3"/>
  <c r="F78" i="3"/>
  <c r="E76" i="3"/>
  <c r="J55" i="3"/>
  <c r="J54" i="3"/>
  <c r="F54" i="3"/>
  <c r="F52" i="3"/>
  <c r="E50" i="3"/>
  <c r="J18" i="3"/>
  <c r="E18" i="3"/>
  <c r="F81" i="3" s="1"/>
  <c r="J17" i="3"/>
  <c r="J12" i="3"/>
  <c r="J52" i="3"/>
  <c r="E7" i="3"/>
  <c r="E74" i="3" s="1"/>
  <c r="J37" i="2"/>
  <c r="J36" i="2"/>
  <c r="AY55" i="1" s="1"/>
  <c r="J35" i="2"/>
  <c r="AX55" i="1" s="1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1" i="2"/>
  <c r="BH191" i="2"/>
  <c r="BG191" i="2"/>
  <c r="BF191" i="2"/>
  <c r="T191" i="2"/>
  <c r="R191" i="2"/>
  <c r="P191" i="2"/>
  <c r="BI187" i="2"/>
  <c r="BH187" i="2"/>
  <c r="BG187" i="2"/>
  <c r="BF187" i="2"/>
  <c r="T187" i="2"/>
  <c r="R187" i="2"/>
  <c r="P187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5" i="2"/>
  <c r="BH155" i="2"/>
  <c r="BG155" i="2"/>
  <c r="BF155" i="2"/>
  <c r="T155" i="2"/>
  <c r="R155" i="2"/>
  <c r="P155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T139" i="2" s="1"/>
  <c r="R140" i="2"/>
  <c r="R139" i="2" s="1"/>
  <c r="P140" i="2"/>
  <c r="P139" i="2" s="1"/>
  <c r="BI135" i="2"/>
  <c r="BH135" i="2"/>
  <c r="BG135" i="2"/>
  <c r="BF135" i="2"/>
  <c r="T135" i="2"/>
  <c r="T134" i="2" s="1"/>
  <c r="R135" i="2"/>
  <c r="R134" i="2" s="1"/>
  <c r="P135" i="2"/>
  <c r="P134" i="2" s="1"/>
  <c r="BI131" i="2"/>
  <c r="BH131" i="2"/>
  <c r="BG131" i="2"/>
  <c r="BF131" i="2"/>
  <c r="T131" i="2"/>
  <c r="T130" i="2" s="1"/>
  <c r="R131" i="2"/>
  <c r="R130" i="2" s="1"/>
  <c r="P131" i="2"/>
  <c r="P130" i="2" s="1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4" i="2"/>
  <c r="BH114" i="2"/>
  <c r="BG114" i="2"/>
  <c r="BF114" i="2"/>
  <c r="T114" i="2"/>
  <c r="R114" i="2"/>
  <c r="P114" i="2"/>
  <c r="BI109" i="2"/>
  <c r="BH109" i="2"/>
  <c r="BG109" i="2"/>
  <c r="BF109" i="2"/>
  <c r="T109" i="2"/>
  <c r="R109" i="2"/>
  <c r="P109" i="2"/>
  <c r="BI105" i="2"/>
  <c r="BH105" i="2"/>
  <c r="BG105" i="2"/>
  <c r="BF105" i="2"/>
  <c r="T105" i="2"/>
  <c r="R105" i="2"/>
  <c r="P105" i="2"/>
  <c r="BI101" i="2"/>
  <c r="BH101" i="2"/>
  <c r="BG101" i="2"/>
  <c r="BF101" i="2"/>
  <c r="T101" i="2"/>
  <c r="R101" i="2"/>
  <c r="P101" i="2"/>
  <c r="BI94" i="2"/>
  <c r="BH94" i="2"/>
  <c r="BG94" i="2"/>
  <c r="BF94" i="2"/>
  <c r="T94" i="2"/>
  <c r="R94" i="2"/>
  <c r="P94" i="2"/>
  <c r="J88" i="2"/>
  <c r="J87" i="2"/>
  <c r="F87" i="2"/>
  <c r="F85" i="2"/>
  <c r="E83" i="2"/>
  <c r="J55" i="2"/>
  <c r="J54" i="2"/>
  <c r="F54" i="2"/>
  <c r="F52" i="2"/>
  <c r="E50" i="2"/>
  <c r="E18" i="2"/>
  <c r="F88" i="2" s="1"/>
  <c r="J17" i="2"/>
  <c r="J12" i="2"/>
  <c r="J85" i="2"/>
  <c r="E7" i="2"/>
  <c r="E81" i="2" s="1"/>
  <c r="L50" i="1"/>
  <c r="AM50" i="1"/>
  <c r="AM49" i="1"/>
  <c r="L49" i="1"/>
  <c r="AM47" i="1"/>
  <c r="L47" i="1"/>
  <c r="L45" i="1"/>
  <c r="L44" i="1"/>
  <c r="BK177" i="2"/>
  <c r="J140" i="2"/>
  <c r="BK214" i="2"/>
  <c r="BK216" i="2"/>
  <c r="BK114" i="2"/>
  <c r="BK128" i="3"/>
  <c r="J144" i="3"/>
  <c r="BK153" i="3"/>
  <c r="BK117" i="4"/>
  <c r="J97" i="4"/>
  <c r="BK108" i="4"/>
  <c r="BK111" i="4"/>
  <c r="J116" i="4"/>
  <c r="J85" i="4"/>
  <c r="J177" i="2"/>
  <c r="J197" i="2"/>
  <c r="BK195" i="2"/>
  <c r="BK145" i="2"/>
  <c r="J159" i="3"/>
  <c r="J162" i="3"/>
  <c r="BK99" i="3"/>
  <c r="J101" i="4"/>
  <c r="J125" i="4"/>
  <c r="BK103" i="4"/>
  <c r="BK102" i="4"/>
  <c r="BK125" i="4"/>
  <c r="BK87" i="4"/>
  <c r="BK168" i="2"/>
  <c r="BK150" i="2"/>
  <c r="J131" i="2"/>
  <c r="J121" i="2"/>
  <c r="J117" i="3"/>
  <c r="J156" i="3"/>
  <c r="BK96" i="3"/>
  <c r="BK105" i="3"/>
  <c r="J107" i="4"/>
  <c r="BK109" i="4"/>
  <c r="BK112" i="4"/>
  <c r="J90" i="4"/>
  <c r="BK110" i="4"/>
  <c r="BK90" i="4"/>
  <c r="BK197" i="2"/>
  <c r="J168" i="2"/>
  <c r="BK105" i="2"/>
  <c r="BK215" i="2"/>
  <c r="J191" i="2"/>
  <c r="AS54" i="1"/>
  <c r="BK150" i="3"/>
  <c r="BK87" i="3"/>
  <c r="BK117" i="3"/>
  <c r="BK108" i="3"/>
  <c r="BK121" i="4"/>
  <c r="BK98" i="4"/>
  <c r="BK128" i="4"/>
  <c r="J114" i="4"/>
  <c r="J100" i="4"/>
  <c r="BK100" i="4"/>
  <c r="J195" i="2"/>
  <c r="J204" i="2"/>
  <c r="BK204" i="2"/>
  <c r="BK160" i="2"/>
  <c r="J96" i="3"/>
  <c r="BK125" i="3"/>
  <c r="BK132" i="3"/>
  <c r="J111" i="4"/>
  <c r="BK129" i="4"/>
  <c r="J96" i="4"/>
  <c r="J92" i="4"/>
  <c r="BK101" i="4"/>
  <c r="J207" i="2"/>
  <c r="J165" i="2"/>
  <c r="BK212" i="2"/>
  <c r="BK207" i="2"/>
  <c r="BK131" i="2"/>
  <c r="J113" i="3"/>
  <c r="J121" i="3"/>
  <c r="J128" i="3"/>
  <c r="BK113" i="4"/>
  <c r="BK130" i="4"/>
  <c r="BK86" i="4"/>
  <c r="J128" i="4"/>
  <c r="J113" i="4"/>
  <c r="BK211" i="2"/>
  <c r="J160" i="2"/>
  <c r="J216" i="2"/>
  <c r="J114" i="2"/>
  <c r="BK162" i="3"/>
  <c r="J155" i="2"/>
  <c r="BK128" i="2"/>
  <c r="J105" i="2"/>
  <c r="J177" i="3"/>
  <c r="J140" i="3"/>
  <c r="BK173" i="3"/>
  <c r="J108" i="3"/>
  <c r="BK144" i="3"/>
  <c r="J102" i="3"/>
  <c r="J127" i="4"/>
  <c r="J112" i="4"/>
  <c r="BK92" i="4"/>
  <c r="J120" i="4"/>
  <c r="J121" i="4"/>
  <c r="BK93" i="4"/>
  <c r="BK89" i="4"/>
  <c r="J115" i="4"/>
  <c r="J91" i="4"/>
  <c r="BK165" i="2"/>
  <c r="J145" i="2"/>
  <c r="J187" i="2"/>
  <c r="BK140" i="2"/>
  <c r="BK166" i="3"/>
  <c r="J90" i="3"/>
  <c r="BK102" i="3"/>
  <c r="J89" i="4"/>
  <c r="BK118" i="4"/>
  <c r="BK122" i="4"/>
  <c r="J86" i="4"/>
  <c r="J109" i="4"/>
  <c r="J196" i="2"/>
  <c r="BK135" i="2"/>
  <c r="J123" i="2"/>
  <c r="BK180" i="2"/>
  <c r="BK155" i="2"/>
  <c r="J87" i="3"/>
  <c r="J173" i="3"/>
  <c r="J105" i="4"/>
  <c r="J123" i="4"/>
  <c r="BK116" i="4"/>
  <c r="BK91" i="4"/>
  <c r="BK105" i="4"/>
  <c r="J205" i="2"/>
  <c r="J109" i="2"/>
  <c r="J214" i="2"/>
  <c r="J206" i="2"/>
  <c r="BK101" i="2"/>
  <c r="BK93" i="3"/>
  <c r="BK136" i="3"/>
  <c r="J136" i="3"/>
  <c r="J99" i="3"/>
  <c r="BK120" i="4"/>
  <c r="J103" i="4"/>
  <c r="J87" i="4"/>
  <c r="J124" i="4"/>
  <c r="BK96" i="4"/>
  <c r="J95" i="4"/>
  <c r="J211" i="2"/>
  <c r="J180" i="2"/>
  <c r="J150" i="2"/>
  <c r="J128" i="2"/>
  <c r="J212" i="2"/>
  <c r="BK123" i="2"/>
  <c r="BK156" i="3"/>
  <c r="J105" i="3"/>
  <c r="J132" i="3"/>
  <c r="J170" i="3"/>
  <c r="J125" i="3"/>
  <c r="J93" i="3"/>
  <c r="BK115" i="4"/>
  <c r="BK104" i="4"/>
  <c r="BK99" i="4"/>
  <c r="J110" i="4"/>
  <c r="BK127" i="4"/>
  <c r="J108" i="4"/>
  <c r="BK206" i="2"/>
  <c r="J101" i="2"/>
  <c r="BK125" i="2"/>
  <c r="J125" i="2"/>
  <c r="J153" i="3"/>
  <c r="J166" i="3"/>
  <c r="BK177" i="3"/>
  <c r="J130" i="4"/>
  <c r="J102" i="4"/>
  <c r="BK85" i="4"/>
  <c r="J99" i="4"/>
  <c r="BK124" i="4"/>
  <c r="J94" i="4"/>
  <c r="BK191" i="2"/>
  <c r="BK94" i="2"/>
  <c r="J215" i="2"/>
  <c r="BK121" i="2"/>
  <c r="BK109" i="2"/>
  <c r="BK147" i="3"/>
  <c r="BK140" i="3"/>
  <c r="J147" i="3"/>
  <c r="J119" i="4"/>
  <c r="J93" i="4"/>
  <c r="J117" i="4"/>
  <c r="BK123" i="4"/>
  <c r="J98" i="4"/>
  <c r="BK119" i="4"/>
  <c r="BK97" i="4"/>
  <c r="BK187" i="2"/>
  <c r="BK205" i="2"/>
  <c r="BK196" i="2"/>
  <c r="J135" i="2"/>
  <c r="J150" i="3"/>
  <c r="BK170" i="3"/>
  <c r="BK113" i="3"/>
  <c r="BK159" i="3"/>
  <c r="BK121" i="3"/>
  <c r="BK90" i="3"/>
  <c r="BK114" i="4"/>
  <c r="BK95" i="4"/>
  <c r="J122" i="4"/>
  <c r="BK94" i="4"/>
  <c r="BK107" i="4"/>
  <c r="J129" i="4"/>
  <c r="J118" i="4"/>
  <c r="J104" i="4"/>
  <c r="P93" i="2" l="1"/>
  <c r="BK120" i="2"/>
  <c r="J120" i="2"/>
  <c r="J62" i="2" s="1"/>
  <c r="T144" i="2"/>
  <c r="R167" i="2"/>
  <c r="R133" i="2" s="1"/>
  <c r="P210" i="2"/>
  <c r="P213" i="2"/>
  <c r="BK88" i="4"/>
  <c r="J88" i="4" s="1"/>
  <c r="J61" i="4" s="1"/>
  <c r="BK106" i="4"/>
  <c r="J106" i="4"/>
  <c r="J62" i="4"/>
  <c r="T93" i="2"/>
  <c r="T120" i="2"/>
  <c r="R144" i="2"/>
  <c r="BK167" i="2"/>
  <c r="J167" i="2" s="1"/>
  <c r="J68" i="2" s="1"/>
  <c r="T210" i="2"/>
  <c r="BK213" i="2"/>
  <c r="J213" i="2"/>
  <c r="J71" i="2" s="1"/>
  <c r="BK86" i="3"/>
  <c r="J86" i="3"/>
  <c r="J61" i="3" s="1"/>
  <c r="T86" i="3"/>
  <c r="T85" i="3"/>
  <c r="T112" i="3"/>
  <c r="T111" i="3"/>
  <c r="R172" i="3"/>
  <c r="T84" i="4"/>
  <c r="P88" i="4"/>
  <c r="P106" i="4"/>
  <c r="BK126" i="4"/>
  <c r="J126" i="4"/>
  <c r="J63" i="4" s="1"/>
  <c r="P126" i="4"/>
  <c r="R93" i="2"/>
  <c r="R120" i="2"/>
  <c r="R92" i="2" s="1"/>
  <c r="BK144" i="2"/>
  <c r="J144" i="2" s="1"/>
  <c r="J67" i="2" s="1"/>
  <c r="P167" i="2"/>
  <c r="R210" i="2"/>
  <c r="T213" i="2"/>
  <c r="BK112" i="3"/>
  <c r="J112" i="3"/>
  <c r="J63" i="3" s="1"/>
  <c r="R112" i="3"/>
  <c r="R111" i="3"/>
  <c r="R84" i="3" s="1"/>
  <c r="T172" i="3"/>
  <c r="P84" i="4"/>
  <c r="T88" i="4"/>
  <c r="T106" i="4"/>
  <c r="R126" i="4"/>
  <c r="BK93" i="2"/>
  <c r="J93" i="2" s="1"/>
  <c r="J61" i="2" s="1"/>
  <c r="P120" i="2"/>
  <c r="P144" i="2"/>
  <c r="P133" i="2" s="1"/>
  <c r="T167" i="2"/>
  <c r="BK210" i="2"/>
  <c r="J210" i="2" s="1"/>
  <c r="J70" i="2" s="1"/>
  <c r="R213" i="2"/>
  <c r="P86" i="3"/>
  <c r="P85" i="3"/>
  <c r="P84" i="3" s="1"/>
  <c r="AU56" i="1" s="1"/>
  <c r="R86" i="3"/>
  <c r="R85" i="3"/>
  <c r="P112" i="3"/>
  <c r="P111" i="3" s="1"/>
  <c r="BK172" i="3"/>
  <c r="J172" i="3" s="1"/>
  <c r="J64" i="3" s="1"/>
  <c r="P172" i="3"/>
  <c r="BK84" i="4"/>
  <c r="R84" i="4"/>
  <c r="R88" i="4"/>
  <c r="R106" i="4"/>
  <c r="T126" i="4"/>
  <c r="BK130" i="2"/>
  <c r="J130" i="2" s="1"/>
  <c r="J63" i="2" s="1"/>
  <c r="BK134" i="2"/>
  <c r="J134" i="2"/>
  <c r="J65" i="2" s="1"/>
  <c r="BK139" i="2"/>
  <c r="J139" i="2"/>
  <c r="J66" i="2" s="1"/>
  <c r="E73" i="4"/>
  <c r="J77" i="4"/>
  <c r="BE92" i="4"/>
  <c r="BE98" i="4"/>
  <c r="BE102" i="4"/>
  <c r="BE111" i="4"/>
  <c r="BE120" i="4"/>
  <c r="BE123" i="4"/>
  <c r="J54" i="4"/>
  <c r="F79" i="4"/>
  <c r="BE86" i="4"/>
  <c r="BE89" i="4"/>
  <c r="BE90" i="4"/>
  <c r="BE94" i="4"/>
  <c r="BE100" i="4"/>
  <c r="BE103" i="4"/>
  <c r="BE104" i="4"/>
  <c r="BE108" i="4"/>
  <c r="BE109" i="4"/>
  <c r="BE113" i="4"/>
  <c r="BE117" i="4"/>
  <c r="BE118" i="4"/>
  <c r="BE125" i="4"/>
  <c r="BE130" i="4"/>
  <c r="J55" i="4"/>
  <c r="F80" i="4"/>
  <c r="BE87" i="4"/>
  <c r="BE95" i="4"/>
  <c r="BE96" i="4"/>
  <c r="BE97" i="4"/>
  <c r="BE101" i="4"/>
  <c r="BE105" i="4"/>
  <c r="BE112" i="4"/>
  <c r="BE114" i="4"/>
  <c r="BE115" i="4"/>
  <c r="BE116" i="4"/>
  <c r="BE119" i="4"/>
  <c r="BE121" i="4"/>
  <c r="BE85" i="4"/>
  <c r="BE91" i="4"/>
  <c r="BE93" i="4"/>
  <c r="BE99" i="4"/>
  <c r="BE107" i="4"/>
  <c r="BE110" i="4"/>
  <c r="BE122" i="4"/>
  <c r="BE124" i="4"/>
  <c r="BE127" i="4"/>
  <c r="BE128" i="4"/>
  <c r="BE129" i="4"/>
  <c r="J78" i="3"/>
  <c r="F55" i="3"/>
  <c r="BE87" i="3"/>
  <c r="BE93" i="3"/>
  <c r="BE102" i="3"/>
  <c r="BE108" i="3"/>
  <c r="BE117" i="3"/>
  <c r="BE147" i="3"/>
  <c r="BE150" i="3"/>
  <c r="E48" i="3"/>
  <c r="BE90" i="3"/>
  <c r="BE121" i="3"/>
  <c r="BE128" i="3"/>
  <c r="BE132" i="3"/>
  <c r="BE136" i="3"/>
  <c r="BE156" i="3"/>
  <c r="BE159" i="3"/>
  <c r="BE162" i="3"/>
  <c r="BE166" i="3"/>
  <c r="BE170" i="3"/>
  <c r="BE173" i="3"/>
  <c r="BE96" i="3"/>
  <c r="BE99" i="3"/>
  <c r="BE105" i="3"/>
  <c r="BE113" i="3"/>
  <c r="BE125" i="3"/>
  <c r="BE140" i="3"/>
  <c r="BE144" i="3"/>
  <c r="BE153" i="3"/>
  <c r="BE177" i="3"/>
  <c r="E48" i="2"/>
  <c r="F55" i="2"/>
  <c r="BE145" i="2"/>
  <c r="BE155" i="2"/>
  <c r="BE197" i="2"/>
  <c r="J52" i="2"/>
  <c r="BE94" i="2"/>
  <c r="BE187" i="2"/>
  <c r="BE205" i="2"/>
  <c r="BE211" i="2"/>
  <c r="BE214" i="2"/>
  <c r="BE215" i="2"/>
  <c r="BE101" i="2"/>
  <c r="BE105" i="2"/>
  <c r="BE109" i="2"/>
  <c r="BE123" i="2"/>
  <c r="BE131" i="2"/>
  <c r="BE140" i="2"/>
  <c r="BE207" i="2"/>
  <c r="BE212" i="2"/>
  <c r="BE216" i="2"/>
  <c r="BE114" i="2"/>
  <c r="BE121" i="2"/>
  <c r="BE125" i="2"/>
  <c r="BE128" i="2"/>
  <c r="BE135" i="2"/>
  <c r="BE150" i="2"/>
  <c r="BE160" i="2"/>
  <c r="BE165" i="2"/>
  <c r="BE168" i="2"/>
  <c r="BE177" i="2"/>
  <c r="BE180" i="2"/>
  <c r="BE191" i="2"/>
  <c r="BE195" i="2"/>
  <c r="BE196" i="2"/>
  <c r="BE204" i="2"/>
  <c r="BE206" i="2"/>
  <c r="F34" i="2"/>
  <c r="BA55" i="1" s="1"/>
  <c r="J34" i="4"/>
  <c r="AW57" i="1" s="1"/>
  <c r="F36" i="3"/>
  <c r="BC56" i="1" s="1"/>
  <c r="F34" i="3"/>
  <c r="BA56" i="1" s="1"/>
  <c r="F37" i="4"/>
  <c r="BD57" i="1" s="1"/>
  <c r="F34" i="4"/>
  <c r="BA57" i="1" s="1"/>
  <c r="F37" i="2"/>
  <c r="BD55" i="1" s="1"/>
  <c r="F36" i="4"/>
  <c r="BC57" i="1" s="1"/>
  <c r="J34" i="2"/>
  <c r="AW55" i="1" s="1"/>
  <c r="F35" i="2"/>
  <c r="BB55" i="1" s="1"/>
  <c r="F37" i="3"/>
  <c r="BD56" i="1" s="1"/>
  <c r="F35" i="3"/>
  <c r="BB56" i="1" s="1"/>
  <c r="J34" i="3"/>
  <c r="AW56" i="1" s="1"/>
  <c r="F36" i="2"/>
  <c r="BC55" i="1" s="1"/>
  <c r="F35" i="4"/>
  <c r="BB57" i="1" s="1"/>
  <c r="BK83" i="4" l="1"/>
  <c r="J83" i="4" s="1"/>
  <c r="J59" i="4" s="1"/>
  <c r="P83" i="4"/>
  <c r="AU57" i="1" s="1"/>
  <c r="T133" i="2"/>
  <c r="R83" i="4"/>
  <c r="BK92" i="2"/>
  <c r="R209" i="2"/>
  <c r="T83" i="4"/>
  <c r="R91" i="2"/>
  <c r="T84" i="3"/>
  <c r="T209" i="2"/>
  <c r="T91" i="2" s="1"/>
  <c r="T92" i="2"/>
  <c r="P209" i="2"/>
  <c r="P92" i="2"/>
  <c r="P91" i="2"/>
  <c r="AU55" i="1"/>
  <c r="AU54" i="1" s="1"/>
  <c r="BK133" i="2"/>
  <c r="J133" i="2"/>
  <c r="J64" i="2" s="1"/>
  <c r="BK209" i="2"/>
  <c r="J209" i="2"/>
  <c r="J69" i="2"/>
  <c r="J84" i="4"/>
  <c r="J60" i="4" s="1"/>
  <c r="BK85" i="3"/>
  <c r="J85" i="3"/>
  <c r="J60" i="3" s="1"/>
  <c r="BK111" i="3"/>
  <c r="J111" i="3"/>
  <c r="J62" i="3"/>
  <c r="J33" i="4"/>
  <c r="AV57" i="1" s="1"/>
  <c r="AT57" i="1" s="1"/>
  <c r="BD54" i="1"/>
  <c r="W33" i="1" s="1"/>
  <c r="F33" i="3"/>
  <c r="AZ56" i="1" s="1"/>
  <c r="F33" i="2"/>
  <c r="AZ55" i="1" s="1"/>
  <c r="F33" i="4"/>
  <c r="AZ57" i="1" s="1"/>
  <c r="J33" i="3"/>
  <c r="AV56" i="1" s="1"/>
  <c r="AT56" i="1" s="1"/>
  <c r="BC54" i="1"/>
  <c r="W32" i="1" s="1"/>
  <c r="BB54" i="1"/>
  <c r="W31" i="1" s="1"/>
  <c r="BA54" i="1"/>
  <c r="W30" i="1" s="1"/>
  <c r="J33" i="2"/>
  <c r="AV55" i="1" s="1"/>
  <c r="AT55" i="1" s="1"/>
  <c r="J30" i="4" l="1"/>
  <c r="AG57" i="1" s="1"/>
  <c r="AN57" i="1" s="1"/>
  <c r="BK91" i="2"/>
  <c r="J91" i="2"/>
  <c r="J59" i="2" s="1"/>
  <c r="BK84" i="3"/>
  <c r="J84" i="3"/>
  <c r="J59" i="3"/>
  <c r="J92" i="2"/>
  <c r="J60" i="2" s="1"/>
  <c r="AW54" i="1"/>
  <c r="AK30" i="1" s="1"/>
  <c r="AX54" i="1"/>
  <c r="AY54" i="1"/>
  <c r="AZ54" i="1"/>
  <c r="AV54" i="1" s="1"/>
  <c r="AK29" i="1" s="1"/>
  <c r="J39" i="4" l="1"/>
  <c r="J30" i="2"/>
  <c r="AG55" i="1"/>
  <c r="J30" i="3"/>
  <c r="AG56" i="1"/>
  <c r="W29" i="1"/>
  <c r="AT54" i="1"/>
  <c r="J39" i="2" l="1"/>
  <c r="J39" i="3"/>
  <c r="AN56" i="1"/>
  <c r="AN55" i="1"/>
  <c r="AG54" i="1"/>
  <c r="AK26" i="1" s="1"/>
  <c r="AK35" i="1" s="1"/>
  <c r="AN54" i="1" l="1"/>
</calcChain>
</file>

<file path=xl/sharedStrings.xml><?xml version="1.0" encoding="utf-8"?>
<sst xmlns="http://schemas.openxmlformats.org/spreadsheetml/2006/main" count="3778" uniqueCount="775">
  <si>
    <t>Export Komplet</t>
  </si>
  <si>
    <t>VZ</t>
  </si>
  <si>
    <t>2.0</t>
  </si>
  <si>
    <t/>
  </si>
  <si>
    <t>False</t>
  </si>
  <si>
    <t>{8fb047b8-256f-4659-9657-fc0b98673cff}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</si>
  <si>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</si>
  <si>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</si>
  <si>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</si>
  <si>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</si>
  <si>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</si>
  <si>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</si>
  <si>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</si>
  <si>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</si>
  <si>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</si>
  <si>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25_03_311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</si>
  <si>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</si>
  <si>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</si>
  <si>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KSO:</t>
  </si>
  <si>
    <t>801 62 39</t>
  </si>
  <si>
    <t>CC-CZ:</t>
  </si>
  <si>
    <t>12201</t>
  </si>
  <si>
    <t>Místo:</t>
  </si>
  <si>
    <t>Hořická 1652/16, 500 02 Hradec Králové</t>
  </si>
  <si>
    <t>Datum:</t>
  </si>
  <si>
    <t>31. 3. 2025</t>
  </si>
  <si>
    <t>Zadavatel:</t>
  </si>
  <si>
    <t>IČ:</t>
  </si>
  <si>
    <t>48136450</t>
  </si>
  <si>
    <t>ČNB, Na Příkopě 28, Praha 1, PSČ 115 03</t>
  </si>
  <si>
    <t>DIČ:</t>
  </si>
  <si>
    <t>Účastník:</t>
  </si>
  <si>
    <t>Vyplň údaj</t>
  </si>
  <si>
    <t>Projektant:</t>
  </si>
  <si>
    <t>47469218</t>
  </si>
  <si>
    <t>ATELIÉR ZÍDKA, arch. kancelář, spol. s r.o.</t>
  </si>
  <si>
    <t>CZ47469218</t>
  </si>
  <si>
    <t>True</t>
  </si>
  <si>
    <t>Zpracovatel:</t>
  </si>
  <si>
    <t>Ing. Jiří Milička</t>
  </si>
  <si>
    <t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</si>
  <si>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Jednotkové ceny položek uchazeč vyplní na dvě desetinná místa. Třetí a další desetinná místa za desetinou čárkou nevyplňovat._x000D_
_x000D_
Konkrétně uvedené specifikace typu výrobku jsou uváděny jako příklad, lze zaměnit za jiné, ale se stejnými parametry a kvalitou, dodavatel v tomto případě uvede konkrétní oceňovaný typ do samostatného soupisu v příloze. 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</si>
  <si>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</si>
  <si>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</si>
  <si>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</si>
  <si>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</si>
  <si>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</si>
  <si>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</si>
  <si>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</si>
  <si>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</si>
  <si>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</si>
  <si>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</si>
  <si>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</si>
  <si>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</si>
  <si>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</si>
  <si>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</si>
  <si>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</si>
  <si>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</si>
  <si>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</si>
  <si>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</si>
  <si>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</si>
  <si>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</si>
  <si>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</si>
  <si>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</si>
  <si>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</si>
  <si>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</si>
  <si>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</si>
  <si>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</si>
  <si>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</si>
  <si>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</si>
  <si>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</si>
  <si>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</si>
  <si>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</si>
  <si>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</si>
  <si>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</si>
  <si>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</si>
  <si>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</si>
  <si>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</si>
  <si>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</si>
  <si>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</si>
  <si>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</si>
  <si>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</si>
  <si>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Stavební část</t>
  </si>
  <si>
    <t>STA</t>
  </si>
  <si>
    <t>{41e65ce8-132c-4ba3-a815-cddc7280c7eb}</t>
  </si>
  <si>
    <t>2</t>
  </si>
  <si>
    <t>2.1</t>
  </si>
  <si>
    <t>Zdravotní technika</t>
  </si>
  <si>
    <t>{d3c0595e-3668-44f6-ad38-9f4422c6ec66}</t>
  </si>
  <si>
    <t>2.2</t>
  </si>
  <si>
    <t>Elektroinstalace</t>
  </si>
  <si>
    <t>{6347263f-5713-4c1d-b1e0-dccacfca16dc}</t>
  </si>
  <si>
    <t>KRYCÍ LIST SOUPISU PRACÍ</t>
  </si>
  <si>
    <t>Objekt:</t>
  </si>
  <si>
    <t>1 - Stavební část</t>
  </si>
  <si>
    <t xml:space="preserve">Jednotkové ceny položek uchazeč vyplní na dvě desetinná místa. Třetí a další desetinná místa za desetinou čárkou nevyplňovat.  Konkrétně uvedené specifikace typu výrobku jsou uváděny jako příklad, lze zaměnit za jiné, ale se stejnými parametry a kvalitou, dodavatel v tomto případě uvede konkrétní oceňovaný typ do samostatného soupisu v příloze.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</si>
  <si>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</si>
  <si>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</si>
  <si>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</si>
  <si>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</si>
  <si>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</si>
  <si>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</si>
  <si>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</si>
  <si>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</si>
  <si>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</si>
  <si>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727 - Zdravotechnika - protipožární ochrana</t>
  </si>
  <si>
    <t xml:space="preserve">    741 - Elektroinstalace - silnoproud</t>
  </si>
  <si>
    <t xml:space="preserve">    763 - Konstrukce suché výstavby</t>
  </si>
  <si>
    <t xml:space="preserve">    767 - Konstrukce zámečnické</t>
  </si>
  <si>
    <t>VRN - Vedlejší rozpočtové náklady</t>
  </si>
  <si>
    <t xml:space="preserve">    VRN1 - Průzkumné, geodetické a projektové práce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</si>
  <si>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</si>
  <si>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</si>
  <si>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</si>
  <si>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</si>
  <si>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</si>
  <si>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</si>
  <si>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</si>
  <si>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</si>
  <si>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</si>
  <si>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</si>
  <si>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</si>
  <si>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</si>
  <si>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</si>
  <si>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</si>
  <si>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</si>
  <si>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</si>
  <si>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</si>
  <si>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</si>
  <si>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</si>
  <si>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</si>
  <si>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949101111</t>
  </si>
  <si>
    <t>Lešení pomocné pracovní pro objekty pozemních staveb pro zatížení do 150 kg/m2, o výšce lešeňové podlahy do 1,9 m</t>
  </si>
  <si>
    <t>m2</t>
  </si>
  <si>
    <t>CS ÚRS 2025 01</t>
  </si>
  <si>
    <t>16</t>
  </si>
  <si>
    <t>-1216541246</t>
  </si>
  <si>
    <t>Online PSC</t>
  </si>
  <si>
    <t>https://podminky.urs.cz/item/CS_URS_2025_01/949101111</t>
  </si>
  <si>
    <t>VV</t>
  </si>
  <si>
    <t>pomocné lešení pro stavební úpravy</t>
  </si>
  <si>
    <t>"pro SDK" 20,0</t>
  </si>
  <si>
    <t>"výlevku" 5,0</t>
  </si>
  <si>
    <t>"potrubí ZTI" 1,0*120,0</t>
  </si>
  <si>
    <t>Součet</t>
  </si>
  <si>
    <t>4</t>
  </si>
  <si>
    <t>952902021</t>
  </si>
  <si>
    <t>Čištění budov při provádění oprav a udržovacích prací podlah hladkých zametením</t>
  </si>
  <si>
    <t>1322466132</t>
  </si>
  <si>
    <t>https://podminky.urs.cz/item/CS_URS_2025_01/952902021</t>
  </si>
  <si>
    <t>"plocha garáže - 2x" 500,0*2</t>
  </si>
  <si>
    <t>3</t>
  </si>
  <si>
    <t>952902031</t>
  </si>
  <si>
    <t>Čištění budov při provádění oprav a udržovacích prací podlah hladkých omytím</t>
  </si>
  <si>
    <t>110822589</t>
  </si>
  <si>
    <t>https://podminky.urs.cz/item/CS_URS_2025_01/952902031</t>
  </si>
  <si>
    <t>"plocha garáže" 500,0</t>
  </si>
  <si>
    <t>977151111</t>
  </si>
  <si>
    <t>Jádrové vrty diamantovými korunkami do stavebních materiálů (železobetonu, betonu, cihel, obkladů, dlažeb, kamene) průměru do 35 mm</t>
  </si>
  <si>
    <t>m</t>
  </si>
  <si>
    <t>-895667336</t>
  </si>
  <si>
    <t>https://podminky.urs.cz/item/CS_URS_2025_01/977151111</t>
  </si>
  <si>
    <t>provedení prostup přes stěnu</t>
  </si>
  <si>
    <t>"kabeláž napojení eletro rozvodna / garáž" 0,2</t>
  </si>
  <si>
    <t>5</t>
  </si>
  <si>
    <t>977151123</t>
  </si>
  <si>
    <t>Jádrové vrty diamantovými korunkami do stavebních materiálů (železobetonu, betonu, cihel, obkladů, dlažeb, kamene) průměru přes 130 do 150 mm</t>
  </si>
  <si>
    <t>1812151661</t>
  </si>
  <si>
    <t>https://podminky.urs.cz/item/CS_URS_2025_01/977151123</t>
  </si>
  <si>
    <t>"napojení 29 výlevka/garáž" 0,2</t>
  </si>
  <si>
    <t>"revize" 0,8</t>
  </si>
  <si>
    <t>997</t>
  </si>
  <si>
    <t>Doprava suti a vybouraných hmot</t>
  </si>
  <si>
    <t>6</t>
  </si>
  <si>
    <t>997013211</t>
  </si>
  <si>
    <t>Vnitrostaveništní doprava suti a vybouraných hmot vodorovně do 50 m s naložením ručně pro budovy a haly výšky do 6 m</t>
  </si>
  <si>
    <t>t</t>
  </si>
  <si>
    <t>-480396163</t>
  </si>
  <si>
    <t>https://podminky.urs.cz/item/CS_URS_2025_01/997013211</t>
  </si>
  <si>
    <t>7</t>
  </si>
  <si>
    <t>997013501</t>
  </si>
  <si>
    <t>Odvoz suti a vybouraných hmot na skládku nebo meziskládku se složením, na vzdálenost do 1 km</t>
  </si>
  <si>
    <t>-425023972</t>
  </si>
  <si>
    <t>https://podminky.urs.cz/item/CS_URS_2025_01/997013501</t>
  </si>
  <si>
    <t>8</t>
  </si>
  <si>
    <t>997013509</t>
  </si>
  <si>
    <t>Odvoz suti a vybouraných hmot na skládku nebo meziskládku se složením, na vzdálenost Příplatek k ceně za každý další započatý 1 km přes 1 km</t>
  </si>
  <si>
    <t>-1676016665</t>
  </si>
  <si>
    <t>https://podminky.urs.cz/item/CS_URS_2025_01/997013509</t>
  </si>
  <si>
    <t>0,359*10 'Přepočtené koeficientem množství</t>
  </si>
  <si>
    <t>997013871</t>
  </si>
  <si>
    <t>Poplatek za uložení stavebního odpadu na recyklační skládce (skládkovné) směsného stavebního a demoličního zatříděného do Katalogu odpadů pod kódem 17 09 04</t>
  </si>
  <si>
    <t>622493249</t>
  </si>
  <si>
    <t>https://podminky.urs.cz/item/CS_URS_2025_01/997013871</t>
  </si>
  <si>
    <t>998</t>
  </si>
  <si>
    <t>Přesun hmot</t>
  </si>
  <si>
    <t>10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</si>
  <si>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</si>
  <si>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</si>
  <si>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2038479570</t>
  </si>
  <si>
    <t>https://podminky.urs.cz/item/CS_URS_2025_01/998018001</t>
  </si>
  <si>
    <t>PSV</t>
  </si>
  <si>
    <t>Práce a dodávky PSV</t>
  </si>
  <si>
    <t>727</t>
  </si>
  <si>
    <t>Zdravotechnika - protipožární ochrana</t>
  </si>
  <si>
    <t>11</t>
  </si>
  <si>
    <t>727222008</t>
  </si>
  <si>
    <t>Protipožární ochranné manžety plastového potrubí prostup stěnou tloušťky 100 mm požární odolnost EI 90 D 125</t>
  </si>
  <si>
    <t>kus</t>
  </si>
  <si>
    <t>344324121</t>
  </si>
  <si>
    <t>https://podminky.urs.cz/item/CS_URS_2025_01/727222008</t>
  </si>
  <si>
    <t>"manžeta pro potrubí z výlevky" 1</t>
  </si>
  <si>
    <t>741</t>
  </si>
  <si>
    <t>Elektroinstalace - silnoproud</t>
  </si>
  <si>
    <t>741920245</t>
  </si>
  <si>
    <t>Protipožární ucpávky samostatných kabelů prostup stěnou, tloušťky do 100 mm tmelem požární odolnost EI 90, průměr kabelu do 21 mm</t>
  </si>
  <si>
    <t>-1956388490</t>
  </si>
  <si>
    <t>https://podminky.urs.cz/item/CS_URS_2025_01/741920245</t>
  </si>
  <si>
    <t>"protipožární ucpávka kabelu z rozvodny elektro" 1</t>
  </si>
  <si>
    <t>763</t>
  </si>
  <si>
    <t>Konstrukce suché výstavby</t>
  </si>
  <si>
    <t>13</t>
  </si>
  <si>
    <t>763121466</t>
  </si>
  <si>
    <t>Stěna předsazená ze sádrokartonových desek s nosnou konstrukcí z ocelových profilů CW, UW dvojitě opláštěná deskami protipožárními impregnovanými DFH2 tl. 2 x 12,5 mm s izolací, EI 45, stěna tl. 100 mm, profil 75</t>
  </si>
  <si>
    <t>234028512</t>
  </si>
  <si>
    <t>https://podminky.urs.cz/item/CS_URS_2025_01/763121466</t>
  </si>
  <si>
    <t>oprava SDK předstěny ve výlevce</t>
  </si>
  <si>
    <t>"napojení č. 29" 2,0</t>
  </si>
  <si>
    <t>14</t>
  </si>
  <si>
    <t>763121812</t>
  </si>
  <si>
    <t>Demontáž předsazených nebo šachtových stěn ze sádrokartonových desek s nosnou konstrukcí z ocelových profilů jednoduchých, opláštění dvojité</t>
  </si>
  <si>
    <t>404793224</t>
  </si>
  <si>
    <t>https://podminky.urs.cz/item/CS_URS_2025_01/763121812</t>
  </si>
  <si>
    <t>rozebrání SDk předstěny ve výlevce</t>
  </si>
  <si>
    <t>15</t>
  </si>
  <si>
    <t>763131451</t>
  </si>
  <si>
    <t>Podhled ze sádrokartonových desek dvouvrstvá zavěšená spodní konstrukce z ocelových profilů CD, UD jednoduše opláštěná deskou impregnovanou H2, tl. 12,5 mm, bez izolace</t>
  </si>
  <si>
    <t>-279308143</t>
  </si>
  <si>
    <t>https://podminky.urs.cz/item/CS_URS_2025_01/763131451</t>
  </si>
  <si>
    <t>oprava SDk podhledu</t>
  </si>
  <si>
    <t>"pozice u napojení č. 4" 5,0*3,0</t>
  </si>
  <si>
    <t>763131821</t>
  </si>
  <si>
    <t>Demontáž podhledu nebo samostatného požárního předělu ze sádrokartonových desek s nosnou konstrukcí dvouvrstvou z ocelových profilů, opláštění jednoduché</t>
  </si>
  <si>
    <t>-1731336773</t>
  </si>
  <si>
    <t>https://podminky.urs.cz/item/CS_URS_2025_01/763131821</t>
  </si>
  <si>
    <t>rozebrání SDK podhledu</t>
  </si>
  <si>
    <t>17</t>
  </si>
  <si>
    <t>998763331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</si>
  <si>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</si>
  <si>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-879301426</t>
  </si>
  <si>
    <t>https://podminky.urs.cz/item/CS_URS_2025_01/998763331</t>
  </si>
  <si>
    <t>767</t>
  </si>
  <si>
    <t>Konstrukce zámečnické</t>
  </si>
  <si>
    <t>18</t>
  </si>
  <si>
    <t>767122111</t>
  </si>
  <si>
    <t>Montáž stěn a příček s výplní drátěnou sítí spojených šroubováním</t>
  </si>
  <si>
    <t>-901878127</t>
  </si>
  <si>
    <t>https://podminky.urs.cz/item/CS_URS_2025_01/767122111</t>
  </si>
  <si>
    <t>montáž svařovaných plotových panelů</t>
  </si>
  <si>
    <t>"díl A" 2,5*1,83</t>
  </si>
  <si>
    <t>"díl B" 1,96*1,83</t>
  </si>
  <si>
    <t>"díl C" 2,07*1,83</t>
  </si>
  <si>
    <t>"díl D" 2,5*1,83</t>
  </si>
  <si>
    <t>"díl E" 1,41*1,67</t>
  </si>
  <si>
    <t>19</t>
  </si>
  <si>
    <t>M</t>
  </si>
  <si>
    <t>31391006.R</t>
  </si>
  <si>
    <t>plotový panel plochý svařovaný 1830x2500mm z Pz drátů, vodorovný drát 2x 6 mm, svislý drát 1x 5 mm, velikost ok 50x200 mm, povrchová úprava žárové pozinkování, včetně zakrácení panelu na požadovaný rozměr po zaměření dle požadavku výrobní dokumentace</t>
  </si>
  <si>
    <t>32</t>
  </si>
  <si>
    <t>946018870</t>
  </si>
  <si>
    <t xml:space="preserve">"plotové dílce dle výpisu A-E" 5 </t>
  </si>
  <si>
    <t>20</t>
  </si>
  <si>
    <t>767995113</t>
  </si>
  <si>
    <t>Montáž ostatních atypických zámečnických konstrukcí hmotnosti přes 10 do 20 kg</t>
  </si>
  <si>
    <t>kg</t>
  </si>
  <si>
    <t>1629949697</t>
  </si>
  <si>
    <t>https://podminky.urs.cz/item/CS_URS_2025_01/767995113</t>
  </si>
  <si>
    <t>montáž 5x sloupků + 2x pásovina u ŽB sloupu</t>
  </si>
  <si>
    <t>"sloupek jekl 100/100/5 mm dl. 10,0 m" 140,0</t>
  </si>
  <si>
    <t xml:space="preserve">"kotevní plech sloupků tl. 12 mm - 5 ks" 19,0 </t>
  </si>
  <si>
    <t>"pásovinu u ŽB sloupu + kotení plech" 10,0+2,0</t>
  </si>
  <si>
    <t>14550301.R</t>
  </si>
  <si>
    <t>výrobek svařovaného ocelového sloupku z jeklu 100/100/5 mm + kotevní plech tl. 12 mm, jakost S235, včetně dýnek, povrch žárově pozinkovaný, specifikace viz výkresová část</t>
  </si>
  <si>
    <t>-314088180</t>
  </si>
  <si>
    <t>"výrobek sloupku s kotevním plechem a příslušenstvím - celkem 5 ks" 140,0+19,0+1,0</t>
  </si>
  <si>
    <t>"prořez 10%" 160,0*0,1</t>
  </si>
  <si>
    <t>22</t>
  </si>
  <si>
    <t>13611218.R</t>
  </si>
  <si>
    <t>výrobek svařovaného ocelového sloupku z pásoviny 60/5 mm + kotevní plech tl. 5 mm, jakost S235JR, povrch žárově pozinkovaný, specifikace viz výkresová část</t>
  </si>
  <si>
    <t>1066108189</t>
  </si>
  <si>
    <t>"sloupek z pásoviny k ŽB sloupu + kotevní plech - celkem 2 ks" 10,0+2,0</t>
  </si>
  <si>
    <t>"prořez 10%" 12,0*0,1</t>
  </si>
  <si>
    <t>23</t>
  </si>
  <si>
    <t>54879433</t>
  </si>
  <si>
    <t>šroub kotevní Pz pro chemickou kotvu M12x160mm</t>
  </si>
  <si>
    <t>-1149165452</t>
  </si>
  <si>
    <t>24</t>
  </si>
  <si>
    <t>54879003</t>
  </si>
  <si>
    <t>patrona chemická M12x110mm</t>
  </si>
  <si>
    <t>-2017891805</t>
  </si>
  <si>
    <t>25</t>
  </si>
  <si>
    <t>767995114</t>
  </si>
  <si>
    <t>Montáž ostatních atypických zámečnických konstrukcí hmotnosti přes 20 do 50 kg</t>
  </si>
  <si>
    <t>-489781835</t>
  </si>
  <si>
    <t>https://podminky.urs.cz/item/CS_URS_2025_01/767995114</t>
  </si>
  <si>
    <t>montáž branky na sloupky - počítáno z materiálu</t>
  </si>
  <si>
    <t>"jekl branky 60/5 mm" 36,0</t>
  </si>
  <si>
    <t xml:space="preserve">"pásovina branky 60/5 mm" 16,0 </t>
  </si>
  <si>
    <t>"dopočet váhy kování apod." 3,0</t>
  </si>
  <si>
    <t>26</t>
  </si>
  <si>
    <t>55342335.R</t>
  </si>
  <si>
    <t>kompletní výrobek branky, branka z ocelové svařované konstrukce z jeklů 60/60/3 mm a pásoviny 60/5 mm, rozměr dle výkresové části a výrobní dokumentace, včetně kování branky klika/klika + protikus, 2ks závěsů (pantů), zámek s cylindrickou vložkou pro systém SGHK, velikost zámku dle konstrukce branky</t>
  </si>
  <si>
    <t>-589185965</t>
  </si>
  <si>
    <t>27</t>
  </si>
  <si>
    <t>767999.R1</t>
  </si>
  <si>
    <t>Vyzvednutí stávajícího kanálového záklopu z plechu, vyříznutí oválného otvoru dle požadavku do plochy 0,08 m2 pro průchod potrubí ZTI, zpětná montáž poklopu</t>
  </si>
  <si>
    <t>-1389949929</t>
  </si>
  <si>
    <t>28</t>
  </si>
  <si>
    <t>767999.R2</t>
  </si>
  <si>
    <t>Montáž a dodávka typového ocelového prvku ochrany rohu rozměru 175x175x400 mm, specifikace viz výkresová část, včetně kotevního materiálu</t>
  </si>
  <si>
    <t>-1671079321</t>
  </si>
  <si>
    <t>29</t>
  </si>
  <si>
    <t>998767121</t>
  </si>
  <si>
    <t>Přesun hmot pro zámečnické konstrukce stanovený z hmotnosti přesunovaného materiálu vodorovná dopravní vzdálenost do 50 m ruční (bez užití mechanizace) v objektech výšky do 6 m</t>
  </si>
  <si>
    <t>-232165916</t>
  </si>
  <si>
    <t>https://podminky.urs.cz/item/CS_URS_2025_01/998767121</t>
  </si>
  <si>
    <t>VRN</t>
  </si>
  <si>
    <t>Vedlejší rozpočtové náklady</t>
  </si>
  <si>
    <t>VRN1</t>
  </si>
  <si>
    <t>Průzkumné, geodetické a projektové práce</t>
  </si>
  <si>
    <t>30</t>
  </si>
  <si>
    <t>013002000.VD06</t>
  </si>
  <si>
    <t>Výrobní dokumentace atypických zámečnických konstrukcí a výrobků PSV stavby dle požadavků projektové dokumentace</t>
  </si>
  <si>
    <t>kpl</t>
  </si>
  <si>
    <t>1024</t>
  </si>
  <si>
    <t>-1474696669</t>
  </si>
  <si>
    <t>31</t>
  </si>
  <si>
    <t>013002000.VD17</t>
  </si>
  <si>
    <t>Provedení dokumentace skutečného provedení stavby v souladu s podmínkami SOD</t>
  </si>
  <si>
    <t>-1014717610</t>
  </si>
  <si>
    <t>VRN4</t>
  </si>
  <si>
    <t>Inženýrská činnost</t>
  </si>
  <si>
    <t>045002000</t>
  </si>
  <si>
    <t>Kompletační a koordinační činnost</t>
  </si>
  <si>
    <t>-19602851</t>
  </si>
  <si>
    <t>33</t>
  </si>
  <si>
    <t>049002000</t>
  </si>
  <si>
    <t>Ostatní inženýrská činnost - zpracování dokladové části stavby, příprava podkladů a účast při závěrečné kontrolní prohlídce stavby, místní provozní řády, přehled následných revizí a kontrol stavby a technologických částí stavby a dále v rozsahu SOD</t>
  </si>
  <si>
    <t>1356792133</t>
  </si>
  <si>
    <t>34</t>
  </si>
  <si>
    <t>049103000</t>
  </si>
  <si>
    <t>Náklady vzniklé v souvislosti s realizací stavby, ostatní náklady jinde neuvedené, náklady na činnosti, které v souvislosti s realizací vzniknou a dodavatel je měl ze zkušenosti předpokládat, nebo vyplývají z ustanovení ve smlouvě</t>
  </si>
  <si>
    <t>2120964265</t>
  </si>
  <si>
    <t>https://podminky.urs.cz/item/CS_URS_2025_01/049103000</t>
  </si>
  <si>
    <t>2.1 - Zdravotní technika</t>
  </si>
  <si>
    <t>73979945</t>
  </si>
  <si>
    <t>Ing Karel Dovrtěl</t>
  </si>
  <si>
    <t>CZ7803073069</t>
  </si>
  <si>
    <t xml:space="preserve">    3 - Svislé a kompletní konstrukce</t>
  </si>
  <si>
    <t xml:space="preserve">    721 - Zdravotechnika - vnitřní kanalizace</t>
  </si>
  <si>
    <t>HZS - Hodinové zúčtovací sazby</t>
  </si>
  <si>
    <t>Svislé a kompletní konstrukce</t>
  </si>
  <si>
    <t>382413122-R1</t>
  </si>
  <si>
    <t>Dodávka a montáž systému retenčních nádrží, strojního vybavení a příslušenství</t>
  </si>
  <si>
    <t>1 "retenční nádrže, montáž</t>
  </si>
  <si>
    <t>56241554-R1</t>
  </si>
  <si>
    <t>Biologický separátor organických látek pro instalaci do nádrže, ref.výrobek GREENLIFE biologický separátor DN150</t>
  </si>
  <si>
    <t>2 "filtr nátoku</t>
  </si>
  <si>
    <t>56241621-R1</t>
  </si>
  <si>
    <t>sklepní nádrž na dešťové vody, plastová, samonosná, samostatně stojící na podlahu, objem 4000 l, referenční výrobek Greenlife GKT 4.0, včetně propojení nádrží, těsnění potrubí</t>
  </si>
  <si>
    <t>6 "retenční nádrž</t>
  </si>
  <si>
    <t>42616001-R1</t>
  </si>
  <si>
    <t>čerpadlo odstředivé monoblokové samonasávací DN 50 Hmax 10m Qmax 7,2l/s referenční výrobek Calpeda NM4 50/20B/V 400V</t>
  </si>
  <si>
    <t>1 "čerpadlo</t>
  </si>
  <si>
    <t>KSB.48909130</t>
  </si>
  <si>
    <t>zpětný ventil s přírubami referenční výrobek BOA-R, BOA-R PN  6 DN  50  5.1301</t>
  </si>
  <si>
    <t>2 "zpětný ventil</t>
  </si>
  <si>
    <t>KSB.48013363</t>
  </si>
  <si>
    <t>uzavírací ventil s přírubami referenční výrobek BOA-COMPACT EKB, BOA-C EKB PN 10/16 DN  50 5.1301</t>
  </si>
  <si>
    <t>3 "uzavírací klapka</t>
  </si>
  <si>
    <t>28619493</t>
  </si>
  <si>
    <t>uzávěrka zápachová PE-HD s dlouhým hrdlem a čisticím otvorem D 110</t>
  </si>
  <si>
    <t>916027459</t>
  </si>
  <si>
    <t>1 "zápachová uzávěrka</t>
  </si>
  <si>
    <t>56231180-R1</t>
  </si>
  <si>
    <t>armatura automatická zpětná PP proti vzduté vodě DN 110, svislá, do potrubí</t>
  </si>
  <si>
    <t>-449972468</t>
  </si>
  <si>
    <t>1 "zpětná klapka</t>
  </si>
  <si>
    <t>721</t>
  </si>
  <si>
    <t>Zdravotechnika - vnitřní kanalizace</t>
  </si>
  <si>
    <t>721171905</t>
  </si>
  <si>
    <t>Opravy odpadního potrubí plastového vsazení odbočky do potrubí DN 110</t>
  </si>
  <si>
    <t>https://podminky.urs.cz/item/CS_URS_2025_01/721171905</t>
  </si>
  <si>
    <t>5 "napojení na stávající potrubí pod stropem</t>
  </si>
  <si>
    <t>721170974</t>
  </si>
  <si>
    <t>Opravy odpadního potrubí plastového krácení trub DN 110</t>
  </si>
  <si>
    <t>https://podminky.urs.cz/item/CS_URS_2025_01/721170974</t>
  </si>
  <si>
    <t>721171915</t>
  </si>
  <si>
    <t>Opravy odpadního potrubí plastového propojení dosavadního potrubí DN 110</t>
  </si>
  <si>
    <t>https://podminky.urs.cz/item/CS_URS_2025_01/721171915</t>
  </si>
  <si>
    <t>721171908-R1</t>
  </si>
  <si>
    <t>Opravy odpadního potrubí plastového do potrubí DN 200 - osazení odbočné tvarovky pro dodatečné odbočení referenční výrobek Rehau Awadock Polymer Connect D200/110</t>
  </si>
  <si>
    <t>1 "napojení na stávající potrubí v šachtě</t>
  </si>
  <si>
    <t>721170977</t>
  </si>
  <si>
    <t>Opravy odpadního potrubí plastového krácení trub DN 200</t>
  </si>
  <si>
    <t>https://podminky.urs.cz/item/CS_URS_2025_01/721170977</t>
  </si>
  <si>
    <t>721171918</t>
  </si>
  <si>
    <t>Opravy odpadního potrubí plastového propojení dosavadního potrubí DN 200</t>
  </si>
  <si>
    <t>https://podminky.urs.cz/item/CS_URS_2025_01/721171918</t>
  </si>
  <si>
    <t>721173723</t>
  </si>
  <si>
    <t>Potrubí z trub polyetylenových svařované připojovací DN 50</t>
  </si>
  <si>
    <t>https://podminky.urs.cz/item/CS_URS_2025_01/721173723</t>
  </si>
  <si>
    <t>5 "sání a vátlak čerpadla</t>
  </si>
  <si>
    <t>721173736-R1</t>
  </si>
  <si>
    <t>Potrubí kanalizační z PE dešťové DN 100 svařované vč. návlekové izolace proti rosení tl. 6 mm</t>
  </si>
  <si>
    <t>6 "propojení nádrží</t>
  </si>
  <si>
    <t>3 "přepad nádrží</t>
  </si>
  <si>
    <t>721173737-R1</t>
  </si>
  <si>
    <t>Potrubí kanalizační z PE dešťové DN 125 svařované vč. návlekové izolace proti rosení tl. 6 mm</t>
  </si>
  <si>
    <t>64 "dešťová kanalizace</t>
  </si>
  <si>
    <t>721173738-R1</t>
  </si>
  <si>
    <t>Potrubí kanalizační z PE dešťové DN 150 svařované vč. návlekové izolace proti rosení tl. 6 mm</t>
  </si>
  <si>
    <t>56 "dešťová kanalizace</t>
  </si>
  <si>
    <t>721174025-R1</t>
  </si>
  <si>
    <t>kotevní prvky pro potrubí kanalizace</t>
  </si>
  <si>
    <t>(47+29)/2 "upevnění potrubí</t>
  </si>
  <si>
    <t>28619451</t>
  </si>
  <si>
    <t>tvarovka čisticí PE-HD 90° s oválným otvorem D 125</t>
  </si>
  <si>
    <t>36</t>
  </si>
  <si>
    <t>4 "čistící tvarovka</t>
  </si>
  <si>
    <t>28619452</t>
  </si>
  <si>
    <t>tvarovka čisticí PE-HD 90° s oválným otvorem D 160</t>
  </si>
  <si>
    <t>38</t>
  </si>
  <si>
    <t>1 "čistící tvarovka</t>
  </si>
  <si>
    <t>28615691</t>
  </si>
  <si>
    <t>zátka hrdlová odpadní HTM DN 110</t>
  </si>
  <si>
    <t>40</t>
  </si>
  <si>
    <t>5 "zaslepení nevyužitého potrubí</t>
  </si>
  <si>
    <t>721290111</t>
  </si>
  <si>
    <t>Zkouška těsnosti kanalizace v objektech vodou do DN 125</t>
  </si>
  <si>
    <t>42</t>
  </si>
  <si>
    <t>https://podminky.urs.cz/item/CS_URS_2025_01/721290111</t>
  </si>
  <si>
    <t>5+6+3+47 "dešťové potrubí</t>
  </si>
  <si>
    <t>721290112</t>
  </si>
  <si>
    <t>Zkouška těsnosti kanalizace v objektech vodou DN 150 nebo DN 200</t>
  </si>
  <si>
    <t>44</t>
  </si>
  <si>
    <t>https://podminky.urs.cz/item/CS_URS_2025_01/721290112</t>
  </si>
  <si>
    <t>29 "dešťové potrubí</t>
  </si>
  <si>
    <t>998721103</t>
  </si>
  <si>
    <t>Přesun hmot pro vnitřní kanalizaci stanovený z hmotnosti přesunovaného materiálu vodorovná dopravní vzdálenost do 50 m základní v objektech výšky přes 12 do 24 m</t>
  </si>
  <si>
    <t>46</t>
  </si>
  <si>
    <t>https://podminky.urs.cz/item/CS_URS_2025_01/998721103</t>
  </si>
  <si>
    <t>HZS</t>
  </si>
  <si>
    <t>Hodinové zúčtovací sazby</t>
  </si>
  <si>
    <t>HZS1291</t>
  </si>
  <si>
    <t>Hodinové zúčtovací sazby profesí HSV zemní a pomocné práce pomocný stavební dělník</t>
  </si>
  <si>
    <t>hod</t>
  </si>
  <si>
    <t>262144</t>
  </si>
  <si>
    <t>48</t>
  </si>
  <si>
    <t>https://podminky.urs.cz/item/CS_URS_2025_01/HZS1291</t>
  </si>
  <si>
    <t>30 "stavební výpomoce, pomocné zednické práce, vrtání prostupů, provádění drážek, vysekání otvorů a další nespecifikované pomocné práce</t>
  </si>
  <si>
    <t>HZS2212</t>
  </si>
  <si>
    <t>Hodinové zúčtovací sazby profesí PSV provádění stavebních instalací instalatér odborný</t>
  </si>
  <si>
    <t>50</t>
  </si>
  <si>
    <t>https://podminky.urs.cz/item/CS_URS_2025_01/HZS2212</t>
  </si>
  <si>
    <t>30 "pomocné intalatérské práce, montážní práce a další nespecifikované pomocné práce</t>
  </si>
  <si>
    <t>2.2 - Elektroinstalace</t>
  </si>
  <si>
    <t xml:space="preserve"> </t>
  </si>
  <si>
    <t>D1 - Specifikace dodávky Doplnění rozváděče R 01 diesel</t>
  </si>
  <si>
    <t>D2 - Specifikace dodávky Rozváděč RČ</t>
  </si>
  <si>
    <t>D3 - Elektromontáže</t>
  </si>
  <si>
    <t>D4 - Ostatní</t>
  </si>
  <si>
    <t>D1</t>
  </si>
  <si>
    <t>Specifikace dodávky Doplnění rozváděče R 01 diesel</t>
  </si>
  <si>
    <t>Pol1</t>
  </si>
  <si>
    <t>Montáž B16/3 Jistič, char B, 3-pólový, Icn=10kA, In=16A</t>
  </si>
  <si>
    <t>ks</t>
  </si>
  <si>
    <t>Pol2</t>
  </si>
  <si>
    <t>B16/3 Jistič, char B, 3-pólový, Icn=10kA, In=16A</t>
  </si>
  <si>
    <t>Pol3</t>
  </si>
  <si>
    <t>Úpravy v rozváděči</t>
  </si>
  <si>
    <t>D2</t>
  </si>
  <si>
    <t>Specifikace dodávky Rozváděč RČ</t>
  </si>
  <si>
    <t>Pol4</t>
  </si>
  <si>
    <t>Montáž Rozvodnice 24 modulů plast. 303x406x98 mm, na povrch</t>
  </si>
  <si>
    <t>Pol5</t>
  </si>
  <si>
    <t>Rozvodnice  24 modulů plast. 303x406x98 mm, na povrch</t>
  </si>
  <si>
    <t>Pol6</t>
  </si>
  <si>
    <t>Montáž 16/3 Hlavní vypínač, 3-pól, In=16A</t>
  </si>
  <si>
    <t>Pol7</t>
  </si>
  <si>
    <t>16/3 Hlavní vypínač, 3-pól, In=16A</t>
  </si>
  <si>
    <t>Pol8</t>
  </si>
  <si>
    <t>Montáž B6/1 Jistič, char B, 1-pólový, Icn=10kA, In=6A</t>
  </si>
  <si>
    <t>Pol9</t>
  </si>
  <si>
    <t>B6/1 Jistič, char B, 1-pólový, Icn=10kA, In=6A</t>
  </si>
  <si>
    <t>Pol10</t>
  </si>
  <si>
    <t>Montáž C4/3 Jistič, char C, 3-pólový, Icn=10kA, In=4A</t>
  </si>
  <si>
    <t>Pol11</t>
  </si>
  <si>
    <t>C4/3 Jistič, char C, 3-pólový, Icn=10kA, In=4A</t>
  </si>
  <si>
    <t>Pol12</t>
  </si>
  <si>
    <t>Montáž Instalační relé, 400V, 20A, 3zap. kont.</t>
  </si>
  <si>
    <t>Pol13</t>
  </si>
  <si>
    <t>Instalační relé, 400V, 20A, 3zap. kont.</t>
  </si>
  <si>
    <t>Pol14</t>
  </si>
  <si>
    <t>Montáž Snímač hladiny 230V, 53x90x60 mm, 3 moduly</t>
  </si>
  <si>
    <t>Pol15</t>
  </si>
  <si>
    <t>Snímač hladiny 230V, 53x90x60 mm, 3 moduly</t>
  </si>
  <si>
    <t>Pol16</t>
  </si>
  <si>
    <t>Montáž Ponorné snímací sondy vč. kabbelu 10m (připojení)</t>
  </si>
  <si>
    <t>Pol17</t>
  </si>
  <si>
    <t>Ponorné snímací sondy vč. kabbelu 10m (připojení)</t>
  </si>
  <si>
    <t>Pol18</t>
  </si>
  <si>
    <t>LMontáž ED signálka chodu čerpadla do dveří</t>
  </si>
  <si>
    <t>Pol19</t>
  </si>
  <si>
    <t>LED signálka chodu čerpadla do dveří</t>
  </si>
  <si>
    <t>Pol20</t>
  </si>
  <si>
    <t>Úprava rozváděče pro osazení signálky</t>
  </si>
  <si>
    <t>D3</t>
  </si>
  <si>
    <t>Elektromontáže</t>
  </si>
  <si>
    <t>Pol21</t>
  </si>
  <si>
    <t>Montáž Kabelový žlab PVC LHD 40/40 vč.rohů</t>
  </si>
  <si>
    <t>Pol22</t>
  </si>
  <si>
    <t>Kabelový žlab PVC LHD 40/40 vč.rohů</t>
  </si>
  <si>
    <t>Pol23</t>
  </si>
  <si>
    <t>Montáž Kabelový žlab PVC EKD 80/40, vč. rohů</t>
  </si>
  <si>
    <t>Pol24</t>
  </si>
  <si>
    <t>Kabelový žlab PVC EKD 80/40, vč. rohů</t>
  </si>
  <si>
    <t>Pol25</t>
  </si>
  <si>
    <t>Montáž CYKY-J 5x2.5 , pevně</t>
  </si>
  <si>
    <t>Pol26</t>
  </si>
  <si>
    <t>CYKY-J 5x2.5 , pevně</t>
  </si>
  <si>
    <t>52</t>
  </si>
  <si>
    <t>Pol27</t>
  </si>
  <si>
    <t>Montáž CYKY-J 5x4 , pevně</t>
  </si>
  <si>
    <t>54</t>
  </si>
  <si>
    <t>Pol28</t>
  </si>
  <si>
    <t>CYKY-J 5x4 , pevně</t>
  </si>
  <si>
    <t>56</t>
  </si>
  <si>
    <t>Pol29</t>
  </si>
  <si>
    <t>Ukončení vodičů v rozváděči do 2,5 mm2</t>
  </si>
  <si>
    <t>58</t>
  </si>
  <si>
    <t>Pol30</t>
  </si>
  <si>
    <t>Ukončení vodičů v rozváděči do 6 mm2</t>
  </si>
  <si>
    <t>60</t>
  </si>
  <si>
    <t>Pol31</t>
  </si>
  <si>
    <t>Montáž rozvodnic do 20 kg</t>
  </si>
  <si>
    <t>62</t>
  </si>
  <si>
    <t>Pol32</t>
  </si>
  <si>
    <t>Montáž Osazení hmoždinky HM8</t>
  </si>
  <si>
    <t>64</t>
  </si>
  <si>
    <t>Pol33</t>
  </si>
  <si>
    <t>hmoždinka  HM8</t>
  </si>
  <si>
    <t>66</t>
  </si>
  <si>
    <t>Pol34</t>
  </si>
  <si>
    <t>Montáž Nosná konstrukce do 5 kg (sondy)</t>
  </si>
  <si>
    <t>68</t>
  </si>
  <si>
    <t>35</t>
  </si>
  <si>
    <t>Pol35</t>
  </si>
  <si>
    <t>Nosná konstrukce do 5 kg (sondy)</t>
  </si>
  <si>
    <t>70</t>
  </si>
  <si>
    <t>Pol36</t>
  </si>
  <si>
    <t>Zabezpeceni pracoviste</t>
  </si>
  <si>
    <t>72</t>
  </si>
  <si>
    <t>37</t>
  </si>
  <si>
    <t>Pol37</t>
  </si>
  <si>
    <t>Odpojení čidel CO2 v rozváděči MaR</t>
  </si>
  <si>
    <t>74</t>
  </si>
  <si>
    <t>Pol38</t>
  </si>
  <si>
    <t>Pol39</t>
  </si>
  <si>
    <t>Pol40</t>
  </si>
  <si>
    <t>Pol41</t>
  </si>
  <si>
    <t>Pol42</t>
  </si>
  <si>
    <t>Revizni technik</t>
  </si>
  <si>
    <t>84</t>
  </si>
  <si>
    <t>Pol43</t>
  </si>
  <si>
    <t>Podružný materiál</t>
  </si>
  <si>
    <t>86</t>
  </si>
  <si>
    <t>D4</t>
  </si>
  <si>
    <t>Ostatní</t>
  </si>
  <si>
    <t>Doprava</t>
  </si>
  <si>
    <t>88</t>
  </si>
  <si>
    <t>Přesun</t>
  </si>
  <si>
    <t>90</t>
  </si>
  <si>
    <t>PPV (Podíl přidružených výkonů)</t>
  </si>
  <si>
    <t>92</t>
  </si>
  <si>
    <t>94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</si>
  <si>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</si>
  <si>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</si>
  <si>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</si>
  <si>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</si>
  <si>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</si>
  <si>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</si>
  <si>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</si>
  <si>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</si>
  <si>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</si>
  <si>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</si>
  <si>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</si>
  <si>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</si>
  <si>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</si>
  <si>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</si>
  <si>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</si>
  <si>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</si>
  <si>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</si>
  <si>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</si>
  <si>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</si>
  <si>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</si>
  <si>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</si>
  <si>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</si>
  <si>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</si>
  <si>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</si>
  <si>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</si>
  <si>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</si>
  <si>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</si>
  <si>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</si>
  <si>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</si>
  <si>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</si>
  <si>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</si>
  <si>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</si>
  <si>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</si>
  <si>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</si>
  <si>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</si>
  <si>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</si>
  <si>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</si>
  <si>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</si>
  <si>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</si>
  <si>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</si>
  <si>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</si>
  <si>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</si>
  <si>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</si>
  <si>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</si>
  <si>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</si>
  <si>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</si>
  <si>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</si>
  <si>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</si>
  <si>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</si>
  <si>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</si>
  <si>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</si>
  <si>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</si>
  <si>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</si>
  <si>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</si>
  <si>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</si>
  <si>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</si>
  <si>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</si>
  <si>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</si>
  <si>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</si>
  <si>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</si>
  <si>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</si>
  <si>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</si>
  <si>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</si>
  <si>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</si>
  <si>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</si>
  <si>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</si>
  <si>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</si>
  <si>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</si>
  <si>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</si>
  <si>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</si>
  <si>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</si>
  <si>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</si>
  <si>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</si>
  <si>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</si>
  <si>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</si>
  <si>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</si>
  <si>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</si>
  <si>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</si>
  <si>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</si>
  <si>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</si>
  <si>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</si>
  <si>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</si>
  <si>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</si>
  <si>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</si>
  <si>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</si>
  <si>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</si>
  <si>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</si>
  <si>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</si>
  <si>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</si>
  <si>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</si>
  <si>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</si>
  <si>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</si>
  <si>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</si>
  <si>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</si>
  <si>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</si>
  <si>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</si>
  <si>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</si>
  <si>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</si>
  <si>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</si>
  <si>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</si>
  <si>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</si>
  <si>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</si>
  <si>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</si>
  <si>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</si>
  <si>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</si>
  <si>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</si>
  <si>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</si>
  <si>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</si>
  <si>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</si>
  <si>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</si>
  <si>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</si>
  <si>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</si>
  <si>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</si>
  <si>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</si>
  <si>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</si>
  <si>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</si>
  <si>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</si>
  <si>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</si>
  <si>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</si>
  <si>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</si>
  <si>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</si>
  <si>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</si>
  <si>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</si>
  <si>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</si>
  <si>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</si>
  <si>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</si>
  <si>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</si>
  <si>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</si>
  <si>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</si>
  <si>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</si>
  <si>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</si>
  <si>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</si>
  <si>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</si>
  <si>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</si>
  <si>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</si>
  <si>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</si>
  <si>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</si>
  <si>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</si>
  <si>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</si>
  <si>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</si>
  <si>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</si>
  <si>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</si>
  <si>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</si>
  <si>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</si>
  <si>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</si>
  <si>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</si>
  <si>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</si>
  <si>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</si>
  <si>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</si>
  <si>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</si>
  <si>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</si>
  <si>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</si>
  <si>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</si>
  <si>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</si>
  <si>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</si>
  <si>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</si>
  <si>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</si>
  <si>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</si>
  <si>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</si>
  <si>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</si>
  <si>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</si>
  <si>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</si>
  <si>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</si>
  <si>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</si>
  <si>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</si>
  <si>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</si>
  <si>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</si>
  <si>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</si>
  <si>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</si>
  <si>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</si>
  <si>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</si>
  <si>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</si>
  <si>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</si>
  <si>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</si>
  <si>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</si>
  <si>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</si>
  <si>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</si>
  <si>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</si>
  <si>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</si>
  <si>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</si>
  <si>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</si>
  <si>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</si>
  <si>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</si>
  <si>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</si>
  <si>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</si>
  <si>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</si>
  <si>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</si>
  <si>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Zpracování dokumentace skutečného provedení-část elektro</t>
  </si>
  <si>
    <t>Retence dešťových vod ze střech objektu ČNB v Hradci Králové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</si>
</sst>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4" fontId="36" fillId="3" borderId="23" xfId="0" applyNumberFormat="1" applyFont="1" applyFill="1" applyBorder="1" applyAlignment="1" applyProtection="1">
      <alignment vertical="center"/>
      <protection locked="0"/>
    </xf>
    <xf numFmtId="0" fontId="37" fillId="0" borderId="4" xfId="0" applyFont="1" applyBorder="1" applyAlignment="1">
      <alignment vertical="center"/>
    </xf>
    <xf numFmtId="0" fontId="36" fillId="3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22" fillId="3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21" fillId="0" borderId="23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3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4" fontId="2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5" borderId="0" xfId="0" applyFont="1" applyFill="1" applyAlignment="1" applyProtection="1">
      <alignment vertical="center"/>
    </xf>
    <xf numFmtId="0" fontId="4" fillId="5" borderId="7" xfId="0" applyFont="1" applyFill="1" applyBorder="1" applyAlignment="1" applyProtection="1">
      <alignment horizontal="left" vertical="center"/>
    </xf>
    <xf numFmtId="0" fontId="0" fillId="5" borderId="8" xfId="0" applyFont="1" applyFill="1" applyBorder="1" applyAlignment="1" applyProtection="1">
      <alignment vertical="center"/>
    </xf>
    <xf numFmtId="0" fontId="4" fillId="5" borderId="8" xfId="0" applyFont="1" applyFill="1" applyBorder="1" applyAlignment="1" applyProtection="1">
      <alignment horizontal="right" vertical="center"/>
    </xf>
    <xf numFmtId="0" fontId="4" fillId="5" borderId="8" xfId="0" applyFont="1" applyFill="1" applyBorder="1" applyAlignment="1" applyProtection="1">
      <alignment horizontal="center" vertical="center"/>
    </xf>
    <xf numFmtId="4" fontId="4" fillId="5" borderId="8" xfId="0" applyNumberFormat="1" applyFont="1" applyFill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0" xfId="0" applyProtection="1"/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1" fillId="5" borderId="0" xfId="0" applyFont="1" applyFill="1" applyAlignment="1" applyProtection="1">
      <alignment horizontal="left" vertical="center"/>
    </xf>
    <xf numFmtId="0" fontId="21" fillId="5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5" borderId="17" xfId="0" applyFont="1" applyFill="1" applyBorder="1" applyAlignment="1" applyProtection="1">
      <alignment horizontal="center" vertical="center" wrapText="1"/>
    </xf>
    <xf numFmtId="0" fontId="21" fillId="5" borderId="18" xfId="0" applyFont="1" applyFill="1" applyBorder="1" applyAlignment="1" applyProtection="1">
      <alignment horizontal="center" vertical="center" wrapText="1"/>
    </xf>
    <xf numFmtId="0" fontId="21" fillId="5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center"/>
    </xf>
    <xf numFmtId="4" fontId="23" fillId="0" borderId="0" xfId="0" applyNumberFormat="1" applyFont="1" applyAlignment="1" applyProtection="1"/>
    <xf numFmtId="0" fontId="0" fillId="0" borderId="12" xfId="0" applyFont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 applyProtection="1">
      <alignment vertical="center"/>
    </xf>
    <xf numFmtId="0" fontId="8" fillId="0" borderId="0" xfId="0" applyFont="1" applyAlignment="1" applyProtection="1"/>
    <xf numFmtId="0" fontId="8" fillId="0" borderId="4" xfId="0" applyFont="1" applyBorder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21" fillId="0" borderId="23" xfId="0" applyNumberFormat="1" applyFont="1" applyBorder="1" applyAlignment="1" applyProtection="1">
      <alignment vertical="center"/>
    </xf>
    <xf numFmtId="4" fontId="36" fillId="0" borderId="23" xfId="0" applyNumberFormat="1" applyFont="1" applyBorder="1" applyAlignment="1" applyProtection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7013509" TargetMode="External"/><Relationship Id="rId13" Type="http://schemas.openxmlformats.org/officeDocument/2006/relationships/hyperlink" Target="https://podminky.urs.cz/item/CS_URS_2025_01/763121466" TargetMode="External"/><Relationship Id="rId18" Type="http://schemas.openxmlformats.org/officeDocument/2006/relationships/hyperlink" Target="https://podminky.urs.cz/item/CS_URS_2025_01/767122111" TargetMode="External"/><Relationship Id="rId3" Type="http://schemas.openxmlformats.org/officeDocument/2006/relationships/hyperlink" Target="https://podminky.urs.cz/item/CS_URS_2025_01/952902031" TargetMode="External"/><Relationship Id="rId21" Type="http://schemas.openxmlformats.org/officeDocument/2006/relationships/hyperlink" Target="https://podminky.urs.cz/item/CS_URS_2025_01/998767121" TargetMode="External"/><Relationship Id="rId7" Type="http://schemas.openxmlformats.org/officeDocument/2006/relationships/hyperlink" Target="https://podminky.urs.cz/item/CS_URS_2025_01/997013501" TargetMode="External"/><Relationship Id="rId12" Type="http://schemas.openxmlformats.org/officeDocument/2006/relationships/hyperlink" Target="https://podminky.urs.cz/item/CS_URS_2025_01/741920245" TargetMode="External"/><Relationship Id="rId17" Type="http://schemas.openxmlformats.org/officeDocument/2006/relationships/hyperlink" Target="https://podminky.urs.cz/item/CS_URS_2025_01/998763331" TargetMode="External"/><Relationship Id="rId2" Type="http://schemas.openxmlformats.org/officeDocument/2006/relationships/hyperlink" Target="https://podminky.urs.cz/item/CS_URS_2025_01/952902021" TargetMode="External"/><Relationship Id="rId16" Type="http://schemas.openxmlformats.org/officeDocument/2006/relationships/hyperlink" Target="https://podminky.urs.cz/item/CS_URS_2025_01/763131821" TargetMode="External"/><Relationship Id="rId20" Type="http://schemas.openxmlformats.org/officeDocument/2006/relationships/hyperlink" Target="https://podminky.urs.cz/item/CS_URS_2025_01/767995114" TargetMode="External"/><Relationship Id="rId1" Type="http://schemas.openxmlformats.org/officeDocument/2006/relationships/hyperlink" Target="https://podminky.urs.cz/item/CS_URS_2025_01/949101111" TargetMode="External"/><Relationship Id="rId6" Type="http://schemas.openxmlformats.org/officeDocument/2006/relationships/hyperlink" Target="https://podminky.urs.cz/item/CS_URS_2025_01/997013211" TargetMode="External"/><Relationship Id="rId11" Type="http://schemas.openxmlformats.org/officeDocument/2006/relationships/hyperlink" Target="https://podminky.urs.cz/item/CS_URS_2025_01/727222008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977151123" TargetMode="External"/><Relationship Id="rId15" Type="http://schemas.openxmlformats.org/officeDocument/2006/relationships/hyperlink" Target="https://podminky.urs.cz/item/CS_URS_2025_01/763131451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podminky.urs.cz/item/CS_URS_2025_01/998018001" TargetMode="External"/><Relationship Id="rId19" Type="http://schemas.openxmlformats.org/officeDocument/2006/relationships/hyperlink" Target="https://podminky.urs.cz/item/CS_URS_2025_01/767995113" TargetMode="External"/><Relationship Id="rId4" Type="http://schemas.openxmlformats.org/officeDocument/2006/relationships/hyperlink" Target="https://podminky.urs.cz/item/CS_URS_2025_01/977151111" TargetMode="External"/><Relationship Id="rId9" Type="http://schemas.openxmlformats.org/officeDocument/2006/relationships/hyperlink" Target="https://podminky.urs.cz/item/CS_URS_2025_01/997013871" TargetMode="External"/><Relationship Id="rId14" Type="http://schemas.openxmlformats.org/officeDocument/2006/relationships/hyperlink" Target="https://podminky.urs.cz/item/CS_URS_2025_01/763121812" TargetMode="External"/><Relationship Id="rId22" Type="http://schemas.openxmlformats.org/officeDocument/2006/relationships/hyperlink" Target="https://podminky.urs.cz/item/CS_URS_2025_01/04910300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21290112" TargetMode="External"/><Relationship Id="rId3" Type="http://schemas.openxmlformats.org/officeDocument/2006/relationships/hyperlink" Target="https://podminky.urs.cz/item/CS_URS_2025_01/721171915" TargetMode="External"/><Relationship Id="rId7" Type="http://schemas.openxmlformats.org/officeDocument/2006/relationships/hyperlink" Target="https://podminky.urs.cz/item/CS_URS_2025_01/721290111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s://podminky.urs.cz/item/CS_URS_2025_01/721170974" TargetMode="External"/><Relationship Id="rId1" Type="http://schemas.openxmlformats.org/officeDocument/2006/relationships/hyperlink" Target="https://podminky.urs.cz/item/CS_URS_2025_01/721171905" TargetMode="External"/><Relationship Id="rId6" Type="http://schemas.openxmlformats.org/officeDocument/2006/relationships/hyperlink" Target="https://podminky.urs.cz/item/CS_URS_2025_01/721173723" TargetMode="External"/><Relationship Id="rId11" Type="http://schemas.openxmlformats.org/officeDocument/2006/relationships/hyperlink" Target="https://podminky.urs.cz/item/CS_URS_2025_01/HZS2212" TargetMode="External"/><Relationship Id="rId5" Type="http://schemas.openxmlformats.org/officeDocument/2006/relationships/hyperlink" Target="https://podminky.urs.cz/item/CS_URS_2025_01/721171918" TargetMode="External"/><Relationship Id="rId10" Type="http://schemas.openxmlformats.org/officeDocument/2006/relationships/hyperlink" Target="https://podminky.urs.cz/item/CS_URS_2025_01/HZS1291" TargetMode="External"/><Relationship Id="rId4" Type="http://schemas.openxmlformats.org/officeDocument/2006/relationships/hyperlink" Target="https://podminky.urs.cz/item/CS_URS_2025_01/721170977" TargetMode="External"/><Relationship Id="rId9" Type="http://schemas.openxmlformats.org/officeDocument/2006/relationships/hyperlink" Target="https://podminky.urs.cz/item/CS_URS_2025_01/99872110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workbookViewId="0">
      <selection activeCell="J55" sqref="J55:AF5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50000000000003" customHeight="1">
      <c r="AR2" s="353" t="s">
        <v>6</v>
      </c>
      <c r="AS2" s="336"/>
      <c r="AT2" s="336"/>
      <c r="AU2" s="336"/>
      <c r="AV2" s="336"/>
      <c r="AW2" s="336"/>
      <c r="AX2" s="336"/>
      <c r="AY2" s="336"/>
      <c r="AZ2" s="336"/>
      <c r="BA2" s="336"/>
      <c r="BB2" s="336"/>
      <c r="BC2" s="336"/>
      <c r="BD2" s="336"/>
      <c r="BE2" s="336"/>
      <c r="BS2" s="15" t="s">
        <v>7</v>
      </c>
      <c r="BT2" s="15" t="s">
        <v>8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9</v>
      </c>
    </row>
    <row r="4" spans="1:74" s="1" customFormat="1" ht="24.95" customHeight="1">
      <c r="B4" s="18"/>
      <c r="D4" s="19" t="s">
        <v>10</v>
      </c>
      <c r="AR4" s="18"/>
      <c r="AS4" s="20" t="s">
        <v>11</v>
      </c>
      <c r="BE4" s="21" t="s">
        <v>12</v>
      </c>
      <c r="BS4" s="15" t="s">
        <v>13</v>
      </c>
    </row>
    <row r="5" spans="1:74" s="1" customFormat="1" ht="12" customHeight="1">
      <c r="B5" s="18"/>
      <c r="D5" s="22" t="s">
        <v>14</v>
      </c>
      <c r="K5" s="335" t="s">
        <v>15</v>
      </c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R5" s="18"/>
      <c r="BE5" s="332" t="s">
        <v>16</v>
      </c>
      <c r="BS5" s="15" t="s">
        <v>7</v>
      </c>
    </row>
    <row r="6" spans="1:74" s="1" customFormat="1" ht="36.950000000000003" customHeight="1">
      <c r="B6" s="18"/>
      <c r="D6" s="24" t="s">
        <v>17</v>
      </c>
      <c r="K6" s="337" t="s">
        <v>774</v>
      </c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R6" s="18"/>
      <c r="BE6" s="333"/>
      <c r="BS6" s="15" t="s">
        <v>7</v>
      </c>
    </row>
    <row r="7" spans="1:74" s="1" customFormat="1" ht="12" customHeight="1">
      <c r="B7" s="18"/>
      <c r="D7" s="25" t="s">
        <v>18</v>
      </c>
      <c r="K7" s="23" t="s">
        <v>19</v>
      </c>
      <c r="AK7" s="25" t="s">
        <v>20</v>
      </c>
      <c r="AN7" s="23" t="s">
        <v>21</v>
      </c>
      <c r="AR7" s="18"/>
      <c r="BE7" s="333"/>
      <c r="BS7" s="15" t="s">
        <v>7</v>
      </c>
    </row>
    <row r="8" spans="1:74" s="1" customFormat="1" ht="12" customHeight="1">
      <c r="B8" s="18"/>
      <c r="D8" s="25" t="s">
        <v>22</v>
      </c>
      <c r="K8" s="23" t="s">
        <v>23</v>
      </c>
      <c r="AK8" s="25" t="s">
        <v>24</v>
      </c>
      <c r="AN8" s="26" t="s">
        <v>25</v>
      </c>
      <c r="AR8" s="18"/>
      <c r="BE8" s="333"/>
      <c r="BS8" s="15" t="s">
        <v>7</v>
      </c>
    </row>
    <row r="9" spans="1:74" s="1" customFormat="1" ht="14.45" customHeight="1">
      <c r="B9" s="18"/>
      <c r="AR9" s="18"/>
      <c r="BE9" s="333"/>
      <c r="BS9" s="15" t="s">
        <v>7</v>
      </c>
    </row>
    <row r="10" spans="1:74" s="1" customFormat="1" ht="12" customHeight="1">
      <c r="B10" s="18"/>
      <c r="D10" s="25" t="s">
        <v>26</v>
      </c>
      <c r="AK10" s="25" t="s">
        <v>27</v>
      </c>
      <c r="AN10" s="23" t="s">
        <v>28</v>
      </c>
      <c r="AR10" s="18"/>
      <c r="BE10" s="333"/>
      <c r="BS10" s="15" t="s">
        <v>7</v>
      </c>
    </row>
    <row r="11" spans="1:74" s="1" customFormat="1" ht="18.399999999999999" customHeight="1">
      <c r="B11" s="18"/>
      <c r="E11" s="23" t="s">
        <v>29</v>
      </c>
      <c r="AK11" s="25" t="s">
        <v>30</v>
      </c>
      <c r="AN11" s="23" t="s">
        <v>3</v>
      </c>
      <c r="AR11" s="18"/>
      <c r="BE11" s="333"/>
      <c r="BS11" s="15" t="s">
        <v>7</v>
      </c>
    </row>
    <row r="12" spans="1:74" s="1" customFormat="1" ht="6.95" customHeight="1">
      <c r="B12" s="18"/>
      <c r="AR12" s="18"/>
      <c r="BE12" s="333"/>
      <c r="BS12" s="15" t="s">
        <v>7</v>
      </c>
    </row>
    <row r="13" spans="1:74" s="1" customFormat="1" ht="12" customHeight="1">
      <c r="B13" s="18"/>
      <c r="D13" s="25" t="s">
        <v>31</v>
      </c>
      <c r="AK13" s="25" t="s">
        <v>27</v>
      </c>
      <c r="AN13" s="27" t="s">
        <v>32</v>
      </c>
      <c r="AR13" s="18"/>
      <c r="BE13" s="333"/>
      <c r="BS13" s="15" t="s">
        <v>7</v>
      </c>
    </row>
    <row r="14" spans="1:74" ht="12.75">
      <c r="B14" s="18"/>
      <c r="E14" s="338" t="s">
        <v>32</v>
      </c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25" t="s">
        <v>30</v>
      </c>
      <c r="AN14" s="27" t="s">
        <v>32</v>
      </c>
      <c r="AR14" s="18"/>
      <c r="BE14" s="333"/>
      <c r="BS14" s="15" t="s">
        <v>7</v>
      </c>
    </row>
    <row r="15" spans="1:74" s="1" customFormat="1" ht="6.95" customHeight="1">
      <c r="B15" s="18"/>
      <c r="AR15" s="18"/>
      <c r="BE15" s="333"/>
      <c r="BS15" s="15" t="s">
        <v>4</v>
      </c>
    </row>
    <row r="16" spans="1:74" s="1" customFormat="1" ht="12" customHeight="1">
      <c r="B16" s="18"/>
      <c r="D16" s="25" t="s">
        <v>33</v>
      </c>
      <c r="AK16" s="25" t="s">
        <v>27</v>
      </c>
      <c r="AN16" s="23" t="s">
        <v>34</v>
      </c>
      <c r="AR16" s="18"/>
      <c r="BE16" s="333"/>
      <c r="BS16" s="15" t="s">
        <v>4</v>
      </c>
    </row>
    <row r="17" spans="1:71" s="1" customFormat="1" ht="18.399999999999999" customHeight="1">
      <c r="B17" s="18"/>
      <c r="E17" s="23" t="s">
        <v>35</v>
      </c>
      <c r="AK17" s="25" t="s">
        <v>30</v>
      </c>
      <c r="AN17" s="23" t="s">
        <v>36</v>
      </c>
      <c r="AR17" s="18"/>
      <c r="BE17" s="333"/>
      <c r="BS17" s="15" t="s">
        <v>37</v>
      </c>
    </row>
    <row r="18" spans="1:71" s="1" customFormat="1" ht="6.95" customHeight="1">
      <c r="B18" s="18"/>
      <c r="AR18" s="18"/>
      <c r="BE18" s="333"/>
      <c r="BS18" s="15" t="s">
        <v>7</v>
      </c>
    </row>
    <row r="19" spans="1:71" s="1" customFormat="1" ht="12" customHeight="1">
      <c r="B19" s="18"/>
      <c r="D19" s="25" t="s">
        <v>38</v>
      </c>
      <c r="AK19" s="25" t="s">
        <v>27</v>
      </c>
      <c r="AN19" s="23" t="s">
        <v>34</v>
      </c>
      <c r="AR19" s="18"/>
      <c r="BE19" s="333"/>
      <c r="BS19" s="15" t="s">
        <v>7</v>
      </c>
    </row>
    <row r="20" spans="1:71" s="1" customFormat="1" ht="18.399999999999999" customHeight="1">
      <c r="B20" s="18"/>
      <c r="E20" s="23" t="s">
        <v>39</v>
      </c>
      <c r="AK20" s="25" t="s">
        <v>30</v>
      </c>
      <c r="AN20" s="23" t="s">
        <v>36</v>
      </c>
      <c r="AR20" s="18"/>
      <c r="BE20" s="333"/>
      <c r="BS20" s="15" t="s">
        <v>4</v>
      </c>
    </row>
    <row r="21" spans="1:71" s="1" customFormat="1" ht="6.95" customHeight="1">
      <c r="B21" s="18"/>
      <c r="AR21" s="18"/>
      <c r="BE21" s="333"/>
    </row>
    <row r="22" spans="1:71" s="1" customFormat="1" ht="12" customHeight="1">
      <c r="B22" s="18"/>
      <c r="D22" s="25" t="s">
        <v>40</v>
      </c>
      <c r="AR22" s="18"/>
      <c r="BE22" s="333"/>
    </row>
    <row r="23" spans="1:71" s="1" customFormat="1" ht="119.25" customHeight="1">
      <c r="B23" s="18"/>
      <c r="E23" s="340" t="s">
        <v>41</v>
      </c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0"/>
      <c r="AR23" s="18"/>
      <c r="BE23" s="333"/>
    </row>
    <row r="24" spans="1:71" s="1" customFormat="1" ht="6.95" customHeight="1">
      <c r="B24" s="18"/>
      <c r="AR24" s="18"/>
      <c r="BE24" s="333"/>
    </row>
    <row r="25" spans="1:71" s="1" customFormat="1" ht="6.95" customHeight="1">
      <c r="B25" s="1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8"/>
      <c r="BE25" s="333"/>
    </row>
    <row r="26" spans="1:71" s="2" customFormat="1" ht="25.9" customHeight="1">
      <c r="A26" s="29"/>
      <c r="B26" s="30"/>
      <c r="C26" s="29"/>
      <c r="D26" s="31" t="s">
        <v>42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41">
        <f>ROUND(AG54,2)</f>
        <v>0</v>
      </c>
      <c r="AL26" s="342"/>
      <c r="AM26" s="342"/>
      <c r="AN26" s="342"/>
      <c r="AO26" s="342"/>
      <c r="AP26" s="29"/>
      <c r="AQ26" s="29"/>
      <c r="AR26" s="30"/>
      <c r="BE26" s="333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333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43" t="s">
        <v>43</v>
      </c>
      <c r="M28" s="343"/>
      <c r="N28" s="343"/>
      <c r="O28" s="343"/>
      <c r="P28" s="343"/>
      <c r="Q28" s="29"/>
      <c r="R28" s="29"/>
      <c r="S28" s="29"/>
      <c r="T28" s="29"/>
      <c r="U28" s="29"/>
      <c r="V28" s="29"/>
      <c r="W28" s="343" t="s">
        <v>44</v>
      </c>
      <c r="X28" s="343"/>
      <c r="Y28" s="343"/>
      <c r="Z28" s="343"/>
      <c r="AA28" s="343"/>
      <c r="AB28" s="343"/>
      <c r="AC28" s="343"/>
      <c r="AD28" s="343"/>
      <c r="AE28" s="343"/>
      <c r="AF28" s="29"/>
      <c r="AG28" s="29"/>
      <c r="AH28" s="29"/>
      <c r="AI28" s="29"/>
      <c r="AJ28" s="29"/>
      <c r="AK28" s="343" t="s">
        <v>45</v>
      </c>
      <c r="AL28" s="343"/>
      <c r="AM28" s="343"/>
      <c r="AN28" s="343"/>
      <c r="AO28" s="343"/>
      <c r="AP28" s="29"/>
      <c r="AQ28" s="29"/>
      <c r="AR28" s="30"/>
      <c r="BE28" s="333"/>
    </row>
    <row r="29" spans="1:71" s="3" customFormat="1" ht="14.45" customHeight="1">
      <c r="B29" s="33"/>
      <c r="D29" s="25" t="s">
        <v>46</v>
      </c>
      <c r="F29" s="25" t="s">
        <v>47</v>
      </c>
      <c r="L29" s="331">
        <v>0.21</v>
      </c>
      <c r="M29" s="330"/>
      <c r="N29" s="330"/>
      <c r="O29" s="330"/>
      <c r="P29" s="330"/>
      <c r="W29" s="329">
        <f>ROUND(AZ54, 2)</f>
        <v>0</v>
      </c>
      <c r="X29" s="330"/>
      <c r="Y29" s="330"/>
      <c r="Z29" s="330"/>
      <c r="AA29" s="330"/>
      <c r="AB29" s="330"/>
      <c r="AC29" s="330"/>
      <c r="AD29" s="330"/>
      <c r="AE29" s="330"/>
      <c r="AK29" s="329">
        <f>ROUND(AV54, 2)</f>
        <v>0</v>
      </c>
      <c r="AL29" s="330"/>
      <c r="AM29" s="330"/>
      <c r="AN29" s="330"/>
      <c r="AO29" s="330"/>
      <c r="AR29" s="33"/>
      <c r="BE29" s="334"/>
    </row>
    <row r="30" spans="1:71" s="3" customFormat="1" ht="14.45" customHeight="1">
      <c r="B30" s="33"/>
      <c r="F30" s="25" t="s">
        <v>48</v>
      </c>
      <c r="L30" s="331">
        <v>0.12</v>
      </c>
      <c r="M30" s="330"/>
      <c r="N30" s="330"/>
      <c r="O30" s="330"/>
      <c r="P30" s="330"/>
      <c r="W30" s="329">
        <f>ROUND(BA54, 2)</f>
        <v>0</v>
      </c>
      <c r="X30" s="330"/>
      <c r="Y30" s="330"/>
      <c r="Z30" s="330"/>
      <c r="AA30" s="330"/>
      <c r="AB30" s="330"/>
      <c r="AC30" s="330"/>
      <c r="AD30" s="330"/>
      <c r="AE30" s="330"/>
      <c r="AK30" s="329">
        <f>ROUND(AW54, 2)</f>
        <v>0</v>
      </c>
      <c r="AL30" s="330"/>
      <c r="AM30" s="330"/>
      <c r="AN30" s="330"/>
      <c r="AO30" s="330"/>
      <c r="AR30" s="33"/>
      <c r="BE30" s="334"/>
    </row>
    <row r="31" spans="1:71" s="3" customFormat="1" ht="14.45" hidden="1" customHeight="1">
      <c r="B31" s="33"/>
      <c r="F31" s="25" t="s">
        <v>49</v>
      </c>
      <c r="L31" s="331">
        <v>0.21</v>
      </c>
      <c r="M31" s="330"/>
      <c r="N31" s="330"/>
      <c r="O31" s="330"/>
      <c r="P31" s="330"/>
      <c r="W31" s="329">
        <f>ROUND(BB54, 2)</f>
        <v>0</v>
      </c>
      <c r="X31" s="330"/>
      <c r="Y31" s="330"/>
      <c r="Z31" s="330"/>
      <c r="AA31" s="330"/>
      <c r="AB31" s="330"/>
      <c r="AC31" s="330"/>
      <c r="AD31" s="330"/>
      <c r="AE31" s="330"/>
      <c r="AK31" s="329">
        <v>0</v>
      </c>
      <c r="AL31" s="330"/>
      <c r="AM31" s="330"/>
      <c r="AN31" s="330"/>
      <c r="AO31" s="330"/>
      <c r="AR31" s="33"/>
      <c r="BE31" s="334"/>
    </row>
    <row r="32" spans="1:71" s="3" customFormat="1" ht="14.45" hidden="1" customHeight="1">
      <c r="B32" s="33"/>
      <c r="F32" s="25" t="s">
        <v>50</v>
      </c>
      <c r="L32" s="331">
        <v>0.12</v>
      </c>
      <c r="M32" s="330"/>
      <c r="N32" s="330"/>
      <c r="O32" s="330"/>
      <c r="P32" s="330"/>
      <c r="W32" s="329">
        <f>ROUND(BC54, 2)</f>
        <v>0</v>
      </c>
      <c r="X32" s="330"/>
      <c r="Y32" s="330"/>
      <c r="Z32" s="330"/>
      <c r="AA32" s="330"/>
      <c r="AB32" s="330"/>
      <c r="AC32" s="330"/>
      <c r="AD32" s="330"/>
      <c r="AE32" s="330"/>
      <c r="AK32" s="329">
        <v>0</v>
      </c>
      <c r="AL32" s="330"/>
      <c r="AM32" s="330"/>
      <c r="AN32" s="330"/>
      <c r="AO32" s="330"/>
      <c r="AR32" s="33"/>
      <c r="BE32" s="334"/>
    </row>
    <row r="33" spans="1:57" s="3" customFormat="1" ht="14.45" hidden="1" customHeight="1">
      <c r="B33" s="33"/>
      <c r="F33" s="25" t="s">
        <v>51</v>
      </c>
      <c r="L33" s="331">
        <v>0</v>
      </c>
      <c r="M33" s="330"/>
      <c r="N33" s="330"/>
      <c r="O33" s="330"/>
      <c r="P33" s="330"/>
      <c r="W33" s="329">
        <f>ROUND(BD54, 2)</f>
        <v>0</v>
      </c>
      <c r="X33" s="330"/>
      <c r="Y33" s="330"/>
      <c r="Z33" s="330"/>
      <c r="AA33" s="330"/>
      <c r="AB33" s="330"/>
      <c r="AC33" s="330"/>
      <c r="AD33" s="330"/>
      <c r="AE33" s="330"/>
      <c r="AK33" s="329">
        <v>0</v>
      </c>
      <c r="AL33" s="330"/>
      <c r="AM33" s="330"/>
      <c r="AN33" s="330"/>
      <c r="AO33" s="330"/>
      <c r="AR33" s="33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9"/>
    </row>
    <row r="35" spans="1:57" s="2" customFormat="1" ht="25.9" customHeight="1">
      <c r="A35" s="29"/>
      <c r="B35" s="30"/>
      <c r="C35" s="34"/>
      <c r="D35" s="35" t="s">
        <v>52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53</v>
      </c>
      <c r="U35" s="36"/>
      <c r="V35" s="36"/>
      <c r="W35" s="36"/>
      <c r="X35" s="363" t="s">
        <v>54</v>
      </c>
      <c r="Y35" s="364"/>
      <c r="Z35" s="364"/>
      <c r="AA35" s="364"/>
      <c r="AB35" s="364"/>
      <c r="AC35" s="36"/>
      <c r="AD35" s="36"/>
      <c r="AE35" s="36"/>
      <c r="AF35" s="36"/>
      <c r="AG35" s="36"/>
      <c r="AH35" s="36"/>
      <c r="AI35" s="36"/>
      <c r="AJ35" s="36"/>
      <c r="AK35" s="365">
        <f>SUM(AK26:AK33)</f>
        <v>0</v>
      </c>
      <c r="AL35" s="364"/>
      <c r="AM35" s="364"/>
      <c r="AN35" s="364"/>
      <c r="AO35" s="366"/>
      <c r="AP35" s="34"/>
      <c r="AQ35" s="34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6.95" customHeight="1">
      <c r="A37" s="29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0"/>
      <c r="BE37" s="29"/>
    </row>
    <row r="41" spans="1:57" s="2" customFormat="1" ht="6.95" customHeight="1">
      <c r="A41" s="29"/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30"/>
      <c r="BE41" s="29"/>
    </row>
    <row r="42" spans="1:57" s="2" customFormat="1" ht="24.95" customHeight="1">
      <c r="A42" s="29"/>
      <c r="B42" s="30"/>
      <c r="C42" s="19" t="s">
        <v>55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30"/>
      <c r="BE42" s="29"/>
    </row>
    <row r="43" spans="1:57" s="2" customFormat="1" ht="6.95" customHeight="1">
      <c r="A43" s="29"/>
      <c r="B43" s="30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30"/>
      <c r="BE43" s="29"/>
    </row>
    <row r="44" spans="1:57" s="4" customFormat="1" ht="12" customHeight="1">
      <c r="B44" s="42"/>
      <c r="C44" s="25" t="s">
        <v>14</v>
      </c>
      <c r="L44" s="4" t="str">
        <f>K5</f>
        <v>25_03_311</v>
      </c>
      <c r="AR44" s="42"/>
    </row>
    <row r="45" spans="1:57" s="5" customFormat="1" ht="36.950000000000003" customHeight="1">
      <c r="B45" s="43"/>
      <c r="C45" s="44" t="s">
        <v>17</v>
      </c>
      <c r="L45" s="354" t="str">
        <f>K6</f>
        <v>Retence dešťových vod ze střech objektu ČNB v Hradci Králové</v>
      </c>
      <c r="M45" s="355"/>
      <c r="N45" s="355"/>
      <c r="O45" s="355"/>
      <c r="P45" s="355"/>
      <c r="Q45" s="355"/>
      <c r="R45" s="355"/>
      <c r="S45" s="355"/>
      <c r="T45" s="355"/>
      <c r="U45" s="355"/>
      <c r="V45" s="355"/>
      <c r="W45" s="355"/>
      <c r="X45" s="355"/>
      <c r="Y45" s="355"/>
      <c r="Z45" s="355"/>
      <c r="AA45" s="355"/>
      <c r="AB45" s="355"/>
      <c r="AC45" s="355"/>
      <c r="AD45" s="355"/>
      <c r="AE45" s="355"/>
      <c r="AF45" s="355"/>
      <c r="AG45" s="355"/>
      <c r="AH45" s="355"/>
      <c r="AI45" s="355"/>
      <c r="AJ45" s="355"/>
      <c r="AK45" s="355"/>
      <c r="AL45" s="355"/>
      <c r="AM45" s="355"/>
      <c r="AN45" s="355"/>
      <c r="AO45" s="355"/>
      <c r="AR45" s="43"/>
    </row>
    <row r="46" spans="1:57" s="2" customFormat="1" ht="6.95" customHeight="1">
      <c r="A46" s="29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30"/>
      <c r="BE46" s="29"/>
    </row>
    <row r="47" spans="1:57" s="2" customFormat="1" ht="12" customHeight="1">
      <c r="A47" s="29"/>
      <c r="B47" s="30"/>
      <c r="C47" s="25" t="s">
        <v>22</v>
      </c>
      <c r="D47" s="29"/>
      <c r="E47" s="29"/>
      <c r="F47" s="29"/>
      <c r="G47" s="29"/>
      <c r="H47" s="29"/>
      <c r="I47" s="29"/>
      <c r="J47" s="29"/>
      <c r="K47" s="29"/>
      <c r="L47" s="45" t="str">
        <f>IF(K8="","",K8)</f>
        <v>Hořická 1652/16, 500 02 Hradec Králové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5" t="s">
        <v>24</v>
      </c>
      <c r="AJ47" s="29"/>
      <c r="AK47" s="29"/>
      <c r="AL47" s="29"/>
      <c r="AM47" s="356" t="str">
        <f>IF(AN8= "","",AN8)</f>
        <v>31. 3. 2025</v>
      </c>
      <c r="AN47" s="356"/>
      <c r="AO47" s="29"/>
      <c r="AP47" s="29"/>
      <c r="AQ47" s="29"/>
      <c r="AR47" s="30"/>
      <c r="BE47" s="29"/>
    </row>
    <row r="48" spans="1:57" s="2" customFormat="1" ht="6.95" customHeight="1">
      <c r="A48" s="29"/>
      <c r="B48" s="30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30"/>
      <c r="BE48" s="29"/>
    </row>
    <row r="49" spans="1:91" s="2" customFormat="1" ht="25.7" customHeight="1">
      <c r="A49" s="29"/>
      <c r="B49" s="30"/>
      <c r="C49" s="25" t="s">
        <v>26</v>
      </c>
      <c r="D49" s="29"/>
      <c r="E49" s="29"/>
      <c r="F49" s="29"/>
      <c r="G49" s="29"/>
      <c r="H49" s="29"/>
      <c r="I49" s="29"/>
      <c r="J49" s="29"/>
      <c r="K49" s="29"/>
      <c r="L49" s="4" t="str">
        <f>IF(E11= "","",E11)</f>
        <v>ČNB, Na Příkopě 28, Praha 1, PSČ 115 03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5" t="s">
        <v>33</v>
      </c>
      <c r="AJ49" s="29"/>
      <c r="AK49" s="29"/>
      <c r="AL49" s="29"/>
      <c r="AM49" s="357" t="str">
        <f>IF(E17="","",E17)</f>
        <v>ATELIÉR ZÍDKA, arch. kancelář, spol. s r.o.</v>
      </c>
      <c r="AN49" s="358"/>
      <c r="AO49" s="358"/>
      <c r="AP49" s="358"/>
      <c r="AQ49" s="29"/>
      <c r="AR49" s="30"/>
      <c r="AS49" s="359" t="s">
        <v>56</v>
      </c>
      <c r="AT49" s="360"/>
      <c r="AU49" s="47"/>
      <c r="AV49" s="47"/>
      <c r="AW49" s="47"/>
      <c r="AX49" s="47"/>
      <c r="AY49" s="47"/>
      <c r="AZ49" s="47"/>
      <c r="BA49" s="47"/>
      <c r="BB49" s="47"/>
      <c r="BC49" s="47"/>
      <c r="BD49" s="48"/>
      <c r="BE49" s="29"/>
    </row>
    <row r="50" spans="1:91" s="2" customFormat="1" ht="15.2" customHeight="1">
      <c r="A50" s="29"/>
      <c r="B50" s="30"/>
      <c r="C50" s="25" t="s">
        <v>31</v>
      </c>
      <c r="D50" s="29"/>
      <c r="E50" s="29"/>
      <c r="F50" s="29"/>
      <c r="G50" s="29"/>
      <c r="H50" s="29"/>
      <c r="I50" s="29"/>
      <c r="J50" s="29"/>
      <c r="K50" s="29"/>
      <c r="L50" s="4" t="str">
        <f>IF(E14= "Vyplň údaj","",E14)</f>
        <v/>
      </c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5" t="s">
        <v>38</v>
      </c>
      <c r="AJ50" s="29"/>
      <c r="AK50" s="29"/>
      <c r="AL50" s="29"/>
      <c r="AM50" s="357" t="str">
        <f>IF(E20="","",E20)</f>
        <v>Ing. Jiří Milička</v>
      </c>
      <c r="AN50" s="358"/>
      <c r="AO50" s="358"/>
      <c r="AP50" s="358"/>
      <c r="AQ50" s="29"/>
      <c r="AR50" s="30"/>
      <c r="AS50" s="361"/>
      <c r="AT50" s="362"/>
      <c r="AU50" s="49"/>
      <c r="AV50" s="49"/>
      <c r="AW50" s="49"/>
      <c r="AX50" s="49"/>
      <c r="AY50" s="49"/>
      <c r="AZ50" s="49"/>
      <c r="BA50" s="49"/>
      <c r="BB50" s="49"/>
      <c r="BC50" s="49"/>
      <c r="BD50" s="50"/>
      <c r="BE50" s="29"/>
    </row>
    <row r="51" spans="1:91" s="2" customFormat="1" ht="10.9" customHeight="1">
      <c r="A51" s="29"/>
      <c r="B51" s="30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30"/>
      <c r="AS51" s="361"/>
      <c r="AT51" s="362"/>
      <c r="AU51" s="49"/>
      <c r="AV51" s="49"/>
      <c r="AW51" s="49"/>
      <c r="AX51" s="49"/>
      <c r="AY51" s="49"/>
      <c r="AZ51" s="49"/>
      <c r="BA51" s="49"/>
      <c r="BB51" s="49"/>
      <c r="BC51" s="49"/>
      <c r="BD51" s="50"/>
      <c r="BE51" s="29"/>
    </row>
    <row r="52" spans="1:91" s="2" customFormat="1" ht="29.25" customHeight="1">
      <c r="A52" s="29"/>
      <c r="B52" s="30"/>
      <c r="C52" s="347" t="s">
        <v>57</v>
      </c>
      <c r="D52" s="348"/>
      <c r="E52" s="348"/>
      <c r="F52" s="348"/>
      <c r="G52" s="348"/>
      <c r="H52" s="51"/>
      <c r="I52" s="349" t="s">
        <v>58</v>
      </c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48"/>
      <c r="AB52" s="348"/>
      <c r="AC52" s="348"/>
      <c r="AD52" s="348"/>
      <c r="AE52" s="348"/>
      <c r="AF52" s="348"/>
      <c r="AG52" s="350" t="s">
        <v>59</v>
      </c>
      <c r="AH52" s="348"/>
      <c r="AI52" s="348"/>
      <c r="AJ52" s="348"/>
      <c r="AK52" s="348"/>
      <c r="AL52" s="348"/>
      <c r="AM52" s="348"/>
      <c r="AN52" s="349" t="s">
        <v>60</v>
      </c>
      <c r="AO52" s="348"/>
      <c r="AP52" s="348"/>
      <c r="AQ52" s="52" t="s">
        <v>61</v>
      </c>
      <c r="AR52" s="30"/>
      <c r="AS52" s="53" t="s">
        <v>62</v>
      </c>
      <c r="AT52" s="54" t="s">
        <v>63</v>
      </c>
      <c r="AU52" s="54" t="s">
        <v>64</v>
      </c>
      <c r="AV52" s="54" t="s">
        <v>65</v>
      </c>
      <c r="AW52" s="54" t="s">
        <v>66</v>
      </c>
      <c r="AX52" s="54" t="s">
        <v>67</v>
      </c>
      <c r="AY52" s="54" t="s">
        <v>68</v>
      </c>
      <c r="AZ52" s="54" t="s">
        <v>69</v>
      </c>
      <c r="BA52" s="54" t="s">
        <v>70</v>
      </c>
      <c r="BB52" s="54" t="s">
        <v>71</v>
      </c>
      <c r="BC52" s="54" t="s">
        <v>72</v>
      </c>
      <c r="BD52" s="55" t="s">
        <v>73</v>
      </c>
      <c r="BE52" s="29"/>
    </row>
    <row r="53" spans="1:91" s="2" customFormat="1" ht="10.9" customHeight="1">
      <c r="A53" s="29"/>
      <c r="B53" s="30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30"/>
      <c r="AS53" s="56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8"/>
      <c r="BE53" s="29"/>
    </row>
    <row r="54" spans="1:91" s="6" customFormat="1" ht="32.450000000000003" customHeight="1">
      <c r="B54" s="59"/>
      <c r="C54" s="60" t="s">
        <v>74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351">
        <f>ROUND(SUM(AG55:AG57),2)</f>
        <v>0</v>
      </c>
      <c r="AH54" s="351"/>
      <c r="AI54" s="351"/>
      <c r="AJ54" s="351"/>
      <c r="AK54" s="351"/>
      <c r="AL54" s="351"/>
      <c r="AM54" s="351"/>
      <c r="AN54" s="352">
        <f>SUM(AG54,AT54)</f>
        <v>0</v>
      </c>
      <c r="AO54" s="352"/>
      <c r="AP54" s="352"/>
      <c r="AQ54" s="62" t="s">
        <v>3</v>
      </c>
      <c r="AR54" s="59"/>
      <c r="AS54" s="63">
        <f>ROUND(SUM(AS55:AS57),2)</f>
        <v>0</v>
      </c>
      <c r="AT54" s="64">
        <f>ROUND(SUM(AV54:AW54),2)</f>
        <v>0</v>
      </c>
      <c r="AU54" s="65">
        <f>ROUND(SUM(AU55:AU57),5)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ROUND(SUM(AZ55:AZ57),2)</f>
        <v>0</v>
      </c>
      <c r="BA54" s="64">
        <f>ROUND(SUM(BA55:BA57),2)</f>
        <v>0</v>
      </c>
      <c r="BB54" s="64">
        <f>ROUND(SUM(BB55:BB57),2)</f>
        <v>0</v>
      </c>
      <c r="BC54" s="64">
        <f>ROUND(SUM(BC55:BC57),2)</f>
        <v>0</v>
      </c>
      <c r="BD54" s="66">
        <f>ROUND(SUM(BD55:BD57),2)</f>
        <v>0</v>
      </c>
      <c r="BS54" s="67" t="s">
        <v>75</v>
      </c>
      <c r="BT54" s="67" t="s">
        <v>76</v>
      </c>
      <c r="BU54" s="68" t="s">
        <v>77</v>
      </c>
      <c r="BV54" s="67" t="s">
        <v>78</v>
      </c>
      <c r="BW54" s="67" t="s">
        <v>5</v>
      </c>
      <c r="BX54" s="67" t="s">
        <v>79</v>
      </c>
      <c r="CL54" s="67" t="s">
        <v>19</v>
      </c>
    </row>
    <row r="55" spans="1:91" s="7" customFormat="1" ht="16.5" customHeight="1">
      <c r="A55" s="69" t="s">
        <v>80</v>
      </c>
      <c r="B55" s="70"/>
      <c r="C55" s="71"/>
      <c r="D55" s="346" t="s">
        <v>81</v>
      </c>
      <c r="E55" s="346"/>
      <c r="F55" s="346"/>
      <c r="G55" s="346"/>
      <c r="H55" s="346"/>
      <c r="I55" s="72"/>
      <c r="J55" s="346" t="s">
        <v>82</v>
      </c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  <c r="AD55" s="346"/>
      <c r="AE55" s="346"/>
      <c r="AF55" s="346"/>
      <c r="AG55" s="344">
        <f>'1 - Stavební část'!J30</f>
        <v>0</v>
      </c>
      <c r="AH55" s="345"/>
      <c r="AI55" s="345"/>
      <c r="AJ55" s="345"/>
      <c r="AK55" s="345"/>
      <c r="AL55" s="345"/>
      <c r="AM55" s="345"/>
      <c r="AN55" s="344">
        <f>SUM(AG55,AT55)</f>
        <v>0</v>
      </c>
      <c r="AO55" s="345"/>
      <c r="AP55" s="345"/>
      <c r="AQ55" s="73" t="s">
        <v>83</v>
      </c>
      <c r="AR55" s="70"/>
      <c r="AS55" s="74">
        <v>0</v>
      </c>
      <c r="AT55" s="75">
        <f>ROUND(SUM(AV55:AW55),2)</f>
        <v>0</v>
      </c>
      <c r="AU55" s="76">
        <f>'1 - Stavební část'!P91</f>
        <v>0</v>
      </c>
      <c r="AV55" s="75">
        <f>'1 - Stavební část'!J33</f>
        <v>0</v>
      </c>
      <c r="AW55" s="75">
        <f>'1 - Stavební část'!J34</f>
        <v>0</v>
      </c>
      <c r="AX55" s="75">
        <f>'1 - Stavební část'!J35</f>
        <v>0</v>
      </c>
      <c r="AY55" s="75">
        <f>'1 - Stavební část'!J36</f>
        <v>0</v>
      </c>
      <c r="AZ55" s="75">
        <f>'1 - Stavební část'!F33</f>
        <v>0</v>
      </c>
      <c r="BA55" s="75">
        <f>'1 - Stavební část'!F34</f>
        <v>0</v>
      </c>
      <c r="BB55" s="75">
        <f>'1 - Stavební část'!F35</f>
        <v>0</v>
      </c>
      <c r="BC55" s="75">
        <f>'1 - Stavební část'!F36</f>
        <v>0</v>
      </c>
      <c r="BD55" s="77">
        <f>'1 - Stavební část'!F37</f>
        <v>0</v>
      </c>
      <c r="BT55" s="78" t="s">
        <v>81</v>
      </c>
      <c r="BV55" s="78" t="s">
        <v>78</v>
      </c>
      <c r="BW55" s="78" t="s">
        <v>84</v>
      </c>
      <c r="BX55" s="78" t="s">
        <v>5</v>
      </c>
      <c r="CL55" s="78" t="s">
        <v>19</v>
      </c>
      <c r="CM55" s="78" t="s">
        <v>85</v>
      </c>
    </row>
    <row r="56" spans="1:91" s="7" customFormat="1" ht="16.5" customHeight="1">
      <c r="A56" s="69" t="s">
        <v>80</v>
      </c>
      <c r="B56" s="70"/>
      <c r="C56" s="71"/>
      <c r="D56" s="346" t="s">
        <v>86</v>
      </c>
      <c r="E56" s="346"/>
      <c r="F56" s="346"/>
      <c r="G56" s="346"/>
      <c r="H56" s="346"/>
      <c r="I56" s="72"/>
      <c r="J56" s="346" t="s">
        <v>87</v>
      </c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  <c r="AD56" s="346"/>
      <c r="AE56" s="346"/>
      <c r="AF56" s="346"/>
      <c r="AG56" s="344">
        <f>'2.1 - Zdravotní technika'!J30</f>
        <v>0</v>
      </c>
      <c r="AH56" s="345"/>
      <c r="AI56" s="345"/>
      <c r="AJ56" s="345"/>
      <c r="AK56" s="345"/>
      <c r="AL56" s="345"/>
      <c r="AM56" s="345"/>
      <c r="AN56" s="344">
        <f>SUM(AG56,AT56)</f>
        <v>0</v>
      </c>
      <c r="AO56" s="345"/>
      <c r="AP56" s="345"/>
      <c r="AQ56" s="73" t="s">
        <v>83</v>
      </c>
      <c r="AR56" s="70"/>
      <c r="AS56" s="74">
        <v>0</v>
      </c>
      <c r="AT56" s="75">
        <f>ROUND(SUM(AV56:AW56),2)</f>
        <v>0</v>
      </c>
      <c r="AU56" s="76">
        <f>'2.1 - Zdravotní technika'!P84</f>
        <v>0</v>
      </c>
      <c r="AV56" s="75">
        <f>'2.1 - Zdravotní technika'!J33</f>
        <v>0</v>
      </c>
      <c r="AW56" s="75">
        <f>'2.1 - Zdravotní technika'!J34</f>
        <v>0</v>
      </c>
      <c r="AX56" s="75">
        <f>'2.1 - Zdravotní technika'!J35</f>
        <v>0</v>
      </c>
      <c r="AY56" s="75">
        <f>'2.1 - Zdravotní technika'!J36</f>
        <v>0</v>
      </c>
      <c r="AZ56" s="75">
        <f>'2.1 - Zdravotní technika'!F33</f>
        <v>0</v>
      </c>
      <c r="BA56" s="75">
        <f>'2.1 - Zdravotní technika'!F34</f>
        <v>0</v>
      </c>
      <c r="BB56" s="75">
        <f>'2.1 - Zdravotní technika'!F35</f>
        <v>0</v>
      </c>
      <c r="BC56" s="75">
        <f>'2.1 - Zdravotní technika'!F36</f>
        <v>0</v>
      </c>
      <c r="BD56" s="77">
        <f>'2.1 - Zdravotní technika'!F37</f>
        <v>0</v>
      </c>
      <c r="BT56" s="78" t="s">
        <v>81</v>
      </c>
      <c r="BV56" s="78" t="s">
        <v>78</v>
      </c>
      <c r="BW56" s="78" t="s">
        <v>88</v>
      </c>
      <c r="BX56" s="78" t="s">
        <v>5</v>
      </c>
      <c r="CL56" s="78" t="s">
        <v>3</v>
      </c>
      <c r="CM56" s="78" t="s">
        <v>85</v>
      </c>
    </row>
    <row r="57" spans="1:91" s="7" customFormat="1" ht="16.5" customHeight="1">
      <c r="A57" s="69" t="s">
        <v>80</v>
      </c>
      <c r="B57" s="70"/>
      <c r="C57" s="71"/>
      <c r="D57" s="346" t="s">
        <v>89</v>
      </c>
      <c r="E57" s="346"/>
      <c r="F57" s="346"/>
      <c r="G57" s="346"/>
      <c r="H57" s="346"/>
      <c r="I57" s="72"/>
      <c r="J57" s="346" t="s">
        <v>90</v>
      </c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6"/>
      <c r="AD57" s="346"/>
      <c r="AE57" s="346"/>
      <c r="AF57" s="346"/>
      <c r="AG57" s="344">
        <f>'2.2 - Elektroinstalace'!J30</f>
        <v>0</v>
      </c>
      <c r="AH57" s="345"/>
      <c r="AI57" s="345"/>
      <c r="AJ57" s="345"/>
      <c r="AK57" s="345"/>
      <c r="AL57" s="345"/>
      <c r="AM57" s="345"/>
      <c r="AN57" s="344">
        <f>SUM(AG57,AT57)</f>
        <v>0</v>
      </c>
      <c r="AO57" s="345"/>
      <c r="AP57" s="345"/>
      <c r="AQ57" s="73" t="s">
        <v>83</v>
      </c>
      <c r="AR57" s="70"/>
      <c r="AS57" s="79">
        <v>0</v>
      </c>
      <c r="AT57" s="80">
        <f>ROUND(SUM(AV57:AW57),2)</f>
        <v>0</v>
      </c>
      <c r="AU57" s="81">
        <f>'2.2 - Elektroinstalace'!P83</f>
        <v>0</v>
      </c>
      <c r="AV57" s="80">
        <f>'2.2 - Elektroinstalace'!J33</f>
        <v>0</v>
      </c>
      <c r="AW57" s="80">
        <f>'2.2 - Elektroinstalace'!J34</f>
        <v>0</v>
      </c>
      <c r="AX57" s="80">
        <f>'2.2 - Elektroinstalace'!J35</f>
        <v>0</v>
      </c>
      <c r="AY57" s="80">
        <f>'2.2 - Elektroinstalace'!J36</f>
        <v>0</v>
      </c>
      <c r="AZ57" s="80">
        <f>'2.2 - Elektroinstalace'!F33</f>
        <v>0</v>
      </c>
      <c r="BA57" s="80">
        <f>'2.2 - Elektroinstalace'!F34</f>
        <v>0</v>
      </c>
      <c r="BB57" s="80">
        <f>'2.2 - Elektroinstalace'!F35</f>
        <v>0</v>
      </c>
      <c r="BC57" s="80">
        <f>'2.2 - Elektroinstalace'!F36</f>
        <v>0</v>
      </c>
      <c r="BD57" s="82">
        <f>'2.2 - Elektroinstalace'!F37</f>
        <v>0</v>
      </c>
      <c r="BT57" s="78" t="s">
        <v>81</v>
      </c>
      <c r="BV57" s="78" t="s">
        <v>78</v>
      </c>
      <c r="BW57" s="78" t="s">
        <v>91</v>
      </c>
      <c r="BX57" s="78" t="s">
        <v>5</v>
      </c>
      <c r="CL57" s="78" t="s">
        <v>3</v>
      </c>
      <c r="CM57" s="78" t="s">
        <v>85</v>
      </c>
    </row>
    <row r="58" spans="1:91" s="2" customFormat="1" ht="30" customHeight="1">
      <c r="A58" s="29"/>
      <c r="B58" s="30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30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91" s="2" customFormat="1" ht="6.95" customHeight="1">
      <c r="A59" s="29"/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0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</sheetData>
  <sheetProtection algorithmName="SHA-512" hashValue="2R0C5Mm3rt1CTjUZQLDornzoiGarLSntrVC9bOgX6CmGQ5cKygfezePXYHwOVB35L+yw7qPrVAdrKPXRfS/NGQ==" saltValue="uhDCAqVllzPNhLDmy1DtWA==" spinCount="100000" sheet="1" objects="1" scenarios="1"/>
  <mergeCells count="50">
    <mergeCell ref="AR2:BE2"/>
    <mergeCell ref="AN56:AP56"/>
    <mergeCell ref="AG56:AM56"/>
    <mergeCell ref="D56:H56"/>
    <mergeCell ref="J56:AF56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55" location="'1 - Stavební část'!C2" display="/"/>
    <hyperlink ref="A56" location="'2.1 - Zdravotní technika'!C2" display="/"/>
    <hyperlink ref="A57" location="'2.2 - Elektroinstalace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8"/>
  <sheetViews>
    <sheetView showGridLines="0" workbookViewId="0">
      <selection activeCell="F125" sqref="F12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3" t="s">
        <v>6</v>
      </c>
      <c r="M2" s="336"/>
      <c r="N2" s="336"/>
      <c r="O2" s="336"/>
      <c r="P2" s="336"/>
      <c r="Q2" s="336"/>
      <c r="R2" s="336"/>
      <c r="S2" s="336"/>
      <c r="T2" s="336"/>
      <c r="U2" s="336"/>
      <c r="V2" s="336"/>
      <c r="AT2" s="15" t="s">
        <v>84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1:46" s="1" customFormat="1" ht="24.95" customHeight="1">
      <c r="B4" s="18"/>
      <c r="D4" s="19" t="s">
        <v>92</v>
      </c>
      <c r="L4" s="18"/>
      <c r="M4" s="83" t="s">
        <v>11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25" t="s">
        <v>17</v>
      </c>
      <c r="L6" s="18"/>
    </row>
    <row r="7" spans="1:46" s="1" customFormat="1" ht="16.5" customHeight="1">
      <c r="B7" s="18"/>
      <c r="E7" s="371" t="str">
        <f>'Rekapitulace stavby'!K6</f>
        <v>Retence dešťových vod ze střech objektu ČNB v Hradci Králové</v>
      </c>
      <c r="F7" s="372"/>
      <c r="G7" s="372"/>
      <c r="H7" s="372"/>
      <c r="L7" s="18"/>
    </row>
    <row r="8" spans="1:46" s="2" customFormat="1" ht="12" customHeight="1">
      <c r="A8" s="29"/>
      <c r="B8" s="30"/>
      <c r="C8" s="29"/>
      <c r="D8" s="25" t="s">
        <v>93</v>
      </c>
      <c r="E8" s="29"/>
      <c r="F8" s="29"/>
      <c r="G8" s="29"/>
      <c r="H8" s="29"/>
      <c r="I8" s="29"/>
      <c r="J8" s="29"/>
      <c r="K8" s="29"/>
      <c r="L8" s="84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354" t="s">
        <v>94</v>
      </c>
      <c r="F9" s="373"/>
      <c r="G9" s="373"/>
      <c r="H9" s="373"/>
      <c r="I9" s="29"/>
      <c r="J9" s="29"/>
      <c r="K9" s="29"/>
      <c r="L9" s="84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84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5" t="s">
        <v>18</v>
      </c>
      <c r="E11" s="29"/>
      <c r="F11" s="23" t="s">
        <v>19</v>
      </c>
      <c r="G11" s="29"/>
      <c r="H11" s="29"/>
      <c r="I11" s="25" t="s">
        <v>20</v>
      </c>
      <c r="J11" s="23" t="s">
        <v>3</v>
      </c>
      <c r="K11" s="29"/>
      <c r="L11" s="84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5" t="s">
        <v>22</v>
      </c>
      <c r="E12" s="29"/>
      <c r="F12" s="23" t="s">
        <v>23</v>
      </c>
      <c r="G12" s="29"/>
      <c r="H12" s="29"/>
      <c r="I12" s="25" t="s">
        <v>24</v>
      </c>
      <c r="J12" s="46" t="str">
        <f>'Rekapitulace stavby'!AN8</f>
        <v>31. 3. 2025</v>
      </c>
      <c r="K12" s="29"/>
      <c r="L12" s="84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84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5" t="s">
        <v>26</v>
      </c>
      <c r="E14" s="29"/>
      <c r="F14" s="29"/>
      <c r="G14" s="29"/>
      <c r="H14" s="29"/>
      <c r="I14" s="25" t="s">
        <v>27</v>
      </c>
      <c r="J14" s="23" t="s">
        <v>28</v>
      </c>
      <c r="K14" s="29"/>
      <c r="L14" s="84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3" t="s">
        <v>29</v>
      </c>
      <c r="F15" s="29"/>
      <c r="G15" s="29"/>
      <c r="H15" s="29"/>
      <c r="I15" s="25" t="s">
        <v>30</v>
      </c>
      <c r="J15" s="23" t="s">
        <v>3</v>
      </c>
      <c r="K15" s="29"/>
      <c r="L15" s="84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84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5" t="s">
        <v>31</v>
      </c>
      <c r="E17" s="29"/>
      <c r="F17" s="29"/>
      <c r="G17" s="29"/>
      <c r="H17" s="29"/>
      <c r="I17" s="25" t="s">
        <v>27</v>
      </c>
      <c r="J17" s="26" t="str">
        <f>'Rekapitulace stavby'!AN13</f>
        <v>Vyplň údaj</v>
      </c>
      <c r="K17" s="29"/>
      <c r="L17" s="84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374" t="str">
        <f>'Rekapitulace stavby'!E14</f>
        <v>Vyplň údaj</v>
      </c>
      <c r="F18" s="335"/>
      <c r="G18" s="335"/>
      <c r="H18" s="335"/>
      <c r="I18" s="25" t="s">
        <v>30</v>
      </c>
      <c r="J18" s="26" t="str">
        <f>'Rekapitulace stavby'!AN14</f>
        <v>Vyplň údaj</v>
      </c>
      <c r="K18" s="29"/>
      <c r="L18" s="84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28" customFormat="1" ht="6.95" customHeight="1">
      <c r="A19" s="225"/>
      <c r="B19" s="226"/>
      <c r="C19" s="225"/>
      <c r="D19" s="225"/>
      <c r="E19" s="225"/>
      <c r="F19" s="225"/>
      <c r="G19" s="225"/>
      <c r="H19" s="225"/>
      <c r="I19" s="225"/>
      <c r="J19" s="225"/>
      <c r="K19" s="225"/>
      <c r="L19" s="227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</row>
    <row r="20" spans="1:31" s="228" customFormat="1" ht="12" customHeight="1">
      <c r="A20" s="225"/>
      <c r="B20" s="226"/>
      <c r="C20" s="225"/>
      <c r="D20" s="229" t="s">
        <v>33</v>
      </c>
      <c r="E20" s="225"/>
      <c r="F20" s="225"/>
      <c r="G20" s="225"/>
      <c r="H20" s="225"/>
      <c r="I20" s="229" t="s">
        <v>27</v>
      </c>
      <c r="J20" s="230" t="s">
        <v>34</v>
      </c>
      <c r="K20" s="225"/>
      <c r="L20" s="227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</row>
    <row r="21" spans="1:31" s="228" customFormat="1" ht="18" customHeight="1">
      <c r="A21" s="225"/>
      <c r="B21" s="226"/>
      <c r="C21" s="225"/>
      <c r="D21" s="225"/>
      <c r="E21" s="230" t="s">
        <v>35</v>
      </c>
      <c r="F21" s="225"/>
      <c r="G21" s="225"/>
      <c r="H21" s="225"/>
      <c r="I21" s="229" t="s">
        <v>30</v>
      </c>
      <c r="J21" s="230" t="s">
        <v>36</v>
      </c>
      <c r="K21" s="225"/>
      <c r="L21" s="227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</row>
    <row r="22" spans="1:31" s="228" customFormat="1" ht="6.95" customHeight="1">
      <c r="A22" s="225"/>
      <c r="B22" s="226"/>
      <c r="C22" s="225"/>
      <c r="D22" s="225"/>
      <c r="E22" s="225"/>
      <c r="F22" s="225"/>
      <c r="G22" s="225"/>
      <c r="H22" s="225"/>
      <c r="I22" s="225"/>
      <c r="J22" s="225"/>
      <c r="K22" s="225"/>
      <c r="L22" s="227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</row>
    <row r="23" spans="1:31" s="228" customFormat="1" ht="12" customHeight="1">
      <c r="A23" s="225"/>
      <c r="B23" s="226"/>
      <c r="C23" s="225"/>
      <c r="D23" s="229" t="s">
        <v>38</v>
      </c>
      <c r="E23" s="225"/>
      <c r="F23" s="225"/>
      <c r="G23" s="225"/>
      <c r="H23" s="225"/>
      <c r="I23" s="229" t="s">
        <v>27</v>
      </c>
      <c r="J23" s="230" t="s">
        <v>34</v>
      </c>
      <c r="K23" s="225"/>
      <c r="L23" s="227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</row>
    <row r="24" spans="1:31" s="228" customFormat="1" ht="18" customHeight="1">
      <c r="A24" s="225"/>
      <c r="B24" s="226"/>
      <c r="C24" s="225"/>
      <c r="D24" s="225"/>
      <c r="E24" s="230" t="s">
        <v>39</v>
      </c>
      <c r="F24" s="225"/>
      <c r="G24" s="225"/>
      <c r="H24" s="225"/>
      <c r="I24" s="229" t="s">
        <v>30</v>
      </c>
      <c r="J24" s="230" t="s">
        <v>36</v>
      </c>
      <c r="K24" s="225"/>
      <c r="L24" s="227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</row>
    <row r="25" spans="1:31" s="228" customFormat="1" ht="6.95" customHeight="1">
      <c r="A25" s="225"/>
      <c r="B25" s="226"/>
      <c r="C25" s="225"/>
      <c r="D25" s="225"/>
      <c r="E25" s="225"/>
      <c r="F25" s="225"/>
      <c r="G25" s="225"/>
      <c r="H25" s="225"/>
      <c r="I25" s="225"/>
      <c r="J25" s="225"/>
      <c r="K25" s="225"/>
      <c r="L25" s="227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</row>
    <row r="26" spans="1:31" s="228" customFormat="1" ht="12" customHeight="1">
      <c r="A26" s="225"/>
      <c r="B26" s="226"/>
      <c r="C26" s="225"/>
      <c r="D26" s="229" t="s">
        <v>40</v>
      </c>
      <c r="E26" s="225"/>
      <c r="F26" s="225"/>
      <c r="G26" s="225"/>
      <c r="H26" s="225"/>
      <c r="I26" s="225"/>
      <c r="J26" s="225"/>
      <c r="K26" s="225"/>
      <c r="L26" s="227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</row>
    <row r="27" spans="1:31" s="234" customFormat="1" ht="59.25" customHeight="1">
      <c r="A27" s="231"/>
      <c r="B27" s="232"/>
      <c r="C27" s="231"/>
      <c r="D27" s="231"/>
      <c r="E27" s="375" t="s">
        <v>95</v>
      </c>
      <c r="F27" s="375"/>
      <c r="G27" s="375"/>
      <c r="H27" s="375"/>
      <c r="I27" s="231"/>
      <c r="J27" s="231"/>
      <c r="K27" s="231"/>
      <c r="L27" s="233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</row>
    <row r="28" spans="1:31" s="228" customFormat="1" ht="6.95" customHeight="1">
      <c r="A28" s="225"/>
      <c r="B28" s="226"/>
      <c r="C28" s="225"/>
      <c r="D28" s="225"/>
      <c r="E28" s="225"/>
      <c r="F28" s="225"/>
      <c r="G28" s="225"/>
      <c r="H28" s="225"/>
      <c r="I28" s="225"/>
      <c r="J28" s="225"/>
      <c r="K28" s="225"/>
      <c r="L28" s="227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</row>
    <row r="29" spans="1:31" s="228" customFormat="1" ht="6.95" customHeight="1">
      <c r="A29" s="225"/>
      <c r="B29" s="226"/>
      <c r="C29" s="225"/>
      <c r="D29" s="235"/>
      <c r="E29" s="235"/>
      <c r="F29" s="235"/>
      <c r="G29" s="235"/>
      <c r="H29" s="235"/>
      <c r="I29" s="235"/>
      <c r="J29" s="235"/>
      <c r="K29" s="235"/>
      <c r="L29" s="227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</row>
    <row r="30" spans="1:31" s="228" customFormat="1" ht="25.35" customHeight="1">
      <c r="A30" s="225"/>
      <c r="B30" s="226"/>
      <c r="C30" s="225"/>
      <c r="D30" s="236" t="s">
        <v>42</v>
      </c>
      <c r="E30" s="225"/>
      <c r="F30" s="225"/>
      <c r="G30" s="225"/>
      <c r="H30" s="225"/>
      <c r="I30" s="225"/>
      <c r="J30" s="237">
        <f>ROUND(J91, 2)</f>
        <v>0</v>
      </c>
      <c r="K30" s="225"/>
      <c r="L30" s="227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</row>
    <row r="31" spans="1:31" s="228" customFormat="1" ht="6.95" customHeight="1">
      <c r="A31" s="225"/>
      <c r="B31" s="226"/>
      <c r="C31" s="225"/>
      <c r="D31" s="235"/>
      <c r="E31" s="235"/>
      <c r="F31" s="235"/>
      <c r="G31" s="235"/>
      <c r="H31" s="235"/>
      <c r="I31" s="235"/>
      <c r="J31" s="235"/>
      <c r="K31" s="235"/>
      <c r="L31" s="227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5"/>
    </row>
    <row r="32" spans="1:31" s="228" customFormat="1" ht="14.45" customHeight="1">
      <c r="A32" s="225"/>
      <c r="B32" s="226"/>
      <c r="C32" s="225"/>
      <c r="D32" s="225"/>
      <c r="E32" s="225"/>
      <c r="F32" s="238" t="s">
        <v>44</v>
      </c>
      <c r="G32" s="225"/>
      <c r="H32" s="225"/>
      <c r="I32" s="238" t="s">
        <v>43</v>
      </c>
      <c r="J32" s="238" t="s">
        <v>45</v>
      </c>
      <c r="K32" s="225"/>
      <c r="L32" s="227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</row>
    <row r="33" spans="1:31" s="228" customFormat="1" ht="14.45" customHeight="1">
      <c r="A33" s="225"/>
      <c r="B33" s="226"/>
      <c r="C33" s="225"/>
      <c r="D33" s="239" t="s">
        <v>46</v>
      </c>
      <c r="E33" s="229" t="s">
        <v>47</v>
      </c>
      <c r="F33" s="240">
        <f>ROUND((SUM(BE91:BE217)),  2)</f>
        <v>0</v>
      </c>
      <c r="G33" s="225"/>
      <c r="H33" s="225"/>
      <c r="I33" s="241">
        <v>0.21</v>
      </c>
      <c r="J33" s="240">
        <f>ROUND(((SUM(BE91:BE217))*I33),  2)</f>
        <v>0</v>
      </c>
      <c r="K33" s="225"/>
      <c r="L33" s="227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</row>
    <row r="34" spans="1:31" s="228" customFormat="1" ht="14.45" customHeight="1">
      <c r="A34" s="225"/>
      <c r="B34" s="226"/>
      <c r="C34" s="225"/>
      <c r="D34" s="225"/>
      <c r="E34" s="229" t="s">
        <v>48</v>
      </c>
      <c r="F34" s="240">
        <f>ROUND((SUM(BF91:BF217)),  2)</f>
        <v>0</v>
      </c>
      <c r="G34" s="225"/>
      <c r="H34" s="225"/>
      <c r="I34" s="241">
        <v>0.12</v>
      </c>
      <c r="J34" s="240">
        <f>ROUND(((SUM(BF91:BF217))*I34),  2)</f>
        <v>0</v>
      </c>
      <c r="K34" s="225"/>
      <c r="L34" s="227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</row>
    <row r="35" spans="1:31" s="228" customFormat="1" ht="14.45" hidden="1" customHeight="1">
      <c r="A35" s="225"/>
      <c r="B35" s="226"/>
      <c r="C35" s="225"/>
      <c r="D35" s="225"/>
      <c r="E35" s="229" t="s">
        <v>49</v>
      </c>
      <c r="F35" s="240">
        <f>ROUND((SUM(BG91:BG217)),  2)</f>
        <v>0</v>
      </c>
      <c r="G35" s="225"/>
      <c r="H35" s="225"/>
      <c r="I35" s="241">
        <v>0.21</v>
      </c>
      <c r="J35" s="240">
        <f>0</f>
        <v>0</v>
      </c>
      <c r="K35" s="225"/>
      <c r="L35" s="227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</row>
    <row r="36" spans="1:31" s="228" customFormat="1" ht="14.45" hidden="1" customHeight="1">
      <c r="A36" s="225"/>
      <c r="B36" s="226"/>
      <c r="C36" s="225"/>
      <c r="D36" s="225"/>
      <c r="E36" s="229" t="s">
        <v>50</v>
      </c>
      <c r="F36" s="240">
        <f>ROUND((SUM(BH91:BH217)),  2)</f>
        <v>0</v>
      </c>
      <c r="G36" s="225"/>
      <c r="H36" s="225"/>
      <c r="I36" s="241">
        <v>0.12</v>
      </c>
      <c r="J36" s="240">
        <f>0</f>
        <v>0</v>
      </c>
      <c r="K36" s="225"/>
      <c r="L36" s="227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</row>
    <row r="37" spans="1:31" s="228" customFormat="1" ht="14.45" hidden="1" customHeight="1">
      <c r="A37" s="225"/>
      <c r="B37" s="226"/>
      <c r="C37" s="225"/>
      <c r="D37" s="225"/>
      <c r="E37" s="229" t="s">
        <v>51</v>
      </c>
      <c r="F37" s="240">
        <f>ROUND((SUM(BI91:BI217)),  2)</f>
        <v>0</v>
      </c>
      <c r="G37" s="225"/>
      <c r="H37" s="225"/>
      <c r="I37" s="241">
        <v>0</v>
      </c>
      <c r="J37" s="240">
        <f>0</f>
        <v>0</v>
      </c>
      <c r="K37" s="225"/>
      <c r="L37" s="227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</row>
    <row r="38" spans="1:31" s="228" customFormat="1" ht="6.95" customHeight="1">
      <c r="A38" s="225"/>
      <c r="B38" s="226"/>
      <c r="C38" s="225"/>
      <c r="D38" s="225"/>
      <c r="E38" s="225"/>
      <c r="F38" s="225"/>
      <c r="G38" s="225"/>
      <c r="H38" s="225"/>
      <c r="I38" s="225"/>
      <c r="J38" s="225"/>
      <c r="K38" s="225"/>
      <c r="L38" s="227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</row>
    <row r="39" spans="1:31" s="228" customFormat="1" ht="25.35" customHeight="1">
      <c r="A39" s="225"/>
      <c r="B39" s="226"/>
      <c r="C39" s="242"/>
      <c r="D39" s="243" t="s">
        <v>52</v>
      </c>
      <c r="E39" s="244"/>
      <c r="F39" s="244"/>
      <c r="G39" s="245" t="s">
        <v>53</v>
      </c>
      <c r="H39" s="246" t="s">
        <v>54</v>
      </c>
      <c r="I39" s="244"/>
      <c r="J39" s="247">
        <f>SUM(J30:J37)</f>
        <v>0</v>
      </c>
      <c r="K39" s="248"/>
      <c r="L39" s="227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</row>
    <row r="40" spans="1:31" s="228" customFormat="1" ht="14.45" customHeight="1">
      <c r="A40" s="225"/>
      <c r="B40" s="249"/>
      <c r="C40" s="250"/>
      <c r="D40" s="250"/>
      <c r="E40" s="250"/>
      <c r="F40" s="250"/>
      <c r="G40" s="250"/>
      <c r="H40" s="250"/>
      <c r="I40" s="250"/>
      <c r="J40" s="250"/>
      <c r="K40" s="250"/>
      <c r="L40" s="227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</row>
    <row r="41" spans="1:31" s="251" customFormat="1"/>
    <row r="42" spans="1:31" s="251" customFormat="1"/>
    <row r="43" spans="1:31" s="251" customFormat="1"/>
    <row r="44" spans="1:31" s="228" customFormat="1" ht="6.95" customHeight="1">
      <c r="A44" s="225"/>
      <c r="B44" s="252"/>
      <c r="C44" s="253"/>
      <c r="D44" s="253"/>
      <c r="E44" s="253"/>
      <c r="F44" s="253"/>
      <c r="G44" s="253"/>
      <c r="H44" s="253"/>
      <c r="I44" s="253"/>
      <c r="J44" s="253"/>
      <c r="K44" s="253"/>
      <c r="L44" s="227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</row>
    <row r="45" spans="1:31" s="228" customFormat="1" ht="24.95" customHeight="1">
      <c r="A45" s="225"/>
      <c r="B45" s="226"/>
      <c r="C45" s="254" t="s">
        <v>96</v>
      </c>
      <c r="D45" s="225"/>
      <c r="E45" s="225"/>
      <c r="F45" s="225"/>
      <c r="G45" s="225"/>
      <c r="H45" s="225"/>
      <c r="I45" s="225"/>
      <c r="J45" s="225"/>
      <c r="K45" s="225"/>
      <c r="L45" s="227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</row>
    <row r="46" spans="1:31" s="228" customFormat="1" ht="6.95" customHeight="1">
      <c r="A46" s="225"/>
      <c r="B46" s="226"/>
      <c r="C46" s="225"/>
      <c r="D46" s="225"/>
      <c r="E46" s="225"/>
      <c r="F46" s="225"/>
      <c r="G46" s="225"/>
      <c r="H46" s="225"/>
      <c r="I46" s="225"/>
      <c r="J46" s="225"/>
      <c r="K46" s="225"/>
      <c r="L46" s="227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</row>
    <row r="47" spans="1:31" s="228" customFormat="1" ht="12" customHeight="1">
      <c r="A47" s="225"/>
      <c r="B47" s="226"/>
      <c r="C47" s="229" t="s">
        <v>17</v>
      </c>
      <c r="D47" s="225"/>
      <c r="E47" s="225"/>
      <c r="F47" s="225"/>
      <c r="G47" s="225"/>
      <c r="H47" s="225"/>
      <c r="I47" s="225"/>
      <c r="J47" s="225"/>
      <c r="K47" s="225"/>
      <c r="L47" s="227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</row>
    <row r="48" spans="1:31" s="228" customFormat="1" ht="16.5" customHeight="1">
      <c r="A48" s="225"/>
      <c r="B48" s="226"/>
      <c r="C48" s="225"/>
      <c r="D48" s="225"/>
      <c r="E48" s="369" t="str">
        <f>E7</f>
        <v>Retence dešťových vod ze střech objektu ČNB v Hradci Králové</v>
      </c>
      <c r="F48" s="370"/>
      <c r="G48" s="370"/>
      <c r="H48" s="370"/>
      <c r="I48" s="225"/>
      <c r="J48" s="225"/>
      <c r="K48" s="225"/>
      <c r="L48" s="227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</row>
    <row r="49" spans="1:47" s="228" customFormat="1" ht="12" customHeight="1">
      <c r="A49" s="225"/>
      <c r="B49" s="226"/>
      <c r="C49" s="229" t="s">
        <v>93</v>
      </c>
      <c r="D49" s="225"/>
      <c r="E49" s="225"/>
      <c r="F49" s="225"/>
      <c r="G49" s="225"/>
      <c r="H49" s="225"/>
      <c r="I49" s="225"/>
      <c r="J49" s="225"/>
      <c r="K49" s="225"/>
      <c r="L49" s="227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</row>
    <row r="50" spans="1:47" s="228" customFormat="1" ht="16.5" customHeight="1">
      <c r="A50" s="225"/>
      <c r="B50" s="226"/>
      <c r="C50" s="225"/>
      <c r="D50" s="225"/>
      <c r="E50" s="367" t="str">
        <f>E9</f>
        <v>1 - Stavební část</v>
      </c>
      <c r="F50" s="368"/>
      <c r="G50" s="368"/>
      <c r="H50" s="368"/>
      <c r="I50" s="225"/>
      <c r="J50" s="225"/>
      <c r="K50" s="225"/>
      <c r="L50" s="227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</row>
    <row r="51" spans="1:47" s="228" customFormat="1" ht="6.95" customHeight="1">
      <c r="A51" s="225"/>
      <c r="B51" s="226"/>
      <c r="C51" s="225"/>
      <c r="D51" s="225"/>
      <c r="E51" s="225"/>
      <c r="F51" s="225"/>
      <c r="G51" s="225"/>
      <c r="H51" s="225"/>
      <c r="I51" s="225"/>
      <c r="J51" s="225"/>
      <c r="K51" s="225"/>
      <c r="L51" s="227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</row>
    <row r="52" spans="1:47" s="228" customFormat="1" ht="12" customHeight="1">
      <c r="A52" s="225"/>
      <c r="B52" s="226"/>
      <c r="C52" s="229" t="s">
        <v>22</v>
      </c>
      <c r="D52" s="225"/>
      <c r="E52" s="225"/>
      <c r="F52" s="230" t="str">
        <f>F12</f>
        <v>Hořická 1652/16, 500 02 Hradec Králové</v>
      </c>
      <c r="G52" s="225"/>
      <c r="H52" s="225"/>
      <c r="I52" s="229" t="s">
        <v>24</v>
      </c>
      <c r="J52" s="255" t="str">
        <f>IF(J12="","",J12)</f>
        <v>31. 3. 2025</v>
      </c>
      <c r="K52" s="225"/>
      <c r="L52" s="227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</row>
    <row r="53" spans="1:47" s="228" customFormat="1" ht="6.95" customHeight="1">
      <c r="A53" s="225"/>
      <c r="B53" s="226"/>
      <c r="C53" s="225"/>
      <c r="D53" s="225"/>
      <c r="E53" s="225"/>
      <c r="F53" s="225"/>
      <c r="G53" s="225"/>
      <c r="H53" s="225"/>
      <c r="I53" s="225"/>
      <c r="J53" s="225"/>
      <c r="K53" s="225"/>
      <c r="L53" s="227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</row>
    <row r="54" spans="1:47" s="228" customFormat="1" ht="40.15" customHeight="1">
      <c r="A54" s="225"/>
      <c r="B54" s="226"/>
      <c r="C54" s="229" t="s">
        <v>26</v>
      </c>
      <c r="D54" s="225"/>
      <c r="E54" s="225"/>
      <c r="F54" s="230" t="str">
        <f>E15</f>
        <v>ČNB, Na Příkopě 28, Praha 1, PSČ 115 03</v>
      </c>
      <c r="G54" s="225"/>
      <c r="H54" s="225"/>
      <c r="I54" s="229" t="s">
        <v>33</v>
      </c>
      <c r="J54" s="256" t="str">
        <f>E21</f>
        <v>ATELIÉR ZÍDKA, arch. kancelář, spol. s r.o.</v>
      </c>
      <c r="K54" s="225"/>
      <c r="L54" s="227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</row>
    <row r="55" spans="1:47" s="228" customFormat="1" ht="15.2" customHeight="1">
      <c r="A55" s="225"/>
      <c r="B55" s="226"/>
      <c r="C55" s="229" t="s">
        <v>31</v>
      </c>
      <c r="D55" s="225"/>
      <c r="E55" s="225"/>
      <c r="F55" s="230" t="str">
        <f>IF(E18="","",E18)</f>
        <v>Vyplň údaj</v>
      </c>
      <c r="G55" s="225"/>
      <c r="H55" s="225"/>
      <c r="I55" s="229" t="s">
        <v>38</v>
      </c>
      <c r="J55" s="256" t="str">
        <f>E24</f>
        <v>Ing. Jiří Milička</v>
      </c>
      <c r="K55" s="225"/>
      <c r="L55" s="227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</row>
    <row r="56" spans="1:47" s="228" customFormat="1" ht="10.35" customHeight="1">
      <c r="A56" s="225"/>
      <c r="B56" s="226"/>
      <c r="C56" s="225"/>
      <c r="D56" s="225"/>
      <c r="E56" s="225"/>
      <c r="F56" s="225"/>
      <c r="G56" s="225"/>
      <c r="H56" s="225"/>
      <c r="I56" s="225"/>
      <c r="J56" s="225"/>
      <c r="K56" s="225"/>
      <c r="L56" s="227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225"/>
      <c r="AE56" s="225"/>
    </row>
    <row r="57" spans="1:47" s="228" customFormat="1" ht="29.25" customHeight="1">
      <c r="A57" s="225"/>
      <c r="B57" s="226"/>
      <c r="C57" s="257" t="s">
        <v>97</v>
      </c>
      <c r="D57" s="242"/>
      <c r="E57" s="242"/>
      <c r="F57" s="242"/>
      <c r="G57" s="242"/>
      <c r="H57" s="242"/>
      <c r="I57" s="242"/>
      <c r="J57" s="258" t="s">
        <v>98</v>
      </c>
      <c r="K57" s="242"/>
      <c r="L57" s="227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</row>
    <row r="58" spans="1:47" s="228" customFormat="1" ht="10.35" customHeight="1">
      <c r="A58" s="225"/>
      <c r="B58" s="226"/>
      <c r="C58" s="225"/>
      <c r="D58" s="225"/>
      <c r="E58" s="225"/>
      <c r="F58" s="225"/>
      <c r="G58" s="225"/>
      <c r="H58" s="225"/>
      <c r="I58" s="225"/>
      <c r="J58" s="225"/>
      <c r="K58" s="225"/>
      <c r="L58" s="227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</row>
    <row r="59" spans="1:47" s="228" customFormat="1" ht="22.9" customHeight="1">
      <c r="A59" s="225"/>
      <c r="B59" s="226"/>
      <c r="C59" s="259" t="s">
        <v>74</v>
      </c>
      <c r="D59" s="225"/>
      <c r="E59" s="225"/>
      <c r="F59" s="225"/>
      <c r="G59" s="225"/>
      <c r="H59" s="225"/>
      <c r="I59" s="225"/>
      <c r="J59" s="237">
        <f>J91</f>
        <v>0</v>
      </c>
      <c r="K59" s="225"/>
      <c r="L59" s="227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U59" s="260" t="s">
        <v>99</v>
      </c>
    </row>
    <row r="60" spans="1:47" s="261" customFormat="1" ht="24.95" customHeight="1">
      <c r="B60" s="262"/>
      <c r="D60" s="263" t="s">
        <v>100</v>
      </c>
      <c r="E60" s="264"/>
      <c r="F60" s="264"/>
      <c r="G60" s="264"/>
      <c r="H60" s="264"/>
      <c r="I60" s="264"/>
      <c r="J60" s="265">
        <f>J92</f>
        <v>0</v>
      </c>
      <c r="L60" s="262"/>
    </row>
    <row r="61" spans="1:47" s="266" customFormat="1" ht="19.899999999999999" customHeight="1">
      <c r="B61" s="267"/>
      <c r="D61" s="268" t="s">
        <v>101</v>
      </c>
      <c r="E61" s="269"/>
      <c r="F61" s="269"/>
      <c r="G61" s="269"/>
      <c r="H61" s="269"/>
      <c r="I61" s="269"/>
      <c r="J61" s="270">
        <f>J93</f>
        <v>0</v>
      </c>
      <c r="L61" s="267"/>
    </row>
    <row r="62" spans="1:47" s="266" customFormat="1" ht="19.899999999999999" customHeight="1">
      <c r="B62" s="267"/>
      <c r="D62" s="268" t="s">
        <v>102</v>
      </c>
      <c r="E62" s="269"/>
      <c r="F62" s="269"/>
      <c r="G62" s="269"/>
      <c r="H62" s="269"/>
      <c r="I62" s="269"/>
      <c r="J62" s="270">
        <f>J120</f>
        <v>0</v>
      </c>
      <c r="L62" s="267"/>
    </row>
    <row r="63" spans="1:47" s="266" customFormat="1" ht="19.899999999999999" customHeight="1">
      <c r="B63" s="267"/>
      <c r="D63" s="268" t="s">
        <v>103</v>
      </c>
      <c r="E63" s="269"/>
      <c r="F63" s="269"/>
      <c r="G63" s="269"/>
      <c r="H63" s="269"/>
      <c r="I63" s="269"/>
      <c r="J63" s="270">
        <f>J130</f>
        <v>0</v>
      </c>
      <c r="L63" s="267"/>
    </row>
    <row r="64" spans="1:47" s="261" customFormat="1" ht="24.95" customHeight="1">
      <c r="B64" s="262"/>
      <c r="D64" s="263" t="s">
        <v>104</v>
      </c>
      <c r="E64" s="264"/>
      <c r="F64" s="264"/>
      <c r="G64" s="264"/>
      <c r="H64" s="264"/>
      <c r="I64" s="264"/>
      <c r="J64" s="265">
        <f>J133</f>
        <v>0</v>
      </c>
      <c r="L64" s="262"/>
    </row>
    <row r="65" spans="1:31" s="266" customFormat="1" ht="19.899999999999999" customHeight="1">
      <c r="B65" s="267"/>
      <c r="D65" s="268" t="s">
        <v>105</v>
      </c>
      <c r="E65" s="269"/>
      <c r="F65" s="269"/>
      <c r="G65" s="269"/>
      <c r="H65" s="269"/>
      <c r="I65" s="269"/>
      <c r="J65" s="270">
        <f>J134</f>
        <v>0</v>
      </c>
      <c r="L65" s="267"/>
    </row>
    <row r="66" spans="1:31" s="266" customFormat="1" ht="19.899999999999999" customHeight="1">
      <c r="B66" s="267"/>
      <c r="D66" s="268" t="s">
        <v>106</v>
      </c>
      <c r="E66" s="269"/>
      <c r="F66" s="269"/>
      <c r="G66" s="269"/>
      <c r="H66" s="269"/>
      <c r="I66" s="269"/>
      <c r="J66" s="270">
        <f>J139</f>
        <v>0</v>
      </c>
      <c r="L66" s="267"/>
    </row>
    <row r="67" spans="1:31" s="266" customFormat="1" ht="19.899999999999999" customHeight="1">
      <c r="B67" s="267"/>
      <c r="D67" s="268" t="s">
        <v>107</v>
      </c>
      <c r="E67" s="269"/>
      <c r="F67" s="269"/>
      <c r="G67" s="269"/>
      <c r="H67" s="269"/>
      <c r="I67" s="269"/>
      <c r="J67" s="270">
        <f>J144</f>
        <v>0</v>
      </c>
      <c r="L67" s="267"/>
    </row>
    <row r="68" spans="1:31" s="266" customFormat="1" ht="19.899999999999999" customHeight="1">
      <c r="B68" s="267"/>
      <c r="D68" s="268" t="s">
        <v>108</v>
      </c>
      <c r="E68" s="269"/>
      <c r="F68" s="269"/>
      <c r="G68" s="269"/>
      <c r="H68" s="269"/>
      <c r="I68" s="269"/>
      <c r="J68" s="270">
        <f>J167</f>
        <v>0</v>
      </c>
      <c r="L68" s="267"/>
    </row>
    <row r="69" spans="1:31" s="261" customFormat="1" ht="24.95" customHeight="1">
      <c r="B69" s="262"/>
      <c r="D69" s="263" t="s">
        <v>109</v>
      </c>
      <c r="E69" s="264"/>
      <c r="F69" s="264"/>
      <c r="G69" s="264"/>
      <c r="H69" s="264"/>
      <c r="I69" s="264"/>
      <c r="J69" s="265">
        <f>J209</f>
        <v>0</v>
      </c>
      <c r="L69" s="262"/>
    </row>
    <row r="70" spans="1:31" s="266" customFormat="1" ht="19.899999999999999" customHeight="1">
      <c r="B70" s="267"/>
      <c r="D70" s="268" t="s">
        <v>110</v>
      </c>
      <c r="E70" s="269"/>
      <c r="F70" s="269"/>
      <c r="G70" s="269"/>
      <c r="H70" s="269"/>
      <c r="I70" s="269"/>
      <c r="J70" s="270">
        <f>J210</f>
        <v>0</v>
      </c>
      <c r="L70" s="267"/>
    </row>
    <row r="71" spans="1:31" s="266" customFormat="1" ht="19.899999999999999" customHeight="1">
      <c r="B71" s="267"/>
      <c r="D71" s="268" t="s">
        <v>111</v>
      </c>
      <c r="E71" s="269"/>
      <c r="F71" s="269"/>
      <c r="G71" s="269"/>
      <c r="H71" s="269"/>
      <c r="I71" s="269"/>
      <c r="J71" s="270">
        <f>J213</f>
        <v>0</v>
      </c>
      <c r="L71" s="267"/>
    </row>
    <row r="72" spans="1:31" s="228" customFormat="1" ht="21.75" customHeight="1">
      <c r="A72" s="225"/>
      <c r="B72" s="226"/>
      <c r="C72" s="225"/>
      <c r="D72" s="225"/>
      <c r="E72" s="225"/>
      <c r="F72" s="225"/>
      <c r="G72" s="225"/>
      <c r="H72" s="225"/>
      <c r="I72" s="225"/>
      <c r="J72" s="225"/>
      <c r="K72" s="225"/>
      <c r="L72" s="227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</row>
    <row r="73" spans="1:31" s="228" customFormat="1" ht="6.95" customHeight="1">
      <c r="A73" s="225"/>
      <c r="B73" s="249"/>
      <c r="C73" s="250"/>
      <c r="D73" s="250"/>
      <c r="E73" s="250"/>
      <c r="F73" s="250"/>
      <c r="G73" s="250"/>
      <c r="H73" s="250"/>
      <c r="I73" s="250"/>
      <c r="J73" s="250"/>
      <c r="K73" s="250"/>
      <c r="L73" s="227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</row>
    <row r="74" spans="1:31" s="251" customFormat="1"/>
    <row r="75" spans="1:31" s="251" customFormat="1"/>
    <row r="76" spans="1:31" s="251" customFormat="1"/>
    <row r="77" spans="1:31" s="228" customFormat="1" ht="6.95" customHeight="1">
      <c r="A77" s="225"/>
      <c r="B77" s="252"/>
      <c r="C77" s="253"/>
      <c r="D77" s="253"/>
      <c r="E77" s="253"/>
      <c r="F77" s="253"/>
      <c r="G77" s="253"/>
      <c r="H77" s="253"/>
      <c r="I77" s="253"/>
      <c r="J77" s="253"/>
      <c r="K77" s="253"/>
      <c r="L77" s="227"/>
      <c r="S77" s="225"/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  <c r="AE77" s="225"/>
    </row>
    <row r="78" spans="1:31" s="228" customFormat="1" ht="24.95" customHeight="1">
      <c r="A78" s="225"/>
      <c r="B78" s="226"/>
      <c r="C78" s="254" t="s">
        <v>112</v>
      </c>
      <c r="D78" s="225"/>
      <c r="E78" s="225"/>
      <c r="F78" s="225"/>
      <c r="G78" s="225"/>
      <c r="H78" s="225"/>
      <c r="I78" s="225"/>
      <c r="J78" s="225"/>
      <c r="K78" s="225"/>
      <c r="L78" s="227"/>
      <c r="S78" s="225"/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</row>
    <row r="79" spans="1:31" s="228" customFormat="1" ht="6.95" customHeight="1">
      <c r="A79" s="225"/>
      <c r="B79" s="226"/>
      <c r="C79" s="225"/>
      <c r="D79" s="225"/>
      <c r="E79" s="225"/>
      <c r="F79" s="225"/>
      <c r="G79" s="225"/>
      <c r="H79" s="225"/>
      <c r="I79" s="225"/>
      <c r="J79" s="225"/>
      <c r="K79" s="225"/>
      <c r="L79" s="227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</row>
    <row r="80" spans="1:31" s="228" customFormat="1" ht="12" customHeight="1">
      <c r="A80" s="225"/>
      <c r="B80" s="226"/>
      <c r="C80" s="229" t="s">
        <v>17</v>
      </c>
      <c r="D80" s="225"/>
      <c r="E80" s="225"/>
      <c r="F80" s="225"/>
      <c r="G80" s="225"/>
      <c r="H80" s="225"/>
      <c r="I80" s="225"/>
      <c r="J80" s="225"/>
      <c r="K80" s="225"/>
      <c r="L80" s="227"/>
      <c r="S80" s="225"/>
      <c r="T80" s="225"/>
      <c r="U80" s="225"/>
      <c r="V80" s="225"/>
      <c r="W80" s="225"/>
      <c r="X80" s="225"/>
      <c r="Y80" s="225"/>
      <c r="Z80" s="225"/>
      <c r="AA80" s="225"/>
      <c r="AB80" s="225"/>
      <c r="AC80" s="225"/>
      <c r="AD80" s="225"/>
      <c r="AE80" s="225"/>
    </row>
    <row r="81" spans="1:65" s="228" customFormat="1" ht="16.5" customHeight="1">
      <c r="A81" s="225"/>
      <c r="B81" s="226"/>
      <c r="C81" s="225"/>
      <c r="D81" s="225"/>
      <c r="E81" s="369" t="str">
        <f>E7</f>
        <v>Retence dešťových vod ze střech objektu ČNB v Hradci Králové</v>
      </c>
      <c r="F81" s="370"/>
      <c r="G81" s="370"/>
      <c r="H81" s="370"/>
      <c r="I81" s="225"/>
      <c r="J81" s="225"/>
      <c r="K81" s="225"/>
      <c r="L81" s="227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</row>
    <row r="82" spans="1:65" s="228" customFormat="1" ht="12" customHeight="1">
      <c r="A82" s="225"/>
      <c r="B82" s="226"/>
      <c r="C82" s="229" t="s">
        <v>93</v>
      </c>
      <c r="D82" s="225"/>
      <c r="E82" s="225"/>
      <c r="F82" s="225"/>
      <c r="G82" s="225"/>
      <c r="H82" s="225"/>
      <c r="I82" s="225"/>
      <c r="J82" s="225"/>
      <c r="K82" s="225"/>
      <c r="L82" s="227"/>
      <c r="S82" s="225"/>
      <c r="T82" s="225"/>
      <c r="U82" s="225"/>
      <c r="V82" s="225"/>
      <c r="W82" s="225"/>
      <c r="X82" s="225"/>
      <c r="Y82" s="225"/>
      <c r="Z82" s="225"/>
      <c r="AA82" s="225"/>
      <c r="AB82" s="225"/>
      <c r="AC82" s="225"/>
      <c r="AD82" s="225"/>
      <c r="AE82" s="225"/>
    </row>
    <row r="83" spans="1:65" s="228" customFormat="1" ht="16.5" customHeight="1">
      <c r="A83" s="225"/>
      <c r="B83" s="226"/>
      <c r="C83" s="225"/>
      <c r="D83" s="225"/>
      <c r="E83" s="367" t="str">
        <f>E9</f>
        <v>1 - Stavební část</v>
      </c>
      <c r="F83" s="368"/>
      <c r="G83" s="368"/>
      <c r="H83" s="368"/>
      <c r="I83" s="225"/>
      <c r="J83" s="225"/>
      <c r="K83" s="225"/>
      <c r="L83" s="227"/>
      <c r="S83" s="225"/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  <c r="AE83" s="225"/>
    </row>
    <row r="84" spans="1:65" s="228" customFormat="1" ht="6.95" customHeight="1">
      <c r="A84" s="225"/>
      <c r="B84" s="226"/>
      <c r="C84" s="225"/>
      <c r="D84" s="225"/>
      <c r="E84" s="225"/>
      <c r="F84" s="225"/>
      <c r="G84" s="225"/>
      <c r="H84" s="225"/>
      <c r="I84" s="225"/>
      <c r="J84" s="225"/>
      <c r="K84" s="225"/>
      <c r="L84" s="227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25"/>
      <c r="AE84" s="225"/>
    </row>
    <row r="85" spans="1:65" s="228" customFormat="1" ht="12" customHeight="1">
      <c r="A85" s="225"/>
      <c r="B85" s="226"/>
      <c r="C85" s="229" t="s">
        <v>22</v>
      </c>
      <c r="D85" s="225"/>
      <c r="E85" s="225"/>
      <c r="F85" s="230" t="str">
        <f>F12</f>
        <v>Hořická 1652/16, 500 02 Hradec Králové</v>
      </c>
      <c r="G85" s="225"/>
      <c r="H85" s="225"/>
      <c r="I85" s="229" t="s">
        <v>24</v>
      </c>
      <c r="J85" s="255" t="str">
        <f>IF(J12="","",J12)</f>
        <v>31. 3. 2025</v>
      </c>
      <c r="K85" s="225"/>
      <c r="L85" s="227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</row>
    <row r="86" spans="1:65" s="228" customFormat="1" ht="6.95" customHeight="1">
      <c r="A86" s="225"/>
      <c r="B86" s="226"/>
      <c r="C86" s="225"/>
      <c r="D86" s="225"/>
      <c r="E86" s="225"/>
      <c r="F86" s="225"/>
      <c r="G86" s="225"/>
      <c r="H86" s="225"/>
      <c r="I86" s="225"/>
      <c r="J86" s="225"/>
      <c r="K86" s="225"/>
      <c r="L86" s="227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</row>
    <row r="87" spans="1:65" s="228" customFormat="1" ht="40.15" customHeight="1">
      <c r="A87" s="225"/>
      <c r="B87" s="226"/>
      <c r="C87" s="229" t="s">
        <v>26</v>
      </c>
      <c r="D87" s="225"/>
      <c r="E87" s="225"/>
      <c r="F87" s="230" t="str">
        <f>E15</f>
        <v>ČNB, Na Příkopě 28, Praha 1, PSČ 115 03</v>
      </c>
      <c r="G87" s="225"/>
      <c r="H87" s="225"/>
      <c r="I87" s="229" t="s">
        <v>33</v>
      </c>
      <c r="J87" s="256" t="str">
        <f>E21</f>
        <v>ATELIÉR ZÍDKA, arch. kancelář, spol. s r.o.</v>
      </c>
      <c r="K87" s="225"/>
      <c r="L87" s="227"/>
      <c r="S87" s="225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</row>
    <row r="88" spans="1:65" s="228" customFormat="1" ht="15.2" customHeight="1">
      <c r="A88" s="225"/>
      <c r="B88" s="226"/>
      <c r="C88" s="229" t="s">
        <v>31</v>
      </c>
      <c r="D88" s="225"/>
      <c r="E88" s="225"/>
      <c r="F88" s="230" t="str">
        <f>IF(E18="","",E18)</f>
        <v>Vyplň údaj</v>
      </c>
      <c r="G88" s="225"/>
      <c r="H88" s="225"/>
      <c r="I88" s="229" t="s">
        <v>38</v>
      </c>
      <c r="J88" s="256" t="str">
        <f>E24</f>
        <v>Ing. Jiří Milička</v>
      </c>
      <c r="K88" s="225"/>
      <c r="L88" s="227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</row>
    <row r="89" spans="1:65" s="228" customFormat="1" ht="10.35" customHeight="1">
      <c r="A89" s="225"/>
      <c r="B89" s="226"/>
      <c r="C89" s="225"/>
      <c r="D89" s="225"/>
      <c r="E89" s="225"/>
      <c r="F89" s="225"/>
      <c r="G89" s="225"/>
      <c r="H89" s="225"/>
      <c r="I89" s="225"/>
      <c r="J89" s="225"/>
      <c r="K89" s="225"/>
      <c r="L89" s="227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</row>
    <row r="90" spans="1:65" s="280" customFormat="1" ht="29.25" customHeight="1">
      <c r="A90" s="271"/>
      <c r="B90" s="272"/>
      <c r="C90" s="273" t="s">
        <v>113</v>
      </c>
      <c r="D90" s="274" t="s">
        <v>61</v>
      </c>
      <c r="E90" s="274" t="s">
        <v>57</v>
      </c>
      <c r="F90" s="274" t="s">
        <v>58</v>
      </c>
      <c r="G90" s="274" t="s">
        <v>114</v>
      </c>
      <c r="H90" s="274" t="s">
        <v>115</v>
      </c>
      <c r="I90" s="274" t="s">
        <v>116</v>
      </c>
      <c r="J90" s="274" t="s">
        <v>98</v>
      </c>
      <c r="K90" s="275" t="s">
        <v>117</v>
      </c>
      <c r="L90" s="276"/>
      <c r="M90" s="277" t="s">
        <v>3</v>
      </c>
      <c r="N90" s="278" t="s">
        <v>46</v>
      </c>
      <c r="O90" s="278" t="s">
        <v>118</v>
      </c>
      <c r="P90" s="278" t="s">
        <v>119</v>
      </c>
      <c r="Q90" s="278" t="s">
        <v>120</v>
      </c>
      <c r="R90" s="278" t="s">
        <v>121</v>
      </c>
      <c r="S90" s="278" t="s">
        <v>122</v>
      </c>
      <c r="T90" s="279" t="s">
        <v>123</v>
      </c>
      <c r="U90" s="271"/>
      <c r="V90" s="271"/>
      <c r="W90" s="271"/>
      <c r="X90" s="271"/>
      <c r="Y90" s="271"/>
      <c r="Z90" s="271"/>
      <c r="AA90" s="271"/>
      <c r="AB90" s="271"/>
      <c r="AC90" s="271"/>
      <c r="AD90" s="271"/>
      <c r="AE90" s="271"/>
    </row>
    <row r="91" spans="1:65" s="228" customFormat="1" ht="22.9" customHeight="1">
      <c r="A91" s="225"/>
      <c r="B91" s="226"/>
      <c r="C91" s="281" t="s">
        <v>124</v>
      </c>
      <c r="D91" s="225"/>
      <c r="E91" s="225"/>
      <c r="F91" s="225"/>
      <c r="G91" s="225"/>
      <c r="H91" s="225"/>
      <c r="I91" s="225"/>
      <c r="J91" s="282">
        <f>BK91</f>
        <v>0</v>
      </c>
      <c r="K91" s="225"/>
      <c r="L91" s="226"/>
      <c r="M91" s="283"/>
      <c r="N91" s="284"/>
      <c r="O91" s="235"/>
      <c r="P91" s="285">
        <f>P92+P133+P209</f>
        <v>0</v>
      </c>
      <c r="Q91" s="235"/>
      <c r="R91" s="285">
        <f>R92+R133+R209</f>
        <v>0.67531479999999999</v>
      </c>
      <c r="S91" s="235"/>
      <c r="T91" s="286">
        <f>T92+T133+T209</f>
        <v>0.35926999999999998</v>
      </c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T91" s="260" t="s">
        <v>75</v>
      </c>
      <c r="AU91" s="260" t="s">
        <v>99</v>
      </c>
      <c r="BK91" s="287">
        <f>BK92+BK133+BK209</f>
        <v>0</v>
      </c>
    </row>
    <row r="92" spans="1:65" s="288" customFormat="1" ht="25.9" customHeight="1">
      <c r="B92" s="289"/>
      <c r="D92" s="290" t="s">
        <v>75</v>
      </c>
      <c r="E92" s="291" t="s">
        <v>125</v>
      </c>
      <c r="F92" s="291" t="s">
        <v>126</v>
      </c>
      <c r="J92" s="292">
        <f>BK92</f>
        <v>0</v>
      </c>
      <c r="L92" s="289"/>
      <c r="M92" s="293"/>
      <c r="N92" s="294"/>
      <c r="O92" s="294"/>
      <c r="P92" s="295">
        <f>P93+P120+P130</f>
        <v>0</v>
      </c>
      <c r="Q92" s="294"/>
      <c r="R92" s="295">
        <f>R93+R120+R130</f>
        <v>6.6220000000000003E-3</v>
      </c>
      <c r="S92" s="294"/>
      <c r="T92" s="296">
        <f>T93+T120+T130</f>
        <v>3.9419999999999997E-2</v>
      </c>
      <c r="AR92" s="290" t="s">
        <v>81</v>
      </c>
      <c r="AT92" s="297" t="s">
        <v>75</v>
      </c>
      <c r="AU92" s="297" t="s">
        <v>76</v>
      </c>
      <c r="AY92" s="290" t="s">
        <v>127</v>
      </c>
      <c r="BK92" s="298">
        <f>BK93+BK120+BK130</f>
        <v>0</v>
      </c>
    </row>
    <row r="93" spans="1:65" s="288" customFormat="1" ht="22.9" customHeight="1">
      <c r="B93" s="289"/>
      <c r="D93" s="290" t="s">
        <v>75</v>
      </c>
      <c r="E93" s="299" t="s">
        <v>128</v>
      </c>
      <c r="F93" s="299" t="s">
        <v>129</v>
      </c>
      <c r="J93" s="300">
        <f>BK93</f>
        <v>0</v>
      </c>
      <c r="L93" s="289"/>
      <c r="M93" s="293"/>
      <c r="N93" s="294"/>
      <c r="O93" s="294"/>
      <c r="P93" s="295">
        <f>SUM(P94:P119)</f>
        <v>0</v>
      </c>
      <c r="Q93" s="294"/>
      <c r="R93" s="295">
        <f>SUM(R94:R119)</f>
        <v>6.6220000000000003E-3</v>
      </c>
      <c r="S93" s="294"/>
      <c r="T93" s="296">
        <f>SUM(T94:T119)</f>
        <v>3.9419999999999997E-2</v>
      </c>
      <c r="AR93" s="290" t="s">
        <v>81</v>
      </c>
      <c r="AT93" s="297" t="s">
        <v>75</v>
      </c>
      <c r="AU93" s="297" t="s">
        <v>81</v>
      </c>
      <c r="AY93" s="290" t="s">
        <v>127</v>
      </c>
      <c r="BK93" s="298">
        <f>SUM(BK94:BK119)</f>
        <v>0</v>
      </c>
    </row>
    <row r="94" spans="1:65" s="2" customFormat="1" ht="37.9" customHeight="1">
      <c r="A94" s="29"/>
      <c r="B94" s="226"/>
      <c r="C94" s="301" t="s">
        <v>81</v>
      </c>
      <c r="D94" s="301" t="s">
        <v>130</v>
      </c>
      <c r="E94" s="302" t="s">
        <v>131</v>
      </c>
      <c r="F94" s="224" t="s">
        <v>132</v>
      </c>
      <c r="G94" s="303" t="s">
        <v>133</v>
      </c>
      <c r="H94" s="304">
        <v>145</v>
      </c>
      <c r="I94" s="94"/>
      <c r="J94" s="327">
        <f>ROUND(I94*H94,2)</f>
        <v>0</v>
      </c>
      <c r="K94" s="224" t="s">
        <v>134</v>
      </c>
      <c r="L94" s="30"/>
      <c r="M94" s="95" t="s">
        <v>3</v>
      </c>
      <c r="N94" s="96" t="s">
        <v>47</v>
      </c>
      <c r="O94" s="49"/>
      <c r="P94" s="97">
        <f>O94*H94</f>
        <v>0</v>
      </c>
      <c r="Q94" s="97">
        <v>0</v>
      </c>
      <c r="R94" s="97">
        <f>Q94*H94</f>
        <v>0</v>
      </c>
      <c r="S94" s="97">
        <v>0</v>
      </c>
      <c r="T94" s="98">
        <f>S94*H94</f>
        <v>0</v>
      </c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R94" s="99" t="s">
        <v>135</v>
      </c>
      <c r="AT94" s="99" t="s">
        <v>130</v>
      </c>
      <c r="AU94" s="99" t="s">
        <v>85</v>
      </c>
      <c r="AY94" s="15" t="s">
        <v>127</v>
      </c>
      <c r="BE94" s="100">
        <f>IF(N94="základní",J94,0)</f>
        <v>0</v>
      </c>
      <c r="BF94" s="100">
        <f>IF(N94="snížená",J94,0)</f>
        <v>0</v>
      </c>
      <c r="BG94" s="100">
        <f>IF(N94="zákl. přenesená",J94,0)</f>
        <v>0</v>
      </c>
      <c r="BH94" s="100">
        <f>IF(N94="sníž. přenesená",J94,0)</f>
        <v>0</v>
      </c>
      <c r="BI94" s="100">
        <f>IF(N94="nulová",J94,0)</f>
        <v>0</v>
      </c>
      <c r="BJ94" s="15" t="s">
        <v>81</v>
      </c>
      <c r="BK94" s="100">
        <f>ROUND(I94*H94,2)</f>
        <v>0</v>
      </c>
      <c r="BL94" s="15" t="s">
        <v>135</v>
      </c>
      <c r="BM94" s="99" t="s">
        <v>136</v>
      </c>
    </row>
    <row r="95" spans="1:65" s="2" customFormat="1">
      <c r="A95" s="29"/>
      <c r="B95" s="226"/>
      <c r="C95" s="225"/>
      <c r="D95" s="305" t="s">
        <v>137</v>
      </c>
      <c r="E95" s="225"/>
      <c r="F95" s="306" t="s">
        <v>138</v>
      </c>
      <c r="G95" s="225"/>
      <c r="H95" s="225"/>
      <c r="I95" s="101"/>
      <c r="J95" s="225"/>
      <c r="K95" s="225"/>
      <c r="L95" s="30"/>
      <c r="M95" s="102"/>
      <c r="N95" s="103"/>
      <c r="O95" s="49"/>
      <c r="P95" s="49"/>
      <c r="Q95" s="49"/>
      <c r="R95" s="49"/>
      <c r="S95" s="49"/>
      <c r="T95" s="50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T95" s="15" t="s">
        <v>137</v>
      </c>
      <c r="AU95" s="15" t="s">
        <v>85</v>
      </c>
    </row>
    <row r="96" spans="1:65" s="9" customFormat="1">
      <c r="B96" s="307"/>
      <c r="C96" s="308"/>
      <c r="D96" s="309" t="s">
        <v>139</v>
      </c>
      <c r="E96" s="310" t="s">
        <v>3</v>
      </c>
      <c r="F96" s="311" t="s">
        <v>140</v>
      </c>
      <c r="G96" s="308"/>
      <c r="H96" s="310" t="s">
        <v>3</v>
      </c>
      <c r="I96" s="106"/>
      <c r="J96" s="308"/>
      <c r="K96" s="308"/>
      <c r="L96" s="104"/>
      <c r="M96" s="107"/>
      <c r="N96" s="108"/>
      <c r="O96" s="108"/>
      <c r="P96" s="108"/>
      <c r="Q96" s="108"/>
      <c r="R96" s="108"/>
      <c r="S96" s="108"/>
      <c r="T96" s="109"/>
      <c r="AT96" s="105" t="s">
        <v>139</v>
      </c>
      <c r="AU96" s="105" t="s">
        <v>85</v>
      </c>
      <c r="AV96" s="9" t="s">
        <v>81</v>
      </c>
      <c r="AW96" s="9" t="s">
        <v>37</v>
      </c>
      <c r="AX96" s="9" t="s">
        <v>76</v>
      </c>
      <c r="AY96" s="105" t="s">
        <v>127</v>
      </c>
    </row>
    <row r="97" spans="1:65" s="10" customFormat="1">
      <c r="B97" s="312"/>
      <c r="C97" s="313"/>
      <c r="D97" s="309" t="s">
        <v>139</v>
      </c>
      <c r="E97" s="314" t="s">
        <v>3</v>
      </c>
      <c r="F97" s="315" t="s">
        <v>141</v>
      </c>
      <c r="G97" s="313"/>
      <c r="H97" s="316">
        <v>20</v>
      </c>
      <c r="I97" s="112"/>
      <c r="J97" s="313"/>
      <c r="K97" s="313"/>
      <c r="L97" s="110"/>
      <c r="M97" s="113"/>
      <c r="N97" s="114"/>
      <c r="O97" s="114"/>
      <c r="P97" s="114"/>
      <c r="Q97" s="114"/>
      <c r="R97" s="114"/>
      <c r="S97" s="114"/>
      <c r="T97" s="115"/>
      <c r="AT97" s="111" t="s">
        <v>139</v>
      </c>
      <c r="AU97" s="111" t="s">
        <v>85</v>
      </c>
      <c r="AV97" s="10" t="s">
        <v>85</v>
      </c>
      <c r="AW97" s="10" t="s">
        <v>37</v>
      </c>
      <c r="AX97" s="10" t="s">
        <v>76</v>
      </c>
      <c r="AY97" s="111" t="s">
        <v>127</v>
      </c>
    </row>
    <row r="98" spans="1:65" s="10" customFormat="1">
      <c r="B98" s="312"/>
      <c r="C98" s="313"/>
      <c r="D98" s="309" t="s">
        <v>139</v>
      </c>
      <c r="E98" s="314" t="s">
        <v>3</v>
      </c>
      <c r="F98" s="315" t="s">
        <v>142</v>
      </c>
      <c r="G98" s="313"/>
      <c r="H98" s="316">
        <v>5</v>
      </c>
      <c r="I98" s="112"/>
      <c r="J98" s="313"/>
      <c r="K98" s="313"/>
      <c r="L98" s="110"/>
      <c r="M98" s="113"/>
      <c r="N98" s="114"/>
      <c r="O98" s="114"/>
      <c r="P98" s="114"/>
      <c r="Q98" s="114"/>
      <c r="R98" s="114"/>
      <c r="S98" s="114"/>
      <c r="T98" s="115"/>
      <c r="AT98" s="111" t="s">
        <v>139</v>
      </c>
      <c r="AU98" s="111" t="s">
        <v>85</v>
      </c>
      <c r="AV98" s="10" t="s">
        <v>85</v>
      </c>
      <c r="AW98" s="10" t="s">
        <v>37</v>
      </c>
      <c r="AX98" s="10" t="s">
        <v>76</v>
      </c>
      <c r="AY98" s="111" t="s">
        <v>127</v>
      </c>
    </row>
    <row r="99" spans="1:65" s="10" customFormat="1">
      <c r="B99" s="312"/>
      <c r="C99" s="313"/>
      <c r="D99" s="309" t="s">
        <v>139</v>
      </c>
      <c r="E99" s="314" t="s">
        <v>3</v>
      </c>
      <c r="F99" s="315" t="s">
        <v>143</v>
      </c>
      <c r="G99" s="313"/>
      <c r="H99" s="316">
        <v>120</v>
      </c>
      <c r="I99" s="112"/>
      <c r="J99" s="313"/>
      <c r="K99" s="313"/>
      <c r="L99" s="110"/>
      <c r="M99" s="113"/>
      <c r="N99" s="114"/>
      <c r="O99" s="114"/>
      <c r="P99" s="114"/>
      <c r="Q99" s="114"/>
      <c r="R99" s="114"/>
      <c r="S99" s="114"/>
      <c r="T99" s="115"/>
      <c r="AT99" s="111" t="s">
        <v>139</v>
      </c>
      <c r="AU99" s="111" t="s">
        <v>85</v>
      </c>
      <c r="AV99" s="10" t="s">
        <v>85</v>
      </c>
      <c r="AW99" s="10" t="s">
        <v>37</v>
      </c>
      <c r="AX99" s="10" t="s">
        <v>76</v>
      </c>
      <c r="AY99" s="111" t="s">
        <v>127</v>
      </c>
    </row>
    <row r="100" spans="1:65" s="11" customFormat="1">
      <c r="B100" s="317"/>
      <c r="C100" s="318"/>
      <c r="D100" s="309" t="s">
        <v>139</v>
      </c>
      <c r="E100" s="319" t="s">
        <v>3</v>
      </c>
      <c r="F100" s="320" t="s">
        <v>144</v>
      </c>
      <c r="G100" s="318"/>
      <c r="H100" s="321">
        <v>145</v>
      </c>
      <c r="I100" s="118"/>
      <c r="J100" s="318"/>
      <c r="K100" s="318"/>
      <c r="L100" s="116"/>
      <c r="M100" s="119"/>
      <c r="N100" s="120"/>
      <c r="O100" s="120"/>
      <c r="P100" s="120"/>
      <c r="Q100" s="120"/>
      <c r="R100" s="120"/>
      <c r="S100" s="120"/>
      <c r="T100" s="121"/>
      <c r="AT100" s="117" t="s">
        <v>139</v>
      </c>
      <c r="AU100" s="117" t="s">
        <v>85</v>
      </c>
      <c r="AV100" s="11" t="s">
        <v>145</v>
      </c>
      <c r="AW100" s="11" t="s">
        <v>37</v>
      </c>
      <c r="AX100" s="11" t="s">
        <v>81</v>
      </c>
      <c r="AY100" s="117" t="s">
        <v>127</v>
      </c>
    </row>
    <row r="101" spans="1:65" s="2" customFormat="1" ht="24.2" customHeight="1">
      <c r="A101" s="29"/>
      <c r="B101" s="226"/>
      <c r="C101" s="301" t="s">
        <v>85</v>
      </c>
      <c r="D101" s="301" t="s">
        <v>130</v>
      </c>
      <c r="E101" s="302" t="s">
        <v>146</v>
      </c>
      <c r="F101" s="224" t="s">
        <v>147</v>
      </c>
      <c r="G101" s="303" t="s">
        <v>133</v>
      </c>
      <c r="H101" s="304">
        <v>1000</v>
      </c>
      <c r="I101" s="94"/>
      <c r="J101" s="327">
        <f>ROUND(I101*H101,2)</f>
        <v>0</v>
      </c>
      <c r="K101" s="224" t="s">
        <v>134</v>
      </c>
      <c r="L101" s="30"/>
      <c r="M101" s="95" t="s">
        <v>3</v>
      </c>
      <c r="N101" s="96" t="s">
        <v>47</v>
      </c>
      <c r="O101" s="49"/>
      <c r="P101" s="97">
        <f>O101*H101</f>
        <v>0</v>
      </c>
      <c r="Q101" s="97">
        <v>0</v>
      </c>
      <c r="R101" s="97">
        <f>Q101*H101</f>
        <v>0</v>
      </c>
      <c r="S101" s="97">
        <v>0</v>
      </c>
      <c r="T101" s="98">
        <f>S101*H101</f>
        <v>0</v>
      </c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R101" s="99" t="s">
        <v>145</v>
      </c>
      <c r="AT101" s="99" t="s">
        <v>130</v>
      </c>
      <c r="AU101" s="99" t="s">
        <v>85</v>
      </c>
      <c r="AY101" s="15" t="s">
        <v>127</v>
      </c>
      <c r="BE101" s="100">
        <f>IF(N101="základní",J101,0)</f>
        <v>0</v>
      </c>
      <c r="BF101" s="100">
        <f>IF(N101="snížená",J101,0)</f>
        <v>0</v>
      </c>
      <c r="BG101" s="100">
        <f>IF(N101="zákl. přenesená",J101,0)</f>
        <v>0</v>
      </c>
      <c r="BH101" s="100">
        <f>IF(N101="sníž. přenesená",J101,0)</f>
        <v>0</v>
      </c>
      <c r="BI101" s="100">
        <f>IF(N101="nulová",J101,0)</f>
        <v>0</v>
      </c>
      <c r="BJ101" s="15" t="s">
        <v>81</v>
      </c>
      <c r="BK101" s="100">
        <f>ROUND(I101*H101,2)</f>
        <v>0</v>
      </c>
      <c r="BL101" s="15" t="s">
        <v>145</v>
      </c>
      <c r="BM101" s="99" t="s">
        <v>148</v>
      </c>
    </row>
    <row r="102" spans="1:65" s="2" customFormat="1">
      <c r="A102" s="29"/>
      <c r="B102" s="226"/>
      <c r="C102" s="225"/>
      <c r="D102" s="305" t="s">
        <v>137</v>
      </c>
      <c r="E102" s="225"/>
      <c r="F102" s="306" t="s">
        <v>149</v>
      </c>
      <c r="G102" s="225"/>
      <c r="H102" s="225"/>
      <c r="I102" s="101"/>
      <c r="J102" s="225"/>
      <c r="K102" s="225"/>
      <c r="L102" s="30"/>
      <c r="M102" s="102"/>
      <c r="N102" s="103"/>
      <c r="O102" s="49"/>
      <c r="P102" s="49"/>
      <c r="Q102" s="49"/>
      <c r="R102" s="49"/>
      <c r="S102" s="49"/>
      <c r="T102" s="50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T102" s="15" t="s">
        <v>137</v>
      </c>
      <c r="AU102" s="15" t="s">
        <v>85</v>
      </c>
    </row>
    <row r="103" spans="1:65" s="10" customFormat="1">
      <c r="B103" s="312"/>
      <c r="C103" s="313"/>
      <c r="D103" s="309" t="s">
        <v>139</v>
      </c>
      <c r="E103" s="314" t="s">
        <v>3</v>
      </c>
      <c r="F103" s="315" t="s">
        <v>150</v>
      </c>
      <c r="G103" s="313"/>
      <c r="H103" s="316">
        <v>1000</v>
      </c>
      <c r="I103" s="112"/>
      <c r="J103" s="313"/>
      <c r="K103" s="313"/>
      <c r="L103" s="110"/>
      <c r="M103" s="113"/>
      <c r="N103" s="114"/>
      <c r="O103" s="114"/>
      <c r="P103" s="114"/>
      <c r="Q103" s="114"/>
      <c r="R103" s="114"/>
      <c r="S103" s="114"/>
      <c r="T103" s="115"/>
      <c r="AT103" s="111" t="s">
        <v>139</v>
      </c>
      <c r="AU103" s="111" t="s">
        <v>85</v>
      </c>
      <c r="AV103" s="10" t="s">
        <v>85</v>
      </c>
      <c r="AW103" s="10" t="s">
        <v>37</v>
      </c>
      <c r="AX103" s="10" t="s">
        <v>76</v>
      </c>
      <c r="AY103" s="111" t="s">
        <v>127</v>
      </c>
    </row>
    <row r="104" spans="1:65" s="11" customFormat="1">
      <c r="B104" s="317"/>
      <c r="C104" s="318"/>
      <c r="D104" s="309" t="s">
        <v>139</v>
      </c>
      <c r="E104" s="319" t="s">
        <v>3</v>
      </c>
      <c r="F104" s="320" t="s">
        <v>144</v>
      </c>
      <c r="G104" s="318"/>
      <c r="H104" s="321">
        <v>1000</v>
      </c>
      <c r="I104" s="118"/>
      <c r="J104" s="318"/>
      <c r="K104" s="318"/>
      <c r="L104" s="116"/>
      <c r="M104" s="119"/>
      <c r="N104" s="120"/>
      <c r="O104" s="120"/>
      <c r="P104" s="120"/>
      <c r="Q104" s="120"/>
      <c r="R104" s="120"/>
      <c r="S104" s="120"/>
      <c r="T104" s="121"/>
      <c r="AT104" s="117" t="s">
        <v>139</v>
      </c>
      <c r="AU104" s="117" t="s">
        <v>85</v>
      </c>
      <c r="AV104" s="11" t="s">
        <v>145</v>
      </c>
      <c r="AW104" s="11" t="s">
        <v>37</v>
      </c>
      <c r="AX104" s="11" t="s">
        <v>81</v>
      </c>
      <c r="AY104" s="117" t="s">
        <v>127</v>
      </c>
    </row>
    <row r="105" spans="1:65" s="2" customFormat="1" ht="24.2" customHeight="1">
      <c r="A105" s="29"/>
      <c r="B105" s="226"/>
      <c r="C105" s="301" t="s">
        <v>151</v>
      </c>
      <c r="D105" s="301" t="s">
        <v>130</v>
      </c>
      <c r="E105" s="302" t="s">
        <v>152</v>
      </c>
      <c r="F105" s="224" t="s">
        <v>153</v>
      </c>
      <c r="G105" s="303" t="s">
        <v>133</v>
      </c>
      <c r="H105" s="304">
        <v>500</v>
      </c>
      <c r="I105" s="94"/>
      <c r="J105" s="327">
        <f>ROUND(I105*H105,2)</f>
        <v>0</v>
      </c>
      <c r="K105" s="224" t="s">
        <v>134</v>
      </c>
      <c r="L105" s="30"/>
      <c r="M105" s="95" t="s">
        <v>3</v>
      </c>
      <c r="N105" s="96" t="s">
        <v>47</v>
      </c>
      <c r="O105" s="49"/>
      <c r="P105" s="97">
        <f>O105*H105</f>
        <v>0</v>
      </c>
      <c r="Q105" s="97">
        <v>1.0000000000000001E-5</v>
      </c>
      <c r="R105" s="97">
        <f>Q105*H105</f>
        <v>5.0000000000000001E-3</v>
      </c>
      <c r="S105" s="97">
        <v>0</v>
      </c>
      <c r="T105" s="98">
        <f>S105*H105</f>
        <v>0</v>
      </c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R105" s="99" t="s">
        <v>145</v>
      </c>
      <c r="AT105" s="99" t="s">
        <v>130</v>
      </c>
      <c r="AU105" s="99" t="s">
        <v>85</v>
      </c>
      <c r="AY105" s="15" t="s">
        <v>127</v>
      </c>
      <c r="BE105" s="100">
        <f>IF(N105="základní",J105,0)</f>
        <v>0</v>
      </c>
      <c r="BF105" s="100">
        <f>IF(N105="snížená",J105,0)</f>
        <v>0</v>
      </c>
      <c r="BG105" s="100">
        <f>IF(N105="zákl. přenesená",J105,0)</f>
        <v>0</v>
      </c>
      <c r="BH105" s="100">
        <f>IF(N105="sníž. přenesená",J105,0)</f>
        <v>0</v>
      </c>
      <c r="BI105" s="100">
        <f>IF(N105="nulová",J105,0)</f>
        <v>0</v>
      </c>
      <c r="BJ105" s="15" t="s">
        <v>81</v>
      </c>
      <c r="BK105" s="100">
        <f>ROUND(I105*H105,2)</f>
        <v>0</v>
      </c>
      <c r="BL105" s="15" t="s">
        <v>145</v>
      </c>
      <c r="BM105" s="99" t="s">
        <v>154</v>
      </c>
    </row>
    <row r="106" spans="1:65" s="2" customFormat="1">
      <c r="A106" s="29"/>
      <c r="B106" s="226"/>
      <c r="C106" s="225"/>
      <c r="D106" s="305" t="s">
        <v>137</v>
      </c>
      <c r="E106" s="225"/>
      <c r="F106" s="306" t="s">
        <v>155</v>
      </c>
      <c r="G106" s="225"/>
      <c r="H106" s="225"/>
      <c r="I106" s="101"/>
      <c r="J106" s="225"/>
      <c r="K106" s="225"/>
      <c r="L106" s="30"/>
      <c r="M106" s="102"/>
      <c r="N106" s="103"/>
      <c r="O106" s="49"/>
      <c r="P106" s="49"/>
      <c r="Q106" s="49"/>
      <c r="R106" s="49"/>
      <c r="S106" s="49"/>
      <c r="T106" s="50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T106" s="15" t="s">
        <v>137</v>
      </c>
      <c r="AU106" s="15" t="s">
        <v>85</v>
      </c>
    </row>
    <row r="107" spans="1:65" s="10" customFormat="1">
      <c r="B107" s="312"/>
      <c r="C107" s="313"/>
      <c r="D107" s="309" t="s">
        <v>139</v>
      </c>
      <c r="E107" s="314" t="s">
        <v>3</v>
      </c>
      <c r="F107" s="315" t="s">
        <v>156</v>
      </c>
      <c r="G107" s="313"/>
      <c r="H107" s="316">
        <v>500</v>
      </c>
      <c r="I107" s="112"/>
      <c r="J107" s="313"/>
      <c r="K107" s="313"/>
      <c r="L107" s="110"/>
      <c r="M107" s="113"/>
      <c r="N107" s="114"/>
      <c r="O107" s="114"/>
      <c r="P107" s="114"/>
      <c r="Q107" s="114"/>
      <c r="R107" s="114"/>
      <c r="S107" s="114"/>
      <c r="T107" s="115"/>
      <c r="AT107" s="111" t="s">
        <v>139</v>
      </c>
      <c r="AU107" s="111" t="s">
        <v>85</v>
      </c>
      <c r="AV107" s="10" t="s">
        <v>85</v>
      </c>
      <c r="AW107" s="10" t="s">
        <v>37</v>
      </c>
      <c r="AX107" s="10" t="s">
        <v>76</v>
      </c>
      <c r="AY107" s="111" t="s">
        <v>127</v>
      </c>
    </row>
    <row r="108" spans="1:65" s="11" customFormat="1">
      <c r="B108" s="317"/>
      <c r="C108" s="318"/>
      <c r="D108" s="309" t="s">
        <v>139</v>
      </c>
      <c r="E108" s="319" t="s">
        <v>3</v>
      </c>
      <c r="F108" s="320" t="s">
        <v>144</v>
      </c>
      <c r="G108" s="318"/>
      <c r="H108" s="321">
        <v>500</v>
      </c>
      <c r="I108" s="118"/>
      <c r="J108" s="318"/>
      <c r="K108" s="318"/>
      <c r="L108" s="116"/>
      <c r="M108" s="119"/>
      <c r="N108" s="120"/>
      <c r="O108" s="120"/>
      <c r="P108" s="120"/>
      <c r="Q108" s="120"/>
      <c r="R108" s="120"/>
      <c r="S108" s="120"/>
      <c r="T108" s="121"/>
      <c r="AT108" s="117" t="s">
        <v>139</v>
      </c>
      <c r="AU108" s="117" t="s">
        <v>85</v>
      </c>
      <c r="AV108" s="11" t="s">
        <v>145</v>
      </c>
      <c r="AW108" s="11" t="s">
        <v>37</v>
      </c>
      <c r="AX108" s="11" t="s">
        <v>81</v>
      </c>
      <c r="AY108" s="117" t="s">
        <v>127</v>
      </c>
    </row>
    <row r="109" spans="1:65" s="2" customFormat="1" ht="37.9" customHeight="1">
      <c r="A109" s="29"/>
      <c r="B109" s="226"/>
      <c r="C109" s="301" t="s">
        <v>145</v>
      </c>
      <c r="D109" s="301" t="s">
        <v>130</v>
      </c>
      <c r="E109" s="302" t="s">
        <v>157</v>
      </c>
      <c r="F109" s="224" t="s">
        <v>158</v>
      </c>
      <c r="G109" s="303" t="s">
        <v>159</v>
      </c>
      <c r="H109" s="304">
        <v>0.2</v>
      </c>
      <c r="I109" s="94"/>
      <c r="J109" s="327">
        <f>ROUND(I109*H109,2)</f>
        <v>0</v>
      </c>
      <c r="K109" s="224" t="s">
        <v>134</v>
      </c>
      <c r="L109" s="30"/>
      <c r="M109" s="95" t="s">
        <v>3</v>
      </c>
      <c r="N109" s="96" t="s">
        <v>47</v>
      </c>
      <c r="O109" s="49"/>
      <c r="P109" s="97">
        <f>O109*H109</f>
        <v>0</v>
      </c>
      <c r="Q109" s="97">
        <v>7.6000000000000004E-4</v>
      </c>
      <c r="R109" s="97">
        <f>Q109*H109</f>
        <v>1.5200000000000001E-4</v>
      </c>
      <c r="S109" s="97">
        <v>2.0999999999999999E-3</v>
      </c>
      <c r="T109" s="98">
        <f>S109*H109</f>
        <v>4.2000000000000002E-4</v>
      </c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R109" s="99" t="s">
        <v>145</v>
      </c>
      <c r="AT109" s="99" t="s">
        <v>130</v>
      </c>
      <c r="AU109" s="99" t="s">
        <v>85</v>
      </c>
      <c r="AY109" s="15" t="s">
        <v>127</v>
      </c>
      <c r="BE109" s="100">
        <f>IF(N109="základní",J109,0)</f>
        <v>0</v>
      </c>
      <c r="BF109" s="100">
        <f>IF(N109="snížená",J109,0)</f>
        <v>0</v>
      </c>
      <c r="BG109" s="100">
        <f>IF(N109="zákl. přenesená",J109,0)</f>
        <v>0</v>
      </c>
      <c r="BH109" s="100">
        <f>IF(N109="sníž. přenesená",J109,0)</f>
        <v>0</v>
      </c>
      <c r="BI109" s="100">
        <f>IF(N109="nulová",J109,0)</f>
        <v>0</v>
      </c>
      <c r="BJ109" s="15" t="s">
        <v>81</v>
      </c>
      <c r="BK109" s="100">
        <f>ROUND(I109*H109,2)</f>
        <v>0</v>
      </c>
      <c r="BL109" s="15" t="s">
        <v>145</v>
      </c>
      <c r="BM109" s="99" t="s">
        <v>160</v>
      </c>
    </row>
    <row r="110" spans="1:65" s="2" customFormat="1">
      <c r="A110" s="29"/>
      <c r="B110" s="226"/>
      <c r="C110" s="225"/>
      <c r="D110" s="305" t="s">
        <v>137</v>
      </c>
      <c r="E110" s="225"/>
      <c r="F110" s="306" t="s">
        <v>161</v>
      </c>
      <c r="G110" s="225"/>
      <c r="H110" s="225"/>
      <c r="I110" s="101"/>
      <c r="J110" s="225"/>
      <c r="K110" s="225"/>
      <c r="L110" s="30"/>
      <c r="M110" s="102"/>
      <c r="N110" s="103"/>
      <c r="O110" s="49"/>
      <c r="P110" s="49"/>
      <c r="Q110" s="49"/>
      <c r="R110" s="49"/>
      <c r="S110" s="49"/>
      <c r="T110" s="50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T110" s="15" t="s">
        <v>137</v>
      </c>
      <c r="AU110" s="15" t="s">
        <v>85</v>
      </c>
    </row>
    <row r="111" spans="1:65" s="9" customFormat="1">
      <c r="B111" s="307"/>
      <c r="C111" s="308"/>
      <c r="D111" s="309" t="s">
        <v>139</v>
      </c>
      <c r="E111" s="310" t="s">
        <v>3</v>
      </c>
      <c r="F111" s="311" t="s">
        <v>162</v>
      </c>
      <c r="G111" s="308"/>
      <c r="H111" s="310" t="s">
        <v>3</v>
      </c>
      <c r="I111" s="106"/>
      <c r="J111" s="308"/>
      <c r="K111" s="308"/>
      <c r="L111" s="104"/>
      <c r="M111" s="107"/>
      <c r="N111" s="108"/>
      <c r="O111" s="108"/>
      <c r="P111" s="108"/>
      <c r="Q111" s="108"/>
      <c r="R111" s="108"/>
      <c r="S111" s="108"/>
      <c r="T111" s="109"/>
      <c r="AT111" s="105" t="s">
        <v>139</v>
      </c>
      <c r="AU111" s="105" t="s">
        <v>85</v>
      </c>
      <c r="AV111" s="9" t="s">
        <v>81</v>
      </c>
      <c r="AW111" s="9" t="s">
        <v>37</v>
      </c>
      <c r="AX111" s="9" t="s">
        <v>76</v>
      </c>
      <c r="AY111" s="105" t="s">
        <v>127</v>
      </c>
    </row>
    <row r="112" spans="1:65" s="10" customFormat="1">
      <c r="B112" s="312"/>
      <c r="C112" s="313"/>
      <c r="D112" s="309" t="s">
        <v>139</v>
      </c>
      <c r="E112" s="314" t="s">
        <v>3</v>
      </c>
      <c r="F112" s="315" t="s">
        <v>163</v>
      </c>
      <c r="G112" s="313"/>
      <c r="H112" s="316">
        <v>0.2</v>
      </c>
      <c r="I112" s="112"/>
      <c r="J112" s="313"/>
      <c r="K112" s="313"/>
      <c r="L112" s="110"/>
      <c r="M112" s="113"/>
      <c r="N112" s="114"/>
      <c r="O112" s="114"/>
      <c r="P112" s="114"/>
      <c r="Q112" s="114"/>
      <c r="R112" s="114"/>
      <c r="S112" s="114"/>
      <c r="T112" s="115"/>
      <c r="AT112" s="111" t="s">
        <v>139</v>
      </c>
      <c r="AU112" s="111" t="s">
        <v>85</v>
      </c>
      <c r="AV112" s="10" t="s">
        <v>85</v>
      </c>
      <c r="AW112" s="10" t="s">
        <v>37</v>
      </c>
      <c r="AX112" s="10" t="s">
        <v>76</v>
      </c>
      <c r="AY112" s="111" t="s">
        <v>127</v>
      </c>
    </row>
    <row r="113" spans="1:65" s="11" customFormat="1">
      <c r="B113" s="317"/>
      <c r="C113" s="318"/>
      <c r="D113" s="309" t="s">
        <v>139</v>
      </c>
      <c r="E113" s="319" t="s">
        <v>3</v>
      </c>
      <c r="F113" s="320" t="s">
        <v>144</v>
      </c>
      <c r="G113" s="318"/>
      <c r="H113" s="321">
        <v>0.2</v>
      </c>
      <c r="I113" s="118"/>
      <c r="J113" s="318"/>
      <c r="K113" s="318"/>
      <c r="L113" s="116"/>
      <c r="M113" s="119"/>
      <c r="N113" s="120"/>
      <c r="O113" s="120"/>
      <c r="P113" s="120"/>
      <c r="Q113" s="120"/>
      <c r="R113" s="120"/>
      <c r="S113" s="120"/>
      <c r="T113" s="121"/>
      <c r="AT113" s="117" t="s">
        <v>139</v>
      </c>
      <c r="AU113" s="117" t="s">
        <v>85</v>
      </c>
      <c r="AV113" s="11" t="s">
        <v>145</v>
      </c>
      <c r="AW113" s="11" t="s">
        <v>37</v>
      </c>
      <c r="AX113" s="11" t="s">
        <v>81</v>
      </c>
      <c r="AY113" s="117" t="s">
        <v>127</v>
      </c>
    </row>
    <row r="114" spans="1:65" s="2" customFormat="1" ht="44.25" customHeight="1">
      <c r="A114" s="29"/>
      <c r="B114" s="226"/>
      <c r="C114" s="301" t="s">
        <v>164</v>
      </c>
      <c r="D114" s="301" t="s">
        <v>130</v>
      </c>
      <c r="E114" s="302" t="s">
        <v>165</v>
      </c>
      <c r="F114" s="224" t="s">
        <v>166</v>
      </c>
      <c r="G114" s="303" t="s">
        <v>159</v>
      </c>
      <c r="H114" s="304">
        <v>1</v>
      </c>
      <c r="I114" s="94"/>
      <c r="J114" s="327">
        <f>ROUND(I114*H114,2)</f>
        <v>0</v>
      </c>
      <c r="K114" s="224" t="s">
        <v>134</v>
      </c>
      <c r="L114" s="30"/>
      <c r="M114" s="95" t="s">
        <v>3</v>
      </c>
      <c r="N114" s="96" t="s">
        <v>47</v>
      </c>
      <c r="O114" s="49"/>
      <c r="P114" s="97">
        <f>O114*H114</f>
        <v>0</v>
      </c>
      <c r="Q114" s="97">
        <v>1.47E-3</v>
      </c>
      <c r="R114" s="97">
        <f>Q114*H114</f>
        <v>1.47E-3</v>
      </c>
      <c r="S114" s="97">
        <v>3.9E-2</v>
      </c>
      <c r="T114" s="98">
        <f>S114*H114</f>
        <v>3.9E-2</v>
      </c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R114" s="99" t="s">
        <v>145</v>
      </c>
      <c r="AT114" s="99" t="s">
        <v>130</v>
      </c>
      <c r="AU114" s="99" t="s">
        <v>85</v>
      </c>
      <c r="AY114" s="15" t="s">
        <v>127</v>
      </c>
      <c r="BE114" s="100">
        <f>IF(N114="základní",J114,0)</f>
        <v>0</v>
      </c>
      <c r="BF114" s="100">
        <f>IF(N114="snížená",J114,0)</f>
        <v>0</v>
      </c>
      <c r="BG114" s="100">
        <f>IF(N114="zákl. přenesená",J114,0)</f>
        <v>0</v>
      </c>
      <c r="BH114" s="100">
        <f>IF(N114="sníž. přenesená",J114,0)</f>
        <v>0</v>
      </c>
      <c r="BI114" s="100">
        <f>IF(N114="nulová",J114,0)</f>
        <v>0</v>
      </c>
      <c r="BJ114" s="15" t="s">
        <v>81</v>
      </c>
      <c r="BK114" s="100">
        <f>ROUND(I114*H114,2)</f>
        <v>0</v>
      </c>
      <c r="BL114" s="15" t="s">
        <v>145</v>
      </c>
      <c r="BM114" s="99" t="s">
        <v>167</v>
      </c>
    </row>
    <row r="115" spans="1:65" s="2" customFormat="1">
      <c r="A115" s="29"/>
      <c r="B115" s="226"/>
      <c r="C115" s="225"/>
      <c r="D115" s="305" t="s">
        <v>137</v>
      </c>
      <c r="E115" s="225"/>
      <c r="F115" s="306" t="s">
        <v>168</v>
      </c>
      <c r="G115" s="225"/>
      <c r="H115" s="225"/>
      <c r="I115" s="101"/>
      <c r="J115" s="225"/>
      <c r="K115" s="225"/>
      <c r="L115" s="30"/>
      <c r="M115" s="102"/>
      <c r="N115" s="103"/>
      <c r="O115" s="49"/>
      <c r="P115" s="49"/>
      <c r="Q115" s="49"/>
      <c r="R115" s="49"/>
      <c r="S115" s="49"/>
      <c r="T115" s="50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T115" s="15" t="s">
        <v>137</v>
      </c>
      <c r="AU115" s="15" t="s">
        <v>85</v>
      </c>
    </row>
    <row r="116" spans="1:65" s="9" customFormat="1">
      <c r="B116" s="307"/>
      <c r="C116" s="308"/>
      <c r="D116" s="309" t="s">
        <v>139</v>
      </c>
      <c r="E116" s="310" t="s">
        <v>3</v>
      </c>
      <c r="F116" s="311" t="s">
        <v>162</v>
      </c>
      <c r="G116" s="308"/>
      <c r="H116" s="310" t="s">
        <v>3</v>
      </c>
      <c r="I116" s="106"/>
      <c r="J116" s="308"/>
      <c r="K116" s="308"/>
      <c r="L116" s="104"/>
      <c r="M116" s="107"/>
      <c r="N116" s="108"/>
      <c r="O116" s="108"/>
      <c r="P116" s="108"/>
      <c r="Q116" s="108"/>
      <c r="R116" s="108"/>
      <c r="S116" s="108"/>
      <c r="T116" s="109"/>
      <c r="AT116" s="105" t="s">
        <v>139</v>
      </c>
      <c r="AU116" s="105" t="s">
        <v>85</v>
      </c>
      <c r="AV116" s="9" t="s">
        <v>81</v>
      </c>
      <c r="AW116" s="9" t="s">
        <v>37</v>
      </c>
      <c r="AX116" s="9" t="s">
        <v>76</v>
      </c>
      <c r="AY116" s="105" t="s">
        <v>127</v>
      </c>
    </row>
    <row r="117" spans="1:65" s="10" customFormat="1">
      <c r="B117" s="312"/>
      <c r="C117" s="313"/>
      <c r="D117" s="309" t="s">
        <v>139</v>
      </c>
      <c r="E117" s="314" t="s">
        <v>3</v>
      </c>
      <c r="F117" s="315" t="s">
        <v>169</v>
      </c>
      <c r="G117" s="313"/>
      <c r="H117" s="316">
        <v>0.2</v>
      </c>
      <c r="I117" s="112"/>
      <c r="J117" s="313"/>
      <c r="K117" s="313"/>
      <c r="L117" s="110"/>
      <c r="M117" s="113"/>
      <c r="N117" s="114"/>
      <c r="O117" s="114"/>
      <c r="P117" s="114"/>
      <c r="Q117" s="114"/>
      <c r="R117" s="114"/>
      <c r="S117" s="114"/>
      <c r="T117" s="115"/>
      <c r="AT117" s="111" t="s">
        <v>139</v>
      </c>
      <c r="AU117" s="111" t="s">
        <v>85</v>
      </c>
      <c r="AV117" s="10" t="s">
        <v>85</v>
      </c>
      <c r="AW117" s="10" t="s">
        <v>37</v>
      </c>
      <c r="AX117" s="10" t="s">
        <v>76</v>
      </c>
      <c r="AY117" s="111" t="s">
        <v>127</v>
      </c>
    </row>
    <row r="118" spans="1:65" s="10" customFormat="1">
      <c r="B118" s="312"/>
      <c r="C118" s="313"/>
      <c r="D118" s="309" t="s">
        <v>139</v>
      </c>
      <c r="E118" s="314" t="s">
        <v>3</v>
      </c>
      <c r="F118" s="315" t="s">
        <v>170</v>
      </c>
      <c r="G118" s="313"/>
      <c r="H118" s="316">
        <v>0.8</v>
      </c>
      <c r="I118" s="112"/>
      <c r="J118" s="313"/>
      <c r="K118" s="313"/>
      <c r="L118" s="110"/>
      <c r="M118" s="113"/>
      <c r="N118" s="114"/>
      <c r="O118" s="114"/>
      <c r="P118" s="114"/>
      <c r="Q118" s="114"/>
      <c r="R118" s="114"/>
      <c r="S118" s="114"/>
      <c r="T118" s="115"/>
      <c r="AT118" s="111" t="s">
        <v>139</v>
      </c>
      <c r="AU118" s="111" t="s">
        <v>85</v>
      </c>
      <c r="AV118" s="10" t="s">
        <v>85</v>
      </c>
      <c r="AW118" s="10" t="s">
        <v>37</v>
      </c>
      <c r="AX118" s="10" t="s">
        <v>76</v>
      </c>
      <c r="AY118" s="111" t="s">
        <v>127</v>
      </c>
    </row>
    <row r="119" spans="1:65" s="11" customFormat="1">
      <c r="B119" s="317"/>
      <c r="C119" s="318"/>
      <c r="D119" s="309" t="s">
        <v>139</v>
      </c>
      <c r="E119" s="319" t="s">
        <v>3</v>
      </c>
      <c r="F119" s="320" t="s">
        <v>144</v>
      </c>
      <c r="G119" s="318"/>
      <c r="H119" s="321">
        <v>1</v>
      </c>
      <c r="I119" s="118"/>
      <c r="J119" s="318"/>
      <c r="K119" s="318"/>
      <c r="L119" s="116"/>
      <c r="M119" s="119"/>
      <c r="N119" s="120"/>
      <c r="O119" s="120"/>
      <c r="P119" s="120"/>
      <c r="Q119" s="120"/>
      <c r="R119" s="120"/>
      <c r="S119" s="120"/>
      <c r="T119" s="121"/>
      <c r="AT119" s="117" t="s">
        <v>139</v>
      </c>
      <c r="AU119" s="117" t="s">
        <v>85</v>
      </c>
      <c r="AV119" s="11" t="s">
        <v>145</v>
      </c>
      <c r="AW119" s="11" t="s">
        <v>37</v>
      </c>
      <c r="AX119" s="11" t="s">
        <v>81</v>
      </c>
      <c r="AY119" s="117" t="s">
        <v>127</v>
      </c>
    </row>
    <row r="120" spans="1:65" s="8" customFormat="1" ht="22.9" customHeight="1">
      <c r="B120" s="289"/>
      <c r="C120" s="288"/>
      <c r="D120" s="290" t="s">
        <v>75</v>
      </c>
      <c r="E120" s="299" t="s">
        <v>171</v>
      </c>
      <c r="F120" s="299" t="s">
        <v>172</v>
      </c>
      <c r="G120" s="288"/>
      <c r="H120" s="288"/>
      <c r="I120" s="87"/>
      <c r="J120" s="300">
        <f>BK120</f>
        <v>0</v>
      </c>
      <c r="K120" s="288"/>
      <c r="L120" s="85"/>
      <c r="M120" s="88"/>
      <c r="N120" s="89"/>
      <c r="O120" s="89"/>
      <c r="P120" s="90">
        <f>SUM(P121:P129)</f>
        <v>0</v>
      </c>
      <c r="Q120" s="89"/>
      <c r="R120" s="90">
        <f>SUM(R121:R129)</f>
        <v>0</v>
      </c>
      <c r="S120" s="89"/>
      <c r="T120" s="91">
        <f>SUM(T121:T129)</f>
        <v>0</v>
      </c>
      <c r="AR120" s="86" t="s">
        <v>81</v>
      </c>
      <c r="AT120" s="92" t="s">
        <v>75</v>
      </c>
      <c r="AU120" s="92" t="s">
        <v>81</v>
      </c>
      <c r="AY120" s="86" t="s">
        <v>127</v>
      </c>
      <c r="BK120" s="93">
        <f>SUM(BK121:BK129)</f>
        <v>0</v>
      </c>
    </row>
    <row r="121" spans="1:65" s="2" customFormat="1" ht="37.9" customHeight="1">
      <c r="A121" s="29"/>
      <c r="B121" s="226"/>
      <c r="C121" s="301" t="s">
        <v>173</v>
      </c>
      <c r="D121" s="301" t="s">
        <v>130</v>
      </c>
      <c r="E121" s="302" t="s">
        <v>174</v>
      </c>
      <c r="F121" s="224" t="s">
        <v>175</v>
      </c>
      <c r="G121" s="303" t="s">
        <v>176</v>
      </c>
      <c r="H121" s="304">
        <v>0.35899999999999999</v>
      </c>
      <c r="I121" s="94"/>
      <c r="J121" s="327">
        <f>ROUND(I121*H121,2)</f>
        <v>0</v>
      </c>
      <c r="K121" s="224" t="s">
        <v>134</v>
      </c>
      <c r="L121" s="30"/>
      <c r="M121" s="95" t="s">
        <v>3</v>
      </c>
      <c r="N121" s="96" t="s">
        <v>47</v>
      </c>
      <c r="O121" s="49"/>
      <c r="P121" s="97">
        <f>O121*H121</f>
        <v>0</v>
      </c>
      <c r="Q121" s="97">
        <v>0</v>
      </c>
      <c r="R121" s="97">
        <f>Q121*H121</f>
        <v>0</v>
      </c>
      <c r="S121" s="97">
        <v>0</v>
      </c>
      <c r="T121" s="98">
        <f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99" t="s">
        <v>145</v>
      </c>
      <c r="AT121" s="99" t="s">
        <v>130</v>
      </c>
      <c r="AU121" s="99" t="s">
        <v>85</v>
      </c>
      <c r="AY121" s="15" t="s">
        <v>127</v>
      </c>
      <c r="BE121" s="100">
        <f>IF(N121="základní",J121,0)</f>
        <v>0</v>
      </c>
      <c r="BF121" s="100">
        <f>IF(N121="snížená",J121,0)</f>
        <v>0</v>
      </c>
      <c r="BG121" s="100">
        <f>IF(N121="zákl. přenesená",J121,0)</f>
        <v>0</v>
      </c>
      <c r="BH121" s="100">
        <f>IF(N121="sníž. přenesená",J121,0)</f>
        <v>0</v>
      </c>
      <c r="BI121" s="100">
        <f>IF(N121="nulová",J121,0)</f>
        <v>0</v>
      </c>
      <c r="BJ121" s="15" t="s">
        <v>81</v>
      </c>
      <c r="BK121" s="100">
        <f>ROUND(I121*H121,2)</f>
        <v>0</v>
      </c>
      <c r="BL121" s="15" t="s">
        <v>145</v>
      </c>
      <c r="BM121" s="99" t="s">
        <v>177</v>
      </c>
    </row>
    <row r="122" spans="1:65" s="2" customFormat="1">
      <c r="A122" s="29"/>
      <c r="B122" s="226"/>
      <c r="C122" s="225"/>
      <c r="D122" s="305" t="s">
        <v>137</v>
      </c>
      <c r="E122" s="225"/>
      <c r="F122" s="306" t="s">
        <v>178</v>
      </c>
      <c r="G122" s="225"/>
      <c r="H122" s="225"/>
      <c r="I122" s="101"/>
      <c r="J122" s="225"/>
      <c r="K122" s="225"/>
      <c r="L122" s="30"/>
      <c r="M122" s="102"/>
      <c r="N122" s="103"/>
      <c r="O122" s="49"/>
      <c r="P122" s="49"/>
      <c r="Q122" s="49"/>
      <c r="R122" s="49"/>
      <c r="S122" s="49"/>
      <c r="T122" s="50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5" t="s">
        <v>137</v>
      </c>
      <c r="AU122" s="15" t="s">
        <v>85</v>
      </c>
    </row>
    <row r="123" spans="1:65" s="2" customFormat="1" ht="33" customHeight="1">
      <c r="A123" s="29"/>
      <c r="B123" s="226"/>
      <c r="C123" s="301" t="s">
        <v>179</v>
      </c>
      <c r="D123" s="301" t="s">
        <v>130</v>
      </c>
      <c r="E123" s="302" t="s">
        <v>180</v>
      </c>
      <c r="F123" s="224" t="s">
        <v>181</v>
      </c>
      <c r="G123" s="303" t="s">
        <v>176</v>
      </c>
      <c r="H123" s="304">
        <v>0.35899999999999999</v>
      </c>
      <c r="I123" s="94"/>
      <c r="J123" s="327">
        <f>ROUND(I123*H123,2)</f>
        <v>0</v>
      </c>
      <c r="K123" s="224" t="s">
        <v>134</v>
      </c>
      <c r="L123" s="30"/>
      <c r="M123" s="95" t="s">
        <v>3</v>
      </c>
      <c r="N123" s="96" t="s">
        <v>47</v>
      </c>
      <c r="O123" s="49"/>
      <c r="P123" s="97">
        <f>O123*H123</f>
        <v>0</v>
      </c>
      <c r="Q123" s="97">
        <v>0</v>
      </c>
      <c r="R123" s="97">
        <f>Q123*H123</f>
        <v>0</v>
      </c>
      <c r="S123" s="97">
        <v>0</v>
      </c>
      <c r="T123" s="98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99" t="s">
        <v>145</v>
      </c>
      <c r="AT123" s="99" t="s">
        <v>130</v>
      </c>
      <c r="AU123" s="99" t="s">
        <v>85</v>
      </c>
      <c r="AY123" s="15" t="s">
        <v>127</v>
      </c>
      <c r="BE123" s="100">
        <f>IF(N123="základní",J123,0)</f>
        <v>0</v>
      </c>
      <c r="BF123" s="100">
        <f>IF(N123="snížená",J123,0)</f>
        <v>0</v>
      </c>
      <c r="BG123" s="100">
        <f>IF(N123="zákl. přenesená",J123,0)</f>
        <v>0</v>
      </c>
      <c r="BH123" s="100">
        <f>IF(N123="sníž. přenesená",J123,0)</f>
        <v>0</v>
      </c>
      <c r="BI123" s="100">
        <f>IF(N123="nulová",J123,0)</f>
        <v>0</v>
      </c>
      <c r="BJ123" s="15" t="s">
        <v>81</v>
      </c>
      <c r="BK123" s="100">
        <f>ROUND(I123*H123,2)</f>
        <v>0</v>
      </c>
      <c r="BL123" s="15" t="s">
        <v>145</v>
      </c>
      <c r="BM123" s="99" t="s">
        <v>182</v>
      </c>
    </row>
    <row r="124" spans="1:65" s="2" customFormat="1">
      <c r="A124" s="29"/>
      <c r="B124" s="226"/>
      <c r="C124" s="225"/>
      <c r="D124" s="305" t="s">
        <v>137</v>
      </c>
      <c r="E124" s="225"/>
      <c r="F124" s="306" t="s">
        <v>183</v>
      </c>
      <c r="G124" s="225"/>
      <c r="H124" s="225"/>
      <c r="I124" s="101"/>
      <c r="J124" s="225"/>
      <c r="K124" s="225"/>
      <c r="L124" s="30"/>
      <c r="M124" s="102"/>
      <c r="N124" s="103"/>
      <c r="O124" s="49"/>
      <c r="P124" s="49"/>
      <c r="Q124" s="49"/>
      <c r="R124" s="49"/>
      <c r="S124" s="49"/>
      <c r="T124" s="50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5" t="s">
        <v>137</v>
      </c>
      <c r="AU124" s="15" t="s">
        <v>85</v>
      </c>
    </row>
    <row r="125" spans="1:65" s="2" customFormat="1" ht="44.25" customHeight="1">
      <c r="A125" s="29"/>
      <c r="B125" s="226"/>
      <c r="C125" s="301" t="s">
        <v>184</v>
      </c>
      <c r="D125" s="301" t="s">
        <v>130</v>
      </c>
      <c r="E125" s="302" t="s">
        <v>185</v>
      </c>
      <c r="F125" s="224" t="s">
        <v>186</v>
      </c>
      <c r="G125" s="303" t="s">
        <v>176</v>
      </c>
      <c r="H125" s="304">
        <v>3.59</v>
      </c>
      <c r="I125" s="94"/>
      <c r="J125" s="327">
        <f>ROUND(I125*H125,2)</f>
        <v>0</v>
      </c>
      <c r="K125" s="224" t="s">
        <v>134</v>
      </c>
      <c r="L125" s="30"/>
      <c r="M125" s="95" t="s">
        <v>3</v>
      </c>
      <c r="N125" s="96" t="s">
        <v>47</v>
      </c>
      <c r="O125" s="49"/>
      <c r="P125" s="97">
        <f>O125*H125</f>
        <v>0</v>
      </c>
      <c r="Q125" s="97">
        <v>0</v>
      </c>
      <c r="R125" s="97">
        <f>Q125*H125</f>
        <v>0</v>
      </c>
      <c r="S125" s="97">
        <v>0</v>
      </c>
      <c r="T125" s="98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99" t="s">
        <v>145</v>
      </c>
      <c r="AT125" s="99" t="s">
        <v>130</v>
      </c>
      <c r="AU125" s="99" t="s">
        <v>85</v>
      </c>
      <c r="AY125" s="15" t="s">
        <v>127</v>
      </c>
      <c r="BE125" s="100">
        <f>IF(N125="základní",J125,0)</f>
        <v>0</v>
      </c>
      <c r="BF125" s="100">
        <f>IF(N125="snížená",J125,0)</f>
        <v>0</v>
      </c>
      <c r="BG125" s="100">
        <f>IF(N125="zákl. přenesená",J125,0)</f>
        <v>0</v>
      </c>
      <c r="BH125" s="100">
        <f>IF(N125="sníž. přenesená",J125,0)</f>
        <v>0</v>
      </c>
      <c r="BI125" s="100">
        <f>IF(N125="nulová",J125,0)</f>
        <v>0</v>
      </c>
      <c r="BJ125" s="15" t="s">
        <v>81</v>
      </c>
      <c r="BK125" s="100">
        <f>ROUND(I125*H125,2)</f>
        <v>0</v>
      </c>
      <c r="BL125" s="15" t="s">
        <v>145</v>
      </c>
      <c r="BM125" s="99" t="s">
        <v>187</v>
      </c>
    </row>
    <row r="126" spans="1:65" s="2" customFormat="1">
      <c r="A126" s="29"/>
      <c r="B126" s="226"/>
      <c r="C126" s="225"/>
      <c r="D126" s="305" t="s">
        <v>137</v>
      </c>
      <c r="E126" s="225"/>
      <c r="F126" s="306" t="s">
        <v>188</v>
      </c>
      <c r="G126" s="225"/>
      <c r="H126" s="225"/>
      <c r="I126" s="101"/>
      <c r="J126" s="225"/>
      <c r="K126" s="225"/>
      <c r="L126" s="30"/>
      <c r="M126" s="102"/>
      <c r="N126" s="103"/>
      <c r="O126" s="49"/>
      <c r="P126" s="49"/>
      <c r="Q126" s="49"/>
      <c r="R126" s="49"/>
      <c r="S126" s="49"/>
      <c r="T126" s="50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5" t="s">
        <v>137</v>
      </c>
      <c r="AU126" s="15" t="s">
        <v>85</v>
      </c>
    </row>
    <row r="127" spans="1:65" s="10" customFormat="1">
      <c r="B127" s="312"/>
      <c r="C127" s="313"/>
      <c r="D127" s="309" t="s">
        <v>139</v>
      </c>
      <c r="E127" s="313"/>
      <c r="F127" s="315" t="s">
        <v>189</v>
      </c>
      <c r="G127" s="313"/>
      <c r="H127" s="316">
        <v>3.59</v>
      </c>
      <c r="I127" s="112"/>
      <c r="J127" s="313"/>
      <c r="K127" s="313"/>
      <c r="L127" s="110"/>
      <c r="M127" s="113"/>
      <c r="N127" s="114"/>
      <c r="O127" s="114"/>
      <c r="P127" s="114"/>
      <c r="Q127" s="114"/>
      <c r="R127" s="114"/>
      <c r="S127" s="114"/>
      <c r="T127" s="115"/>
      <c r="AT127" s="111" t="s">
        <v>139</v>
      </c>
      <c r="AU127" s="111" t="s">
        <v>85</v>
      </c>
      <c r="AV127" s="10" t="s">
        <v>85</v>
      </c>
      <c r="AW127" s="10" t="s">
        <v>4</v>
      </c>
      <c r="AX127" s="10" t="s">
        <v>81</v>
      </c>
      <c r="AY127" s="111" t="s">
        <v>127</v>
      </c>
    </row>
    <row r="128" spans="1:65" s="2" customFormat="1" ht="49.15" customHeight="1">
      <c r="A128" s="29"/>
      <c r="B128" s="226"/>
      <c r="C128" s="301" t="s">
        <v>128</v>
      </c>
      <c r="D128" s="301" t="s">
        <v>130</v>
      </c>
      <c r="E128" s="302" t="s">
        <v>190</v>
      </c>
      <c r="F128" s="224" t="s">
        <v>191</v>
      </c>
      <c r="G128" s="303" t="s">
        <v>176</v>
      </c>
      <c r="H128" s="304">
        <v>0.35899999999999999</v>
      </c>
      <c r="I128" s="94"/>
      <c r="J128" s="327">
        <f>ROUND(I128*H128,2)</f>
        <v>0</v>
      </c>
      <c r="K128" s="224" t="s">
        <v>134</v>
      </c>
      <c r="L128" s="30"/>
      <c r="M128" s="95" t="s">
        <v>3</v>
      </c>
      <c r="N128" s="96" t="s">
        <v>47</v>
      </c>
      <c r="O128" s="49"/>
      <c r="P128" s="97">
        <f>O128*H128</f>
        <v>0</v>
      </c>
      <c r="Q128" s="97">
        <v>0</v>
      </c>
      <c r="R128" s="97">
        <f>Q128*H128</f>
        <v>0</v>
      </c>
      <c r="S128" s="97">
        <v>0</v>
      </c>
      <c r="T128" s="98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99" t="s">
        <v>145</v>
      </c>
      <c r="AT128" s="99" t="s">
        <v>130</v>
      </c>
      <c r="AU128" s="99" t="s">
        <v>85</v>
      </c>
      <c r="AY128" s="15" t="s">
        <v>127</v>
      </c>
      <c r="BE128" s="100">
        <f>IF(N128="základní",J128,0)</f>
        <v>0</v>
      </c>
      <c r="BF128" s="100">
        <f>IF(N128="snížená",J128,0)</f>
        <v>0</v>
      </c>
      <c r="BG128" s="100">
        <f>IF(N128="zákl. přenesená",J128,0)</f>
        <v>0</v>
      </c>
      <c r="BH128" s="100">
        <f>IF(N128="sníž. přenesená",J128,0)</f>
        <v>0</v>
      </c>
      <c r="BI128" s="100">
        <f>IF(N128="nulová",J128,0)</f>
        <v>0</v>
      </c>
      <c r="BJ128" s="15" t="s">
        <v>81</v>
      </c>
      <c r="BK128" s="100">
        <f>ROUND(I128*H128,2)</f>
        <v>0</v>
      </c>
      <c r="BL128" s="15" t="s">
        <v>145</v>
      </c>
      <c r="BM128" s="99" t="s">
        <v>192</v>
      </c>
    </row>
    <row r="129" spans="1:65" s="2" customFormat="1">
      <c r="A129" s="29"/>
      <c r="B129" s="226"/>
      <c r="C129" s="225"/>
      <c r="D129" s="305" t="s">
        <v>137</v>
      </c>
      <c r="E129" s="225"/>
      <c r="F129" s="306" t="s">
        <v>193</v>
      </c>
      <c r="G129" s="225"/>
      <c r="H129" s="225"/>
      <c r="I129" s="101"/>
      <c r="J129" s="225"/>
      <c r="K129" s="225"/>
      <c r="L129" s="30"/>
      <c r="M129" s="102"/>
      <c r="N129" s="103"/>
      <c r="O129" s="49"/>
      <c r="P129" s="49"/>
      <c r="Q129" s="49"/>
      <c r="R129" s="49"/>
      <c r="S129" s="49"/>
      <c r="T129" s="50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5" t="s">
        <v>137</v>
      </c>
      <c r="AU129" s="15" t="s">
        <v>85</v>
      </c>
    </row>
    <row r="130" spans="1:65" s="8" customFormat="1" ht="22.9" customHeight="1">
      <c r="B130" s="289"/>
      <c r="C130" s="288"/>
      <c r="D130" s="290" t="s">
        <v>75</v>
      </c>
      <c r="E130" s="299" t="s">
        <v>194</v>
      </c>
      <c r="F130" s="299" t="s">
        <v>195</v>
      </c>
      <c r="G130" s="288"/>
      <c r="H130" s="288"/>
      <c r="I130" s="87"/>
      <c r="J130" s="300">
        <f>BK130</f>
        <v>0</v>
      </c>
      <c r="K130" s="288"/>
      <c r="L130" s="85"/>
      <c r="M130" s="88"/>
      <c r="N130" s="89"/>
      <c r="O130" s="89"/>
      <c r="P130" s="90">
        <f>SUM(P131:P132)</f>
        <v>0</v>
      </c>
      <c r="Q130" s="89"/>
      <c r="R130" s="90">
        <f>SUM(R131:R132)</f>
        <v>0</v>
      </c>
      <c r="S130" s="89"/>
      <c r="T130" s="91">
        <f>SUM(T131:T132)</f>
        <v>0</v>
      </c>
      <c r="AR130" s="86" t="s">
        <v>81</v>
      </c>
      <c r="AT130" s="92" t="s">
        <v>75</v>
      </c>
      <c r="AU130" s="92" t="s">
        <v>81</v>
      </c>
      <c r="AY130" s="86" t="s">
        <v>127</v>
      </c>
      <c r="BK130" s="93">
        <f>SUM(BK131:BK132)</f>
        <v>0</v>
      </c>
    </row>
    <row r="131" spans="1:65" s="2" customFormat="1" ht="55.5" customHeight="1">
      <c r="A131" s="29"/>
      <c r="B131" s="226"/>
      <c r="C131" s="301" t="s">
        <v>196</v>
      </c>
      <c r="D131" s="301" t="s">
        <v>130</v>
      </c>
      <c r="E131" s="302" t="s">
        <v>197</v>
      </c>
      <c r="F131" s="224" t="s">
        <v>198</v>
      </c>
      <c r="G131" s="303" t="s">
        <v>176</v>
      </c>
      <c r="H131" s="304">
        <v>7.0000000000000001E-3</v>
      </c>
      <c r="I131" s="94"/>
      <c r="J131" s="327">
        <f>ROUND(I131*H131,2)</f>
        <v>0</v>
      </c>
      <c r="K131" s="224" t="s">
        <v>134</v>
      </c>
      <c r="L131" s="30"/>
      <c r="M131" s="95" t="s">
        <v>3</v>
      </c>
      <c r="N131" s="96" t="s">
        <v>47</v>
      </c>
      <c r="O131" s="49"/>
      <c r="P131" s="97">
        <f>O131*H131</f>
        <v>0</v>
      </c>
      <c r="Q131" s="97">
        <v>0</v>
      </c>
      <c r="R131" s="97">
        <f>Q131*H131</f>
        <v>0</v>
      </c>
      <c r="S131" s="97">
        <v>0</v>
      </c>
      <c r="T131" s="98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99" t="s">
        <v>145</v>
      </c>
      <c r="AT131" s="99" t="s">
        <v>130</v>
      </c>
      <c r="AU131" s="99" t="s">
        <v>85</v>
      </c>
      <c r="AY131" s="15" t="s">
        <v>127</v>
      </c>
      <c r="BE131" s="100">
        <f>IF(N131="základní",J131,0)</f>
        <v>0</v>
      </c>
      <c r="BF131" s="100">
        <f>IF(N131="snížená",J131,0)</f>
        <v>0</v>
      </c>
      <c r="BG131" s="100">
        <f>IF(N131="zákl. přenesená",J131,0)</f>
        <v>0</v>
      </c>
      <c r="BH131" s="100">
        <f>IF(N131="sníž. přenesená",J131,0)</f>
        <v>0</v>
      </c>
      <c r="BI131" s="100">
        <f>IF(N131="nulová",J131,0)</f>
        <v>0</v>
      </c>
      <c r="BJ131" s="15" t="s">
        <v>81</v>
      </c>
      <c r="BK131" s="100">
        <f>ROUND(I131*H131,2)</f>
        <v>0</v>
      </c>
      <c r="BL131" s="15" t="s">
        <v>145</v>
      </c>
      <c r="BM131" s="99" t="s">
        <v>199</v>
      </c>
    </row>
    <row r="132" spans="1:65" s="2" customFormat="1">
      <c r="A132" s="29"/>
      <c r="B132" s="226"/>
      <c r="C132" s="225"/>
      <c r="D132" s="305" t="s">
        <v>137</v>
      </c>
      <c r="E132" s="225"/>
      <c r="F132" s="306" t="s">
        <v>200</v>
      </c>
      <c r="G132" s="225"/>
      <c r="H132" s="225"/>
      <c r="I132" s="101"/>
      <c r="J132" s="225"/>
      <c r="K132" s="225"/>
      <c r="L132" s="30"/>
      <c r="M132" s="102"/>
      <c r="N132" s="103"/>
      <c r="O132" s="49"/>
      <c r="P132" s="49"/>
      <c r="Q132" s="49"/>
      <c r="R132" s="49"/>
      <c r="S132" s="49"/>
      <c r="T132" s="50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5" t="s">
        <v>137</v>
      </c>
      <c r="AU132" s="15" t="s">
        <v>85</v>
      </c>
    </row>
    <row r="133" spans="1:65" s="8" customFormat="1" ht="25.9" customHeight="1">
      <c r="B133" s="289"/>
      <c r="C133" s="288"/>
      <c r="D133" s="290" t="s">
        <v>75</v>
      </c>
      <c r="E133" s="291" t="s">
        <v>201</v>
      </c>
      <c r="F133" s="291" t="s">
        <v>202</v>
      </c>
      <c r="G133" s="288"/>
      <c r="H133" s="288"/>
      <c r="I133" s="87"/>
      <c r="J133" s="292">
        <f>BK133</f>
        <v>0</v>
      </c>
      <c r="K133" s="288"/>
      <c r="L133" s="85"/>
      <c r="M133" s="88"/>
      <c r="N133" s="89"/>
      <c r="O133" s="89"/>
      <c r="P133" s="90">
        <f>P134+P139+P144+P167</f>
        <v>0</v>
      </c>
      <c r="Q133" s="89"/>
      <c r="R133" s="90">
        <f>R134+R139+R144+R167</f>
        <v>0.66869279999999998</v>
      </c>
      <c r="S133" s="89"/>
      <c r="T133" s="91">
        <f>T134+T139+T144+T167</f>
        <v>0.31984999999999997</v>
      </c>
      <c r="AR133" s="86" t="s">
        <v>85</v>
      </c>
      <c r="AT133" s="92" t="s">
        <v>75</v>
      </c>
      <c r="AU133" s="92" t="s">
        <v>76</v>
      </c>
      <c r="AY133" s="86" t="s">
        <v>127</v>
      </c>
      <c r="BK133" s="93">
        <f>BK134+BK139+BK144+BK167</f>
        <v>0</v>
      </c>
    </row>
    <row r="134" spans="1:65" s="8" customFormat="1" ht="22.9" customHeight="1">
      <c r="B134" s="289"/>
      <c r="C134" s="288"/>
      <c r="D134" s="290" t="s">
        <v>75</v>
      </c>
      <c r="E134" s="299" t="s">
        <v>203</v>
      </c>
      <c r="F134" s="299" t="s">
        <v>204</v>
      </c>
      <c r="G134" s="288"/>
      <c r="H134" s="288"/>
      <c r="I134" s="87"/>
      <c r="J134" s="300">
        <f>BK134</f>
        <v>0</v>
      </c>
      <c r="K134" s="288"/>
      <c r="L134" s="85"/>
      <c r="M134" s="88"/>
      <c r="N134" s="89"/>
      <c r="O134" s="89"/>
      <c r="P134" s="90">
        <f>SUM(P135:P138)</f>
        <v>0</v>
      </c>
      <c r="Q134" s="89"/>
      <c r="R134" s="90">
        <f>SUM(R135:R138)</f>
        <v>1.14E-3</v>
      </c>
      <c r="S134" s="89"/>
      <c r="T134" s="91">
        <f>SUM(T135:T138)</f>
        <v>0</v>
      </c>
      <c r="AR134" s="86" t="s">
        <v>85</v>
      </c>
      <c r="AT134" s="92" t="s">
        <v>75</v>
      </c>
      <c r="AU134" s="92" t="s">
        <v>81</v>
      </c>
      <c r="AY134" s="86" t="s">
        <v>127</v>
      </c>
      <c r="BK134" s="93">
        <f>SUM(BK135:BK138)</f>
        <v>0</v>
      </c>
    </row>
    <row r="135" spans="1:65" s="2" customFormat="1" ht="37.9" customHeight="1">
      <c r="A135" s="29"/>
      <c r="B135" s="226"/>
      <c r="C135" s="301" t="s">
        <v>205</v>
      </c>
      <c r="D135" s="301" t="s">
        <v>130</v>
      </c>
      <c r="E135" s="302" t="s">
        <v>206</v>
      </c>
      <c r="F135" s="224" t="s">
        <v>207</v>
      </c>
      <c r="G135" s="303" t="s">
        <v>208</v>
      </c>
      <c r="H135" s="304">
        <v>1</v>
      </c>
      <c r="I135" s="94"/>
      <c r="J135" s="327">
        <f>ROUND(I135*H135,2)</f>
        <v>0</v>
      </c>
      <c r="K135" s="224" t="s">
        <v>134</v>
      </c>
      <c r="L135" s="30"/>
      <c r="M135" s="95" t="s">
        <v>3</v>
      </c>
      <c r="N135" s="96" t="s">
        <v>47</v>
      </c>
      <c r="O135" s="49"/>
      <c r="P135" s="97">
        <f>O135*H135</f>
        <v>0</v>
      </c>
      <c r="Q135" s="97">
        <v>1.14E-3</v>
      </c>
      <c r="R135" s="97">
        <f>Q135*H135</f>
        <v>1.14E-3</v>
      </c>
      <c r="S135" s="97">
        <v>0</v>
      </c>
      <c r="T135" s="98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99" t="s">
        <v>135</v>
      </c>
      <c r="AT135" s="99" t="s">
        <v>130</v>
      </c>
      <c r="AU135" s="99" t="s">
        <v>85</v>
      </c>
      <c r="AY135" s="15" t="s">
        <v>127</v>
      </c>
      <c r="BE135" s="100">
        <f>IF(N135="základní",J135,0)</f>
        <v>0</v>
      </c>
      <c r="BF135" s="100">
        <f>IF(N135="snížená",J135,0)</f>
        <v>0</v>
      </c>
      <c r="BG135" s="100">
        <f>IF(N135="zákl. přenesená",J135,0)</f>
        <v>0</v>
      </c>
      <c r="BH135" s="100">
        <f>IF(N135="sníž. přenesená",J135,0)</f>
        <v>0</v>
      </c>
      <c r="BI135" s="100">
        <f>IF(N135="nulová",J135,0)</f>
        <v>0</v>
      </c>
      <c r="BJ135" s="15" t="s">
        <v>81</v>
      </c>
      <c r="BK135" s="100">
        <f>ROUND(I135*H135,2)</f>
        <v>0</v>
      </c>
      <c r="BL135" s="15" t="s">
        <v>135</v>
      </c>
      <c r="BM135" s="99" t="s">
        <v>209</v>
      </c>
    </row>
    <row r="136" spans="1:65" s="2" customFormat="1">
      <c r="A136" s="29"/>
      <c r="B136" s="226"/>
      <c r="C136" s="225"/>
      <c r="D136" s="305" t="s">
        <v>137</v>
      </c>
      <c r="E136" s="225"/>
      <c r="F136" s="306" t="s">
        <v>210</v>
      </c>
      <c r="G136" s="225"/>
      <c r="H136" s="225"/>
      <c r="I136" s="101"/>
      <c r="J136" s="225"/>
      <c r="K136" s="225"/>
      <c r="L136" s="30"/>
      <c r="M136" s="102"/>
      <c r="N136" s="103"/>
      <c r="O136" s="49"/>
      <c r="P136" s="49"/>
      <c r="Q136" s="49"/>
      <c r="R136" s="49"/>
      <c r="S136" s="49"/>
      <c r="T136" s="50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5" t="s">
        <v>137</v>
      </c>
      <c r="AU136" s="15" t="s">
        <v>85</v>
      </c>
    </row>
    <row r="137" spans="1:65" s="10" customFormat="1">
      <c r="B137" s="312"/>
      <c r="C137" s="313"/>
      <c r="D137" s="309" t="s">
        <v>139</v>
      </c>
      <c r="E137" s="314" t="s">
        <v>3</v>
      </c>
      <c r="F137" s="315" t="s">
        <v>211</v>
      </c>
      <c r="G137" s="313"/>
      <c r="H137" s="316">
        <v>1</v>
      </c>
      <c r="I137" s="112"/>
      <c r="J137" s="313"/>
      <c r="K137" s="313"/>
      <c r="L137" s="110"/>
      <c r="M137" s="113"/>
      <c r="N137" s="114"/>
      <c r="O137" s="114"/>
      <c r="P137" s="114"/>
      <c r="Q137" s="114"/>
      <c r="R137" s="114"/>
      <c r="S137" s="114"/>
      <c r="T137" s="115"/>
      <c r="AT137" s="111" t="s">
        <v>139</v>
      </c>
      <c r="AU137" s="111" t="s">
        <v>85</v>
      </c>
      <c r="AV137" s="10" t="s">
        <v>85</v>
      </c>
      <c r="AW137" s="10" t="s">
        <v>37</v>
      </c>
      <c r="AX137" s="10" t="s">
        <v>76</v>
      </c>
      <c r="AY137" s="111" t="s">
        <v>127</v>
      </c>
    </row>
    <row r="138" spans="1:65" s="11" customFormat="1">
      <c r="B138" s="317"/>
      <c r="C138" s="318"/>
      <c r="D138" s="309" t="s">
        <v>139</v>
      </c>
      <c r="E138" s="319" t="s">
        <v>3</v>
      </c>
      <c r="F138" s="320" t="s">
        <v>144</v>
      </c>
      <c r="G138" s="318"/>
      <c r="H138" s="321">
        <v>1</v>
      </c>
      <c r="I138" s="118"/>
      <c r="J138" s="318"/>
      <c r="K138" s="318"/>
      <c r="L138" s="116"/>
      <c r="M138" s="119"/>
      <c r="N138" s="120"/>
      <c r="O138" s="120"/>
      <c r="P138" s="120"/>
      <c r="Q138" s="120"/>
      <c r="R138" s="120"/>
      <c r="S138" s="120"/>
      <c r="T138" s="121"/>
      <c r="AT138" s="117" t="s">
        <v>139</v>
      </c>
      <c r="AU138" s="117" t="s">
        <v>85</v>
      </c>
      <c r="AV138" s="11" t="s">
        <v>145</v>
      </c>
      <c r="AW138" s="11" t="s">
        <v>37</v>
      </c>
      <c r="AX138" s="11" t="s">
        <v>81</v>
      </c>
      <c r="AY138" s="117" t="s">
        <v>127</v>
      </c>
    </row>
    <row r="139" spans="1:65" s="8" customFormat="1" ht="22.9" customHeight="1">
      <c r="B139" s="289"/>
      <c r="C139" s="288"/>
      <c r="D139" s="290" t="s">
        <v>75</v>
      </c>
      <c r="E139" s="299" t="s">
        <v>212</v>
      </c>
      <c r="F139" s="299" t="s">
        <v>213</v>
      </c>
      <c r="G139" s="288"/>
      <c r="H139" s="288"/>
      <c r="I139" s="87"/>
      <c r="J139" s="300">
        <f>BK139</f>
        <v>0</v>
      </c>
      <c r="K139" s="288"/>
      <c r="L139" s="85"/>
      <c r="M139" s="88"/>
      <c r="N139" s="89"/>
      <c r="O139" s="89"/>
      <c r="P139" s="90">
        <f>SUM(P140:P143)</f>
        <v>0</v>
      </c>
      <c r="Q139" s="89"/>
      <c r="R139" s="90">
        <f>SUM(R140:R143)</f>
        <v>3.0000000000000001E-5</v>
      </c>
      <c r="S139" s="89"/>
      <c r="T139" s="91">
        <f>SUM(T140:T143)</f>
        <v>0</v>
      </c>
      <c r="AR139" s="86" t="s">
        <v>85</v>
      </c>
      <c r="AT139" s="92" t="s">
        <v>75</v>
      </c>
      <c r="AU139" s="92" t="s">
        <v>81</v>
      </c>
      <c r="AY139" s="86" t="s">
        <v>127</v>
      </c>
      <c r="BK139" s="93">
        <f>SUM(BK140:BK143)</f>
        <v>0</v>
      </c>
    </row>
    <row r="140" spans="1:65" s="2" customFormat="1" ht="37.9" customHeight="1">
      <c r="A140" s="29"/>
      <c r="B140" s="226"/>
      <c r="C140" s="301" t="s">
        <v>9</v>
      </c>
      <c r="D140" s="301" t="s">
        <v>130</v>
      </c>
      <c r="E140" s="302" t="s">
        <v>214</v>
      </c>
      <c r="F140" s="224" t="s">
        <v>215</v>
      </c>
      <c r="G140" s="303" t="s">
        <v>208</v>
      </c>
      <c r="H140" s="304">
        <v>1</v>
      </c>
      <c r="I140" s="94"/>
      <c r="J140" s="327">
        <f>ROUND(I140*H140,2)</f>
        <v>0</v>
      </c>
      <c r="K140" s="224" t="s">
        <v>134</v>
      </c>
      <c r="L140" s="30"/>
      <c r="M140" s="95" t="s">
        <v>3</v>
      </c>
      <c r="N140" s="96" t="s">
        <v>47</v>
      </c>
      <c r="O140" s="49"/>
      <c r="P140" s="97">
        <f>O140*H140</f>
        <v>0</v>
      </c>
      <c r="Q140" s="97">
        <v>3.0000000000000001E-5</v>
      </c>
      <c r="R140" s="97">
        <f>Q140*H140</f>
        <v>3.0000000000000001E-5</v>
      </c>
      <c r="S140" s="97">
        <v>0</v>
      </c>
      <c r="T140" s="98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99" t="s">
        <v>135</v>
      </c>
      <c r="AT140" s="99" t="s">
        <v>130</v>
      </c>
      <c r="AU140" s="99" t="s">
        <v>85</v>
      </c>
      <c r="AY140" s="15" t="s">
        <v>127</v>
      </c>
      <c r="BE140" s="100">
        <f>IF(N140="základní",J140,0)</f>
        <v>0</v>
      </c>
      <c r="BF140" s="100">
        <f>IF(N140="snížená",J140,0)</f>
        <v>0</v>
      </c>
      <c r="BG140" s="100">
        <f>IF(N140="zákl. přenesená",J140,0)</f>
        <v>0</v>
      </c>
      <c r="BH140" s="100">
        <f>IF(N140="sníž. přenesená",J140,0)</f>
        <v>0</v>
      </c>
      <c r="BI140" s="100">
        <f>IF(N140="nulová",J140,0)</f>
        <v>0</v>
      </c>
      <c r="BJ140" s="15" t="s">
        <v>81</v>
      </c>
      <c r="BK140" s="100">
        <f>ROUND(I140*H140,2)</f>
        <v>0</v>
      </c>
      <c r="BL140" s="15" t="s">
        <v>135</v>
      </c>
      <c r="BM140" s="99" t="s">
        <v>216</v>
      </c>
    </row>
    <row r="141" spans="1:65" s="2" customFormat="1">
      <c r="A141" s="29"/>
      <c r="B141" s="226"/>
      <c r="C141" s="225"/>
      <c r="D141" s="305" t="s">
        <v>137</v>
      </c>
      <c r="E141" s="225"/>
      <c r="F141" s="306" t="s">
        <v>217</v>
      </c>
      <c r="G141" s="225"/>
      <c r="H141" s="225"/>
      <c r="I141" s="101"/>
      <c r="J141" s="225"/>
      <c r="K141" s="225"/>
      <c r="L141" s="30"/>
      <c r="M141" s="102"/>
      <c r="N141" s="103"/>
      <c r="O141" s="49"/>
      <c r="P141" s="49"/>
      <c r="Q141" s="49"/>
      <c r="R141" s="49"/>
      <c r="S141" s="49"/>
      <c r="T141" s="50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T141" s="15" t="s">
        <v>137</v>
      </c>
      <c r="AU141" s="15" t="s">
        <v>85</v>
      </c>
    </row>
    <row r="142" spans="1:65" s="10" customFormat="1">
      <c r="B142" s="312"/>
      <c r="C142" s="313"/>
      <c r="D142" s="309" t="s">
        <v>139</v>
      </c>
      <c r="E142" s="314" t="s">
        <v>3</v>
      </c>
      <c r="F142" s="315" t="s">
        <v>218</v>
      </c>
      <c r="G142" s="313"/>
      <c r="H142" s="316">
        <v>1</v>
      </c>
      <c r="I142" s="112"/>
      <c r="J142" s="313"/>
      <c r="K142" s="313"/>
      <c r="L142" s="110"/>
      <c r="M142" s="113"/>
      <c r="N142" s="114"/>
      <c r="O142" s="114"/>
      <c r="P142" s="114"/>
      <c r="Q142" s="114"/>
      <c r="R142" s="114"/>
      <c r="S142" s="114"/>
      <c r="T142" s="115"/>
      <c r="AT142" s="111" t="s">
        <v>139</v>
      </c>
      <c r="AU142" s="111" t="s">
        <v>85</v>
      </c>
      <c r="AV142" s="10" t="s">
        <v>85</v>
      </c>
      <c r="AW142" s="10" t="s">
        <v>37</v>
      </c>
      <c r="AX142" s="10" t="s">
        <v>76</v>
      </c>
      <c r="AY142" s="111" t="s">
        <v>127</v>
      </c>
    </row>
    <row r="143" spans="1:65" s="11" customFormat="1">
      <c r="B143" s="317"/>
      <c r="C143" s="318"/>
      <c r="D143" s="309" t="s">
        <v>139</v>
      </c>
      <c r="E143" s="319" t="s">
        <v>3</v>
      </c>
      <c r="F143" s="320" t="s">
        <v>144</v>
      </c>
      <c r="G143" s="318"/>
      <c r="H143" s="321">
        <v>1</v>
      </c>
      <c r="I143" s="118"/>
      <c r="J143" s="318"/>
      <c r="K143" s="318"/>
      <c r="L143" s="116"/>
      <c r="M143" s="119"/>
      <c r="N143" s="120"/>
      <c r="O143" s="120"/>
      <c r="P143" s="120"/>
      <c r="Q143" s="120"/>
      <c r="R143" s="120"/>
      <c r="S143" s="120"/>
      <c r="T143" s="121"/>
      <c r="AT143" s="117" t="s">
        <v>139</v>
      </c>
      <c r="AU143" s="117" t="s">
        <v>85</v>
      </c>
      <c r="AV143" s="11" t="s">
        <v>145</v>
      </c>
      <c r="AW143" s="11" t="s">
        <v>37</v>
      </c>
      <c r="AX143" s="11" t="s">
        <v>81</v>
      </c>
      <c r="AY143" s="117" t="s">
        <v>127</v>
      </c>
    </row>
    <row r="144" spans="1:65" s="8" customFormat="1" ht="22.9" customHeight="1">
      <c r="B144" s="289"/>
      <c r="C144" s="288"/>
      <c r="D144" s="290" t="s">
        <v>75</v>
      </c>
      <c r="E144" s="299" t="s">
        <v>219</v>
      </c>
      <c r="F144" s="299" t="s">
        <v>220</v>
      </c>
      <c r="G144" s="288"/>
      <c r="H144" s="288"/>
      <c r="I144" s="87"/>
      <c r="J144" s="300">
        <f>BK144</f>
        <v>0</v>
      </c>
      <c r="K144" s="288"/>
      <c r="L144" s="85"/>
      <c r="M144" s="88"/>
      <c r="N144" s="89"/>
      <c r="O144" s="89"/>
      <c r="P144" s="90">
        <f>SUM(P145:P166)</f>
        <v>0</v>
      </c>
      <c r="Q144" s="89"/>
      <c r="R144" s="90">
        <f>SUM(R145:R166)</f>
        <v>0.24482000000000001</v>
      </c>
      <c r="S144" s="89"/>
      <c r="T144" s="91">
        <f>SUM(T145:T166)</f>
        <v>0.31484999999999996</v>
      </c>
      <c r="AR144" s="86" t="s">
        <v>85</v>
      </c>
      <c r="AT144" s="92" t="s">
        <v>75</v>
      </c>
      <c r="AU144" s="92" t="s">
        <v>81</v>
      </c>
      <c r="AY144" s="86" t="s">
        <v>127</v>
      </c>
      <c r="BK144" s="93">
        <f>SUM(BK145:BK166)</f>
        <v>0</v>
      </c>
    </row>
    <row r="145" spans="1:65" s="2" customFormat="1" ht="62.65" customHeight="1">
      <c r="A145" s="29"/>
      <c r="B145" s="226"/>
      <c r="C145" s="301" t="s">
        <v>221</v>
      </c>
      <c r="D145" s="301" t="s">
        <v>130</v>
      </c>
      <c r="E145" s="302" t="s">
        <v>222</v>
      </c>
      <c r="F145" s="224" t="s">
        <v>223</v>
      </c>
      <c r="G145" s="303" t="s">
        <v>133</v>
      </c>
      <c r="H145" s="304">
        <v>2</v>
      </c>
      <c r="I145" s="94"/>
      <c r="J145" s="327">
        <f>ROUND(I145*H145,2)</f>
        <v>0</v>
      </c>
      <c r="K145" s="224" t="s">
        <v>134</v>
      </c>
      <c r="L145" s="30"/>
      <c r="M145" s="95" t="s">
        <v>3</v>
      </c>
      <c r="N145" s="96" t="s">
        <v>47</v>
      </c>
      <c r="O145" s="49"/>
      <c r="P145" s="97">
        <f>O145*H145</f>
        <v>0</v>
      </c>
      <c r="Q145" s="97">
        <v>2.7910000000000001E-2</v>
      </c>
      <c r="R145" s="97">
        <f>Q145*H145</f>
        <v>5.5820000000000002E-2</v>
      </c>
      <c r="S145" s="97">
        <v>0</v>
      </c>
      <c r="T145" s="98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99" t="s">
        <v>135</v>
      </c>
      <c r="AT145" s="99" t="s">
        <v>130</v>
      </c>
      <c r="AU145" s="99" t="s">
        <v>85</v>
      </c>
      <c r="AY145" s="15" t="s">
        <v>127</v>
      </c>
      <c r="BE145" s="100">
        <f>IF(N145="základní",J145,0)</f>
        <v>0</v>
      </c>
      <c r="BF145" s="100">
        <f>IF(N145="snížená",J145,0)</f>
        <v>0</v>
      </c>
      <c r="BG145" s="100">
        <f>IF(N145="zákl. přenesená",J145,0)</f>
        <v>0</v>
      </c>
      <c r="BH145" s="100">
        <f>IF(N145="sníž. přenesená",J145,0)</f>
        <v>0</v>
      </c>
      <c r="BI145" s="100">
        <f>IF(N145="nulová",J145,0)</f>
        <v>0</v>
      </c>
      <c r="BJ145" s="15" t="s">
        <v>81</v>
      </c>
      <c r="BK145" s="100">
        <f>ROUND(I145*H145,2)</f>
        <v>0</v>
      </c>
      <c r="BL145" s="15" t="s">
        <v>135</v>
      </c>
      <c r="BM145" s="99" t="s">
        <v>224</v>
      </c>
    </row>
    <row r="146" spans="1:65" s="2" customFormat="1">
      <c r="A146" s="29"/>
      <c r="B146" s="226"/>
      <c r="C146" s="225"/>
      <c r="D146" s="305" t="s">
        <v>137</v>
      </c>
      <c r="E146" s="225"/>
      <c r="F146" s="306" t="s">
        <v>225</v>
      </c>
      <c r="G146" s="225"/>
      <c r="H146" s="225"/>
      <c r="I146" s="101"/>
      <c r="J146" s="225"/>
      <c r="K146" s="225"/>
      <c r="L146" s="30"/>
      <c r="M146" s="102"/>
      <c r="N146" s="103"/>
      <c r="O146" s="49"/>
      <c r="P146" s="49"/>
      <c r="Q146" s="49"/>
      <c r="R146" s="49"/>
      <c r="S146" s="49"/>
      <c r="T146" s="50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T146" s="15" t="s">
        <v>137</v>
      </c>
      <c r="AU146" s="15" t="s">
        <v>85</v>
      </c>
    </row>
    <row r="147" spans="1:65" s="9" customFormat="1">
      <c r="B147" s="307"/>
      <c r="C147" s="308"/>
      <c r="D147" s="309" t="s">
        <v>139</v>
      </c>
      <c r="E147" s="310" t="s">
        <v>3</v>
      </c>
      <c r="F147" s="311" t="s">
        <v>226</v>
      </c>
      <c r="G147" s="308"/>
      <c r="H147" s="310" t="s">
        <v>3</v>
      </c>
      <c r="I147" s="106"/>
      <c r="J147" s="308"/>
      <c r="K147" s="308"/>
      <c r="L147" s="104"/>
      <c r="M147" s="107"/>
      <c r="N147" s="108"/>
      <c r="O147" s="108"/>
      <c r="P147" s="108"/>
      <c r="Q147" s="108"/>
      <c r="R147" s="108"/>
      <c r="S147" s="108"/>
      <c r="T147" s="109"/>
      <c r="AT147" s="105" t="s">
        <v>139</v>
      </c>
      <c r="AU147" s="105" t="s">
        <v>85</v>
      </c>
      <c r="AV147" s="9" t="s">
        <v>81</v>
      </c>
      <c r="AW147" s="9" t="s">
        <v>37</v>
      </c>
      <c r="AX147" s="9" t="s">
        <v>76</v>
      </c>
      <c r="AY147" s="105" t="s">
        <v>127</v>
      </c>
    </row>
    <row r="148" spans="1:65" s="10" customFormat="1">
      <c r="B148" s="312"/>
      <c r="C148" s="313"/>
      <c r="D148" s="309" t="s">
        <v>139</v>
      </c>
      <c r="E148" s="314" t="s">
        <v>3</v>
      </c>
      <c r="F148" s="315" t="s">
        <v>227</v>
      </c>
      <c r="G148" s="313"/>
      <c r="H148" s="316">
        <v>2</v>
      </c>
      <c r="I148" s="112"/>
      <c r="J148" s="313"/>
      <c r="K148" s="313"/>
      <c r="L148" s="110"/>
      <c r="M148" s="113"/>
      <c r="N148" s="114"/>
      <c r="O148" s="114"/>
      <c r="P148" s="114"/>
      <c r="Q148" s="114"/>
      <c r="R148" s="114"/>
      <c r="S148" s="114"/>
      <c r="T148" s="115"/>
      <c r="AT148" s="111" t="s">
        <v>139</v>
      </c>
      <c r="AU148" s="111" t="s">
        <v>85</v>
      </c>
      <c r="AV148" s="10" t="s">
        <v>85</v>
      </c>
      <c r="AW148" s="10" t="s">
        <v>37</v>
      </c>
      <c r="AX148" s="10" t="s">
        <v>76</v>
      </c>
      <c r="AY148" s="111" t="s">
        <v>127</v>
      </c>
    </row>
    <row r="149" spans="1:65" s="11" customFormat="1">
      <c r="B149" s="317"/>
      <c r="C149" s="318"/>
      <c r="D149" s="309" t="s">
        <v>139</v>
      </c>
      <c r="E149" s="319" t="s">
        <v>3</v>
      </c>
      <c r="F149" s="320" t="s">
        <v>144</v>
      </c>
      <c r="G149" s="318"/>
      <c r="H149" s="321">
        <v>2</v>
      </c>
      <c r="I149" s="118"/>
      <c r="J149" s="318"/>
      <c r="K149" s="318"/>
      <c r="L149" s="116"/>
      <c r="M149" s="119"/>
      <c r="N149" s="120"/>
      <c r="O149" s="120"/>
      <c r="P149" s="120"/>
      <c r="Q149" s="120"/>
      <c r="R149" s="120"/>
      <c r="S149" s="120"/>
      <c r="T149" s="121"/>
      <c r="AT149" s="117" t="s">
        <v>139</v>
      </c>
      <c r="AU149" s="117" t="s">
        <v>85</v>
      </c>
      <c r="AV149" s="11" t="s">
        <v>145</v>
      </c>
      <c r="AW149" s="11" t="s">
        <v>37</v>
      </c>
      <c r="AX149" s="11" t="s">
        <v>81</v>
      </c>
      <c r="AY149" s="117" t="s">
        <v>127</v>
      </c>
    </row>
    <row r="150" spans="1:65" s="2" customFormat="1" ht="37.9" customHeight="1">
      <c r="A150" s="29"/>
      <c r="B150" s="226"/>
      <c r="C150" s="301" t="s">
        <v>228</v>
      </c>
      <c r="D150" s="301" t="s">
        <v>130</v>
      </c>
      <c r="E150" s="302" t="s">
        <v>229</v>
      </c>
      <c r="F150" s="224" t="s">
        <v>230</v>
      </c>
      <c r="G150" s="303" t="s">
        <v>133</v>
      </c>
      <c r="H150" s="304">
        <v>2</v>
      </c>
      <c r="I150" s="94"/>
      <c r="J150" s="327">
        <f>ROUND(I150*H150,2)</f>
        <v>0</v>
      </c>
      <c r="K150" s="224" t="s">
        <v>134</v>
      </c>
      <c r="L150" s="30"/>
      <c r="M150" s="95" t="s">
        <v>3</v>
      </c>
      <c r="N150" s="96" t="s">
        <v>47</v>
      </c>
      <c r="O150" s="49"/>
      <c r="P150" s="97">
        <f>O150*H150</f>
        <v>0</v>
      </c>
      <c r="Q150" s="97">
        <v>0</v>
      </c>
      <c r="R150" s="97">
        <f>Q150*H150</f>
        <v>0</v>
      </c>
      <c r="S150" s="97">
        <v>2.835E-2</v>
      </c>
      <c r="T150" s="98">
        <f>S150*H150</f>
        <v>5.67E-2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99" t="s">
        <v>135</v>
      </c>
      <c r="AT150" s="99" t="s">
        <v>130</v>
      </c>
      <c r="AU150" s="99" t="s">
        <v>85</v>
      </c>
      <c r="AY150" s="15" t="s">
        <v>127</v>
      </c>
      <c r="BE150" s="100">
        <f>IF(N150="základní",J150,0)</f>
        <v>0</v>
      </c>
      <c r="BF150" s="100">
        <f>IF(N150="snížená",J150,0)</f>
        <v>0</v>
      </c>
      <c r="BG150" s="100">
        <f>IF(N150="zákl. přenesená",J150,0)</f>
        <v>0</v>
      </c>
      <c r="BH150" s="100">
        <f>IF(N150="sníž. přenesená",J150,0)</f>
        <v>0</v>
      </c>
      <c r="BI150" s="100">
        <f>IF(N150="nulová",J150,0)</f>
        <v>0</v>
      </c>
      <c r="BJ150" s="15" t="s">
        <v>81</v>
      </c>
      <c r="BK150" s="100">
        <f>ROUND(I150*H150,2)</f>
        <v>0</v>
      </c>
      <c r="BL150" s="15" t="s">
        <v>135</v>
      </c>
      <c r="BM150" s="99" t="s">
        <v>231</v>
      </c>
    </row>
    <row r="151" spans="1:65" s="2" customFormat="1">
      <c r="A151" s="29"/>
      <c r="B151" s="226"/>
      <c r="C151" s="225"/>
      <c r="D151" s="305" t="s">
        <v>137</v>
      </c>
      <c r="E151" s="225"/>
      <c r="F151" s="306" t="s">
        <v>232</v>
      </c>
      <c r="G151" s="225"/>
      <c r="H151" s="225"/>
      <c r="I151" s="101"/>
      <c r="J151" s="225"/>
      <c r="K151" s="225"/>
      <c r="L151" s="30"/>
      <c r="M151" s="102"/>
      <c r="N151" s="103"/>
      <c r="O151" s="49"/>
      <c r="P151" s="49"/>
      <c r="Q151" s="49"/>
      <c r="R151" s="49"/>
      <c r="S151" s="49"/>
      <c r="T151" s="50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T151" s="15" t="s">
        <v>137</v>
      </c>
      <c r="AU151" s="15" t="s">
        <v>85</v>
      </c>
    </row>
    <row r="152" spans="1:65" s="9" customFormat="1">
      <c r="B152" s="307"/>
      <c r="C152" s="308"/>
      <c r="D152" s="309" t="s">
        <v>139</v>
      </c>
      <c r="E152" s="310" t="s">
        <v>3</v>
      </c>
      <c r="F152" s="311" t="s">
        <v>233</v>
      </c>
      <c r="G152" s="308"/>
      <c r="H152" s="310" t="s">
        <v>3</v>
      </c>
      <c r="I152" s="106"/>
      <c r="J152" s="308"/>
      <c r="K152" s="308"/>
      <c r="L152" s="104"/>
      <c r="M152" s="107"/>
      <c r="N152" s="108"/>
      <c r="O152" s="108"/>
      <c r="P152" s="108"/>
      <c r="Q152" s="108"/>
      <c r="R152" s="108"/>
      <c r="S152" s="108"/>
      <c r="T152" s="109"/>
      <c r="AT152" s="105" t="s">
        <v>139</v>
      </c>
      <c r="AU152" s="105" t="s">
        <v>85</v>
      </c>
      <c r="AV152" s="9" t="s">
        <v>81</v>
      </c>
      <c r="AW152" s="9" t="s">
        <v>37</v>
      </c>
      <c r="AX152" s="9" t="s">
        <v>76</v>
      </c>
      <c r="AY152" s="105" t="s">
        <v>127</v>
      </c>
    </row>
    <row r="153" spans="1:65" s="10" customFormat="1">
      <c r="B153" s="312"/>
      <c r="C153" s="313"/>
      <c r="D153" s="309" t="s">
        <v>139</v>
      </c>
      <c r="E153" s="314" t="s">
        <v>3</v>
      </c>
      <c r="F153" s="315" t="s">
        <v>227</v>
      </c>
      <c r="G153" s="313"/>
      <c r="H153" s="316">
        <v>2</v>
      </c>
      <c r="I153" s="112"/>
      <c r="J153" s="313"/>
      <c r="K153" s="313"/>
      <c r="L153" s="110"/>
      <c r="M153" s="113"/>
      <c r="N153" s="114"/>
      <c r="O153" s="114"/>
      <c r="P153" s="114"/>
      <c r="Q153" s="114"/>
      <c r="R153" s="114"/>
      <c r="S153" s="114"/>
      <c r="T153" s="115"/>
      <c r="AT153" s="111" t="s">
        <v>139</v>
      </c>
      <c r="AU153" s="111" t="s">
        <v>85</v>
      </c>
      <c r="AV153" s="10" t="s">
        <v>85</v>
      </c>
      <c r="AW153" s="10" t="s">
        <v>37</v>
      </c>
      <c r="AX153" s="10" t="s">
        <v>76</v>
      </c>
      <c r="AY153" s="111" t="s">
        <v>127</v>
      </c>
    </row>
    <row r="154" spans="1:65" s="11" customFormat="1">
      <c r="B154" s="317"/>
      <c r="C154" s="318"/>
      <c r="D154" s="309" t="s">
        <v>139</v>
      </c>
      <c r="E154" s="319" t="s">
        <v>3</v>
      </c>
      <c r="F154" s="320" t="s">
        <v>144</v>
      </c>
      <c r="G154" s="318"/>
      <c r="H154" s="321">
        <v>2</v>
      </c>
      <c r="I154" s="118"/>
      <c r="J154" s="318"/>
      <c r="K154" s="318"/>
      <c r="L154" s="116"/>
      <c r="M154" s="119"/>
      <c r="N154" s="120"/>
      <c r="O154" s="120"/>
      <c r="P154" s="120"/>
      <c r="Q154" s="120"/>
      <c r="R154" s="120"/>
      <c r="S154" s="120"/>
      <c r="T154" s="121"/>
      <c r="AT154" s="117" t="s">
        <v>139</v>
      </c>
      <c r="AU154" s="117" t="s">
        <v>85</v>
      </c>
      <c r="AV154" s="11" t="s">
        <v>145</v>
      </c>
      <c r="AW154" s="11" t="s">
        <v>37</v>
      </c>
      <c r="AX154" s="11" t="s">
        <v>81</v>
      </c>
      <c r="AY154" s="117" t="s">
        <v>127</v>
      </c>
    </row>
    <row r="155" spans="1:65" s="2" customFormat="1" ht="49.15" customHeight="1">
      <c r="A155" s="29"/>
      <c r="B155" s="226"/>
      <c r="C155" s="301" t="s">
        <v>234</v>
      </c>
      <c r="D155" s="301" t="s">
        <v>130</v>
      </c>
      <c r="E155" s="302" t="s">
        <v>235</v>
      </c>
      <c r="F155" s="224" t="s">
        <v>236</v>
      </c>
      <c r="G155" s="303" t="s">
        <v>133</v>
      </c>
      <c r="H155" s="304">
        <v>15</v>
      </c>
      <c r="I155" s="94"/>
      <c r="J155" s="327">
        <f>ROUND(I155*H155,2)</f>
        <v>0</v>
      </c>
      <c r="K155" s="224" t="s">
        <v>134</v>
      </c>
      <c r="L155" s="30"/>
      <c r="M155" s="95" t="s">
        <v>3</v>
      </c>
      <c r="N155" s="96" t="s">
        <v>47</v>
      </c>
      <c r="O155" s="49"/>
      <c r="P155" s="97">
        <f>O155*H155</f>
        <v>0</v>
      </c>
      <c r="Q155" s="97">
        <v>1.26E-2</v>
      </c>
      <c r="R155" s="97">
        <f>Q155*H155</f>
        <v>0.189</v>
      </c>
      <c r="S155" s="97">
        <v>0</v>
      </c>
      <c r="T155" s="98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99" t="s">
        <v>135</v>
      </c>
      <c r="AT155" s="99" t="s">
        <v>130</v>
      </c>
      <c r="AU155" s="99" t="s">
        <v>85</v>
      </c>
      <c r="AY155" s="15" t="s">
        <v>127</v>
      </c>
      <c r="BE155" s="100">
        <f>IF(N155="základní",J155,0)</f>
        <v>0</v>
      </c>
      <c r="BF155" s="100">
        <f>IF(N155="snížená",J155,0)</f>
        <v>0</v>
      </c>
      <c r="BG155" s="100">
        <f>IF(N155="zákl. přenesená",J155,0)</f>
        <v>0</v>
      </c>
      <c r="BH155" s="100">
        <f>IF(N155="sníž. přenesená",J155,0)</f>
        <v>0</v>
      </c>
      <c r="BI155" s="100">
        <f>IF(N155="nulová",J155,0)</f>
        <v>0</v>
      </c>
      <c r="BJ155" s="15" t="s">
        <v>81</v>
      </c>
      <c r="BK155" s="100">
        <f>ROUND(I155*H155,2)</f>
        <v>0</v>
      </c>
      <c r="BL155" s="15" t="s">
        <v>135</v>
      </c>
      <c r="BM155" s="99" t="s">
        <v>237</v>
      </c>
    </row>
    <row r="156" spans="1:65" s="2" customFormat="1">
      <c r="A156" s="29"/>
      <c r="B156" s="226"/>
      <c r="C156" s="225"/>
      <c r="D156" s="305" t="s">
        <v>137</v>
      </c>
      <c r="E156" s="225"/>
      <c r="F156" s="306" t="s">
        <v>238</v>
      </c>
      <c r="G156" s="225"/>
      <c r="H156" s="225"/>
      <c r="I156" s="101"/>
      <c r="J156" s="225"/>
      <c r="K156" s="225"/>
      <c r="L156" s="30"/>
      <c r="M156" s="102"/>
      <c r="N156" s="103"/>
      <c r="O156" s="49"/>
      <c r="P156" s="49"/>
      <c r="Q156" s="49"/>
      <c r="R156" s="49"/>
      <c r="S156" s="49"/>
      <c r="T156" s="50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T156" s="15" t="s">
        <v>137</v>
      </c>
      <c r="AU156" s="15" t="s">
        <v>85</v>
      </c>
    </row>
    <row r="157" spans="1:65" s="9" customFormat="1">
      <c r="B157" s="307"/>
      <c r="C157" s="308"/>
      <c r="D157" s="309" t="s">
        <v>139</v>
      </c>
      <c r="E157" s="310" t="s">
        <v>3</v>
      </c>
      <c r="F157" s="311" t="s">
        <v>239</v>
      </c>
      <c r="G157" s="308"/>
      <c r="H157" s="310" t="s">
        <v>3</v>
      </c>
      <c r="I157" s="106"/>
      <c r="J157" s="308"/>
      <c r="K157" s="308"/>
      <c r="L157" s="104"/>
      <c r="M157" s="107"/>
      <c r="N157" s="108"/>
      <c r="O157" s="108"/>
      <c r="P157" s="108"/>
      <c r="Q157" s="108"/>
      <c r="R157" s="108"/>
      <c r="S157" s="108"/>
      <c r="T157" s="109"/>
      <c r="AT157" s="105" t="s">
        <v>139</v>
      </c>
      <c r="AU157" s="105" t="s">
        <v>85</v>
      </c>
      <c r="AV157" s="9" t="s">
        <v>81</v>
      </c>
      <c r="AW157" s="9" t="s">
        <v>37</v>
      </c>
      <c r="AX157" s="9" t="s">
        <v>76</v>
      </c>
      <c r="AY157" s="105" t="s">
        <v>127</v>
      </c>
    </row>
    <row r="158" spans="1:65" s="10" customFormat="1">
      <c r="B158" s="312"/>
      <c r="C158" s="313"/>
      <c r="D158" s="309" t="s">
        <v>139</v>
      </c>
      <c r="E158" s="314" t="s">
        <v>3</v>
      </c>
      <c r="F158" s="315" t="s">
        <v>240</v>
      </c>
      <c r="G158" s="313"/>
      <c r="H158" s="316">
        <v>15</v>
      </c>
      <c r="I158" s="112"/>
      <c r="J158" s="313"/>
      <c r="K158" s="313"/>
      <c r="L158" s="110"/>
      <c r="M158" s="113"/>
      <c r="N158" s="114"/>
      <c r="O158" s="114"/>
      <c r="P158" s="114"/>
      <c r="Q158" s="114"/>
      <c r="R158" s="114"/>
      <c r="S158" s="114"/>
      <c r="T158" s="115"/>
      <c r="AT158" s="111" t="s">
        <v>139</v>
      </c>
      <c r="AU158" s="111" t="s">
        <v>85</v>
      </c>
      <c r="AV158" s="10" t="s">
        <v>85</v>
      </c>
      <c r="AW158" s="10" t="s">
        <v>37</v>
      </c>
      <c r="AX158" s="10" t="s">
        <v>76</v>
      </c>
      <c r="AY158" s="111" t="s">
        <v>127</v>
      </c>
    </row>
    <row r="159" spans="1:65" s="11" customFormat="1">
      <c r="B159" s="317"/>
      <c r="C159" s="318"/>
      <c r="D159" s="309" t="s">
        <v>139</v>
      </c>
      <c r="E159" s="319" t="s">
        <v>3</v>
      </c>
      <c r="F159" s="320" t="s">
        <v>144</v>
      </c>
      <c r="G159" s="318"/>
      <c r="H159" s="321">
        <v>15</v>
      </c>
      <c r="I159" s="118"/>
      <c r="J159" s="318"/>
      <c r="K159" s="318"/>
      <c r="L159" s="116"/>
      <c r="M159" s="119"/>
      <c r="N159" s="120"/>
      <c r="O159" s="120"/>
      <c r="P159" s="120"/>
      <c r="Q159" s="120"/>
      <c r="R159" s="120"/>
      <c r="S159" s="120"/>
      <c r="T159" s="121"/>
      <c r="AT159" s="117" t="s">
        <v>139</v>
      </c>
      <c r="AU159" s="117" t="s">
        <v>85</v>
      </c>
      <c r="AV159" s="11" t="s">
        <v>145</v>
      </c>
      <c r="AW159" s="11" t="s">
        <v>37</v>
      </c>
      <c r="AX159" s="11" t="s">
        <v>81</v>
      </c>
      <c r="AY159" s="117" t="s">
        <v>127</v>
      </c>
    </row>
    <row r="160" spans="1:65" s="2" customFormat="1" ht="49.15" customHeight="1">
      <c r="A160" s="29"/>
      <c r="B160" s="226"/>
      <c r="C160" s="301" t="s">
        <v>135</v>
      </c>
      <c r="D160" s="301" t="s">
        <v>130</v>
      </c>
      <c r="E160" s="302" t="s">
        <v>241</v>
      </c>
      <c r="F160" s="224" t="s">
        <v>242</v>
      </c>
      <c r="G160" s="303" t="s">
        <v>133</v>
      </c>
      <c r="H160" s="304">
        <v>15</v>
      </c>
      <c r="I160" s="94"/>
      <c r="J160" s="327">
        <f>ROUND(I160*H160,2)</f>
        <v>0</v>
      </c>
      <c r="K160" s="224" t="s">
        <v>134</v>
      </c>
      <c r="L160" s="30"/>
      <c r="M160" s="95" t="s">
        <v>3</v>
      </c>
      <c r="N160" s="96" t="s">
        <v>47</v>
      </c>
      <c r="O160" s="49"/>
      <c r="P160" s="97">
        <f>O160*H160</f>
        <v>0</v>
      </c>
      <c r="Q160" s="97">
        <v>0</v>
      </c>
      <c r="R160" s="97">
        <f>Q160*H160</f>
        <v>0</v>
      </c>
      <c r="S160" s="97">
        <v>1.721E-2</v>
      </c>
      <c r="T160" s="98">
        <f>S160*H160</f>
        <v>0.25814999999999999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99" t="s">
        <v>135</v>
      </c>
      <c r="AT160" s="99" t="s">
        <v>130</v>
      </c>
      <c r="AU160" s="99" t="s">
        <v>85</v>
      </c>
      <c r="AY160" s="15" t="s">
        <v>127</v>
      </c>
      <c r="BE160" s="100">
        <f>IF(N160="základní",J160,0)</f>
        <v>0</v>
      </c>
      <c r="BF160" s="100">
        <f>IF(N160="snížená",J160,0)</f>
        <v>0</v>
      </c>
      <c r="BG160" s="100">
        <f>IF(N160="zákl. přenesená",J160,0)</f>
        <v>0</v>
      </c>
      <c r="BH160" s="100">
        <f>IF(N160="sníž. přenesená",J160,0)</f>
        <v>0</v>
      </c>
      <c r="BI160" s="100">
        <f>IF(N160="nulová",J160,0)</f>
        <v>0</v>
      </c>
      <c r="BJ160" s="15" t="s">
        <v>81</v>
      </c>
      <c r="BK160" s="100">
        <f>ROUND(I160*H160,2)</f>
        <v>0</v>
      </c>
      <c r="BL160" s="15" t="s">
        <v>135</v>
      </c>
      <c r="BM160" s="99" t="s">
        <v>243</v>
      </c>
    </row>
    <row r="161" spans="1:65" s="2" customFormat="1">
      <c r="A161" s="29"/>
      <c r="B161" s="226"/>
      <c r="C161" s="225"/>
      <c r="D161" s="305" t="s">
        <v>137</v>
      </c>
      <c r="E161" s="225"/>
      <c r="F161" s="306" t="s">
        <v>244</v>
      </c>
      <c r="G161" s="225"/>
      <c r="H161" s="225"/>
      <c r="I161" s="101"/>
      <c r="J161" s="225"/>
      <c r="K161" s="225"/>
      <c r="L161" s="30"/>
      <c r="M161" s="102"/>
      <c r="N161" s="103"/>
      <c r="O161" s="49"/>
      <c r="P161" s="49"/>
      <c r="Q161" s="49"/>
      <c r="R161" s="49"/>
      <c r="S161" s="49"/>
      <c r="T161" s="50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T161" s="15" t="s">
        <v>137</v>
      </c>
      <c r="AU161" s="15" t="s">
        <v>85</v>
      </c>
    </row>
    <row r="162" spans="1:65" s="9" customFormat="1">
      <c r="B162" s="307"/>
      <c r="C162" s="308"/>
      <c r="D162" s="309" t="s">
        <v>139</v>
      </c>
      <c r="E162" s="310" t="s">
        <v>3</v>
      </c>
      <c r="F162" s="311" t="s">
        <v>245</v>
      </c>
      <c r="G162" s="308"/>
      <c r="H162" s="310" t="s">
        <v>3</v>
      </c>
      <c r="I162" s="106"/>
      <c r="J162" s="308"/>
      <c r="K162" s="308"/>
      <c r="L162" s="104"/>
      <c r="M162" s="107"/>
      <c r="N162" s="108"/>
      <c r="O162" s="108"/>
      <c r="P162" s="108"/>
      <c r="Q162" s="108"/>
      <c r="R162" s="108"/>
      <c r="S162" s="108"/>
      <c r="T162" s="109"/>
      <c r="AT162" s="105" t="s">
        <v>139</v>
      </c>
      <c r="AU162" s="105" t="s">
        <v>85</v>
      </c>
      <c r="AV162" s="9" t="s">
        <v>81</v>
      </c>
      <c r="AW162" s="9" t="s">
        <v>37</v>
      </c>
      <c r="AX162" s="9" t="s">
        <v>76</v>
      </c>
      <c r="AY162" s="105" t="s">
        <v>127</v>
      </c>
    </row>
    <row r="163" spans="1:65" s="10" customFormat="1">
      <c r="B163" s="312"/>
      <c r="C163" s="313"/>
      <c r="D163" s="309" t="s">
        <v>139</v>
      </c>
      <c r="E163" s="314" t="s">
        <v>3</v>
      </c>
      <c r="F163" s="315" t="s">
        <v>240</v>
      </c>
      <c r="G163" s="313"/>
      <c r="H163" s="316">
        <v>15</v>
      </c>
      <c r="I163" s="112"/>
      <c r="J163" s="313"/>
      <c r="K163" s="313"/>
      <c r="L163" s="110"/>
      <c r="M163" s="113"/>
      <c r="N163" s="114"/>
      <c r="O163" s="114"/>
      <c r="P163" s="114"/>
      <c r="Q163" s="114"/>
      <c r="R163" s="114"/>
      <c r="S163" s="114"/>
      <c r="T163" s="115"/>
      <c r="AT163" s="111" t="s">
        <v>139</v>
      </c>
      <c r="AU163" s="111" t="s">
        <v>85</v>
      </c>
      <c r="AV163" s="10" t="s">
        <v>85</v>
      </c>
      <c r="AW163" s="10" t="s">
        <v>37</v>
      </c>
      <c r="AX163" s="10" t="s">
        <v>76</v>
      </c>
      <c r="AY163" s="111" t="s">
        <v>127</v>
      </c>
    </row>
    <row r="164" spans="1:65" s="11" customFormat="1">
      <c r="B164" s="317"/>
      <c r="C164" s="318"/>
      <c r="D164" s="309" t="s">
        <v>139</v>
      </c>
      <c r="E164" s="319" t="s">
        <v>3</v>
      </c>
      <c r="F164" s="320" t="s">
        <v>144</v>
      </c>
      <c r="G164" s="318"/>
      <c r="H164" s="321">
        <v>15</v>
      </c>
      <c r="I164" s="118"/>
      <c r="J164" s="318"/>
      <c r="K164" s="318"/>
      <c r="L164" s="116"/>
      <c r="M164" s="119"/>
      <c r="N164" s="120"/>
      <c r="O164" s="120"/>
      <c r="P164" s="120"/>
      <c r="Q164" s="120"/>
      <c r="R164" s="120"/>
      <c r="S164" s="120"/>
      <c r="T164" s="121"/>
      <c r="AT164" s="117" t="s">
        <v>139</v>
      </c>
      <c r="AU164" s="117" t="s">
        <v>85</v>
      </c>
      <c r="AV164" s="11" t="s">
        <v>145</v>
      </c>
      <c r="AW164" s="11" t="s">
        <v>37</v>
      </c>
      <c r="AX164" s="11" t="s">
        <v>81</v>
      </c>
      <c r="AY164" s="117" t="s">
        <v>127</v>
      </c>
    </row>
    <row r="165" spans="1:65" s="2" customFormat="1" ht="76.349999999999994" customHeight="1">
      <c r="A165" s="29"/>
      <c r="B165" s="226"/>
      <c r="C165" s="301" t="s">
        <v>246</v>
      </c>
      <c r="D165" s="301" t="s">
        <v>130</v>
      </c>
      <c r="E165" s="302" t="s">
        <v>247</v>
      </c>
      <c r="F165" s="224" t="s">
        <v>248</v>
      </c>
      <c r="G165" s="303" t="s">
        <v>176</v>
      </c>
      <c r="H165" s="304">
        <v>0.245</v>
      </c>
      <c r="I165" s="94"/>
      <c r="J165" s="327">
        <f>ROUND(I165*H165,2)</f>
        <v>0</v>
      </c>
      <c r="K165" s="224" t="s">
        <v>134</v>
      </c>
      <c r="L165" s="30"/>
      <c r="M165" s="95" t="s">
        <v>3</v>
      </c>
      <c r="N165" s="96" t="s">
        <v>47</v>
      </c>
      <c r="O165" s="49"/>
      <c r="P165" s="97">
        <f>O165*H165</f>
        <v>0</v>
      </c>
      <c r="Q165" s="97">
        <v>0</v>
      </c>
      <c r="R165" s="97">
        <f>Q165*H165</f>
        <v>0</v>
      </c>
      <c r="S165" s="97">
        <v>0</v>
      </c>
      <c r="T165" s="98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99" t="s">
        <v>135</v>
      </c>
      <c r="AT165" s="99" t="s">
        <v>130</v>
      </c>
      <c r="AU165" s="99" t="s">
        <v>85</v>
      </c>
      <c r="AY165" s="15" t="s">
        <v>127</v>
      </c>
      <c r="BE165" s="100">
        <f>IF(N165="základní",J165,0)</f>
        <v>0</v>
      </c>
      <c r="BF165" s="100">
        <f>IF(N165="snížená",J165,0)</f>
        <v>0</v>
      </c>
      <c r="BG165" s="100">
        <f>IF(N165="zákl. přenesená",J165,0)</f>
        <v>0</v>
      </c>
      <c r="BH165" s="100">
        <f>IF(N165="sníž. přenesená",J165,0)</f>
        <v>0</v>
      </c>
      <c r="BI165" s="100">
        <f>IF(N165="nulová",J165,0)</f>
        <v>0</v>
      </c>
      <c r="BJ165" s="15" t="s">
        <v>81</v>
      </c>
      <c r="BK165" s="100">
        <f>ROUND(I165*H165,2)</f>
        <v>0</v>
      </c>
      <c r="BL165" s="15" t="s">
        <v>135</v>
      </c>
      <c r="BM165" s="99" t="s">
        <v>249</v>
      </c>
    </row>
    <row r="166" spans="1:65" s="2" customFormat="1">
      <c r="A166" s="29"/>
      <c r="B166" s="226"/>
      <c r="C166" s="225"/>
      <c r="D166" s="305" t="s">
        <v>137</v>
      </c>
      <c r="E166" s="225"/>
      <c r="F166" s="306" t="s">
        <v>250</v>
      </c>
      <c r="G166" s="225"/>
      <c r="H166" s="225"/>
      <c r="I166" s="101"/>
      <c r="J166" s="225"/>
      <c r="K166" s="225"/>
      <c r="L166" s="30"/>
      <c r="M166" s="102"/>
      <c r="N166" s="103"/>
      <c r="O166" s="49"/>
      <c r="P166" s="49"/>
      <c r="Q166" s="49"/>
      <c r="R166" s="49"/>
      <c r="S166" s="49"/>
      <c r="T166" s="50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T166" s="15" t="s">
        <v>137</v>
      </c>
      <c r="AU166" s="15" t="s">
        <v>85</v>
      </c>
    </row>
    <row r="167" spans="1:65" s="8" customFormat="1" ht="22.9" customHeight="1">
      <c r="B167" s="289"/>
      <c r="C167" s="288"/>
      <c r="D167" s="290" t="s">
        <v>75</v>
      </c>
      <c r="E167" s="299" t="s">
        <v>251</v>
      </c>
      <c r="F167" s="299" t="s">
        <v>252</v>
      </c>
      <c r="G167" s="288"/>
      <c r="H167" s="288"/>
      <c r="I167" s="87"/>
      <c r="J167" s="300">
        <f>BK167</f>
        <v>0</v>
      </c>
      <c r="K167" s="288"/>
      <c r="L167" s="85"/>
      <c r="M167" s="88"/>
      <c r="N167" s="89"/>
      <c r="O167" s="89"/>
      <c r="P167" s="90">
        <f>SUM(P168:P208)</f>
        <v>0</v>
      </c>
      <c r="Q167" s="89"/>
      <c r="R167" s="90">
        <f>SUM(R168:R208)</f>
        <v>0.42270279999999993</v>
      </c>
      <c r="S167" s="89"/>
      <c r="T167" s="91">
        <f>SUM(T168:T208)</f>
        <v>5.0000000000000001E-3</v>
      </c>
      <c r="AR167" s="86" t="s">
        <v>85</v>
      </c>
      <c r="AT167" s="92" t="s">
        <v>75</v>
      </c>
      <c r="AU167" s="92" t="s">
        <v>81</v>
      </c>
      <c r="AY167" s="86" t="s">
        <v>127</v>
      </c>
      <c r="BK167" s="93">
        <f>SUM(BK168:BK208)</f>
        <v>0</v>
      </c>
    </row>
    <row r="168" spans="1:65" s="2" customFormat="1" ht="24.2" customHeight="1">
      <c r="A168" s="29"/>
      <c r="B168" s="226"/>
      <c r="C168" s="301" t="s">
        <v>253</v>
      </c>
      <c r="D168" s="301" t="s">
        <v>130</v>
      </c>
      <c r="E168" s="302" t="s">
        <v>254</v>
      </c>
      <c r="F168" s="224" t="s">
        <v>255</v>
      </c>
      <c r="G168" s="303" t="s">
        <v>133</v>
      </c>
      <c r="H168" s="304">
        <v>18.88</v>
      </c>
      <c r="I168" s="94"/>
      <c r="J168" s="327">
        <f>ROUND(I168*H168,2)</f>
        <v>0</v>
      </c>
      <c r="K168" s="224" t="s">
        <v>134</v>
      </c>
      <c r="L168" s="30"/>
      <c r="M168" s="95" t="s">
        <v>3</v>
      </c>
      <c r="N168" s="96" t="s">
        <v>47</v>
      </c>
      <c r="O168" s="49"/>
      <c r="P168" s="97">
        <f>O168*H168</f>
        <v>0</v>
      </c>
      <c r="Q168" s="97">
        <v>6.0000000000000002E-5</v>
      </c>
      <c r="R168" s="97">
        <f>Q168*H168</f>
        <v>1.1328E-3</v>
      </c>
      <c r="S168" s="97">
        <v>0</v>
      </c>
      <c r="T168" s="98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99" t="s">
        <v>135</v>
      </c>
      <c r="AT168" s="99" t="s">
        <v>130</v>
      </c>
      <c r="AU168" s="99" t="s">
        <v>85</v>
      </c>
      <c r="AY168" s="15" t="s">
        <v>127</v>
      </c>
      <c r="BE168" s="100">
        <f>IF(N168="základní",J168,0)</f>
        <v>0</v>
      </c>
      <c r="BF168" s="100">
        <f>IF(N168="snížená",J168,0)</f>
        <v>0</v>
      </c>
      <c r="BG168" s="100">
        <f>IF(N168="zákl. přenesená",J168,0)</f>
        <v>0</v>
      </c>
      <c r="BH168" s="100">
        <f>IF(N168="sníž. přenesená",J168,0)</f>
        <v>0</v>
      </c>
      <c r="BI168" s="100">
        <f>IF(N168="nulová",J168,0)</f>
        <v>0</v>
      </c>
      <c r="BJ168" s="15" t="s">
        <v>81</v>
      </c>
      <c r="BK168" s="100">
        <f>ROUND(I168*H168,2)</f>
        <v>0</v>
      </c>
      <c r="BL168" s="15" t="s">
        <v>135</v>
      </c>
      <c r="BM168" s="99" t="s">
        <v>256</v>
      </c>
    </row>
    <row r="169" spans="1:65" s="2" customFormat="1">
      <c r="A169" s="29"/>
      <c r="B169" s="226"/>
      <c r="C169" s="225"/>
      <c r="D169" s="305" t="s">
        <v>137</v>
      </c>
      <c r="E169" s="225"/>
      <c r="F169" s="306" t="s">
        <v>257</v>
      </c>
      <c r="G169" s="225"/>
      <c r="H169" s="225"/>
      <c r="I169" s="101"/>
      <c r="J169" s="225"/>
      <c r="K169" s="225"/>
      <c r="L169" s="30"/>
      <c r="M169" s="102"/>
      <c r="N169" s="103"/>
      <c r="O169" s="49"/>
      <c r="P169" s="49"/>
      <c r="Q169" s="49"/>
      <c r="R169" s="49"/>
      <c r="S169" s="49"/>
      <c r="T169" s="50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T169" s="15" t="s">
        <v>137</v>
      </c>
      <c r="AU169" s="15" t="s">
        <v>85</v>
      </c>
    </row>
    <row r="170" spans="1:65" s="9" customFormat="1">
      <c r="B170" s="307"/>
      <c r="C170" s="308"/>
      <c r="D170" s="309" t="s">
        <v>139</v>
      </c>
      <c r="E170" s="310" t="s">
        <v>3</v>
      </c>
      <c r="F170" s="311" t="s">
        <v>258</v>
      </c>
      <c r="G170" s="308"/>
      <c r="H170" s="310" t="s">
        <v>3</v>
      </c>
      <c r="I170" s="106"/>
      <c r="J170" s="308"/>
      <c r="K170" s="308"/>
      <c r="L170" s="104"/>
      <c r="M170" s="107"/>
      <c r="N170" s="108"/>
      <c r="O170" s="108"/>
      <c r="P170" s="108"/>
      <c r="Q170" s="108"/>
      <c r="R170" s="108"/>
      <c r="S170" s="108"/>
      <c r="T170" s="109"/>
      <c r="AT170" s="105" t="s">
        <v>139</v>
      </c>
      <c r="AU170" s="105" t="s">
        <v>85</v>
      </c>
      <c r="AV170" s="9" t="s">
        <v>81</v>
      </c>
      <c r="AW170" s="9" t="s">
        <v>37</v>
      </c>
      <c r="AX170" s="9" t="s">
        <v>76</v>
      </c>
      <c r="AY170" s="105" t="s">
        <v>127</v>
      </c>
    </row>
    <row r="171" spans="1:65" s="10" customFormat="1">
      <c r="B171" s="312"/>
      <c r="C171" s="313"/>
      <c r="D171" s="309" t="s">
        <v>139</v>
      </c>
      <c r="E171" s="314" t="s">
        <v>3</v>
      </c>
      <c r="F171" s="315" t="s">
        <v>259</v>
      </c>
      <c r="G171" s="313"/>
      <c r="H171" s="316">
        <v>4.5750000000000002</v>
      </c>
      <c r="I171" s="112"/>
      <c r="J171" s="313"/>
      <c r="K171" s="313"/>
      <c r="L171" s="110"/>
      <c r="M171" s="113"/>
      <c r="N171" s="114"/>
      <c r="O171" s="114"/>
      <c r="P171" s="114"/>
      <c r="Q171" s="114"/>
      <c r="R171" s="114"/>
      <c r="S171" s="114"/>
      <c r="T171" s="115"/>
      <c r="AT171" s="111" t="s">
        <v>139</v>
      </c>
      <c r="AU171" s="111" t="s">
        <v>85</v>
      </c>
      <c r="AV171" s="10" t="s">
        <v>85</v>
      </c>
      <c r="AW171" s="10" t="s">
        <v>37</v>
      </c>
      <c r="AX171" s="10" t="s">
        <v>76</v>
      </c>
      <c r="AY171" s="111" t="s">
        <v>127</v>
      </c>
    </row>
    <row r="172" spans="1:65" s="10" customFormat="1">
      <c r="B172" s="312"/>
      <c r="C172" s="313"/>
      <c r="D172" s="309" t="s">
        <v>139</v>
      </c>
      <c r="E172" s="314" t="s">
        <v>3</v>
      </c>
      <c r="F172" s="315" t="s">
        <v>260</v>
      </c>
      <c r="G172" s="313"/>
      <c r="H172" s="316">
        <v>3.5870000000000002</v>
      </c>
      <c r="I172" s="112"/>
      <c r="J172" s="313"/>
      <c r="K172" s="313"/>
      <c r="L172" s="110"/>
      <c r="M172" s="113"/>
      <c r="N172" s="114"/>
      <c r="O172" s="114"/>
      <c r="P172" s="114"/>
      <c r="Q172" s="114"/>
      <c r="R172" s="114"/>
      <c r="S172" s="114"/>
      <c r="T172" s="115"/>
      <c r="AT172" s="111" t="s">
        <v>139</v>
      </c>
      <c r="AU172" s="111" t="s">
        <v>85</v>
      </c>
      <c r="AV172" s="10" t="s">
        <v>85</v>
      </c>
      <c r="AW172" s="10" t="s">
        <v>37</v>
      </c>
      <c r="AX172" s="10" t="s">
        <v>76</v>
      </c>
      <c r="AY172" s="111" t="s">
        <v>127</v>
      </c>
    </row>
    <row r="173" spans="1:65" s="10" customFormat="1">
      <c r="B173" s="312"/>
      <c r="C173" s="313"/>
      <c r="D173" s="309" t="s">
        <v>139</v>
      </c>
      <c r="E173" s="314" t="s">
        <v>3</v>
      </c>
      <c r="F173" s="315" t="s">
        <v>261</v>
      </c>
      <c r="G173" s="313"/>
      <c r="H173" s="316">
        <v>3.7879999999999998</v>
      </c>
      <c r="I173" s="112"/>
      <c r="J173" s="313"/>
      <c r="K173" s="313"/>
      <c r="L173" s="110"/>
      <c r="M173" s="113"/>
      <c r="N173" s="114"/>
      <c r="O173" s="114"/>
      <c r="P173" s="114"/>
      <c r="Q173" s="114"/>
      <c r="R173" s="114"/>
      <c r="S173" s="114"/>
      <c r="T173" s="115"/>
      <c r="AT173" s="111" t="s">
        <v>139</v>
      </c>
      <c r="AU173" s="111" t="s">
        <v>85</v>
      </c>
      <c r="AV173" s="10" t="s">
        <v>85</v>
      </c>
      <c r="AW173" s="10" t="s">
        <v>37</v>
      </c>
      <c r="AX173" s="10" t="s">
        <v>76</v>
      </c>
      <c r="AY173" s="111" t="s">
        <v>127</v>
      </c>
    </row>
    <row r="174" spans="1:65" s="10" customFormat="1">
      <c r="B174" s="312"/>
      <c r="C174" s="313"/>
      <c r="D174" s="309" t="s">
        <v>139</v>
      </c>
      <c r="E174" s="314" t="s">
        <v>3</v>
      </c>
      <c r="F174" s="315" t="s">
        <v>262</v>
      </c>
      <c r="G174" s="313"/>
      <c r="H174" s="316">
        <v>4.5750000000000002</v>
      </c>
      <c r="I174" s="112"/>
      <c r="J174" s="313"/>
      <c r="K174" s="313"/>
      <c r="L174" s="110"/>
      <c r="M174" s="113"/>
      <c r="N174" s="114"/>
      <c r="O174" s="114"/>
      <c r="P174" s="114"/>
      <c r="Q174" s="114"/>
      <c r="R174" s="114"/>
      <c r="S174" s="114"/>
      <c r="T174" s="115"/>
      <c r="AT174" s="111" t="s">
        <v>139</v>
      </c>
      <c r="AU174" s="111" t="s">
        <v>85</v>
      </c>
      <c r="AV174" s="10" t="s">
        <v>85</v>
      </c>
      <c r="AW174" s="10" t="s">
        <v>37</v>
      </c>
      <c r="AX174" s="10" t="s">
        <v>76</v>
      </c>
      <c r="AY174" s="111" t="s">
        <v>127</v>
      </c>
    </row>
    <row r="175" spans="1:65" s="10" customFormat="1">
      <c r="B175" s="312"/>
      <c r="C175" s="313"/>
      <c r="D175" s="309" t="s">
        <v>139</v>
      </c>
      <c r="E175" s="314" t="s">
        <v>3</v>
      </c>
      <c r="F175" s="315" t="s">
        <v>263</v>
      </c>
      <c r="G175" s="313"/>
      <c r="H175" s="316">
        <v>2.355</v>
      </c>
      <c r="I175" s="112"/>
      <c r="J175" s="313"/>
      <c r="K175" s="313"/>
      <c r="L175" s="110"/>
      <c r="M175" s="113"/>
      <c r="N175" s="114"/>
      <c r="O175" s="114"/>
      <c r="P175" s="114"/>
      <c r="Q175" s="114"/>
      <c r="R175" s="114"/>
      <c r="S175" s="114"/>
      <c r="T175" s="115"/>
      <c r="AT175" s="111" t="s">
        <v>139</v>
      </c>
      <c r="AU175" s="111" t="s">
        <v>85</v>
      </c>
      <c r="AV175" s="10" t="s">
        <v>85</v>
      </c>
      <c r="AW175" s="10" t="s">
        <v>37</v>
      </c>
      <c r="AX175" s="10" t="s">
        <v>76</v>
      </c>
      <c r="AY175" s="111" t="s">
        <v>127</v>
      </c>
    </row>
    <row r="176" spans="1:65" s="11" customFormat="1">
      <c r="B176" s="317"/>
      <c r="C176" s="318"/>
      <c r="D176" s="309" t="s">
        <v>139</v>
      </c>
      <c r="E176" s="319" t="s">
        <v>3</v>
      </c>
      <c r="F176" s="320" t="s">
        <v>144</v>
      </c>
      <c r="G176" s="318"/>
      <c r="H176" s="321">
        <v>18.88</v>
      </c>
      <c r="I176" s="118"/>
      <c r="J176" s="318"/>
      <c r="K176" s="318"/>
      <c r="L176" s="116"/>
      <c r="M176" s="119"/>
      <c r="N176" s="120"/>
      <c r="O176" s="120"/>
      <c r="P176" s="120"/>
      <c r="Q176" s="120"/>
      <c r="R176" s="120"/>
      <c r="S176" s="120"/>
      <c r="T176" s="121"/>
      <c r="AT176" s="117" t="s">
        <v>139</v>
      </c>
      <c r="AU176" s="117" t="s">
        <v>85</v>
      </c>
      <c r="AV176" s="11" t="s">
        <v>145</v>
      </c>
      <c r="AW176" s="11" t="s">
        <v>37</v>
      </c>
      <c r="AX176" s="11" t="s">
        <v>81</v>
      </c>
      <c r="AY176" s="117" t="s">
        <v>127</v>
      </c>
    </row>
    <row r="177" spans="1:65" s="2" customFormat="1" ht="76.349999999999994" customHeight="1">
      <c r="A177" s="29"/>
      <c r="B177" s="226"/>
      <c r="C177" s="322" t="s">
        <v>264</v>
      </c>
      <c r="D177" s="322" t="s">
        <v>265</v>
      </c>
      <c r="E177" s="323" t="s">
        <v>266</v>
      </c>
      <c r="F177" s="324" t="s">
        <v>267</v>
      </c>
      <c r="G177" s="325" t="s">
        <v>208</v>
      </c>
      <c r="H177" s="326">
        <v>5</v>
      </c>
      <c r="I177" s="122"/>
      <c r="J177" s="328">
        <f>ROUND(I177*H177,2)</f>
        <v>0</v>
      </c>
      <c r="K177" s="324" t="s">
        <v>3</v>
      </c>
      <c r="L177" s="123"/>
      <c r="M177" s="124" t="s">
        <v>3</v>
      </c>
      <c r="N177" s="125" t="s">
        <v>47</v>
      </c>
      <c r="O177" s="49"/>
      <c r="P177" s="97">
        <f>O177*H177</f>
        <v>0</v>
      </c>
      <c r="Q177" s="97">
        <v>0.03</v>
      </c>
      <c r="R177" s="97">
        <f>Q177*H177</f>
        <v>0.15</v>
      </c>
      <c r="S177" s="97">
        <v>0</v>
      </c>
      <c r="T177" s="98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99" t="s">
        <v>268</v>
      </c>
      <c r="AT177" s="99" t="s">
        <v>265</v>
      </c>
      <c r="AU177" s="99" t="s">
        <v>85</v>
      </c>
      <c r="AY177" s="15" t="s">
        <v>127</v>
      </c>
      <c r="BE177" s="100">
        <f>IF(N177="základní",J177,0)</f>
        <v>0</v>
      </c>
      <c r="BF177" s="100">
        <f>IF(N177="snížená",J177,0)</f>
        <v>0</v>
      </c>
      <c r="BG177" s="100">
        <f>IF(N177="zákl. přenesená",J177,0)</f>
        <v>0</v>
      </c>
      <c r="BH177" s="100">
        <f>IF(N177="sníž. přenesená",J177,0)</f>
        <v>0</v>
      </c>
      <c r="BI177" s="100">
        <f>IF(N177="nulová",J177,0)</f>
        <v>0</v>
      </c>
      <c r="BJ177" s="15" t="s">
        <v>81</v>
      </c>
      <c r="BK177" s="100">
        <f>ROUND(I177*H177,2)</f>
        <v>0</v>
      </c>
      <c r="BL177" s="15" t="s">
        <v>135</v>
      </c>
      <c r="BM177" s="99" t="s">
        <v>269</v>
      </c>
    </row>
    <row r="178" spans="1:65" s="10" customFormat="1">
      <c r="B178" s="312"/>
      <c r="C178" s="313"/>
      <c r="D178" s="309" t="s">
        <v>139</v>
      </c>
      <c r="E178" s="314" t="s">
        <v>3</v>
      </c>
      <c r="F178" s="315" t="s">
        <v>270</v>
      </c>
      <c r="G178" s="313"/>
      <c r="H178" s="316">
        <v>5</v>
      </c>
      <c r="I178" s="112"/>
      <c r="J178" s="313"/>
      <c r="K178" s="313"/>
      <c r="L178" s="110"/>
      <c r="M178" s="113"/>
      <c r="N178" s="114"/>
      <c r="O178" s="114"/>
      <c r="P178" s="114"/>
      <c r="Q178" s="114"/>
      <c r="R178" s="114"/>
      <c r="S178" s="114"/>
      <c r="T178" s="115"/>
      <c r="AT178" s="111" t="s">
        <v>139</v>
      </c>
      <c r="AU178" s="111" t="s">
        <v>85</v>
      </c>
      <c r="AV178" s="10" t="s">
        <v>85</v>
      </c>
      <c r="AW178" s="10" t="s">
        <v>37</v>
      </c>
      <c r="AX178" s="10" t="s">
        <v>76</v>
      </c>
      <c r="AY178" s="111" t="s">
        <v>127</v>
      </c>
    </row>
    <row r="179" spans="1:65" s="11" customFormat="1">
      <c r="B179" s="317"/>
      <c r="C179" s="318"/>
      <c r="D179" s="309" t="s">
        <v>139</v>
      </c>
      <c r="E179" s="319" t="s">
        <v>3</v>
      </c>
      <c r="F179" s="320" t="s">
        <v>144</v>
      </c>
      <c r="G179" s="318"/>
      <c r="H179" s="321">
        <v>5</v>
      </c>
      <c r="I179" s="118"/>
      <c r="J179" s="318"/>
      <c r="K179" s="318"/>
      <c r="L179" s="116"/>
      <c r="M179" s="119"/>
      <c r="N179" s="120"/>
      <c r="O179" s="120"/>
      <c r="P179" s="120"/>
      <c r="Q179" s="120"/>
      <c r="R179" s="120"/>
      <c r="S179" s="120"/>
      <c r="T179" s="121"/>
      <c r="AT179" s="117" t="s">
        <v>139</v>
      </c>
      <c r="AU179" s="117" t="s">
        <v>85</v>
      </c>
      <c r="AV179" s="11" t="s">
        <v>145</v>
      </c>
      <c r="AW179" s="11" t="s">
        <v>37</v>
      </c>
      <c r="AX179" s="11" t="s">
        <v>81</v>
      </c>
      <c r="AY179" s="117" t="s">
        <v>127</v>
      </c>
    </row>
    <row r="180" spans="1:65" s="2" customFormat="1" ht="24.2" customHeight="1">
      <c r="A180" s="29"/>
      <c r="B180" s="226"/>
      <c r="C180" s="301" t="s">
        <v>271</v>
      </c>
      <c r="D180" s="301" t="s">
        <v>130</v>
      </c>
      <c r="E180" s="302" t="s">
        <v>272</v>
      </c>
      <c r="F180" s="224" t="s">
        <v>273</v>
      </c>
      <c r="G180" s="303" t="s">
        <v>274</v>
      </c>
      <c r="H180" s="304">
        <v>171</v>
      </c>
      <c r="I180" s="94"/>
      <c r="J180" s="327">
        <f>ROUND(I180*H180,2)</f>
        <v>0</v>
      </c>
      <c r="K180" s="224" t="s">
        <v>134</v>
      </c>
      <c r="L180" s="30"/>
      <c r="M180" s="95" t="s">
        <v>3</v>
      </c>
      <c r="N180" s="96" t="s">
        <v>47</v>
      </c>
      <c r="O180" s="49"/>
      <c r="P180" s="97">
        <f>O180*H180</f>
        <v>0</v>
      </c>
      <c r="Q180" s="97">
        <v>6.0000000000000002E-5</v>
      </c>
      <c r="R180" s="97">
        <f>Q180*H180</f>
        <v>1.026E-2</v>
      </c>
      <c r="S180" s="97">
        <v>0</v>
      </c>
      <c r="T180" s="98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99" t="s">
        <v>135</v>
      </c>
      <c r="AT180" s="99" t="s">
        <v>130</v>
      </c>
      <c r="AU180" s="99" t="s">
        <v>85</v>
      </c>
      <c r="AY180" s="15" t="s">
        <v>127</v>
      </c>
      <c r="BE180" s="100">
        <f>IF(N180="základní",J180,0)</f>
        <v>0</v>
      </c>
      <c r="BF180" s="100">
        <f>IF(N180="snížená",J180,0)</f>
        <v>0</v>
      </c>
      <c r="BG180" s="100">
        <f>IF(N180="zákl. přenesená",J180,0)</f>
        <v>0</v>
      </c>
      <c r="BH180" s="100">
        <f>IF(N180="sníž. přenesená",J180,0)</f>
        <v>0</v>
      </c>
      <c r="BI180" s="100">
        <f>IF(N180="nulová",J180,0)</f>
        <v>0</v>
      </c>
      <c r="BJ180" s="15" t="s">
        <v>81</v>
      </c>
      <c r="BK180" s="100">
        <f>ROUND(I180*H180,2)</f>
        <v>0</v>
      </c>
      <c r="BL180" s="15" t="s">
        <v>135</v>
      </c>
      <c r="BM180" s="99" t="s">
        <v>275</v>
      </c>
    </row>
    <row r="181" spans="1:65" s="2" customFormat="1">
      <c r="A181" s="29"/>
      <c r="B181" s="226"/>
      <c r="C181" s="225"/>
      <c r="D181" s="305" t="s">
        <v>137</v>
      </c>
      <c r="E181" s="225"/>
      <c r="F181" s="306" t="s">
        <v>276</v>
      </c>
      <c r="G181" s="225"/>
      <c r="H181" s="225"/>
      <c r="I181" s="101"/>
      <c r="J181" s="225"/>
      <c r="K181" s="225"/>
      <c r="L181" s="30"/>
      <c r="M181" s="102"/>
      <c r="N181" s="103"/>
      <c r="O181" s="49"/>
      <c r="P181" s="49"/>
      <c r="Q181" s="49"/>
      <c r="R181" s="49"/>
      <c r="S181" s="49"/>
      <c r="T181" s="50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T181" s="15" t="s">
        <v>137</v>
      </c>
      <c r="AU181" s="15" t="s">
        <v>85</v>
      </c>
    </row>
    <row r="182" spans="1:65" s="9" customFormat="1">
      <c r="B182" s="307"/>
      <c r="C182" s="308"/>
      <c r="D182" s="309" t="s">
        <v>139</v>
      </c>
      <c r="E182" s="310" t="s">
        <v>3</v>
      </c>
      <c r="F182" s="311" t="s">
        <v>277</v>
      </c>
      <c r="G182" s="308"/>
      <c r="H182" s="310" t="s">
        <v>3</v>
      </c>
      <c r="I182" s="106"/>
      <c r="J182" s="308"/>
      <c r="K182" s="308"/>
      <c r="L182" s="104"/>
      <c r="M182" s="107"/>
      <c r="N182" s="108"/>
      <c r="O182" s="108"/>
      <c r="P182" s="108"/>
      <c r="Q182" s="108"/>
      <c r="R182" s="108"/>
      <c r="S182" s="108"/>
      <c r="T182" s="109"/>
      <c r="AT182" s="105" t="s">
        <v>139</v>
      </c>
      <c r="AU182" s="105" t="s">
        <v>85</v>
      </c>
      <c r="AV182" s="9" t="s">
        <v>81</v>
      </c>
      <c r="AW182" s="9" t="s">
        <v>37</v>
      </c>
      <c r="AX182" s="9" t="s">
        <v>76</v>
      </c>
      <c r="AY182" s="105" t="s">
        <v>127</v>
      </c>
    </row>
    <row r="183" spans="1:65" s="10" customFormat="1">
      <c r="B183" s="312"/>
      <c r="C183" s="313"/>
      <c r="D183" s="309" t="s">
        <v>139</v>
      </c>
      <c r="E183" s="314" t="s">
        <v>3</v>
      </c>
      <c r="F183" s="315" t="s">
        <v>278</v>
      </c>
      <c r="G183" s="313"/>
      <c r="H183" s="316">
        <v>140</v>
      </c>
      <c r="I183" s="112"/>
      <c r="J183" s="313"/>
      <c r="K183" s="313"/>
      <c r="L183" s="110"/>
      <c r="M183" s="113"/>
      <c r="N183" s="114"/>
      <c r="O183" s="114"/>
      <c r="P183" s="114"/>
      <c r="Q183" s="114"/>
      <c r="R183" s="114"/>
      <c r="S183" s="114"/>
      <c r="T183" s="115"/>
      <c r="AT183" s="111" t="s">
        <v>139</v>
      </c>
      <c r="AU183" s="111" t="s">
        <v>85</v>
      </c>
      <c r="AV183" s="10" t="s">
        <v>85</v>
      </c>
      <c r="AW183" s="10" t="s">
        <v>37</v>
      </c>
      <c r="AX183" s="10" t="s">
        <v>76</v>
      </c>
      <c r="AY183" s="111" t="s">
        <v>127</v>
      </c>
    </row>
    <row r="184" spans="1:65" s="10" customFormat="1">
      <c r="B184" s="312"/>
      <c r="C184" s="313"/>
      <c r="D184" s="309" t="s">
        <v>139</v>
      </c>
      <c r="E184" s="314" t="s">
        <v>3</v>
      </c>
      <c r="F184" s="315" t="s">
        <v>279</v>
      </c>
      <c r="G184" s="313"/>
      <c r="H184" s="316">
        <v>19</v>
      </c>
      <c r="I184" s="112"/>
      <c r="J184" s="313"/>
      <c r="K184" s="313"/>
      <c r="L184" s="110"/>
      <c r="M184" s="113"/>
      <c r="N184" s="114"/>
      <c r="O184" s="114"/>
      <c r="P184" s="114"/>
      <c r="Q184" s="114"/>
      <c r="R184" s="114"/>
      <c r="S184" s="114"/>
      <c r="T184" s="115"/>
      <c r="AT184" s="111" t="s">
        <v>139</v>
      </c>
      <c r="AU184" s="111" t="s">
        <v>85</v>
      </c>
      <c r="AV184" s="10" t="s">
        <v>85</v>
      </c>
      <c r="AW184" s="10" t="s">
        <v>37</v>
      </c>
      <c r="AX184" s="10" t="s">
        <v>76</v>
      </c>
      <c r="AY184" s="111" t="s">
        <v>127</v>
      </c>
    </row>
    <row r="185" spans="1:65" s="10" customFormat="1">
      <c r="B185" s="312"/>
      <c r="C185" s="313"/>
      <c r="D185" s="309" t="s">
        <v>139</v>
      </c>
      <c r="E185" s="314" t="s">
        <v>3</v>
      </c>
      <c r="F185" s="315" t="s">
        <v>280</v>
      </c>
      <c r="G185" s="313"/>
      <c r="H185" s="316">
        <v>12</v>
      </c>
      <c r="I185" s="112"/>
      <c r="J185" s="313"/>
      <c r="K185" s="313"/>
      <c r="L185" s="110"/>
      <c r="M185" s="113"/>
      <c r="N185" s="114"/>
      <c r="O185" s="114"/>
      <c r="P185" s="114"/>
      <c r="Q185" s="114"/>
      <c r="R185" s="114"/>
      <c r="S185" s="114"/>
      <c r="T185" s="115"/>
      <c r="AT185" s="111" t="s">
        <v>139</v>
      </c>
      <c r="AU185" s="111" t="s">
        <v>85</v>
      </c>
      <c r="AV185" s="10" t="s">
        <v>85</v>
      </c>
      <c r="AW185" s="10" t="s">
        <v>37</v>
      </c>
      <c r="AX185" s="10" t="s">
        <v>76</v>
      </c>
      <c r="AY185" s="111" t="s">
        <v>127</v>
      </c>
    </row>
    <row r="186" spans="1:65" s="11" customFormat="1">
      <c r="B186" s="317"/>
      <c r="C186" s="318"/>
      <c r="D186" s="309" t="s">
        <v>139</v>
      </c>
      <c r="E186" s="319" t="s">
        <v>3</v>
      </c>
      <c r="F186" s="320" t="s">
        <v>144</v>
      </c>
      <c r="G186" s="318"/>
      <c r="H186" s="321">
        <v>171</v>
      </c>
      <c r="I186" s="118"/>
      <c r="J186" s="318"/>
      <c r="K186" s="318"/>
      <c r="L186" s="116"/>
      <c r="M186" s="119"/>
      <c r="N186" s="120"/>
      <c r="O186" s="120"/>
      <c r="P186" s="120"/>
      <c r="Q186" s="120"/>
      <c r="R186" s="120"/>
      <c r="S186" s="120"/>
      <c r="T186" s="121"/>
      <c r="AT186" s="117" t="s">
        <v>139</v>
      </c>
      <c r="AU186" s="117" t="s">
        <v>85</v>
      </c>
      <c r="AV186" s="11" t="s">
        <v>145</v>
      </c>
      <c r="AW186" s="11" t="s">
        <v>37</v>
      </c>
      <c r="AX186" s="11" t="s">
        <v>81</v>
      </c>
      <c r="AY186" s="117" t="s">
        <v>127</v>
      </c>
    </row>
    <row r="187" spans="1:65" s="2" customFormat="1" ht="49.15" customHeight="1">
      <c r="A187" s="29"/>
      <c r="B187" s="226"/>
      <c r="C187" s="322" t="s">
        <v>8</v>
      </c>
      <c r="D187" s="322" t="s">
        <v>265</v>
      </c>
      <c r="E187" s="323" t="s">
        <v>281</v>
      </c>
      <c r="F187" s="324" t="s">
        <v>282</v>
      </c>
      <c r="G187" s="325" t="s">
        <v>274</v>
      </c>
      <c r="H187" s="326">
        <v>176</v>
      </c>
      <c r="I187" s="122"/>
      <c r="J187" s="328">
        <f>ROUND(I187*H187,2)</f>
        <v>0</v>
      </c>
      <c r="K187" s="324" t="s">
        <v>3</v>
      </c>
      <c r="L187" s="123"/>
      <c r="M187" s="124" t="s">
        <v>3</v>
      </c>
      <c r="N187" s="125" t="s">
        <v>47</v>
      </c>
      <c r="O187" s="49"/>
      <c r="P187" s="97">
        <f>O187*H187</f>
        <v>0</v>
      </c>
      <c r="Q187" s="97">
        <v>1E-3</v>
      </c>
      <c r="R187" s="97">
        <f>Q187*H187</f>
        <v>0.17599999999999999</v>
      </c>
      <c r="S187" s="97">
        <v>0</v>
      </c>
      <c r="T187" s="98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99" t="s">
        <v>268</v>
      </c>
      <c r="AT187" s="99" t="s">
        <v>265</v>
      </c>
      <c r="AU187" s="99" t="s">
        <v>85</v>
      </c>
      <c r="AY187" s="15" t="s">
        <v>127</v>
      </c>
      <c r="BE187" s="100">
        <f>IF(N187="základní",J187,0)</f>
        <v>0</v>
      </c>
      <c r="BF187" s="100">
        <f>IF(N187="snížená",J187,0)</f>
        <v>0</v>
      </c>
      <c r="BG187" s="100">
        <f>IF(N187="zákl. přenesená",J187,0)</f>
        <v>0</v>
      </c>
      <c r="BH187" s="100">
        <f>IF(N187="sníž. přenesená",J187,0)</f>
        <v>0</v>
      </c>
      <c r="BI187" s="100">
        <f>IF(N187="nulová",J187,0)</f>
        <v>0</v>
      </c>
      <c r="BJ187" s="15" t="s">
        <v>81</v>
      </c>
      <c r="BK187" s="100">
        <f>ROUND(I187*H187,2)</f>
        <v>0</v>
      </c>
      <c r="BL187" s="15" t="s">
        <v>135</v>
      </c>
      <c r="BM187" s="99" t="s">
        <v>283</v>
      </c>
    </row>
    <row r="188" spans="1:65" s="10" customFormat="1" ht="22.5">
      <c r="B188" s="312"/>
      <c r="C188" s="313"/>
      <c r="D188" s="309" t="s">
        <v>139</v>
      </c>
      <c r="E188" s="314" t="s">
        <v>3</v>
      </c>
      <c r="F188" s="315" t="s">
        <v>284</v>
      </c>
      <c r="G188" s="313"/>
      <c r="H188" s="316">
        <v>160</v>
      </c>
      <c r="I188" s="112"/>
      <c r="J188" s="313"/>
      <c r="K188" s="313"/>
      <c r="L188" s="110"/>
      <c r="M188" s="113"/>
      <c r="N188" s="114"/>
      <c r="O188" s="114"/>
      <c r="P188" s="114"/>
      <c r="Q188" s="114"/>
      <c r="R188" s="114"/>
      <c r="S188" s="114"/>
      <c r="T188" s="115"/>
      <c r="AT188" s="111" t="s">
        <v>139</v>
      </c>
      <c r="AU188" s="111" t="s">
        <v>85</v>
      </c>
      <c r="AV188" s="10" t="s">
        <v>85</v>
      </c>
      <c r="AW188" s="10" t="s">
        <v>37</v>
      </c>
      <c r="AX188" s="10" t="s">
        <v>76</v>
      </c>
      <c r="AY188" s="111" t="s">
        <v>127</v>
      </c>
    </row>
    <row r="189" spans="1:65" s="10" customFormat="1">
      <c r="B189" s="312"/>
      <c r="C189" s="313"/>
      <c r="D189" s="309" t="s">
        <v>139</v>
      </c>
      <c r="E189" s="314" t="s">
        <v>3</v>
      </c>
      <c r="F189" s="315" t="s">
        <v>285</v>
      </c>
      <c r="G189" s="313"/>
      <c r="H189" s="316">
        <v>16</v>
      </c>
      <c r="I189" s="112"/>
      <c r="J189" s="313"/>
      <c r="K189" s="313"/>
      <c r="L189" s="110"/>
      <c r="M189" s="113"/>
      <c r="N189" s="114"/>
      <c r="O189" s="114"/>
      <c r="P189" s="114"/>
      <c r="Q189" s="114"/>
      <c r="R189" s="114"/>
      <c r="S189" s="114"/>
      <c r="T189" s="115"/>
      <c r="AT189" s="111" t="s">
        <v>139</v>
      </c>
      <c r="AU189" s="111" t="s">
        <v>85</v>
      </c>
      <c r="AV189" s="10" t="s">
        <v>85</v>
      </c>
      <c r="AW189" s="10" t="s">
        <v>37</v>
      </c>
      <c r="AX189" s="10" t="s">
        <v>76</v>
      </c>
      <c r="AY189" s="111" t="s">
        <v>127</v>
      </c>
    </row>
    <row r="190" spans="1:65" s="11" customFormat="1">
      <c r="B190" s="317"/>
      <c r="C190" s="318"/>
      <c r="D190" s="309" t="s">
        <v>139</v>
      </c>
      <c r="E190" s="319" t="s">
        <v>3</v>
      </c>
      <c r="F190" s="320" t="s">
        <v>144</v>
      </c>
      <c r="G190" s="318"/>
      <c r="H190" s="321">
        <v>176</v>
      </c>
      <c r="I190" s="118"/>
      <c r="J190" s="318"/>
      <c r="K190" s="318"/>
      <c r="L190" s="116"/>
      <c r="M190" s="119"/>
      <c r="N190" s="120"/>
      <c r="O190" s="120"/>
      <c r="P190" s="120"/>
      <c r="Q190" s="120"/>
      <c r="R190" s="120"/>
      <c r="S190" s="120"/>
      <c r="T190" s="121"/>
      <c r="AT190" s="117" t="s">
        <v>139</v>
      </c>
      <c r="AU190" s="117" t="s">
        <v>85</v>
      </c>
      <c r="AV190" s="11" t="s">
        <v>145</v>
      </c>
      <c r="AW190" s="11" t="s">
        <v>37</v>
      </c>
      <c r="AX190" s="11" t="s">
        <v>81</v>
      </c>
      <c r="AY190" s="117" t="s">
        <v>127</v>
      </c>
    </row>
    <row r="191" spans="1:65" s="2" customFormat="1" ht="49.15" customHeight="1">
      <c r="A191" s="29"/>
      <c r="B191" s="226"/>
      <c r="C191" s="322" t="s">
        <v>286</v>
      </c>
      <c r="D191" s="322" t="s">
        <v>265</v>
      </c>
      <c r="E191" s="323" t="s">
        <v>287</v>
      </c>
      <c r="F191" s="324" t="s">
        <v>288</v>
      </c>
      <c r="G191" s="325" t="s">
        <v>274</v>
      </c>
      <c r="H191" s="326">
        <v>13.2</v>
      </c>
      <c r="I191" s="122"/>
      <c r="J191" s="328">
        <f>ROUND(I191*H191,2)</f>
        <v>0</v>
      </c>
      <c r="K191" s="324" t="s">
        <v>3</v>
      </c>
      <c r="L191" s="123"/>
      <c r="M191" s="124" t="s">
        <v>3</v>
      </c>
      <c r="N191" s="125" t="s">
        <v>47</v>
      </c>
      <c r="O191" s="49"/>
      <c r="P191" s="97">
        <f>O191*H191</f>
        <v>0</v>
      </c>
      <c r="Q191" s="97">
        <v>1E-3</v>
      </c>
      <c r="R191" s="97">
        <f>Q191*H191</f>
        <v>1.32E-2</v>
      </c>
      <c r="S191" s="97">
        <v>0</v>
      </c>
      <c r="T191" s="98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99" t="s">
        <v>268</v>
      </c>
      <c r="AT191" s="99" t="s">
        <v>265</v>
      </c>
      <c r="AU191" s="99" t="s">
        <v>85</v>
      </c>
      <c r="AY191" s="15" t="s">
        <v>127</v>
      </c>
      <c r="BE191" s="100">
        <f>IF(N191="základní",J191,0)</f>
        <v>0</v>
      </c>
      <c r="BF191" s="100">
        <f>IF(N191="snížená",J191,0)</f>
        <v>0</v>
      </c>
      <c r="BG191" s="100">
        <f>IF(N191="zákl. přenesená",J191,0)</f>
        <v>0</v>
      </c>
      <c r="BH191" s="100">
        <f>IF(N191="sníž. přenesená",J191,0)</f>
        <v>0</v>
      </c>
      <c r="BI191" s="100">
        <f>IF(N191="nulová",J191,0)</f>
        <v>0</v>
      </c>
      <c r="BJ191" s="15" t="s">
        <v>81</v>
      </c>
      <c r="BK191" s="100">
        <f>ROUND(I191*H191,2)</f>
        <v>0</v>
      </c>
      <c r="BL191" s="15" t="s">
        <v>135</v>
      </c>
      <c r="BM191" s="99" t="s">
        <v>289</v>
      </c>
    </row>
    <row r="192" spans="1:65" s="10" customFormat="1" ht="22.5">
      <c r="B192" s="312"/>
      <c r="C192" s="313"/>
      <c r="D192" s="309" t="s">
        <v>139</v>
      </c>
      <c r="E192" s="314" t="s">
        <v>3</v>
      </c>
      <c r="F192" s="315" t="s">
        <v>290</v>
      </c>
      <c r="G192" s="313"/>
      <c r="H192" s="316">
        <v>12</v>
      </c>
      <c r="I192" s="112"/>
      <c r="J192" s="313"/>
      <c r="K192" s="313"/>
      <c r="L192" s="110"/>
      <c r="M192" s="113"/>
      <c r="N192" s="114"/>
      <c r="O192" s="114"/>
      <c r="P192" s="114"/>
      <c r="Q192" s="114"/>
      <c r="R192" s="114"/>
      <c r="S192" s="114"/>
      <c r="T192" s="115"/>
      <c r="AT192" s="111" t="s">
        <v>139</v>
      </c>
      <c r="AU192" s="111" t="s">
        <v>85</v>
      </c>
      <c r="AV192" s="10" t="s">
        <v>85</v>
      </c>
      <c r="AW192" s="10" t="s">
        <v>37</v>
      </c>
      <c r="AX192" s="10" t="s">
        <v>76</v>
      </c>
      <c r="AY192" s="111" t="s">
        <v>127</v>
      </c>
    </row>
    <row r="193" spans="1:65" s="10" customFormat="1">
      <c r="B193" s="312"/>
      <c r="C193" s="313"/>
      <c r="D193" s="309" t="s">
        <v>139</v>
      </c>
      <c r="E193" s="314" t="s">
        <v>3</v>
      </c>
      <c r="F193" s="315" t="s">
        <v>291</v>
      </c>
      <c r="G193" s="313"/>
      <c r="H193" s="316">
        <v>1.2</v>
      </c>
      <c r="I193" s="112"/>
      <c r="J193" s="313"/>
      <c r="K193" s="313"/>
      <c r="L193" s="110"/>
      <c r="M193" s="113"/>
      <c r="N193" s="114"/>
      <c r="O193" s="114"/>
      <c r="P193" s="114"/>
      <c r="Q193" s="114"/>
      <c r="R193" s="114"/>
      <c r="S193" s="114"/>
      <c r="T193" s="115"/>
      <c r="AT193" s="111" t="s">
        <v>139</v>
      </c>
      <c r="AU193" s="111" t="s">
        <v>85</v>
      </c>
      <c r="AV193" s="10" t="s">
        <v>85</v>
      </c>
      <c r="AW193" s="10" t="s">
        <v>37</v>
      </c>
      <c r="AX193" s="10" t="s">
        <v>76</v>
      </c>
      <c r="AY193" s="111" t="s">
        <v>127</v>
      </c>
    </row>
    <row r="194" spans="1:65" s="11" customFormat="1">
      <c r="B194" s="317"/>
      <c r="C194" s="318"/>
      <c r="D194" s="309" t="s">
        <v>139</v>
      </c>
      <c r="E194" s="319" t="s">
        <v>3</v>
      </c>
      <c r="F194" s="320" t="s">
        <v>144</v>
      </c>
      <c r="G194" s="318"/>
      <c r="H194" s="321">
        <v>13.2</v>
      </c>
      <c r="I194" s="118"/>
      <c r="J194" s="318"/>
      <c r="K194" s="318"/>
      <c r="L194" s="116"/>
      <c r="M194" s="119"/>
      <c r="N194" s="120"/>
      <c r="O194" s="120"/>
      <c r="P194" s="120"/>
      <c r="Q194" s="120"/>
      <c r="R194" s="120"/>
      <c r="S194" s="120"/>
      <c r="T194" s="121"/>
      <c r="AT194" s="117" t="s">
        <v>139</v>
      </c>
      <c r="AU194" s="117" t="s">
        <v>85</v>
      </c>
      <c r="AV194" s="11" t="s">
        <v>145</v>
      </c>
      <c r="AW194" s="11" t="s">
        <v>37</v>
      </c>
      <c r="AX194" s="11" t="s">
        <v>81</v>
      </c>
      <c r="AY194" s="117" t="s">
        <v>127</v>
      </c>
    </row>
    <row r="195" spans="1:65" s="2" customFormat="1" ht="21.75" customHeight="1">
      <c r="A195" s="29"/>
      <c r="B195" s="226"/>
      <c r="C195" s="322" t="s">
        <v>292</v>
      </c>
      <c r="D195" s="322" t="s">
        <v>265</v>
      </c>
      <c r="E195" s="323" t="s">
        <v>293</v>
      </c>
      <c r="F195" s="324" t="s">
        <v>294</v>
      </c>
      <c r="G195" s="325" t="s">
        <v>208</v>
      </c>
      <c r="H195" s="326">
        <v>17</v>
      </c>
      <c r="I195" s="122"/>
      <c r="J195" s="328">
        <f>ROUND(I195*H195,2)</f>
        <v>0</v>
      </c>
      <c r="K195" s="324" t="s">
        <v>134</v>
      </c>
      <c r="L195" s="123"/>
      <c r="M195" s="124" t="s">
        <v>3</v>
      </c>
      <c r="N195" s="125" t="s">
        <v>47</v>
      </c>
      <c r="O195" s="49"/>
      <c r="P195" s="97">
        <f>O195*H195</f>
        <v>0</v>
      </c>
      <c r="Q195" s="97">
        <v>1.3999999999999999E-4</v>
      </c>
      <c r="R195" s="97">
        <f>Q195*H195</f>
        <v>2.3799999999999997E-3</v>
      </c>
      <c r="S195" s="97">
        <v>0</v>
      </c>
      <c r="T195" s="98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99" t="s">
        <v>268</v>
      </c>
      <c r="AT195" s="99" t="s">
        <v>265</v>
      </c>
      <c r="AU195" s="99" t="s">
        <v>85</v>
      </c>
      <c r="AY195" s="15" t="s">
        <v>127</v>
      </c>
      <c r="BE195" s="100">
        <f>IF(N195="základní",J195,0)</f>
        <v>0</v>
      </c>
      <c r="BF195" s="100">
        <f>IF(N195="snížená",J195,0)</f>
        <v>0</v>
      </c>
      <c r="BG195" s="100">
        <f>IF(N195="zákl. přenesená",J195,0)</f>
        <v>0</v>
      </c>
      <c r="BH195" s="100">
        <f>IF(N195="sníž. přenesená",J195,0)</f>
        <v>0</v>
      </c>
      <c r="BI195" s="100">
        <f>IF(N195="nulová",J195,0)</f>
        <v>0</v>
      </c>
      <c r="BJ195" s="15" t="s">
        <v>81</v>
      </c>
      <c r="BK195" s="100">
        <f>ROUND(I195*H195,2)</f>
        <v>0</v>
      </c>
      <c r="BL195" s="15" t="s">
        <v>135</v>
      </c>
      <c r="BM195" s="99" t="s">
        <v>295</v>
      </c>
    </row>
    <row r="196" spans="1:65" s="2" customFormat="1" ht="16.5" customHeight="1">
      <c r="A196" s="29"/>
      <c r="B196" s="226"/>
      <c r="C196" s="322" t="s">
        <v>296</v>
      </c>
      <c r="D196" s="322" t="s">
        <v>265</v>
      </c>
      <c r="E196" s="323" t="s">
        <v>297</v>
      </c>
      <c r="F196" s="324" t="s">
        <v>298</v>
      </c>
      <c r="G196" s="325" t="s">
        <v>208</v>
      </c>
      <c r="H196" s="326">
        <v>17</v>
      </c>
      <c r="I196" s="122"/>
      <c r="J196" s="328">
        <f>ROUND(I196*H196,2)</f>
        <v>0</v>
      </c>
      <c r="K196" s="324" t="s">
        <v>134</v>
      </c>
      <c r="L196" s="123"/>
      <c r="M196" s="124" t="s">
        <v>3</v>
      </c>
      <c r="N196" s="125" t="s">
        <v>47</v>
      </c>
      <c r="O196" s="49"/>
      <c r="P196" s="97">
        <f>O196*H196</f>
        <v>0</v>
      </c>
      <c r="Q196" s="97">
        <v>4.0000000000000003E-5</v>
      </c>
      <c r="R196" s="97">
        <f>Q196*H196</f>
        <v>6.8000000000000005E-4</v>
      </c>
      <c r="S196" s="97">
        <v>0</v>
      </c>
      <c r="T196" s="98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99" t="s">
        <v>268</v>
      </c>
      <c r="AT196" s="99" t="s">
        <v>265</v>
      </c>
      <c r="AU196" s="99" t="s">
        <v>85</v>
      </c>
      <c r="AY196" s="15" t="s">
        <v>127</v>
      </c>
      <c r="BE196" s="100">
        <f>IF(N196="základní",J196,0)</f>
        <v>0</v>
      </c>
      <c r="BF196" s="100">
        <f>IF(N196="snížená",J196,0)</f>
        <v>0</v>
      </c>
      <c r="BG196" s="100">
        <f>IF(N196="zákl. přenesená",J196,0)</f>
        <v>0</v>
      </c>
      <c r="BH196" s="100">
        <f>IF(N196="sníž. přenesená",J196,0)</f>
        <v>0</v>
      </c>
      <c r="BI196" s="100">
        <f>IF(N196="nulová",J196,0)</f>
        <v>0</v>
      </c>
      <c r="BJ196" s="15" t="s">
        <v>81</v>
      </c>
      <c r="BK196" s="100">
        <f>ROUND(I196*H196,2)</f>
        <v>0</v>
      </c>
      <c r="BL196" s="15" t="s">
        <v>135</v>
      </c>
      <c r="BM196" s="99" t="s">
        <v>299</v>
      </c>
    </row>
    <row r="197" spans="1:65" s="2" customFormat="1" ht="24.2" customHeight="1">
      <c r="A197" s="29"/>
      <c r="B197" s="226"/>
      <c r="C197" s="301" t="s">
        <v>300</v>
      </c>
      <c r="D197" s="301" t="s">
        <v>130</v>
      </c>
      <c r="E197" s="302" t="s">
        <v>301</v>
      </c>
      <c r="F197" s="224" t="s">
        <v>302</v>
      </c>
      <c r="G197" s="303" t="s">
        <v>274</v>
      </c>
      <c r="H197" s="304">
        <v>55</v>
      </c>
      <c r="I197" s="94"/>
      <c r="J197" s="327">
        <f>ROUND(I197*H197,2)</f>
        <v>0</v>
      </c>
      <c r="K197" s="224" t="s">
        <v>134</v>
      </c>
      <c r="L197" s="30"/>
      <c r="M197" s="95" t="s">
        <v>3</v>
      </c>
      <c r="N197" s="96" t="s">
        <v>47</v>
      </c>
      <c r="O197" s="49"/>
      <c r="P197" s="97">
        <f>O197*H197</f>
        <v>0</v>
      </c>
      <c r="Q197" s="97">
        <v>5.0000000000000002E-5</v>
      </c>
      <c r="R197" s="97">
        <f>Q197*H197</f>
        <v>2.7500000000000003E-3</v>
      </c>
      <c r="S197" s="97">
        <v>0</v>
      </c>
      <c r="T197" s="98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99" t="s">
        <v>135</v>
      </c>
      <c r="AT197" s="99" t="s">
        <v>130</v>
      </c>
      <c r="AU197" s="99" t="s">
        <v>85</v>
      </c>
      <c r="AY197" s="15" t="s">
        <v>127</v>
      </c>
      <c r="BE197" s="100">
        <f>IF(N197="základní",J197,0)</f>
        <v>0</v>
      </c>
      <c r="BF197" s="100">
        <f>IF(N197="snížená",J197,0)</f>
        <v>0</v>
      </c>
      <c r="BG197" s="100">
        <f>IF(N197="zákl. přenesená",J197,0)</f>
        <v>0</v>
      </c>
      <c r="BH197" s="100">
        <f>IF(N197="sníž. přenesená",J197,0)</f>
        <v>0</v>
      </c>
      <c r="BI197" s="100">
        <f>IF(N197="nulová",J197,0)</f>
        <v>0</v>
      </c>
      <c r="BJ197" s="15" t="s">
        <v>81</v>
      </c>
      <c r="BK197" s="100">
        <f>ROUND(I197*H197,2)</f>
        <v>0</v>
      </c>
      <c r="BL197" s="15" t="s">
        <v>135</v>
      </c>
      <c r="BM197" s="99" t="s">
        <v>303</v>
      </c>
    </row>
    <row r="198" spans="1:65" s="2" customFormat="1">
      <c r="A198" s="29"/>
      <c r="B198" s="226"/>
      <c r="C198" s="225"/>
      <c r="D198" s="305" t="s">
        <v>137</v>
      </c>
      <c r="E198" s="225"/>
      <c r="F198" s="306" t="s">
        <v>304</v>
      </c>
      <c r="G198" s="225"/>
      <c r="H198" s="225"/>
      <c r="I198" s="101"/>
      <c r="J198" s="225"/>
      <c r="K198" s="225"/>
      <c r="L198" s="30"/>
      <c r="M198" s="102"/>
      <c r="N198" s="103"/>
      <c r="O198" s="49"/>
      <c r="P198" s="49"/>
      <c r="Q198" s="49"/>
      <c r="R198" s="49"/>
      <c r="S198" s="49"/>
      <c r="T198" s="50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T198" s="15" t="s">
        <v>137</v>
      </c>
      <c r="AU198" s="15" t="s">
        <v>85</v>
      </c>
    </row>
    <row r="199" spans="1:65" s="9" customFormat="1">
      <c r="B199" s="307"/>
      <c r="C199" s="308"/>
      <c r="D199" s="309" t="s">
        <v>139</v>
      </c>
      <c r="E199" s="310" t="s">
        <v>3</v>
      </c>
      <c r="F199" s="311" t="s">
        <v>305</v>
      </c>
      <c r="G199" s="308"/>
      <c r="H199" s="310" t="s">
        <v>3</v>
      </c>
      <c r="I199" s="106"/>
      <c r="J199" s="308"/>
      <c r="K199" s="308"/>
      <c r="L199" s="104"/>
      <c r="M199" s="107"/>
      <c r="N199" s="108"/>
      <c r="O199" s="108"/>
      <c r="P199" s="108"/>
      <c r="Q199" s="108"/>
      <c r="R199" s="108"/>
      <c r="S199" s="108"/>
      <c r="T199" s="109"/>
      <c r="AT199" s="105" t="s">
        <v>139</v>
      </c>
      <c r="AU199" s="105" t="s">
        <v>85</v>
      </c>
      <c r="AV199" s="9" t="s">
        <v>81</v>
      </c>
      <c r="AW199" s="9" t="s">
        <v>37</v>
      </c>
      <c r="AX199" s="9" t="s">
        <v>76</v>
      </c>
      <c r="AY199" s="105" t="s">
        <v>127</v>
      </c>
    </row>
    <row r="200" spans="1:65" s="10" customFormat="1">
      <c r="B200" s="312"/>
      <c r="C200" s="313"/>
      <c r="D200" s="309" t="s">
        <v>139</v>
      </c>
      <c r="E200" s="314" t="s">
        <v>3</v>
      </c>
      <c r="F200" s="315" t="s">
        <v>306</v>
      </c>
      <c r="G200" s="313"/>
      <c r="H200" s="316">
        <v>36</v>
      </c>
      <c r="I200" s="112"/>
      <c r="J200" s="313"/>
      <c r="K200" s="313"/>
      <c r="L200" s="110"/>
      <c r="M200" s="113"/>
      <c r="N200" s="114"/>
      <c r="O200" s="114"/>
      <c r="P200" s="114"/>
      <c r="Q200" s="114"/>
      <c r="R200" s="114"/>
      <c r="S200" s="114"/>
      <c r="T200" s="115"/>
      <c r="AT200" s="111" t="s">
        <v>139</v>
      </c>
      <c r="AU200" s="111" t="s">
        <v>85</v>
      </c>
      <c r="AV200" s="10" t="s">
        <v>85</v>
      </c>
      <c r="AW200" s="10" t="s">
        <v>37</v>
      </c>
      <c r="AX200" s="10" t="s">
        <v>76</v>
      </c>
      <c r="AY200" s="111" t="s">
        <v>127</v>
      </c>
    </row>
    <row r="201" spans="1:65" s="10" customFormat="1">
      <c r="B201" s="312"/>
      <c r="C201" s="313"/>
      <c r="D201" s="309" t="s">
        <v>139</v>
      </c>
      <c r="E201" s="314" t="s">
        <v>3</v>
      </c>
      <c r="F201" s="315" t="s">
        <v>307</v>
      </c>
      <c r="G201" s="313"/>
      <c r="H201" s="316">
        <v>16</v>
      </c>
      <c r="I201" s="112"/>
      <c r="J201" s="313"/>
      <c r="K201" s="313"/>
      <c r="L201" s="110"/>
      <c r="M201" s="113"/>
      <c r="N201" s="114"/>
      <c r="O201" s="114"/>
      <c r="P201" s="114"/>
      <c r="Q201" s="114"/>
      <c r="R201" s="114"/>
      <c r="S201" s="114"/>
      <c r="T201" s="115"/>
      <c r="AT201" s="111" t="s">
        <v>139</v>
      </c>
      <c r="AU201" s="111" t="s">
        <v>85</v>
      </c>
      <c r="AV201" s="10" t="s">
        <v>85</v>
      </c>
      <c r="AW201" s="10" t="s">
        <v>37</v>
      </c>
      <c r="AX201" s="10" t="s">
        <v>76</v>
      </c>
      <c r="AY201" s="111" t="s">
        <v>127</v>
      </c>
    </row>
    <row r="202" spans="1:65" s="10" customFormat="1">
      <c r="B202" s="312"/>
      <c r="C202" s="313"/>
      <c r="D202" s="309" t="s">
        <v>139</v>
      </c>
      <c r="E202" s="314" t="s">
        <v>3</v>
      </c>
      <c r="F202" s="315" t="s">
        <v>308</v>
      </c>
      <c r="G202" s="313"/>
      <c r="H202" s="316">
        <v>3</v>
      </c>
      <c r="I202" s="112"/>
      <c r="J202" s="313"/>
      <c r="K202" s="313"/>
      <c r="L202" s="110"/>
      <c r="M202" s="113"/>
      <c r="N202" s="114"/>
      <c r="O202" s="114"/>
      <c r="P202" s="114"/>
      <c r="Q202" s="114"/>
      <c r="R202" s="114"/>
      <c r="S202" s="114"/>
      <c r="T202" s="115"/>
      <c r="AT202" s="111" t="s">
        <v>139</v>
      </c>
      <c r="AU202" s="111" t="s">
        <v>85</v>
      </c>
      <c r="AV202" s="10" t="s">
        <v>85</v>
      </c>
      <c r="AW202" s="10" t="s">
        <v>37</v>
      </c>
      <c r="AX202" s="10" t="s">
        <v>76</v>
      </c>
      <c r="AY202" s="111" t="s">
        <v>127</v>
      </c>
    </row>
    <row r="203" spans="1:65" s="11" customFormat="1">
      <c r="B203" s="317"/>
      <c r="C203" s="318"/>
      <c r="D203" s="309" t="s">
        <v>139</v>
      </c>
      <c r="E203" s="319" t="s">
        <v>3</v>
      </c>
      <c r="F203" s="320" t="s">
        <v>144</v>
      </c>
      <c r="G203" s="318"/>
      <c r="H203" s="321">
        <v>55</v>
      </c>
      <c r="I203" s="118"/>
      <c r="J203" s="318"/>
      <c r="K203" s="318"/>
      <c r="L203" s="116"/>
      <c r="M203" s="119"/>
      <c r="N203" s="120"/>
      <c r="O203" s="120"/>
      <c r="P203" s="120"/>
      <c r="Q203" s="120"/>
      <c r="R203" s="120"/>
      <c r="S203" s="120"/>
      <c r="T203" s="121"/>
      <c r="AT203" s="117" t="s">
        <v>139</v>
      </c>
      <c r="AU203" s="117" t="s">
        <v>85</v>
      </c>
      <c r="AV203" s="11" t="s">
        <v>145</v>
      </c>
      <c r="AW203" s="11" t="s">
        <v>37</v>
      </c>
      <c r="AX203" s="11" t="s">
        <v>81</v>
      </c>
      <c r="AY203" s="117" t="s">
        <v>127</v>
      </c>
    </row>
    <row r="204" spans="1:65" s="2" customFormat="1" ht="78" customHeight="1">
      <c r="A204" s="29"/>
      <c r="B204" s="226"/>
      <c r="C204" s="322" t="s">
        <v>309</v>
      </c>
      <c r="D204" s="322" t="s">
        <v>265</v>
      </c>
      <c r="E204" s="323" t="s">
        <v>310</v>
      </c>
      <c r="F204" s="324" t="s">
        <v>311</v>
      </c>
      <c r="G204" s="325" t="s">
        <v>208</v>
      </c>
      <c r="H204" s="326">
        <v>1</v>
      </c>
      <c r="I204" s="122"/>
      <c r="J204" s="328">
        <f>ROUND(I204*H204,2)</f>
        <v>0</v>
      </c>
      <c r="K204" s="324" t="s">
        <v>3</v>
      </c>
      <c r="L204" s="123"/>
      <c r="M204" s="124" t="s">
        <v>3</v>
      </c>
      <c r="N204" s="125" t="s">
        <v>47</v>
      </c>
      <c r="O204" s="49"/>
      <c r="P204" s="97">
        <f>O204*H204</f>
        <v>0</v>
      </c>
      <c r="Q204" s="97">
        <v>5.6300000000000003E-2</v>
      </c>
      <c r="R204" s="97">
        <f>Q204*H204</f>
        <v>5.6300000000000003E-2</v>
      </c>
      <c r="S204" s="97">
        <v>0</v>
      </c>
      <c r="T204" s="98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99" t="s">
        <v>268</v>
      </c>
      <c r="AT204" s="99" t="s">
        <v>265</v>
      </c>
      <c r="AU204" s="99" t="s">
        <v>85</v>
      </c>
      <c r="AY204" s="15" t="s">
        <v>127</v>
      </c>
      <c r="BE204" s="100">
        <f>IF(N204="základní",J204,0)</f>
        <v>0</v>
      </c>
      <c r="BF204" s="100">
        <f>IF(N204="snížená",J204,0)</f>
        <v>0</v>
      </c>
      <c r="BG204" s="100">
        <f>IF(N204="zákl. přenesená",J204,0)</f>
        <v>0</v>
      </c>
      <c r="BH204" s="100">
        <f>IF(N204="sníž. přenesená",J204,0)</f>
        <v>0</v>
      </c>
      <c r="BI204" s="100">
        <f>IF(N204="nulová",J204,0)</f>
        <v>0</v>
      </c>
      <c r="BJ204" s="15" t="s">
        <v>81</v>
      </c>
      <c r="BK204" s="100">
        <f>ROUND(I204*H204,2)</f>
        <v>0</v>
      </c>
      <c r="BL204" s="15" t="s">
        <v>135</v>
      </c>
      <c r="BM204" s="99" t="s">
        <v>312</v>
      </c>
    </row>
    <row r="205" spans="1:65" s="2" customFormat="1" ht="44.25" customHeight="1">
      <c r="A205" s="29"/>
      <c r="B205" s="226"/>
      <c r="C205" s="301" t="s">
        <v>313</v>
      </c>
      <c r="D205" s="301" t="s">
        <v>130</v>
      </c>
      <c r="E205" s="302" t="s">
        <v>314</v>
      </c>
      <c r="F205" s="224" t="s">
        <v>315</v>
      </c>
      <c r="G205" s="303" t="s">
        <v>208</v>
      </c>
      <c r="H205" s="304">
        <v>1</v>
      </c>
      <c r="I205" s="94"/>
      <c r="J205" s="327">
        <f>ROUND(I205*H205,2)</f>
        <v>0</v>
      </c>
      <c r="K205" s="224" t="s">
        <v>3</v>
      </c>
      <c r="L205" s="30"/>
      <c r="M205" s="95" t="s">
        <v>3</v>
      </c>
      <c r="N205" s="96" t="s">
        <v>47</v>
      </c>
      <c r="O205" s="49"/>
      <c r="P205" s="97">
        <f>O205*H205</f>
        <v>0</v>
      </c>
      <c r="Q205" s="97">
        <v>0</v>
      </c>
      <c r="R205" s="97">
        <f>Q205*H205</f>
        <v>0</v>
      </c>
      <c r="S205" s="97">
        <v>5.0000000000000001E-3</v>
      </c>
      <c r="T205" s="98">
        <f>S205*H205</f>
        <v>5.0000000000000001E-3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99" t="s">
        <v>135</v>
      </c>
      <c r="AT205" s="99" t="s">
        <v>130</v>
      </c>
      <c r="AU205" s="99" t="s">
        <v>85</v>
      </c>
      <c r="AY205" s="15" t="s">
        <v>127</v>
      </c>
      <c r="BE205" s="100">
        <f>IF(N205="základní",J205,0)</f>
        <v>0</v>
      </c>
      <c r="BF205" s="100">
        <f>IF(N205="snížená",J205,0)</f>
        <v>0</v>
      </c>
      <c r="BG205" s="100">
        <f>IF(N205="zákl. přenesená",J205,0)</f>
        <v>0</v>
      </c>
      <c r="BH205" s="100">
        <f>IF(N205="sníž. přenesená",J205,0)</f>
        <v>0</v>
      </c>
      <c r="BI205" s="100">
        <f>IF(N205="nulová",J205,0)</f>
        <v>0</v>
      </c>
      <c r="BJ205" s="15" t="s">
        <v>81</v>
      </c>
      <c r="BK205" s="100">
        <f>ROUND(I205*H205,2)</f>
        <v>0</v>
      </c>
      <c r="BL205" s="15" t="s">
        <v>135</v>
      </c>
      <c r="BM205" s="99" t="s">
        <v>316</v>
      </c>
    </row>
    <row r="206" spans="1:65" s="2" customFormat="1" ht="44.25" customHeight="1">
      <c r="A206" s="29"/>
      <c r="B206" s="226"/>
      <c r="C206" s="301" t="s">
        <v>317</v>
      </c>
      <c r="D206" s="301" t="s">
        <v>130</v>
      </c>
      <c r="E206" s="302" t="s">
        <v>318</v>
      </c>
      <c r="F206" s="224" t="s">
        <v>319</v>
      </c>
      <c r="G206" s="303" t="s">
        <v>208</v>
      </c>
      <c r="H206" s="304">
        <v>1</v>
      </c>
      <c r="I206" s="94"/>
      <c r="J206" s="327">
        <f>ROUND(I206*H206,2)</f>
        <v>0</v>
      </c>
      <c r="K206" s="224" t="s">
        <v>3</v>
      </c>
      <c r="L206" s="30"/>
      <c r="M206" s="95" t="s">
        <v>3</v>
      </c>
      <c r="N206" s="96" t="s">
        <v>47</v>
      </c>
      <c r="O206" s="49"/>
      <c r="P206" s="97">
        <f>O206*H206</f>
        <v>0</v>
      </c>
      <c r="Q206" s="97">
        <v>0.01</v>
      </c>
      <c r="R206" s="97">
        <f>Q206*H206</f>
        <v>0.01</v>
      </c>
      <c r="S206" s="97">
        <v>0</v>
      </c>
      <c r="T206" s="98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99" t="s">
        <v>135</v>
      </c>
      <c r="AT206" s="99" t="s">
        <v>130</v>
      </c>
      <c r="AU206" s="99" t="s">
        <v>85</v>
      </c>
      <c r="AY206" s="15" t="s">
        <v>127</v>
      </c>
      <c r="BE206" s="100">
        <f>IF(N206="základní",J206,0)</f>
        <v>0</v>
      </c>
      <c r="BF206" s="100">
        <f>IF(N206="snížená",J206,0)</f>
        <v>0</v>
      </c>
      <c r="BG206" s="100">
        <f>IF(N206="zákl. přenesená",J206,0)</f>
        <v>0</v>
      </c>
      <c r="BH206" s="100">
        <f>IF(N206="sníž. přenesená",J206,0)</f>
        <v>0</v>
      </c>
      <c r="BI206" s="100">
        <f>IF(N206="nulová",J206,0)</f>
        <v>0</v>
      </c>
      <c r="BJ206" s="15" t="s">
        <v>81</v>
      </c>
      <c r="BK206" s="100">
        <f>ROUND(I206*H206,2)</f>
        <v>0</v>
      </c>
      <c r="BL206" s="15" t="s">
        <v>135</v>
      </c>
      <c r="BM206" s="99" t="s">
        <v>320</v>
      </c>
    </row>
    <row r="207" spans="1:65" s="2" customFormat="1" ht="55.5" customHeight="1">
      <c r="A207" s="29"/>
      <c r="B207" s="226"/>
      <c r="C207" s="301" t="s">
        <v>321</v>
      </c>
      <c r="D207" s="301" t="s">
        <v>130</v>
      </c>
      <c r="E207" s="302" t="s">
        <v>322</v>
      </c>
      <c r="F207" s="224" t="s">
        <v>323</v>
      </c>
      <c r="G207" s="303" t="s">
        <v>176</v>
      </c>
      <c r="H207" s="304">
        <v>0.42299999999999999</v>
      </c>
      <c r="I207" s="94"/>
      <c r="J207" s="327">
        <f>ROUND(I207*H207,2)</f>
        <v>0</v>
      </c>
      <c r="K207" s="224" t="s">
        <v>134</v>
      </c>
      <c r="L207" s="30"/>
      <c r="M207" s="95" t="s">
        <v>3</v>
      </c>
      <c r="N207" s="96" t="s">
        <v>47</v>
      </c>
      <c r="O207" s="49"/>
      <c r="P207" s="97">
        <f>O207*H207</f>
        <v>0</v>
      </c>
      <c r="Q207" s="97">
        <v>0</v>
      </c>
      <c r="R207" s="97">
        <f>Q207*H207</f>
        <v>0</v>
      </c>
      <c r="S207" s="97">
        <v>0</v>
      </c>
      <c r="T207" s="98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99" t="s">
        <v>135</v>
      </c>
      <c r="AT207" s="99" t="s">
        <v>130</v>
      </c>
      <c r="AU207" s="99" t="s">
        <v>85</v>
      </c>
      <c r="AY207" s="15" t="s">
        <v>127</v>
      </c>
      <c r="BE207" s="100">
        <f>IF(N207="základní",J207,0)</f>
        <v>0</v>
      </c>
      <c r="BF207" s="100">
        <f>IF(N207="snížená",J207,0)</f>
        <v>0</v>
      </c>
      <c r="BG207" s="100">
        <f>IF(N207="zákl. přenesená",J207,0)</f>
        <v>0</v>
      </c>
      <c r="BH207" s="100">
        <f>IF(N207="sníž. přenesená",J207,0)</f>
        <v>0</v>
      </c>
      <c r="BI207" s="100">
        <f>IF(N207="nulová",J207,0)</f>
        <v>0</v>
      </c>
      <c r="BJ207" s="15" t="s">
        <v>81</v>
      </c>
      <c r="BK207" s="100">
        <f>ROUND(I207*H207,2)</f>
        <v>0</v>
      </c>
      <c r="BL207" s="15" t="s">
        <v>135</v>
      </c>
      <c r="BM207" s="99" t="s">
        <v>324</v>
      </c>
    </row>
    <row r="208" spans="1:65" s="2" customFormat="1">
      <c r="A208" s="29"/>
      <c r="B208" s="226"/>
      <c r="C208" s="225"/>
      <c r="D208" s="305" t="s">
        <v>137</v>
      </c>
      <c r="E208" s="225"/>
      <c r="F208" s="306" t="s">
        <v>325</v>
      </c>
      <c r="G208" s="225"/>
      <c r="H208" s="225"/>
      <c r="I208" s="101"/>
      <c r="J208" s="225"/>
      <c r="K208" s="225"/>
      <c r="L208" s="30"/>
      <c r="M208" s="102"/>
      <c r="N208" s="103"/>
      <c r="O208" s="49"/>
      <c r="P208" s="49"/>
      <c r="Q208" s="49"/>
      <c r="R208" s="49"/>
      <c r="S208" s="49"/>
      <c r="T208" s="50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T208" s="15" t="s">
        <v>137</v>
      </c>
      <c r="AU208" s="15" t="s">
        <v>85</v>
      </c>
    </row>
    <row r="209" spans="1:65" s="8" customFormat="1" ht="25.9" customHeight="1">
      <c r="B209" s="289"/>
      <c r="C209" s="288"/>
      <c r="D209" s="290" t="s">
        <v>75</v>
      </c>
      <c r="E209" s="291" t="s">
        <v>326</v>
      </c>
      <c r="F209" s="291" t="s">
        <v>327</v>
      </c>
      <c r="G209" s="288"/>
      <c r="H209" s="288"/>
      <c r="I209" s="87"/>
      <c r="J209" s="292">
        <f>BK209</f>
        <v>0</v>
      </c>
      <c r="K209" s="288"/>
      <c r="L209" s="85"/>
      <c r="M209" s="88"/>
      <c r="N209" s="89"/>
      <c r="O209" s="89"/>
      <c r="P209" s="90">
        <f>P210+P213</f>
        <v>0</v>
      </c>
      <c r="Q209" s="89"/>
      <c r="R209" s="90">
        <f>R210+R213</f>
        <v>0</v>
      </c>
      <c r="S209" s="89"/>
      <c r="T209" s="91">
        <f>T210+T213</f>
        <v>0</v>
      </c>
      <c r="AR209" s="86" t="s">
        <v>164</v>
      </c>
      <c r="AT209" s="92" t="s">
        <v>75</v>
      </c>
      <c r="AU209" s="92" t="s">
        <v>76</v>
      </c>
      <c r="AY209" s="86" t="s">
        <v>127</v>
      </c>
      <c r="BK209" s="93">
        <f>BK210+BK213</f>
        <v>0</v>
      </c>
    </row>
    <row r="210" spans="1:65" s="8" customFormat="1" ht="22.9" customHeight="1">
      <c r="B210" s="289"/>
      <c r="C210" s="288"/>
      <c r="D210" s="290" t="s">
        <v>75</v>
      </c>
      <c r="E210" s="299" t="s">
        <v>328</v>
      </c>
      <c r="F210" s="299" t="s">
        <v>329</v>
      </c>
      <c r="G210" s="288"/>
      <c r="H210" s="288"/>
      <c r="I210" s="87"/>
      <c r="J210" s="300">
        <f>BK210</f>
        <v>0</v>
      </c>
      <c r="K210" s="288"/>
      <c r="L210" s="85"/>
      <c r="M210" s="88"/>
      <c r="N210" s="89"/>
      <c r="O210" s="89"/>
      <c r="P210" s="90">
        <f>SUM(P211:P212)</f>
        <v>0</v>
      </c>
      <c r="Q210" s="89"/>
      <c r="R210" s="90">
        <f>SUM(R211:R212)</f>
        <v>0</v>
      </c>
      <c r="S210" s="89"/>
      <c r="T210" s="91">
        <f>SUM(T211:T212)</f>
        <v>0</v>
      </c>
      <c r="AR210" s="86" t="s">
        <v>164</v>
      </c>
      <c r="AT210" s="92" t="s">
        <v>75</v>
      </c>
      <c r="AU210" s="92" t="s">
        <v>81</v>
      </c>
      <c r="AY210" s="86" t="s">
        <v>127</v>
      </c>
      <c r="BK210" s="93">
        <f>SUM(BK211:BK212)</f>
        <v>0</v>
      </c>
    </row>
    <row r="211" spans="1:65" s="2" customFormat="1" ht="37.9" customHeight="1">
      <c r="A211" s="29"/>
      <c r="B211" s="226"/>
      <c r="C211" s="301" t="s">
        <v>330</v>
      </c>
      <c r="D211" s="301" t="s">
        <v>130</v>
      </c>
      <c r="E211" s="302" t="s">
        <v>331</v>
      </c>
      <c r="F211" s="224" t="s">
        <v>332</v>
      </c>
      <c r="G211" s="303" t="s">
        <v>333</v>
      </c>
      <c r="H211" s="304">
        <v>1</v>
      </c>
      <c r="I211" s="94"/>
      <c r="J211" s="327">
        <f>ROUND(I211*H211,2)</f>
        <v>0</v>
      </c>
      <c r="K211" s="224" t="s">
        <v>3</v>
      </c>
      <c r="L211" s="30"/>
      <c r="M211" s="95" t="s">
        <v>3</v>
      </c>
      <c r="N211" s="96" t="s">
        <v>47</v>
      </c>
      <c r="O211" s="49"/>
      <c r="P211" s="97">
        <f>O211*H211</f>
        <v>0</v>
      </c>
      <c r="Q211" s="97">
        <v>0</v>
      </c>
      <c r="R211" s="97">
        <f>Q211*H211</f>
        <v>0</v>
      </c>
      <c r="S211" s="97">
        <v>0</v>
      </c>
      <c r="T211" s="98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99" t="s">
        <v>334</v>
      </c>
      <c r="AT211" s="99" t="s">
        <v>130</v>
      </c>
      <c r="AU211" s="99" t="s">
        <v>85</v>
      </c>
      <c r="AY211" s="15" t="s">
        <v>127</v>
      </c>
      <c r="BE211" s="100">
        <f>IF(N211="základní",J211,0)</f>
        <v>0</v>
      </c>
      <c r="BF211" s="100">
        <f>IF(N211="snížená",J211,0)</f>
        <v>0</v>
      </c>
      <c r="BG211" s="100">
        <f>IF(N211="zákl. přenesená",J211,0)</f>
        <v>0</v>
      </c>
      <c r="BH211" s="100">
        <f>IF(N211="sníž. přenesená",J211,0)</f>
        <v>0</v>
      </c>
      <c r="BI211" s="100">
        <f>IF(N211="nulová",J211,0)</f>
        <v>0</v>
      </c>
      <c r="BJ211" s="15" t="s">
        <v>81</v>
      </c>
      <c r="BK211" s="100">
        <f>ROUND(I211*H211,2)</f>
        <v>0</v>
      </c>
      <c r="BL211" s="15" t="s">
        <v>334</v>
      </c>
      <c r="BM211" s="99" t="s">
        <v>335</v>
      </c>
    </row>
    <row r="212" spans="1:65" s="2" customFormat="1" ht="24.2" customHeight="1">
      <c r="A212" s="29"/>
      <c r="B212" s="226"/>
      <c r="C212" s="301" t="s">
        <v>336</v>
      </c>
      <c r="D212" s="301" t="s">
        <v>130</v>
      </c>
      <c r="E212" s="302" t="s">
        <v>337</v>
      </c>
      <c r="F212" s="224" t="s">
        <v>338</v>
      </c>
      <c r="G212" s="303" t="s">
        <v>333</v>
      </c>
      <c r="H212" s="304">
        <v>1</v>
      </c>
      <c r="I212" s="94"/>
      <c r="J212" s="327">
        <f>ROUND(I212*H212,2)</f>
        <v>0</v>
      </c>
      <c r="K212" s="224" t="s">
        <v>3</v>
      </c>
      <c r="L212" s="30"/>
      <c r="M212" s="95" t="s">
        <v>3</v>
      </c>
      <c r="N212" s="96" t="s">
        <v>47</v>
      </c>
      <c r="O212" s="49"/>
      <c r="P212" s="97">
        <f>O212*H212</f>
        <v>0</v>
      </c>
      <c r="Q212" s="97">
        <v>0</v>
      </c>
      <c r="R212" s="97">
        <f>Q212*H212</f>
        <v>0</v>
      </c>
      <c r="S212" s="97">
        <v>0</v>
      </c>
      <c r="T212" s="98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99" t="s">
        <v>334</v>
      </c>
      <c r="AT212" s="99" t="s">
        <v>130</v>
      </c>
      <c r="AU212" s="99" t="s">
        <v>85</v>
      </c>
      <c r="AY212" s="15" t="s">
        <v>127</v>
      </c>
      <c r="BE212" s="100">
        <f>IF(N212="základní",J212,0)</f>
        <v>0</v>
      </c>
      <c r="BF212" s="100">
        <f>IF(N212="snížená",J212,0)</f>
        <v>0</v>
      </c>
      <c r="BG212" s="100">
        <f>IF(N212="zákl. přenesená",J212,0)</f>
        <v>0</v>
      </c>
      <c r="BH212" s="100">
        <f>IF(N212="sníž. přenesená",J212,0)</f>
        <v>0</v>
      </c>
      <c r="BI212" s="100">
        <f>IF(N212="nulová",J212,0)</f>
        <v>0</v>
      </c>
      <c r="BJ212" s="15" t="s">
        <v>81</v>
      </c>
      <c r="BK212" s="100">
        <f>ROUND(I212*H212,2)</f>
        <v>0</v>
      </c>
      <c r="BL212" s="15" t="s">
        <v>334</v>
      </c>
      <c r="BM212" s="99" t="s">
        <v>339</v>
      </c>
    </row>
    <row r="213" spans="1:65" s="8" customFormat="1" ht="22.9" customHeight="1">
      <c r="B213" s="289"/>
      <c r="C213" s="288"/>
      <c r="D213" s="290" t="s">
        <v>75</v>
      </c>
      <c r="E213" s="299" t="s">
        <v>340</v>
      </c>
      <c r="F213" s="299" t="s">
        <v>341</v>
      </c>
      <c r="G213" s="288"/>
      <c r="H213" s="288"/>
      <c r="I213" s="87"/>
      <c r="J213" s="300">
        <f>BK213</f>
        <v>0</v>
      </c>
      <c r="K213" s="288"/>
      <c r="L213" s="85"/>
      <c r="M213" s="88"/>
      <c r="N213" s="89"/>
      <c r="O213" s="89"/>
      <c r="P213" s="90">
        <f>SUM(P214:P217)</f>
        <v>0</v>
      </c>
      <c r="Q213" s="89"/>
      <c r="R213" s="90">
        <f>SUM(R214:R217)</f>
        <v>0</v>
      </c>
      <c r="S213" s="89"/>
      <c r="T213" s="91">
        <f>SUM(T214:T217)</f>
        <v>0</v>
      </c>
      <c r="AR213" s="86" t="s">
        <v>164</v>
      </c>
      <c r="AT213" s="92" t="s">
        <v>75</v>
      </c>
      <c r="AU213" s="92" t="s">
        <v>81</v>
      </c>
      <c r="AY213" s="86" t="s">
        <v>127</v>
      </c>
      <c r="BK213" s="93">
        <f>SUM(BK214:BK217)</f>
        <v>0</v>
      </c>
    </row>
    <row r="214" spans="1:65" s="2" customFormat="1" ht="16.5" customHeight="1">
      <c r="A214" s="29"/>
      <c r="B214" s="226"/>
      <c r="C214" s="301" t="s">
        <v>268</v>
      </c>
      <c r="D214" s="301" t="s">
        <v>130</v>
      </c>
      <c r="E214" s="302" t="s">
        <v>342</v>
      </c>
      <c r="F214" s="224" t="s">
        <v>343</v>
      </c>
      <c r="G214" s="303" t="s">
        <v>333</v>
      </c>
      <c r="H214" s="304">
        <v>1</v>
      </c>
      <c r="I214" s="94"/>
      <c r="J214" s="327">
        <f>ROUND(I214*H214,2)</f>
        <v>0</v>
      </c>
      <c r="K214" s="224" t="s">
        <v>3</v>
      </c>
      <c r="L214" s="30"/>
      <c r="M214" s="95" t="s">
        <v>3</v>
      </c>
      <c r="N214" s="96" t="s">
        <v>47</v>
      </c>
      <c r="O214" s="49"/>
      <c r="P214" s="97">
        <f>O214*H214</f>
        <v>0</v>
      </c>
      <c r="Q214" s="97">
        <v>0</v>
      </c>
      <c r="R214" s="97">
        <f>Q214*H214</f>
        <v>0</v>
      </c>
      <c r="S214" s="97">
        <v>0</v>
      </c>
      <c r="T214" s="98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99" t="s">
        <v>334</v>
      </c>
      <c r="AT214" s="99" t="s">
        <v>130</v>
      </c>
      <c r="AU214" s="99" t="s">
        <v>85</v>
      </c>
      <c r="AY214" s="15" t="s">
        <v>127</v>
      </c>
      <c r="BE214" s="100">
        <f>IF(N214="základní",J214,0)</f>
        <v>0</v>
      </c>
      <c r="BF214" s="100">
        <f>IF(N214="snížená",J214,0)</f>
        <v>0</v>
      </c>
      <c r="BG214" s="100">
        <f>IF(N214="zákl. přenesená",J214,0)</f>
        <v>0</v>
      </c>
      <c r="BH214" s="100">
        <f>IF(N214="sníž. přenesená",J214,0)</f>
        <v>0</v>
      </c>
      <c r="BI214" s="100">
        <f>IF(N214="nulová",J214,0)</f>
        <v>0</v>
      </c>
      <c r="BJ214" s="15" t="s">
        <v>81</v>
      </c>
      <c r="BK214" s="100">
        <f>ROUND(I214*H214,2)</f>
        <v>0</v>
      </c>
      <c r="BL214" s="15" t="s">
        <v>334</v>
      </c>
      <c r="BM214" s="99" t="s">
        <v>344</v>
      </c>
    </row>
    <row r="215" spans="1:65" s="2" customFormat="1" ht="66.75" customHeight="1">
      <c r="A215" s="29"/>
      <c r="B215" s="226"/>
      <c r="C215" s="301" t="s">
        <v>345</v>
      </c>
      <c r="D215" s="301" t="s">
        <v>130</v>
      </c>
      <c r="E215" s="302" t="s">
        <v>346</v>
      </c>
      <c r="F215" s="224" t="s">
        <v>347</v>
      </c>
      <c r="G215" s="303" t="s">
        <v>333</v>
      </c>
      <c r="H215" s="304">
        <v>1</v>
      </c>
      <c r="I215" s="94"/>
      <c r="J215" s="327">
        <f>ROUND(I215*H215,2)</f>
        <v>0</v>
      </c>
      <c r="K215" s="224" t="s">
        <v>3</v>
      </c>
      <c r="L215" s="30"/>
      <c r="M215" s="95" t="s">
        <v>3</v>
      </c>
      <c r="N215" s="96" t="s">
        <v>47</v>
      </c>
      <c r="O215" s="49"/>
      <c r="P215" s="97">
        <f>O215*H215</f>
        <v>0</v>
      </c>
      <c r="Q215" s="97">
        <v>0</v>
      </c>
      <c r="R215" s="97">
        <f>Q215*H215</f>
        <v>0</v>
      </c>
      <c r="S215" s="97">
        <v>0</v>
      </c>
      <c r="T215" s="98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99" t="s">
        <v>334</v>
      </c>
      <c r="AT215" s="99" t="s">
        <v>130</v>
      </c>
      <c r="AU215" s="99" t="s">
        <v>85</v>
      </c>
      <c r="AY215" s="15" t="s">
        <v>127</v>
      </c>
      <c r="BE215" s="100">
        <f>IF(N215="základní",J215,0)</f>
        <v>0</v>
      </c>
      <c r="BF215" s="100">
        <f>IF(N215="snížená",J215,0)</f>
        <v>0</v>
      </c>
      <c r="BG215" s="100">
        <f>IF(N215="zákl. přenesená",J215,0)</f>
        <v>0</v>
      </c>
      <c r="BH215" s="100">
        <f>IF(N215="sníž. přenesená",J215,0)</f>
        <v>0</v>
      </c>
      <c r="BI215" s="100">
        <f>IF(N215="nulová",J215,0)</f>
        <v>0</v>
      </c>
      <c r="BJ215" s="15" t="s">
        <v>81</v>
      </c>
      <c r="BK215" s="100">
        <f>ROUND(I215*H215,2)</f>
        <v>0</v>
      </c>
      <c r="BL215" s="15" t="s">
        <v>334</v>
      </c>
      <c r="BM215" s="99" t="s">
        <v>348</v>
      </c>
    </row>
    <row r="216" spans="1:65" s="2" customFormat="1" ht="62.65" customHeight="1">
      <c r="A216" s="29"/>
      <c r="B216" s="226"/>
      <c r="C216" s="301" t="s">
        <v>349</v>
      </c>
      <c r="D216" s="301" t="s">
        <v>130</v>
      </c>
      <c r="E216" s="302" t="s">
        <v>350</v>
      </c>
      <c r="F216" s="224" t="s">
        <v>351</v>
      </c>
      <c r="G216" s="303" t="s">
        <v>333</v>
      </c>
      <c r="H216" s="304">
        <v>1</v>
      </c>
      <c r="I216" s="94"/>
      <c r="J216" s="327">
        <f>ROUND(I216*H216,2)</f>
        <v>0</v>
      </c>
      <c r="K216" s="224" t="s">
        <v>134</v>
      </c>
      <c r="L216" s="30"/>
      <c r="M216" s="95" t="s">
        <v>3</v>
      </c>
      <c r="N216" s="96" t="s">
        <v>47</v>
      </c>
      <c r="O216" s="49"/>
      <c r="P216" s="97">
        <f>O216*H216</f>
        <v>0</v>
      </c>
      <c r="Q216" s="97">
        <v>0</v>
      </c>
      <c r="R216" s="97">
        <f>Q216*H216</f>
        <v>0</v>
      </c>
      <c r="S216" s="97">
        <v>0</v>
      </c>
      <c r="T216" s="98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99" t="s">
        <v>334</v>
      </c>
      <c r="AT216" s="99" t="s">
        <v>130</v>
      </c>
      <c r="AU216" s="99" t="s">
        <v>85</v>
      </c>
      <c r="AY216" s="15" t="s">
        <v>127</v>
      </c>
      <c r="BE216" s="100">
        <f>IF(N216="základní",J216,0)</f>
        <v>0</v>
      </c>
      <c r="BF216" s="100">
        <f>IF(N216="snížená",J216,0)</f>
        <v>0</v>
      </c>
      <c r="BG216" s="100">
        <f>IF(N216="zákl. přenesená",J216,0)</f>
        <v>0</v>
      </c>
      <c r="BH216" s="100">
        <f>IF(N216="sníž. přenesená",J216,0)</f>
        <v>0</v>
      </c>
      <c r="BI216" s="100">
        <f>IF(N216="nulová",J216,0)</f>
        <v>0</v>
      </c>
      <c r="BJ216" s="15" t="s">
        <v>81</v>
      </c>
      <c r="BK216" s="100">
        <f>ROUND(I216*H216,2)</f>
        <v>0</v>
      </c>
      <c r="BL216" s="15" t="s">
        <v>334</v>
      </c>
      <c r="BM216" s="99" t="s">
        <v>352</v>
      </c>
    </row>
    <row r="217" spans="1:65" s="2" customFormat="1">
      <c r="A217" s="29"/>
      <c r="B217" s="226"/>
      <c r="C217" s="225"/>
      <c r="D217" s="305" t="s">
        <v>137</v>
      </c>
      <c r="E217" s="225"/>
      <c r="F217" s="306" t="s">
        <v>353</v>
      </c>
      <c r="G217" s="225"/>
      <c r="H217" s="225"/>
      <c r="I217" s="101"/>
      <c r="J217" s="225"/>
      <c r="K217" s="225"/>
      <c r="L217" s="30"/>
      <c r="M217" s="126"/>
      <c r="N217" s="127"/>
      <c r="O217" s="128"/>
      <c r="P217" s="128"/>
      <c r="Q217" s="128"/>
      <c r="R217" s="128"/>
      <c r="S217" s="128"/>
      <c r="T217" s="1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T217" s="15" t="s">
        <v>137</v>
      </c>
      <c r="AU217" s="15" t="s">
        <v>85</v>
      </c>
    </row>
    <row r="218" spans="1:65" s="2" customFormat="1" ht="6.95" customHeight="1">
      <c r="A218" s="29"/>
      <c r="B218" s="249"/>
      <c r="C218" s="250"/>
      <c r="D218" s="250"/>
      <c r="E218" s="250"/>
      <c r="F218" s="250"/>
      <c r="G218" s="250"/>
      <c r="H218" s="250"/>
      <c r="I218" s="39"/>
      <c r="J218" s="250"/>
      <c r="K218" s="250"/>
      <c r="L218" s="30"/>
      <c r="M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</row>
  </sheetData>
  <sheetProtection algorithmName="SHA-512" hashValue="5eKyMRWn6gtaQxn3mr2LbXsBq9ETaJ5oZdKv62otZHxwB9in9HsJzEbF4lDgF1/u+UNP11zojLh1iWnEhhCSog==" saltValue="0JcAgzajCFT2I9Meu4FrGg==" spinCount="100000" sheet="1" objects="1" scenarios="1"/>
  <autoFilter ref="C90:K217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5" r:id="rId1"/>
    <hyperlink ref="F102" r:id="rId2"/>
    <hyperlink ref="F106" r:id="rId3"/>
    <hyperlink ref="F110" r:id="rId4"/>
    <hyperlink ref="F115" r:id="rId5"/>
    <hyperlink ref="F122" r:id="rId6"/>
    <hyperlink ref="F124" r:id="rId7"/>
    <hyperlink ref="F126" r:id="rId8"/>
    <hyperlink ref="F129" r:id="rId9"/>
    <hyperlink ref="F132" r:id="rId10"/>
    <hyperlink ref="F136" r:id="rId11"/>
    <hyperlink ref="F141" r:id="rId12"/>
    <hyperlink ref="F146" r:id="rId13"/>
    <hyperlink ref="F151" r:id="rId14"/>
    <hyperlink ref="F156" r:id="rId15"/>
    <hyperlink ref="F161" r:id="rId16"/>
    <hyperlink ref="F166" r:id="rId17"/>
    <hyperlink ref="F169" r:id="rId18"/>
    <hyperlink ref="F181" r:id="rId19"/>
    <hyperlink ref="F198" r:id="rId20"/>
    <hyperlink ref="F208" r:id="rId21"/>
    <hyperlink ref="F217" r:id="rId22"/>
  </hyperlinks>
  <pageMargins left="0.39374999999999999" right="0.39374999999999999" top="0.39374999999999999" bottom="0.39374999999999999" header="0" footer="0"/>
  <pageSetup paperSize="9" fitToHeight="100" orientation="portrait" blackAndWhite="1" r:id="rId23"/>
  <headerFooter>
    <oddFooter>&amp;CStrana &amp;P z &amp;N</oddFooter>
  </headerFooter>
  <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>
      <selection activeCell="I102" sqref="I10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3" t="s">
        <v>6</v>
      </c>
      <c r="M2" s="336"/>
      <c r="N2" s="336"/>
      <c r="O2" s="336"/>
      <c r="P2" s="336"/>
      <c r="Q2" s="336"/>
      <c r="R2" s="336"/>
      <c r="S2" s="336"/>
      <c r="T2" s="336"/>
      <c r="U2" s="336"/>
      <c r="V2" s="336"/>
      <c r="AT2" s="15" t="s">
        <v>88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1:46" s="1" customFormat="1" ht="24.95" customHeight="1">
      <c r="B4" s="18"/>
      <c r="D4" s="19" t="s">
        <v>92</v>
      </c>
      <c r="L4" s="18"/>
      <c r="M4" s="83" t="s">
        <v>11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25" t="s">
        <v>17</v>
      </c>
      <c r="L6" s="18"/>
    </row>
    <row r="7" spans="1:46" s="1" customFormat="1" ht="16.5" customHeight="1">
      <c r="B7" s="18"/>
      <c r="E7" s="371" t="str">
        <f>'Rekapitulace stavby'!K6</f>
        <v>Retence dešťových vod ze střech objektu ČNB v Hradci Králové</v>
      </c>
      <c r="F7" s="372"/>
      <c r="G7" s="372"/>
      <c r="H7" s="372"/>
      <c r="L7" s="18"/>
    </row>
    <row r="8" spans="1:46" s="2" customFormat="1" ht="12" customHeight="1">
      <c r="A8" s="29"/>
      <c r="B8" s="30"/>
      <c r="C8" s="29"/>
      <c r="D8" s="25" t="s">
        <v>93</v>
      </c>
      <c r="E8" s="29"/>
      <c r="F8" s="29"/>
      <c r="G8" s="29"/>
      <c r="H8" s="29"/>
      <c r="I8" s="29"/>
      <c r="J8" s="29"/>
      <c r="K8" s="29"/>
      <c r="L8" s="84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354" t="s">
        <v>354</v>
      </c>
      <c r="F9" s="373"/>
      <c r="G9" s="373"/>
      <c r="H9" s="373"/>
      <c r="I9" s="29"/>
      <c r="J9" s="29"/>
      <c r="K9" s="29"/>
      <c r="L9" s="84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84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5" t="s">
        <v>18</v>
      </c>
      <c r="E11" s="29"/>
      <c r="F11" s="23" t="s">
        <v>3</v>
      </c>
      <c r="G11" s="29"/>
      <c r="H11" s="29"/>
      <c r="I11" s="25" t="s">
        <v>20</v>
      </c>
      <c r="J11" s="23" t="s">
        <v>3</v>
      </c>
      <c r="K11" s="29"/>
      <c r="L11" s="84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5" t="s">
        <v>22</v>
      </c>
      <c r="E12" s="29"/>
      <c r="F12" s="23" t="s">
        <v>23</v>
      </c>
      <c r="G12" s="29"/>
      <c r="H12" s="29"/>
      <c r="I12" s="25" t="s">
        <v>24</v>
      </c>
      <c r="J12" s="46" t="str">
        <f>'Rekapitulace stavby'!AN8</f>
        <v>31. 3. 2025</v>
      </c>
      <c r="K12" s="29"/>
      <c r="L12" s="84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84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5" t="s">
        <v>26</v>
      </c>
      <c r="E14" s="29"/>
      <c r="F14" s="29"/>
      <c r="G14" s="29"/>
      <c r="H14" s="29"/>
      <c r="I14" s="25" t="s">
        <v>27</v>
      </c>
      <c r="J14" s="23" t="s">
        <v>28</v>
      </c>
      <c r="K14" s="29"/>
      <c r="L14" s="84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3" t="s">
        <v>29</v>
      </c>
      <c r="F15" s="29"/>
      <c r="G15" s="29"/>
      <c r="H15" s="29"/>
      <c r="I15" s="25" t="s">
        <v>30</v>
      </c>
      <c r="J15" s="23" t="s">
        <v>3</v>
      </c>
      <c r="K15" s="29"/>
      <c r="L15" s="84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84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5" t="s">
        <v>31</v>
      </c>
      <c r="E17" s="29"/>
      <c r="F17" s="29"/>
      <c r="G17" s="29"/>
      <c r="H17" s="29"/>
      <c r="I17" s="25" t="s">
        <v>27</v>
      </c>
      <c r="J17" s="26" t="str">
        <f>'Rekapitulace stavby'!AN13</f>
        <v>Vyplň údaj</v>
      </c>
      <c r="K17" s="29"/>
      <c r="L17" s="84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374" t="str">
        <f>'Rekapitulace stavby'!E14</f>
        <v>Vyplň údaj</v>
      </c>
      <c r="F18" s="335"/>
      <c r="G18" s="335"/>
      <c r="H18" s="335"/>
      <c r="I18" s="25" t="s">
        <v>30</v>
      </c>
      <c r="J18" s="26" t="str">
        <f>'Rekapitulace stavby'!AN14</f>
        <v>Vyplň údaj</v>
      </c>
      <c r="K18" s="29"/>
      <c r="L18" s="84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84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28" customFormat="1" ht="12" customHeight="1">
      <c r="A20" s="225"/>
      <c r="B20" s="226"/>
      <c r="C20" s="225"/>
      <c r="D20" s="229" t="s">
        <v>33</v>
      </c>
      <c r="E20" s="225"/>
      <c r="F20" s="225"/>
      <c r="G20" s="225"/>
      <c r="H20" s="225"/>
      <c r="I20" s="229" t="s">
        <v>27</v>
      </c>
      <c r="J20" s="230" t="s">
        <v>34</v>
      </c>
      <c r="K20" s="225"/>
      <c r="L20" s="227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</row>
    <row r="21" spans="1:31" s="228" customFormat="1" ht="18" customHeight="1">
      <c r="A21" s="225"/>
      <c r="B21" s="226"/>
      <c r="C21" s="225"/>
      <c r="D21" s="225"/>
      <c r="E21" s="230" t="s">
        <v>35</v>
      </c>
      <c r="F21" s="225"/>
      <c r="G21" s="225"/>
      <c r="H21" s="225"/>
      <c r="I21" s="229" t="s">
        <v>30</v>
      </c>
      <c r="J21" s="230" t="s">
        <v>36</v>
      </c>
      <c r="K21" s="225"/>
      <c r="L21" s="227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</row>
    <row r="22" spans="1:31" s="228" customFormat="1" ht="6.95" customHeight="1">
      <c r="A22" s="225"/>
      <c r="B22" s="226"/>
      <c r="C22" s="225"/>
      <c r="D22" s="225"/>
      <c r="E22" s="225"/>
      <c r="F22" s="225"/>
      <c r="G22" s="225"/>
      <c r="H22" s="225"/>
      <c r="I22" s="225"/>
      <c r="J22" s="225"/>
      <c r="K22" s="225"/>
      <c r="L22" s="227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</row>
    <row r="23" spans="1:31" s="228" customFormat="1" ht="12" customHeight="1">
      <c r="A23" s="225"/>
      <c r="B23" s="226"/>
      <c r="C23" s="225"/>
      <c r="D23" s="229" t="s">
        <v>38</v>
      </c>
      <c r="E23" s="225"/>
      <c r="F23" s="225"/>
      <c r="G23" s="225"/>
      <c r="H23" s="225"/>
      <c r="I23" s="229" t="s">
        <v>27</v>
      </c>
      <c r="J23" s="230" t="s">
        <v>355</v>
      </c>
      <c r="K23" s="225"/>
      <c r="L23" s="227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</row>
    <row r="24" spans="1:31" s="228" customFormat="1" ht="18" customHeight="1">
      <c r="A24" s="225"/>
      <c r="B24" s="226"/>
      <c r="C24" s="225"/>
      <c r="D24" s="225"/>
      <c r="E24" s="230" t="s">
        <v>356</v>
      </c>
      <c r="F24" s="225"/>
      <c r="G24" s="225"/>
      <c r="H24" s="225"/>
      <c r="I24" s="229" t="s">
        <v>30</v>
      </c>
      <c r="J24" s="230" t="s">
        <v>357</v>
      </c>
      <c r="K24" s="225"/>
      <c r="L24" s="227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</row>
    <row r="25" spans="1:31" s="228" customFormat="1" ht="6.95" customHeight="1">
      <c r="A25" s="225"/>
      <c r="B25" s="226"/>
      <c r="C25" s="225"/>
      <c r="D25" s="225"/>
      <c r="E25" s="225"/>
      <c r="F25" s="225"/>
      <c r="G25" s="225"/>
      <c r="H25" s="225"/>
      <c r="I25" s="225"/>
      <c r="J25" s="225"/>
      <c r="K25" s="225"/>
      <c r="L25" s="227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</row>
    <row r="26" spans="1:31" s="228" customFormat="1" ht="12" customHeight="1">
      <c r="A26" s="225"/>
      <c r="B26" s="226"/>
      <c r="C26" s="225"/>
      <c r="D26" s="229" t="s">
        <v>40</v>
      </c>
      <c r="E26" s="225"/>
      <c r="F26" s="225"/>
      <c r="G26" s="225"/>
      <c r="H26" s="225"/>
      <c r="I26" s="225"/>
      <c r="J26" s="225"/>
      <c r="K26" s="225"/>
      <c r="L26" s="227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</row>
    <row r="27" spans="1:31" s="234" customFormat="1" ht="59.25" customHeight="1">
      <c r="A27" s="231"/>
      <c r="B27" s="232"/>
      <c r="C27" s="231"/>
      <c r="D27" s="231"/>
      <c r="E27" s="375" t="s">
        <v>95</v>
      </c>
      <c r="F27" s="375"/>
      <c r="G27" s="375"/>
      <c r="H27" s="375"/>
      <c r="I27" s="231"/>
      <c r="J27" s="231"/>
      <c r="K27" s="231"/>
      <c r="L27" s="233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</row>
    <row r="28" spans="1:31" s="228" customFormat="1" ht="6.95" customHeight="1">
      <c r="A28" s="225"/>
      <c r="B28" s="226"/>
      <c r="C28" s="225"/>
      <c r="D28" s="225"/>
      <c r="E28" s="225"/>
      <c r="F28" s="225"/>
      <c r="G28" s="225"/>
      <c r="H28" s="225"/>
      <c r="I28" s="225"/>
      <c r="J28" s="225"/>
      <c r="K28" s="225"/>
      <c r="L28" s="227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</row>
    <row r="29" spans="1:31" s="228" customFormat="1" ht="6.95" customHeight="1">
      <c r="A29" s="225"/>
      <c r="B29" s="226"/>
      <c r="C29" s="225"/>
      <c r="D29" s="235"/>
      <c r="E29" s="235"/>
      <c r="F29" s="235"/>
      <c r="G29" s="235"/>
      <c r="H29" s="235"/>
      <c r="I29" s="235"/>
      <c r="J29" s="235"/>
      <c r="K29" s="235"/>
      <c r="L29" s="227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</row>
    <row r="30" spans="1:31" s="228" customFormat="1" ht="25.35" customHeight="1">
      <c r="A30" s="225"/>
      <c r="B30" s="226"/>
      <c r="C30" s="225"/>
      <c r="D30" s="236" t="s">
        <v>42</v>
      </c>
      <c r="E30" s="225"/>
      <c r="F30" s="225"/>
      <c r="G30" s="225"/>
      <c r="H30" s="225"/>
      <c r="I30" s="225"/>
      <c r="J30" s="237">
        <f>ROUND(J84, 2)</f>
        <v>0</v>
      </c>
      <c r="K30" s="225"/>
      <c r="L30" s="227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</row>
    <row r="31" spans="1:31" s="228" customFormat="1" ht="6.95" customHeight="1">
      <c r="A31" s="225"/>
      <c r="B31" s="226"/>
      <c r="C31" s="225"/>
      <c r="D31" s="235"/>
      <c r="E31" s="235"/>
      <c r="F31" s="235"/>
      <c r="G31" s="235"/>
      <c r="H31" s="235"/>
      <c r="I31" s="235"/>
      <c r="J31" s="235"/>
      <c r="K31" s="235"/>
      <c r="L31" s="227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5"/>
    </row>
    <row r="32" spans="1:31" s="228" customFormat="1" ht="14.45" customHeight="1">
      <c r="A32" s="225"/>
      <c r="B32" s="226"/>
      <c r="C32" s="225"/>
      <c r="D32" s="225"/>
      <c r="E32" s="225"/>
      <c r="F32" s="238" t="s">
        <v>44</v>
      </c>
      <c r="G32" s="225"/>
      <c r="H32" s="225"/>
      <c r="I32" s="238" t="s">
        <v>43</v>
      </c>
      <c r="J32" s="238" t="s">
        <v>45</v>
      </c>
      <c r="K32" s="225"/>
      <c r="L32" s="227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</row>
    <row r="33" spans="1:31" s="228" customFormat="1" ht="14.45" customHeight="1">
      <c r="A33" s="225"/>
      <c r="B33" s="226"/>
      <c r="C33" s="225"/>
      <c r="D33" s="239" t="s">
        <v>46</v>
      </c>
      <c r="E33" s="229" t="s">
        <v>47</v>
      </c>
      <c r="F33" s="240">
        <f>ROUND((SUM(BE84:BE180)),  2)</f>
        <v>0</v>
      </c>
      <c r="G33" s="225"/>
      <c r="H33" s="225"/>
      <c r="I33" s="241">
        <v>0.21</v>
      </c>
      <c r="J33" s="240">
        <f>ROUND(((SUM(BE84:BE180))*I33),  2)</f>
        <v>0</v>
      </c>
      <c r="K33" s="225"/>
      <c r="L33" s="227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</row>
    <row r="34" spans="1:31" s="228" customFormat="1" ht="14.45" customHeight="1">
      <c r="A34" s="225"/>
      <c r="B34" s="226"/>
      <c r="C34" s="225"/>
      <c r="D34" s="225"/>
      <c r="E34" s="229" t="s">
        <v>48</v>
      </c>
      <c r="F34" s="240">
        <f>ROUND((SUM(BF84:BF180)),  2)</f>
        <v>0</v>
      </c>
      <c r="G34" s="225"/>
      <c r="H34" s="225"/>
      <c r="I34" s="241">
        <v>0.12</v>
      </c>
      <c r="J34" s="240">
        <f>ROUND(((SUM(BF84:BF180))*I34),  2)</f>
        <v>0</v>
      </c>
      <c r="K34" s="225"/>
      <c r="L34" s="227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</row>
    <row r="35" spans="1:31" s="228" customFormat="1" ht="14.45" hidden="1" customHeight="1">
      <c r="A35" s="225"/>
      <c r="B35" s="226"/>
      <c r="C35" s="225"/>
      <c r="D35" s="225"/>
      <c r="E35" s="229" t="s">
        <v>49</v>
      </c>
      <c r="F35" s="240">
        <f>ROUND((SUM(BG84:BG180)),  2)</f>
        <v>0</v>
      </c>
      <c r="G35" s="225"/>
      <c r="H35" s="225"/>
      <c r="I35" s="241">
        <v>0.21</v>
      </c>
      <c r="J35" s="240">
        <f>0</f>
        <v>0</v>
      </c>
      <c r="K35" s="225"/>
      <c r="L35" s="227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</row>
    <row r="36" spans="1:31" s="228" customFormat="1" ht="14.45" hidden="1" customHeight="1">
      <c r="A36" s="225"/>
      <c r="B36" s="226"/>
      <c r="C36" s="225"/>
      <c r="D36" s="225"/>
      <c r="E36" s="229" t="s">
        <v>50</v>
      </c>
      <c r="F36" s="240">
        <f>ROUND((SUM(BH84:BH180)),  2)</f>
        <v>0</v>
      </c>
      <c r="G36" s="225"/>
      <c r="H36" s="225"/>
      <c r="I36" s="241">
        <v>0.12</v>
      </c>
      <c r="J36" s="240">
        <f>0</f>
        <v>0</v>
      </c>
      <c r="K36" s="225"/>
      <c r="L36" s="227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</row>
    <row r="37" spans="1:31" s="228" customFormat="1" ht="14.45" hidden="1" customHeight="1">
      <c r="A37" s="225"/>
      <c r="B37" s="226"/>
      <c r="C37" s="225"/>
      <c r="D37" s="225"/>
      <c r="E37" s="229" t="s">
        <v>51</v>
      </c>
      <c r="F37" s="240">
        <f>ROUND((SUM(BI84:BI180)),  2)</f>
        <v>0</v>
      </c>
      <c r="G37" s="225"/>
      <c r="H37" s="225"/>
      <c r="I37" s="241">
        <v>0</v>
      </c>
      <c r="J37" s="240">
        <f>0</f>
        <v>0</v>
      </c>
      <c r="K37" s="225"/>
      <c r="L37" s="227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</row>
    <row r="38" spans="1:31" s="228" customFormat="1" ht="6.95" customHeight="1">
      <c r="A38" s="225"/>
      <c r="B38" s="226"/>
      <c r="C38" s="225"/>
      <c r="D38" s="225"/>
      <c r="E38" s="225"/>
      <c r="F38" s="225"/>
      <c r="G38" s="225"/>
      <c r="H38" s="225"/>
      <c r="I38" s="225"/>
      <c r="J38" s="225"/>
      <c r="K38" s="225"/>
      <c r="L38" s="227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</row>
    <row r="39" spans="1:31" s="228" customFormat="1" ht="25.35" customHeight="1">
      <c r="A39" s="225"/>
      <c r="B39" s="226"/>
      <c r="C39" s="242"/>
      <c r="D39" s="243" t="s">
        <v>52</v>
      </c>
      <c r="E39" s="244"/>
      <c r="F39" s="244"/>
      <c r="G39" s="245" t="s">
        <v>53</v>
      </c>
      <c r="H39" s="246" t="s">
        <v>54</v>
      </c>
      <c r="I39" s="244"/>
      <c r="J39" s="247">
        <f>SUM(J30:J37)</f>
        <v>0</v>
      </c>
      <c r="K39" s="248"/>
      <c r="L39" s="227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</row>
    <row r="40" spans="1:31" s="228" customFormat="1" ht="14.45" customHeight="1">
      <c r="A40" s="225"/>
      <c r="B40" s="249"/>
      <c r="C40" s="250"/>
      <c r="D40" s="250"/>
      <c r="E40" s="250"/>
      <c r="F40" s="250"/>
      <c r="G40" s="250"/>
      <c r="H40" s="250"/>
      <c r="I40" s="250"/>
      <c r="J40" s="250"/>
      <c r="K40" s="250"/>
      <c r="L40" s="227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</row>
    <row r="41" spans="1:31" s="251" customFormat="1"/>
    <row r="42" spans="1:31" s="251" customFormat="1"/>
    <row r="43" spans="1:31" s="251" customFormat="1"/>
    <row r="44" spans="1:31" s="228" customFormat="1" ht="6.95" customHeight="1">
      <c r="A44" s="225"/>
      <c r="B44" s="252"/>
      <c r="C44" s="253"/>
      <c r="D44" s="253"/>
      <c r="E44" s="253"/>
      <c r="F44" s="253"/>
      <c r="G44" s="253"/>
      <c r="H44" s="253"/>
      <c r="I44" s="253"/>
      <c r="J44" s="253"/>
      <c r="K44" s="253"/>
      <c r="L44" s="227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</row>
    <row r="45" spans="1:31" s="228" customFormat="1" ht="24.95" customHeight="1">
      <c r="A45" s="225"/>
      <c r="B45" s="226"/>
      <c r="C45" s="254" t="s">
        <v>96</v>
      </c>
      <c r="D45" s="225"/>
      <c r="E45" s="225"/>
      <c r="F45" s="225"/>
      <c r="G45" s="225"/>
      <c r="H45" s="225"/>
      <c r="I45" s="225"/>
      <c r="J45" s="225"/>
      <c r="K45" s="225"/>
      <c r="L45" s="227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</row>
    <row r="46" spans="1:31" s="228" customFormat="1" ht="6.95" customHeight="1">
      <c r="A46" s="225"/>
      <c r="B46" s="226"/>
      <c r="C46" s="225"/>
      <c r="D46" s="225"/>
      <c r="E46" s="225"/>
      <c r="F46" s="225"/>
      <c r="G46" s="225"/>
      <c r="H46" s="225"/>
      <c r="I46" s="225"/>
      <c r="J46" s="225"/>
      <c r="K46" s="225"/>
      <c r="L46" s="227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</row>
    <row r="47" spans="1:31" s="228" customFormat="1" ht="12" customHeight="1">
      <c r="A47" s="225"/>
      <c r="B47" s="226"/>
      <c r="C47" s="229" t="s">
        <v>17</v>
      </c>
      <c r="D47" s="225"/>
      <c r="E47" s="225"/>
      <c r="F47" s="225"/>
      <c r="G47" s="225"/>
      <c r="H47" s="225"/>
      <c r="I47" s="225"/>
      <c r="J47" s="225"/>
      <c r="K47" s="225"/>
      <c r="L47" s="227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</row>
    <row r="48" spans="1:31" s="228" customFormat="1" ht="16.5" customHeight="1">
      <c r="A48" s="225"/>
      <c r="B48" s="226"/>
      <c r="C48" s="225"/>
      <c r="D48" s="225"/>
      <c r="E48" s="369" t="str">
        <f>E7</f>
        <v>Retence dešťových vod ze střech objektu ČNB v Hradci Králové</v>
      </c>
      <c r="F48" s="370"/>
      <c r="G48" s="370"/>
      <c r="H48" s="370"/>
      <c r="I48" s="225"/>
      <c r="J48" s="225"/>
      <c r="K48" s="225"/>
      <c r="L48" s="227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</row>
    <row r="49" spans="1:47" s="228" customFormat="1" ht="12" customHeight="1">
      <c r="A49" s="225"/>
      <c r="B49" s="226"/>
      <c r="C49" s="229" t="s">
        <v>93</v>
      </c>
      <c r="D49" s="225"/>
      <c r="E49" s="225"/>
      <c r="F49" s="225"/>
      <c r="G49" s="225"/>
      <c r="H49" s="225"/>
      <c r="I49" s="225"/>
      <c r="J49" s="225"/>
      <c r="K49" s="225"/>
      <c r="L49" s="227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</row>
    <row r="50" spans="1:47" s="228" customFormat="1" ht="16.5" customHeight="1">
      <c r="A50" s="225"/>
      <c r="B50" s="226"/>
      <c r="C50" s="225"/>
      <c r="D50" s="225"/>
      <c r="E50" s="367" t="str">
        <f>E9</f>
        <v>2.1 - Zdravotní technika</v>
      </c>
      <c r="F50" s="368"/>
      <c r="G50" s="368"/>
      <c r="H50" s="368"/>
      <c r="I50" s="225"/>
      <c r="J50" s="225"/>
      <c r="K50" s="225"/>
      <c r="L50" s="227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</row>
    <row r="51" spans="1:47" s="228" customFormat="1" ht="6.95" customHeight="1">
      <c r="A51" s="225"/>
      <c r="B51" s="226"/>
      <c r="C51" s="225"/>
      <c r="D51" s="225"/>
      <c r="E51" s="225"/>
      <c r="F51" s="225"/>
      <c r="G51" s="225"/>
      <c r="H51" s="225"/>
      <c r="I51" s="225"/>
      <c r="J51" s="225"/>
      <c r="K51" s="225"/>
      <c r="L51" s="227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</row>
    <row r="52" spans="1:47" s="228" customFormat="1" ht="12" customHeight="1">
      <c r="A52" s="225"/>
      <c r="B52" s="226"/>
      <c r="C52" s="229" t="s">
        <v>22</v>
      </c>
      <c r="D52" s="225"/>
      <c r="E52" s="225"/>
      <c r="F52" s="230" t="str">
        <f>F12</f>
        <v>Hořická 1652/16, 500 02 Hradec Králové</v>
      </c>
      <c r="G52" s="225"/>
      <c r="H52" s="225"/>
      <c r="I52" s="229" t="s">
        <v>24</v>
      </c>
      <c r="J52" s="255" t="str">
        <f>IF(J12="","",J12)</f>
        <v>31. 3. 2025</v>
      </c>
      <c r="K52" s="225"/>
      <c r="L52" s="227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</row>
    <row r="53" spans="1:47" s="228" customFormat="1" ht="6.95" customHeight="1">
      <c r="A53" s="225"/>
      <c r="B53" s="226"/>
      <c r="C53" s="225"/>
      <c r="D53" s="225"/>
      <c r="E53" s="225"/>
      <c r="F53" s="225"/>
      <c r="G53" s="225"/>
      <c r="H53" s="225"/>
      <c r="I53" s="225"/>
      <c r="J53" s="225"/>
      <c r="K53" s="225"/>
      <c r="L53" s="227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</row>
    <row r="54" spans="1:47" s="228" customFormat="1" ht="40.15" customHeight="1">
      <c r="A54" s="225"/>
      <c r="B54" s="226"/>
      <c r="C54" s="229" t="s">
        <v>26</v>
      </c>
      <c r="D54" s="225"/>
      <c r="E54" s="225"/>
      <c r="F54" s="230" t="str">
        <f>E15</f>
        <v>ČNB, Na Příkopě 28, Praha 1, PSČ 115 03</v>
      </c>
      <c r="G54" s="225"/>
      <c r="H54" s="225"/>
      <c r="I54" s="229" t="s">
        <v>33</v>
      </c>
      <c r="J54" s="256" t="str">
        <f>E21</f>
        <v>ATELIÉR ZÍDKA, arch. kancelář, spol. s r.o.</v>
      </c>
      <c r="K54" s="225"/>
      <c r="L54" s="227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</row>
    <row r="55" spans="1:47" s="228" customFormat="1" ht="15.2" customHeight="1">
      <c r="A55" s="225"/>
      <c r="B55" s="226"/>
      <c r="C55" s="229" t="s">
        <v>31</v>
      </c>
      <c r="D55" s="225"/>
      <c r="E55" s="225"/>
      <c r="F55" s="230" t="str">
        <f>IF(E18="","",E18)</f>
        <v>Vyplň údaj</v>
      </c>
      <c r="G55" s="225"/>
      <c r="H55" s="225"/>
      <c r="I55" s="229" t="s">
        <v>38</v>
      </c>
      <c r="J55" s="256" t="str">
        <f>E24</f>
        <v>Ing Karel Dovrtěl</v>
      </c>
      <c r="K55" s="225"/>
      <c r="L55" s="227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</row>
    <row r="56" spans="1:47" s="228" customFormat="1" ht="10.35" customHeight="1">
      <c r="A56" s="225"/>
      <c r="B56" s="226"/>
      <c r="C56" s="225"/>
      <c r="D56" s="225"/>
      <c r="E56" s="225"/>
      <c r="F56" s="225"/>
      <c r="G56" s="225"/>
      <c r="H56" s="225"/>
      <c r="I56" s="225"/>
      <c r="J56" s="225"/>
      <c r="K56" s="225"/>
      <c r="L56" s="227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225"/>
      <c r="AE56" s="225"/>
    </row>
    <row r="57" spans="1:47" s="228" customFormat="1" ht="29.25" customHeight="1">
      <c r="A57" s="225"/>
      <c r="B57" s="226"/>
      <c r="C57" s="257" t="s">
        <v>97</v>
      </c>
      <c r="D57" s="242"/>
      <c r="E57" s="242"/>
      <c r="F57" s="242"/>
      <c r="G57" s="242"/>
      <c r="H57" s="242"/>
      <c r="I57" s="242"/>
      <c r="J57" s="258" t="s">
        <v>98</v>
      </c>
      <c r="K57" s="242"/>
      <c r="L57" s="227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</row>
    <row r="58" spans="1:47" s="228" customFormat="1" ht="10.35" customHeight="1">
      <c r="A58" s="225"/>
      <c r="B58" s="226"/>
      <c r="C58" s="225"/>
      <c r="D58" s="225"/>
      <c r="E58" s="225"/>
      <c r="F58" s="225"/>
      <c r="G58" s="225"/>
      <c r="H58" s="225"/>
      <c r="I58" s="225"/>
      <c r="J58" s="225"/>
      <c r="K58" s="225"/>
      <c r="L58" s="227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</row>
    <row r="59" spans="1:47" s="228" customFormat="1" ht="22.9" customHeight="1">
      <c r="A59" s="225"/>
      <c r="B59" s="226"/>
      <c r="C59" s="259" t="s">
        <v>74</v>
      </c>
      <c r="D59" s="225"/>
      <c r="E59" s="225"/>
      <c r="F59" s="225"/>
      <c r="G59" s="225"/>
      <c r="H59" s="225"/>
      <c r="I59" s="225"/>
      <c r="J59" s="237">
        <f>J84</f>
        <v>0</v>
      </c>
      <c r="K59" s="225"/>
      <c r="L59" s="227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U59" s="260" t="s">
        <v>99</v>
      </c>
    </row>
    <row r="60" spans="1:47" s="261" customFormat="1" ht="24.95" customHeight="1">
      <c r="B60" s="262"/>
      <c r="D60" s="263" t="s">
        <v>100</v>
      </c>
      <c r="E60" s="264"/>
      <c r="F60" s="264"/>
      <c r="G60" s="264"/>
      <c r="H60" s="264"/>
      <c r="I60" s="264"/>
      <c r="J60" s="265">
        <f>J85</f>
        <v>0</v>
      </c>
      <c r="L60" s="262"/>
    </row>
    <row r="61" spans="1:47" s="266" customFormat="1" ht="19.899999999999999" customHeight="1">
      <c r="B61" s="267"/>
      <c r="D61" s="268" t="s">
        <v>358</v>
      </c>
      <c r="E61" s="269"/>
      <c r="F61" s="269"/>
      <c r="G61" s="269"/>
      <c r="H61" s="269"/>
      <c r="I61" s="269"/>
      <c r="J61" s="270">
        <f>J86</f>
        <v>0</v>
      </c>
      <c r="L61" s="267"/>
    </row>
    <row r="62" spans="1:47" s="261" customFormat="1" ht="24.95" customHeight="1">
      <c r="B62" s="262"/>
      <c r="D62" s="263" t="s">
        <v>104</v>
      </c>
      <c r="E62" s="264"/>
      <c r="F62" s="264"/>
      <c r="G62" s="264"/>
      <c r="H62" s="264"/>
      <c r="I62" s="264"/>
      <c r="J62" s="265">
        <f>J111</f>
        <v>0</v>
      </c>
      <c r="L62" s="262"/>
    </row>
    <row r="63" spans="1:47" s="266" customFormat="1" ht="19.899999999999999" customHeight="1">
      <c r="B63" s="267"/>
      <c r="D63" s="268" t="s">
        <v>359</v>
      </c>
      <c r="E63" s="269"/>
      <c r="F63" s="269"/>
      <c r="G63" s="269"/>
      <c r="H63" s="269"/>
      <c r="I63" s="269"/>
      <c r="J63" s="270">
        <f>J112</f>
        <v>0</v>
      </c>
      <c r="L63" s="267"/>
    </row>
    <row r="64" spans="1:47" s="261" customFormat="1" ht="24.95" customHeight="1">
      <c r="B64" s="262"/>
      <c r="D64" s="263" t="s">
        <v>360</v>
      </c>
      <c r="E64" s="264"/>
      <c r="F64" s="264"/>
      <c r="G64" s="264"/>
      <c r="H64" s="264"/>
      <c r="I64" s="264"/>
      <c r="J64" s="265">
        <f>J172</f>
        <v>0</v>
      </c>
      <c r="L64" s="262"/>
    </row>
    <row r="65" spans="1:31" s="228" customFormat="1" ht="21.75" customHeight="1">
      <c r="A65" s="225"/>
      <c r="B65" s="226"/>
      <c r="C65" s="225"/>
      <c r="D65" s="225"/>
      <c r="E65" s="225"/>
      <c r="F65" s="225"/>
      <c r="G65" s="225"/>
      <c r="H65" s="225"/>
      <c r="I65" s="225"/>
      <c r="J65" s="225"/>
      <c r="K65" s="225"/>
      <c r="L65" s="227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</row>
    <row r="66" spans="1:31" s="228" customFormat="1" ht="6.95" customHeight="1">
      <c r="A66" s="225"/>
      <c r="B66" s="249"/>
      <c r="C66" s="250"/>
      <c r="D66" s="250"/>
      <c r="E66" s="250"/>
      <c r="F66" s="250"/>
      <c r="G66" s="250"/>
      <c r="H66" s="250"/>
      <c r="I66" s="250"/>
      <c r="J66" s="250"/>
      <c r="K66" s="250"/>
      <c r="L66" s="227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</row>
    <row r="67" spans="1:31" s="251" customFormat="1"/>
    <row r="68" spans="1:31" s="251" customFormat="1"/>
    <row r="69" spans="1:31" s="251" customFormat="1"/>
    <row r="70" spans="1:31" s="228" customFormat="1" ht="6.95" customHeight="1">
      <c r="A70" s="225"/>
      <c r="B70" s="252"/>
      <c r="C70" s="253"/>
      <c r="D70" s="253"/>
      <c r="E70" s="253"/>
      <c r="F70" s="253"/>
      <c r="G70" s="253"/>
      <c r="H70" s="253"/>
      <c r="I70" s="253"/>
      <c r="J70" s="253"/>
      <c r="K70" s="253"/>
      <c r="L70" s="227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</row>
    <row r="71" spans="1:31" s="228" customFormat="1" ht="24.95" customHeight="1">
      <c r="A71" s="225"/>
      <c r="B71" s="226"/>
      <c r="C71" s="254" t="s">
        <v>112</v>
      </c>
      <c r="D71" s="225"/>
      <c r="E71" s="225"/>
      <c r="F71" s="225"/>
      <c r="G71" s="225"/>
      <c r="H71" s="225"/>
      <c r="I71" s="225"/>
      <c r="J71" s="225"/>
      <c r="K71" s="225"/>
      <c r="L71" s="227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</row>
    <row r="72" spans="1:31" s="228" customFormat="1" ht="6.95" customHeight="1">
      <c r="A72" s="225"/>
      <c r="B72" s="226"/>
      <c r="C72" s="225"/>
      <c r="D72" s="225"/>
      <c r="E72" s="225"/>
      <c r="F72" s="225"/>
      <c r="G72" s="225"/>
      <c r="H72" s="225"/>
      <c r="I72" s="225"/>
      <c r="J72" s="225"/>
      <c r="K72" s="225"/>
      <c r="L72" s="227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</row>
    <row r="73" spans="1:31" s="228" customFormat="1" ht="12" customHeight="1">
      <c r="A73" s="225"/>
      <c r="B73" s="226"/>
      <c r="C73" s="229" t="s">
        <v>17</v>
      </c>
      <c r="D73" s="225"/>
      <c r="E73" s="225"/>
      <c r="F73" s="225"/>
      <c r="G73" s="225"/>
      <c r="H73" s="225"/>
      <c r="I73" s="225"/>
      <c r="J73" s="225"/>
      <c r="K73" s="225"/>
      <c r="L73" s="227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</row>
    <row r="74" spans="1:31" s="228" customFormat="1" ht="16.5" customHeight="1">
      <c r="A74" s="225"/>
      <c r="B74" s="226"/>
      <c r="C74" s="225"/>
      <c r="D74" s="225"/>
      <c r="E74" s="369" t="str">
        <f>E7</f>
        <v>Retence dešťových vod ze střech objektu ČNB v Hradci Králové</v>
      </c>
      <c r="F74" s="370"/>
      <c r="G74" s="370"/>
      <c r="H74" s="370"/>
      <c r="I74" s="225"/>
      <c r="J74" s="225"/>
      <c r="K74" s="225"/>
      <c r="L74" s="227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</row>
    <row r="75" spans="1:31" s="228" customFormat="1" ht="12" customHeight="1">
      <c r="A75" s="225"/>
      <c r="B75" s="226"/>
      <c r="C75" s="229" t="s">
        <v>93</v>
      </c>
      <c r="D75" s="225"/>
      <c r="E75" s="225"/>
      <c r="F75" s="225"/>
      <c r="G75" s="225"/>
      <c r="H75" s="225"/>
      <c r="I75" s="225"/>
      <c r="J75" s="225"/>
      <c r="K75" s="225"/>
      <c r="L75" s="227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</row>
    <row r="76" spans="1:31" s="228" customFormat="1" ht="16.5" customHeight="1">
      <c r="A76" s="225"/>
      <c r="B76" s="226"/>
      <c r="C76" s="225"/>
      <c r="D76" s="225"/>
      <c r="E76" s="367" t="str">
        <f>E9</f>
        <v>2.1 - Zdravotní technika</v>
      </c>
      <c r="F76" s="368"/>
      <c r="G76" s="368"/>
      <c r="H76" s="368"/>
      <c r="I76" s="225"/>
      <c r="J76" s="225"/>
      <c r="K76" s="225"/>
      <c r="L76" s="227"/>
      <c r="S76" s="225"/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</row>
    <row r="77" spans="1:31" s="228" customFormat="1" ht="6.95" customHeight="1">
      <c r="A77" s="225"/>
      <c r="B77" s="226"/>
      <c r="C77" s="225"/>
      <c r="D77" s="225"/>
      <c r="E77" s="225"/>
      <c r="F77" s="225"/>
      <c r="G77" s="225"/>
      <c r="H77" s="225"/>
      <c r="I77" s="225"/>
      <c r="J77" s="225"/>
      <c r="K77" s="225"/>
      <c r="L77" s="227"/>
      <c r="S77" s="225"/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  <c r="AE77" s="225"/>
    </row>
    <row r="78" spans="1:31" s="228" customFormat="1" ht="12" customHeight="1">
      <c r="A78" s="225"/>
      <c r="B78" s="226"/>
      <c r="C78" s="229" t="s">
        <v>22</v>
      </c>
      <c r="D78" s="225"/>
      <c r="E78" s="225"/>
      <c r="F78" s="230" t="str">
        <f>F12</f>
        <v>Hořická 1652/16, 500 02 Hradec Králové</v>
      </c>
      <c r="G78" s="225"/>
      <c r="H78" s="225"/>
      <c r="I78" s="229" t="s">
        <v>24</v>
      </c>
      <c r="J78" s="255" t="str">
        <f>IF(J12="","",J12)</f>
        <v>31. 3. 2025</v>
      </c>
      <c r="K78" s="225"/>
      <c r="L78" s="227"/>
      <c r="S78" s="225"/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</row>
    <row r="79" spans="1:31" s="228" customFormat="1" ht="6.95" customHeight="1">
      <c r="A79" s="225"/>
      <c r="B79" s="226"/>
      <c r="C79" s="225"/>
      <c r="D79" s="225"/>
      <c r="E79" s="225"/>
      <c r="F79" s="225"/>
      <c r="G79" s="225"/>
      <c r="H79" s="225"/>
      <c r="I79" s="225"/>
      <c r="J79" s="225"/>
      <c r="K79" s="225"/>
      <c r="L79" s="227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</row>
    <row r="80" spans="1:31" s="228" customFormat="1" ht="40.15" customHeight="1">
      <c r="A80" s="225"/>
      <c r="B80" s="226"/>
      <c r="C80" s="229" t="s">
        <v>26</v>
      </c>
      <c r="D80" s="225"/>
      <c r="E80" s="225"/>
      <c r="F80" s="230" t="str">
        <f>E15</f>
        <v>ČNB, Na Příkopě 28, Praha 1, PSČ 115 03</v>
      </c>
      <c r="G80" s="225"/>
      <c r="H80" s="225"/>
      <c r="I80" s="229" t="s">
        <v>33</v>
      </c>
      <c r="J80" s="256" t="str">
        <f>E21</f>
        <v>ATELIÉR ZÍDKA, arch. kancelář, spol. s r.o.</v>
      </c>
      <c r="K80" s="225"/>
      <c r="L80" s="227"/>
      <c r="S80" s="225"/>
      <c r="T80" s="225"/>
      <c r="U80" s="225"/>
      <c r="V80" s="225"/>
      <c r="W80" s="225"/>
      <c r="X80" s="225"/>
      <c r="Y80" s="225"/>
      <c r="Z80" s="225"/>
      <c r="AA80" s="225"/>
      <c r="AB80" s="225"/>
      <c r="AC80" s="225"/>
      <c r="AD80" s="225"/>
      <c r="AE80" s="225"/>
    </row>
    <row r="81" spans="1:65" s="228" customFormat="1" ht="15.2" customHeight="1">
      <c r="A81" s="225"/>
      <c r="B81" s="226"/>
      <c r="C81" s="229" t="s">
        <v>31</v>
      </c>
      <c r="D81" s="225"/>
      <c r="E81" s="225"/>
      <c r="F81" s="230" t="str">
        <f>IF(E18="","",E18)</f>
        <v>Vyplň údaj</v>
      </c>
      <c r="G81" s="225"/>
      <c r="H81" s="225"/>
      <c r="I81" s="229" t="s">
        <v>38</v>
      </c>
      <c r="J81" s="256" t="str">
        <f>E24</f>
        <v>Ing Karel Dovrtěl</v>
      </c>
      <c r="K81" s="225"/>
      <c r="L81" s="227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</row>
    <row r="82" spans="1:65" s="228" customFormat="1" ht="10.35" customHeight="1">
      <c r="A82" s="225"/>
      <c r="B82" s="226"/>
      <c r="C82" s="225"/>
      <c r="D82" s="225"/>
      <c r="E82" s="225"/>
      <c r="F82" s="225"/>
      <c r="G82" s="225"/>
      <c r="H82" s="225"/>
      <c r="I82" s="225"/>
      <c r="J82" s="225"/>
      <c r="K82" s="225"/>
      <c r="L82" s="227"/>
      <c r="S82" s="225"/>
      <c r="T82" s="225"/>
      <c r="U82" s="225"/>
      <c r="V82" s="225"/>
      <c r="W82" s="225"/>
      <c r="X82" s="225"/>
      <c r="Y82" s="225"/>
      <c r="Z82" s="225"/>
      <c r="AA82" s="225"/>
      <c r="AB82" s="225"/>
      <c r="AC82" s="225"/>
      <c r="AD82" s="225"/>
      <c r="AE82" s="225"/>
    </row>
    <row r="83" spans="1:65" s="280" customFormat="1" ht="29.25" customHeight="1">
      <c r="A83" s="271"/>
      <c r="B83" s="272"/>
      <c r="C83" s="273" t="s">
        <v>113</v>
      </c>
      <c r="D83" s="274" t="s">
        <v>61</v>
      </c>
      <c r="E83" s="274" t="s">
        <v>57</v>
      </c>
      <c r="F83" s="274" t="s">
        <v>58</v>
      </c>
      <c r="G83" s="274" t="s">
        <v>114</v>
      </c>
      <c r="H83" s="274" t="s">
        <v>115</v>
      </c>
      <c r="I83" s="274" t="s">
        <v>116</v>
      </c>
      <c r="J83" s="274" t="s">
        <v>98</v>
      </c>
      <c r="K83" s="275" t="s">
        <v>117</v>
      </c>
      <c r="L83" s="276"/>
      <c r="M83" s="277" t="s">
        <v>3</v>
      </c>
      <c r="N83" s="278" t="s">
        <v>46</v>
      </c>
      <c r="O83" s="278" t="s">
        <v>118</v>
      </c>
      <c r="P83" s="278" t="s">
        <v>119</v>
      </c>
      <c r="Q83" s="278" t="s">
        <v>120</v>
      </c>
      <c r="R83" s="278" t="s">
        <v>121</v>
      </c>
      <c r="S83" s="278" t="s">
        <v>122</v>
      </c>
      <c r="T83" s="279" t="s">
        <v>123</v>
      </c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</row>
    <row r="84" spans="1:65" s="228" customFormat="1" ht="22.9" customHeight="1">
      <c r="A84" s="225"/>
      <c r="B84" s="226"/>
      <c r="C84" s="281" t="s">
        <v>124</v>
      </c>
      <c r="D84" s="225"/>
      <c r="E84" s="225"/>
      <c r="F84" s="225"/>
      <c r="G84" s="225"/>
      <c r="H84" s="225"/>
      <c r="I84" s="225"/>
      <c r="J84" s="282">
        <f>BK84</f>
        <v>0</v>
      </c>
      <c r="K84" s="225"/>
      <c r="L84" s="226"/>
      <c r="M84" s="283"/>
      <c r="N84" s="284"/>
      <c r="O84" s="235"/>
      <c r="P84" s="285">
        <f>P85+P111+P172</f>
        <v>0</v>
      </c>
      <c r="Q84" s="235"/>
      <c r="R84" s="285">
        <f>R85+R111+R172</f>
        <v>3.6000000000000002E-4</v>
      </c>
      <c r="S84" s="235"/>
      <c r="T84" s="286">
        <f>T85+T111+T172</f>
        <v>0</v>
      </c>
      <c r="U84" s="225"/>
      <c r="V84" s="225"/>
      <c r="W84" s="225"/>
      <c r="X84" s="225"/>
      <c r="Y84" s="225"/>
      <c r="Z84" s="225"/>
      <c r="AA84" s="225"/>
      <c r="AB84" s="225"/>
      <c r="AC84" s="225"/>
      <c r="AD84" s="225"/>
      <c r="AE84" s="225"/>
      <c r="AT84" s="260" t="s">
        <v>75</v>
      </c>
      <c r="AU84" s="260" t="s">
        <v>99</v>
      </c>
      <c r="BK84" s="287">
        <f>BK85+BK111+BK172</f>
        <v>0</v>
      </c>
    </row>
    <row r="85" spans="1:65" s="288" customFormat="1" ht="25.9" customHeight="1">
      <c r="B85" s="289"/>
      <c r="D85" s="290" t="s">
        <v>75</v>
      </c>
      <c r="E85" s="291" t="s">
        <v>125</v>
      </c>
      <c r="F85" s="291" t="s">
        <v>126</v>
      </c>
      <c r="J85" s="292">
        <f>BK85</f>
        <v>0</v>
      </c>
      <c r="L85" s="289"/>
      <c r="M85" s="293"/>
      <c r="N85" s="294"/>
      <c r="O85" s="294"/>
      <c r="P85" s="295">
        <f>P86</f>
        <v>0</v>
      </c>
      <c r="Q85" s="294"/>
      <c r="R85" s="295">
        <f>R86</f>
        <v>3.6000000000000002E-4</v>
      </c>
      <c r="S85" s="294"/>
      <c r="T85" s="296">
        <f>T86</f>
        <v>0</v>
      </c>
      <c r="AR85" s="290" t="s">
        <v>81</v>
      </c>
      <c r="AT85" s="297" t="s">
        <v>75</v>
      </c>
      <c r="AU85" s="297" t="s">
        <v>76</v>
      </c>
      <c r="AY85" s="290" t="s">
        <v>127</v>
      </c>
      <c r="BK85" s="298">
        <f>BK86</f>
        <v>0</v>
      </c>
    </row>
    <row r="86" spans="1:65" s="288" customFormat="1" ht="22.9" customHeight="1">
      <c r="B86" s="289"/>
      <c r="D86" s="290" t="s">
        <v>75</v>
      </c>
      <c r="E86" s="299" t="s">
        <v>151</v>
      </c>
      <c r="F86" s="299" t="s">
        <v>361</v>
      </c>
      <c r="J86" s="300">
        <f>BK86</f>
        <v>0</v>
      </c>
      <c r="L86" s="289"/>
      <c r="M86" s="293"/>
      <c r="N86" s="294"/>
      <c r="O86" s="294"/>
      <c r="P86" s="295">
        <f>SUM(P87:P110)</f>
        <v>0</v>
      </c>
      <c r="Q86" s="294"/>
      <c r="R86" s="295">
        <f>SUM(R87:R110)</f>
        <v>3.6000000000000002E-4</v>
      </c>
      <c r="S86" s="294"/>
      <c r="T86" s="296">
        <f>SUM(T87:T110)</f>
        <v>0</v>
      </c>
      <c r="AR86" s="290" t="s">
        <v>81</v>
      </c>
      <c r="AT86" s="297" t="s">
        <v>75</v>
      </c>
      <c r="AU86" s="297" t="s">
        <v>81</v>
      </c>
      <c r="AY86" s="290" t="s">
        <v>127</v>
      </c>
      <c r="BK86" s="298">
        <f>SUM(BK87:BK110)</f>
        <v>0</v>
      </c>
    </row>
    <row r="87" spans="1:65" s="2" customFormat="1" ht="24.2" customHeight="1">
      <c r="A87" s="29"/>
      <c r="B87" s="226"/>
      <c r="C87" s="301" t="s">
        <v>81</v>
      </c>
      <c r="D87" s="301" t="s">
        <v>130</v>
      </c>
      <c r="E87" s="302" t="s">
        <v>362</v>
      </c>
      <c r="F87" s="224" t="s">
        <v>363</v>
      </c>
      <c r="G87" s="303" t="s">
        <v>208</v>
      </c>
      <c r="H87" s="304">
        <v>1</v>
      </c>
      <c r="I87" s="94"/>
      <c r="J87" s="327">
        <f>ROUND(I87*H87,2)</f>
        <v>0</v>
      </c>
      <c r="K87" s="224" t="s">
        <v>3</v>
      </c>
      <c r="L87" s="30"/>
      <c r="M87" s="95" t="s">
        <v>3</v>
      </c>
      <c r="N87" s="96" t="s">
        <v>47</v>
      </c>
      <c r="O87" s="49"/>
      <c r="P87" s="97">
        <f>O87*H87</f>
        <v>0</v>
      </c>
      <c r="Q87" s="97">
        <v>0</v>
      </c>
      <c r="R87" s="97">
        <f>Q87*H87</f>
        <v>0</v>
      </c>
      <c r="S87" s="97">
        <v>0</v>
      </c>
      <c r="T87" s="98">
        <f>S87*H87</f>
        <v>0</v>
      </c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R87" s="99" t="s">
        <v>145</v>
      </c>
      <c r="AT87" s="99" t="s">
        <v>130</v>
      </c>
      <c r="AU87" s="99" t="s">
        <v>85</v>
      </c>
      <c r="AY87" s="15" t="s">
        <v>127</v>
      </c>
      <c r="BE87" s="100">
        <f>IF(N87="základní",J87,0)</f>
        <v>0</v>
      </c>
      <c r="BF87" s="100">
        <f>IF(N87="snížená",J87,0)</f>
        <v>0</v>
      </c>
      <c r="BG87" s="100">
        <f>IF(N87="zákl. přenesená",J87,0)</f>
        <v>0</v>
      </c>
      <c r="BH87" s="100">
        <f>IF(N87="sníž. přenesená",J87,0)</f>
        <v>0</v>
      </c>
      <c r="BI87" s="100">
        <f>IF(N87="nulová",J87,0)</f>
        <v>0</v>
      </c>
      <c r="BJ87" s="15" t="s">
        <v>81</v>
      </c>
      <c r="BK87" s="100">
        <f>ROUND(I87*H87,2)</f>
        <v>0</v>
      </c>
      <c r="BL87" s="15" t="s">
        <v>145</v>
      </c>
      <c r="BM87" s="99" t="s">
        <v>85</v>
      </c>
    </row>
    <row r="88" spans="1:65" s="10" customFormat="1">
      <c r="B88" s="312"/>
      <c r="C88" s="313"/>
      <c r="D88" s="309" t="s">
        <v>139</v>
      </c>
      <c r="E88" s="314" t="s">
        <v>3</v>
      </c>
      <c r="F88" s="315" t="s">
        <v>364</v>
      </c>
      <c r="G88" s="313"/>
      <c r="H88" s="316">
        <v>1</v>
      </c>
      <c r="I88" s="112"/>
      <c r="J88" s="313"/>
      <c r="K88" s="313"/>
      <c r="L88" s="110"/>
      <c r="M88" s="113"/>
      <c r="N88" s="114"/>
      <c r="O88" s="114"/>
      <c r="P88" s="114"/>
      <c r="Q88" s="114"/>
      <c r="R88" s="114"/>
      <c r="S88" s="114"/>
      <c r="T88" s="115"/>
      <c r="AT88" s="111" t="s">
        <v>139</v>
      </c>
      <c r="AU88" s="111" t="s">
        <v>85</v>
      </c>
      <c r="AV88" s="10" t="s">
        <v>85</v>
      </c>
      <c r="AW88" s="10" t="s">
        <v>37</v>
      </c>
      <c r="AX88" s="10" t="s">
        <v>76</v>
      </c>
      <c r="AY88" s="111" t="s">
        <v>127</v>
      </c>
    </row>
    <row r="89" spans="1:65" s="11" customFormat="1">
      <c r="B89" s="317"/>
      <c r="C89" s="318"/>
      <c r="D89" s="309" t="s">
        <v>139</v>
      </c>
      <c r="E89" s="319" t="s">
        <v>3</v>
      </c>
      <c r="F89" s="320" t="s">
        <v>144</v>
      </c>
      <c r="G89" s="318"/>
      <c r="H89" s="321">
        <v>1</v>
      </c>
      <c r="I89" s="118"/>
      <c r="J89" s="318"/>
      <c r="K89" s="318"/>
      <c r="L89" s="116"/>
      <c r="M89" s="119"/>
      <c r="N89" s="120"/>
      <c r="O89" s="120"/>
      <c r="P89" s="120"/>
      <c r="Q89" s="120"/>
      <c r="R89" s="120"/>
      <c r="S89" s="120"/>
      <c r="T89" s="121"/>
      <c r="AT89" s="117" t="s">
        <v>139</v>
      </c>
      <c r="AU89" s="117" t="s">
        <v>85</v>
      </c>
      <c r="AV89" s="11" t="s">
        <v>145</v>
      </c>
      <c r="AW89" s="11" t="s">
        <v>37</v>
      </c>
      <c r="AX89" s="11" t="s">
        <v>81</v>
      </c>
      <c r="AY89" s="117" t="s">
        <v>127</v>
      </c>
    </row>
    <row r="90" spans="1:65" s="2" customFormat="1" ht="37.9" customHeight="1">
      <c r="A90" s="29"/>
      <c r="B90" s="226"/>
      <c r="C90" s="322" t="s">
        <v>85</v>
      </c>
      <c r="D90" s="322" t="s">
        <v>265</v>
      </c>
      <c r="E90" s="323" t="s">
        <v>365</v>
      </c>
      <c r="F90" s="324" t="s">
        <v>366</v>
      </c>
      <c r="G90" s="325" t="s">
        <v>208</v>
      </c>
      <c r="H90" s="326">
        <v>2</v>
      </c>
      <c r="I90" s="122"/>
      <c r="J90" s="328">
        <f>ROUND(I90*H90,2)</f>
        <v>0</v>
      </c>
      <c r="K90" s="324" t="s">
        <v>3</v>
      </c>
      <c r="L90" s="123"/>
      <c r="M90" s="124" t="s">
        <v>3</v>
      </c>
      <c r="N90" s="125" t="s">
        <v>47</v>
      </c>
      <c r="O90" s="49"/>
      <c r="P90" s="97">
        <f>O90*H90</f>
        <v>0</v>
      </c>
      <c r="Q90" s="97">
        <v>0</v>
      </c>
      <c r="R90" s="97">
        <f>Q90*H90</f>
        <v>0</v>
      </c>
      <c r="S90" s="97">
        <v>0</v>
      </c>
      <c r="T90" s="98">
        <f>S90*H90</f>
        <v>0</v>
      </c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R90" s="99" t="s">
        <v>184</v>
      </c>
      <c r="AT90" s="99" t="s">
        <v>265</v>
      </c>
      <c r="AU90" s="99" t="s">
        <v>85</v>
      </c>
      <c r="AY90" s="15" t="s">
        <v>127</v>
      </c>
      <c r="BE90" s="100">
        <f>IF(N90="základní",J90,0)</f>
        <v>0</v>
      </c>
      <c r="BF90" s="100">
        <f>IF(N90="snížená",J90,0)</f>
        <v>0</v>
      </c>
      <c r="BG90" s="100">
        <f>IF(N90="zákl. přenesená",J90,0)</f>
        <v>0</v>
      </c>
      <c r="BH90" s="100">
        <f>IF(N90="sníž. přenesená",J90,0)</f>
        <v>0</v>
      </c>
      <c r="BI90" s="100">
        <f>IF(N90="nulová",J90,0)</f>
        <v>0</v>
      </c>
      <c r="BJ90" s="15" t="s">
        <v>81</v>
      </c>
      <c r="BK90" s="100">
        <f>ROUND(I90*H90,2)</f>
        <v>0</v>
      </c>
      <c r="BL90" s="15" t="s">
        <v>145</v>
      </c>
      <c r="BM90" s="99" t="s">
        <v>145</v>
      </c>
    </row>
    <row r="91" spans="1:65" s="10" customFormat="1">
      <c r="B91" s="312"/>
      <c r="C91" s="313"/>
      <c r="D91" s="309" t="s">
        <v>139</v>
      </c>
      <c r="E91" s="314" t="s">
        <v>3</v>
      </c>
      <c r="F91" s="315" t="s">
        <v>367</v>
      </c>
      <c r="G91" s="313"/>
      <c r="H91" s="316">
        <v>2</v>
      </c>
      <c r="I91" s="112"/>
      <c r="J91" s="313"/>
      <c r="K91" s="313"/>
      <c r="L91" s="110"/>
      <c r="M91" s="113"/>
      <c r="N91" s="114"/>
      <c r="O91" s="114"/>
      <c r="P91" s="114"/>
      <c r="Q91" s="114"/>
      <c r="R91" s="114"/>
      <c r="S91" s="114"/>
      <c r="T91" s="115"/>
      <c r="AT91" s="111" t="s">
        <v>139</v>
      </c>
      <c r="AU91" s="111" t="s">
        <v>85</v>
      </c>
      <c r="AV91" s="10" t="s">
        <v>85</v>
      </c>
      <c r="AW91" s="10" t="s">
        <v>37</v>
      </c>
      <c r="AX91" s="10" t="s">
        <v>76</v>
      </c>
      <c r="AY91" s="111" t="s">
        <v>127</v>
      </c>
    </row>
    <row r="92" spans="1:65" s="11" customFormat="1">
      <c r="B92" s="317"/>
      <c r="C92" s="318"/>
      <c r="D92" s="309" t="s">
        <v>139</v>
      </c>
      <c r="E92" s="319" t="s">
        <v>3</v>
      </c>
      <c r="F92" s="320" t="s">
        <v>144</v>
      </c>
      <c r="G92" s="318"/>
      <c r="H92" s="321">
        <v>2</v>
      </c>
      <c r="I92" s="118"/>
      <c r="J92" s="318"/>
      <c r="K92" s="318"/>
      <c r="L92" s="116"/>
      <c r="M92" s="119"/>
      <c r="N92" s="120"/>
      <c r="O92" s="120"/>
      <c r="P92" s="120"/>
      <c r="Q92" s="120"/>
      <c r="R92" s="120"/>
      <c r="S92" s="120"/>
      <c r="T92" s="121"/>
      <c r="AT92" s="117" t="s">
        <v>139</v>
      </c>
      <c r="AU92" s="117" t="s">
        <v>85</v>
      </c>
      <c r="AV92" s="11" t="s">
        <v>145</v>
      </c>
      <c r="AW92" s="11" t="s">
        <v>37</v>
      </c>
      <c r="AX92" s="11" t="s">
        <v>81</v>
      </c>
      <c r="AY92" s="117" t="s">
        <v>127</v>
      </c>
    </row>
    <row r="93" spans="1:65" s="2" customFormat="1" ht="49.15" customHeight="1">
      <c r="A93" s="29"/>
      <c r="B93" s="226"/>
      <c r="C93" s="322" t="s">
        <v>151</v>
      </c>
      <c r="D93" s="322" t="s">
        <v>265</v>
      </c>
      <c r="E93" s="323" t="s">
        <v>368</v>
      </c>
      <c r="F93" s="324" t="s">
        <v>369</v>
      </c>
      <c r="G93" s="325" t="s">
        <v>208</v>
      </c>
      <c r="H93" s="326">
        <v>6</v>
      </c>
      <c r="I93" s="122"/>
      <c r="J93" s="328">
        <f>ROUND(I93*H93,2)</f>
        <v>0</v>
      </c>
      <c r="K93" s="324" t="s">
        <v>3</v>
      </c>
      <c r="L93" s="123"/>
      <c r="M93" s="124" t="s">
        <v>3</v>
      </c>
      <c r="N93" s="125" t="s">
        <v>47</v>
      </c>
      <c r="O93" s="49"/>
      <c r="P93" s="97">
        <f>O93*H93</f>
        <v>0</v>
      </c>
      <c r="Q93" s="97">
        <v>0</v>
      </c>
      <c r="R93" s="97">
        <f>Q93*H93</f>
        <v>0</v>
      </c>
      <c r="S93" s="97">
        <v>0</v>
      </c>
      <c r="T93" s="98">
        <f>S93*H93</f>
        <v>0</v>
      </c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R93" s="99" t="s">
        <v>184</v>
      </c>
      <c r="AT93" s="99" t="s">
        <v>265</v>
      </c>
      <c r="AU93" s="99" t="s">
        <v>85</v>
      </c>
      <c r="AY93" s="15" t="s">
        <v>127</v>
      </c>
      <c r="BE93" s="100">
        <f>IF(N93="základní",J93,0)</f>
        <v>0</v>
      </c>
      <c r="BF93" s="100">
        <f>IF(N93="snížená",J93,0)</f>
        <v>0</v>
      </c>
      <c r="BG93" s="100">
        <f>IF(N93="zákl. přenesená",J93,0)</f>
        <v>0</v>
      </c>
      <c r="BH93" s="100">
        <f>IF(N93="sníž. přenesená",J93,0)</f>
        <v>0</v>
      </c>
      <c r="BI93" s="100">
        <f>IF(N93="nulová",J93,0)</f>
        <v>0</v>
      </c>
      <c r="BJ93" s="15" t="s">
        <v>81</v>
      </c>
      <c r="BK93" s="100">
        <f>ROUND(I93*H93,2)</f>
        <v>0</v>
      </c>
      <c r="BL93" s="15" t="s">
        <v>145</v>
      </c>
      <c r="BM93" s="99" t="s">
        <v>173</v>
      </c>
    </row>
    <row r="94" spans="1:65" s="10" customFormat="1">
      <c r="B94" s="312"/>
      <c r="C94" s="313"/>
      <c r="D94" s="309" t="s">
        <v>139</v>
      </c>
      <c r="E94" s="314" t="s">
        <v>3</v>
      </c>
      <c r="F94" s="315" t="s">
        <v>370</v>
      </c>
      <c r="G94" s="313"/>
      <c r="H94" s="316">
        <v>6</v>
      </c>
      <c r="I94" s="112"/>
      <c r="J94" s="313"/>
      <c r="K94" s="313"/>
      <c r="L94" s="110"/>
      <c r="M94" s="113"/>
      <c r="N94" s="114"/>
      <c r="O94" s="114"/>
      <c r="P94" s="114"/>
      <c r="Q94" s="114"/>
      <c r="R94" s="114"/>
      <c r="S94" s="114"/>
      <c r="T94" s="115"/>
      <c r="AT94" s="111" t="s">
        <v>139</v>
      </c>
      <c r="AU94" s="111" t="s">
        <v>85</v>
      </c>
      <c r="AV94" s="10" t="s">
        <v>85</v>
      </c>
      <c r="AW94" s="10" t="s">
        <v>37</v>
      </c>
      <c r="AX94" s="10" t="s">
        <v>76</v>
      </c>
      <c r="AY94" s="111" t="s">
        <v>127</v>
      </c>
    </row>
    <row r="95" spans="1:65" s="11" customFormat="1">
      <c r="B95" s="317"/>
      <c r="C95" s="318"/>
      <c r="D95" s="309" t="s">
        <v>139</v>
      </c>
      <c r="E95" s="319" t="s">
        <v>3</v>
      </c>
      <c r="F95" s="320" t="s">
        <v>144</v>
      </c>
      <c r="G95" s="318"/>
      <c r="H95" s="321">
        <v>6</v>
      </c>
      <c r="I95" s="118"/>
      <c r="J95" s="318"/>
      <c r="K95" s="318"/>
      <c r="L95" s="116"/>
      <c r="M95" s="119"/>
      <c r="N95" s="120"/>
      <c r="O95" s="120"/>
      <c r="P95" s="120"/>
      <c r="Q95" s="120"/>
      <c r="R95" s="120"/>
      <c r="S95" s="120"/>
      <c r="T95" s="121"/>
      <c r="AT95" s="117" t="s">
        <v>139</v>
      </c>
      <c r="AU95" s="117" t="s">
        <v>85</v>
      </c>
      <c r="AV95" s="11" t="s">
        <v>145</v>
      </c>
      <c r="AW95" s="11" t="s">
        <v>37</v>
      </c>
      <c r="AX95" s="11" t="s">
        <v>81</v>
      </c>
      <c r="AY95" s="117" t="s">
        <v>127</v>
      </c>
    </row>
    <row r="96" spans="1:65" s="2" customFormat="1" ht="37.9" customHeight="1">
      <c r="A96" s="29"/>
      <c r="B96" s="226"/>
      <c r="C96" s="322" t="s">
        <v>145</v>
      </c>
      <c r="D96" s="322" t="s">
        <v>265</v>
      </c>
      <c r="E96" s="323" t="s">
        <v>371</v>
      </c>
      <c r="F96" s="324" t="s">
        <v>372</v>
      </c>
      <c r="G96" s="325" t="s">
        <v>208</v>
      </c>
      <c r="H96" s="326">
        <v>1</v>
      </c>
      <c r="I96" s="122"/>
      <c r="J96" s="328">
        <f>ROUND(I96*H96,2)</f>
        <v>0</v>
      </c>
      <c r="K96" s="324" t="s">
        <v>3</v>
      </c>
      <c r="L96" s="123"/>
      <c r="M96" s="124" t="s">
        <v>3</v>
      </c>
      <c r="N96" s="125" t="s">
        <v>47</v>
      </c>
      <c r="O96" s="49"/>
      <c r="P96" s="97">
        <f>O96*H96</f>
        <v>0</v>
      </c>
      <c r="Q96" s="97">
        <v>0</v>
      </c>
      <c r="R96" s="97">
        <f>Q96*H96</f>
        <v>0</v>
      </c>
      <c r="S96" s="97">
        <v>0</v>
      </c>
      <c r="T96" s="98">
        <f>S96*H96</f>
        <v>0</v>
      </c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R96" s="99" t="s">
        <v>184</v>
      </c>
      <c r="AT96" s="99" t="s">
        <v>265</v>
      </c>
      <c r="AU96" s="99" t="s">
        <v>85</v>
      </c>
      <c r="AY96" s="15" t="s">
        <v>127</v>
      </c>
      <c r="BE96" s="100">
        <f>IF(N96="základní",J96,0)</f>
        <v>0</v>
      </c>
      <c r="BF96" s="100">
        <f>IF(N96="snížená",J96,0)</f>
        <v>0</v>
      </c>
      <c r="BG96" s="100">
        <f>IF(N96="zákl. přenesená",J96,0)</f>
        <v>0</v>
      </c>
      <c r="BH96" s="100">
        <f>IF(N96="sníž. přenesená",J96,0)</f>
        <v>0</v>
      </c>
      <c r="BI96" s="100">
        <f>IF(N96="nulová",J96,0)</f>
        <v>0</v>
      </c>
      <c r="BJ96" s="15" t="s">
        <v>81</v>
      </c>
      <c r="BK96" s="100">
        <f>ROUND(I96*H96,2)</f>
        <v>0</v>
      </c>
      <c r="BL96" s="15" t="s">
        <v>145</v>
      </c>
      <c r="BM96" s="99" t="s">
        <v>184</v>
      </c>
    </row>
    <row r="97" spans="1:65" s="10" customFormat="1">
      <c r="B97" s="312"/>
      <c r="C97" s="313"/>
      <c r="D97" s="309" t="s">
        <v>139</v>
      </c>
      <c r="E97" s="314" t="s">
        <v>3</v>
      </c>
      <c r="F97" s="315" t="s">
        <v>373</v>
      </c>
      <c r="G97" s="313"/>
      <c r="H97" s="316">
        <v>1</v>
      </c>
      <c r="I97" s="112"/>
      <c r="J97" s="313"/>
      <c r="K97" s="313"/>
      <c r="L97" s="110"/>
      <c r="M97" s="113"/>
      <c r="N97" s="114"/>
      <c r="O97" s="114"/>
      <c r="P97" s="114"/>
      <c r="Q97" s="114"/>
      <c r="R97" s="114"/>
      <c r="S97" s="114"/>
      <c r="T97" s="115"/>
      <c r="AT97" s="111" t="s">
        <v>139</v>
      </c>
      <c r="AU97" s="111" t="s">
        <v>85</v>
      </c>
      <c r="AV97" s="10" t="s">
        <v>85</v>
      </c>
      <c r="AW97" s="10" t="s">
        <v>37</v>
      </c>
      <c r="AX97" s="10" t="s">
        <v>76</v>
      </c>
      <c r="AY97" s="111" t="s">
        <v>127</v>
      </c>
    </row>
    <row r="98" spans="1:65" s="11" customFormat="1">
      <c r="B98" s="317"/>
      <c r="C98" s="318"/>
      <c r="D98" s="309" t="s">
        <v>139</v>
      </c>
      <c r="E98" s="319" t="s">
        <v>3</v>
      </c>
      <c r="F98" s="320" t="s">
        <v>144</v>
      </c>
      <c r="G98" s="318"/>
      <c r="H98" s="321">
        <v>1</v>
      </c>
      <c r="I98" s="118"/>
      <c r="J98" s="318"/>
      <c r="K98" s="318"/>
      <c r="L98" s="116"/>
      <c r="M98" s="119"/>
      <c r="N98" s="120"/>
      <c r="O98" s="120"/>
      <c r="P98" s="120"/>
      <c r="Q98" s="120"/>
      <c r="R98" s="120"/>
      <c r="S98" s="120"/>
      <c r="T98" s="121"/>
      <c r="AT98" s="117" t="s">
        <v>139</v>
      </c>
      <c r="AU98" s="117" t="s">
        <v>85</v>
      </c>
      <c r="AV98" s="11" t="s">
        <v>145</v>
      </c>
      <c r="AW98" s="11" t="s">
        <v>37</v>
      </c>
      <c r="AX98" s="11" t="s">
        <v>81</v>
      </c>
      <c r="AY98" s="117" t="s">
        <v>127</v>
      </c>
    </row>
    <row r="99" spans="1:65" s="2" customFormat="1" ht="24.2" customHeight="1">
      <c r="A99" s="29"/>
      <c r="B99" s="226"/>
      <c r="C99" s="322" t="s">
        <v>164</v>
      </c>
      <c r="D99" s="322" t="s">
        <v>265</v>
      </c>
      <c r="E99" s="323" t="s">
        <v>374</v>
      </c>
      <c r="F99" s="324" t="s">
        <v>375</v>
      </c>
      <c r="G99" s="325" t="s">
        <v>208</v>
      </c>
      <c r="H99" s="326">
        <v>2</v>
      </c>
      <c r="I99" s="122"/>
      <c r="J99" s="328">
        <f>ROUND(I99*H99,2)</f>
        <v>0</v>
      </c>
      <c r="K99" s="324" t="s">
        <v>3</v>
      </c>
      <c r="L99" s="123"/>
      <c r="M99" s="124" t="s">
        <v>3</v>
      </c>
      <c r="N99" s="125" t="s">
        <v>47</v>
      </c>
      <c r="O99" s="49"/>
      <c r="P99" s="97">
        <f>O99*H99</f>
        <v>0</v>
      </c>
      <c r="Q99" s="97">
        <v>0</v>
      </c>
      <c r="R99" s="97">
        <f>Q99*H99</f>
        <v>0</v>
      </c>
      <c r="S99" s="97">
        <v>0</v>
      </c>
      <c r="T99" s="98">
        <f>S99*H99</f>
        <v>0</v>
      </c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R99" s="99" t="s">
        <v>184</v>
      </c>
      <c r="AT99" s="99" t="s">
        <v>265</v>
      </c>
      <c r="AU99" s="99" t="s">
        <v>85</v>
      </c>
      <c r="AY99" s="15" t="s">
        <v>127</v>
      </c>
      <c r="BE99" s="100">
        <f>IF(N99="základní",J99,0)</f>
        <v>0</v>
      </c>
      <c r="BF99" s="100">
        <f>IF(N99="snížená",J99,0)</f>
        <v>0</v>
      </c>
      <c r="BG99" s="100">
        <f>IF(N99="zákl. přenesená",J99,0)</f>
        <v>0</v>
      </c>
      <c r="BH99" s="100">
        <f>IF(N99="sníž. přenesená",J99,0)</f>
        <v>0</v>
      </c>
      <c r="BI99" s="100">
        <f>IF(N99="nulová",J99,0)</f>
        <v>0</v>
      </c>
      <c r="BJ99" s="15" t="s">
        <v>81</v>
      </c>
      <c r="BK99" s="100">
        <f>ROUND(I99*H99,2)</f>
        <v>0</v>
      </c>
      <c r="BL99" s="15" t="s">
        <v>145</v>
      </c>
      <c r="BM99" s="99" t="s">
        <v>196</v>
      </c>
    </row>
    <row r="100" spans="1:65" s="10" customFormat="1">
      <c r="B100" s="312"/>
      <c r="C100" s="313"/>
      <c r="D100" s="309" t="s">
        <v>139</v>
      </c>
      <c r="E100" s="314" t="s">
        <v>3</v>
      </c>
      <c r="F100" s="315" t="s">
        <v>376</v>
      </c>
      <c r="G100" s="313"/>
      <c r="H100" s="316">
        <v>2</v>
      </c>
      <c r="I100" s="112"/>
      <c r="J100" s="313"/>
      <c r="K100" s="313"/>
      <c r="L100" s="110"/>
      <c r="M100" s="113"/>
      <c r="N100" s="114"/>
      <c r="O100" s="114"/>
      <c r="P100" s="114"/>
      <c r="Q100" s="114"/>
      <c r="R100" s="114"/>
      <c r="S100" s="114"/>
      <c r="T100" s="115"/>
      <c r="AT100" s="111" t="s">
        <v>139</v>
      </c>
      <c r="AU100" s="111" t="s">
        <v>85</v>
      </c>
      <c r="AV100" s="10" t="s">
        <v>85</v>
      </c>
      <c r="AW100" s="10" t="s">
        <v>37</v>
      </c>
      <c r="AX100" s="10" t="s">
        <v>76</v>
      </c>
      <c r="AY100" s="111" t="s">
        <v>127</v>
      </c>
    </row>
    <row r="101" spans="1:65" s="11" customFormat="1">
      <c r="B101" s="317"/>
      <c r="C101" s="318"/>
      <c r="D101" s="309" t="s">
        <v>139</v>
      </c>
      <c r="E101" s="319" t="s">
        <v>3</v>
      </c>
      <c r="F101" s="320" t="s">
        <v>144</v>
      </c>
      <c r="G101" s="318"/>
      <c r="H101" s="321">
        <v>2</v>
      </c>
      <c r="I101" s="118"/>
      <c r="J101" s="318"/>
      <c r="K101" s="318"/>
      <c r="L101" s="116"/>
      <c r="M101" s="119"/>
      <c r="N101" s="120"/>
      <c r="O101" s="120"/>
      <c r="P101" s="120"/>
      <c r="Q101" s="120"/>
      <c r="R101" s="120"/>
      <c r="S101" s="120"/>
      <c r="T101" s="121"/>
      <c r="AT101" s="117" t="s">
        <v>139</v>
      </c>
      <c r="AU101" s="117" t="s">
        <v>85</v>
      </c>
      <c r="AV101" s="11" t="s">
        <v>145</v>
      </c>
      <c r="AW101" s="11" t="s">
        <v>37</v>
      </c>
      <c r="AX101" s="11" t="s">
        <v>81</v>
      </c>
      <c r="AY101" s="117" t="s">
        <v>127</v>
      </c>
    </row>
    <row r="102" spans="1:65" s="2" customFormat="1" ht="33" customHeight="1">
      <c r="A102" s="29"/>
      <c r="B102" s="226"/>
      <c r="C102" s="322" t="s">
        <v>173</v>
      </c>
      <c r="D102" s="322" t="s">
        <v>265</v>
      </c>
      <c r="E102" s="323" t="s">
        <v>377</v>
      </c>
      <c r="F102" s="324" t="s">
        <v>378</v>
      </c>
      <c r="G102" s="325" t="s">
        <v>208</v>
      </c>
      <c r="H102" s="326">
        <v>3</v>
      </c>
      <c r="I102" s="122"/>
      <c r="J102" s="328">
        <f>ROUND(I102*H102,2)</f>
        <v>0</v>
      </c>
      <c r="K102" s="324" t="s">
        <v>3</v>
      </c>
      <c r="L102" s="123"/>
      <c r="M102" s="124" t="s">
        <v>3</v>
      </c>
      <c r="N102" s="125" t="s">
        <v>47</v>
      </c>
      <c r="O102" s="49"/>
      <c r="P102" s="97">
        <f>O102*H102</f>
        <v>0</v>
      </c>
      <c r="Q102" s="97">
        <v>0</v>
      </c>
      <c r="R102" s="97">
        <f>Q102*H102</f>
        <v>0</v>
      </c>
      <c r="S102" s="97">
        <v>0</v>
      </c>
      <c r="T102" s="98">
        <f>S102*H102</f>
        <v>0</v>
      </c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R102" s="99" t="s">
        <v>184</v>
      </c>
      <c r="AT102" s="99" t="s">
        <v>265</v>
      </c>
      <c r="AU102" s="99" t="s">
        <v>85</v>
      </c>
      <c r="AY102" s="15" t="s">
        <v>127</v>
      </c>
      <c r="BE102" s="100">
        <f>IF(N102="základní",J102,0)</f>
        <v>0</v>
      </c>
      <c r="BF102" s="100">
        <f>IF(N102="snížená",J102,0)</f>
        <v>0</v>
      </c>
      <c r="BG102" s="100">
        <f>IF(N102="zákl. přenesená",J102,0)</f>
        <v>0</v>
      </c>
      <c r="BH102" s="100">
        <f>IF(N102="sníž. přenesená",J102,0)</f>
        <v>0</v>
      </c>
      <c r="BI102" s="100">
        <f>IF(N102="nulová",J102,0)</f>
        <v>0</v>
      </c>
      <c r="BJ102" s="15" t="s">
        <v>81</v>
      </c>
      <c r="BK102" s="100">
        <f>ROUND(I102*H102,2)</f>
        <v>0</v>
      </c>
      <c r="BL102" s="15" t="s">
        <v>145</v>
      </c>
      <c r="BM102" s="99" t="s">
        <v>9</v>
      </c>
    </row>
    <row r="103" spans="1:65" s="10" customFormat="1">
      <c r="B103" s="312"/>
      <c r="C103" s="313"/>
      <c r="D103" s="309" t="s">
        <v>139</v>
      </c>
      <c r="E103" s="314" t="s">
        <v>3</v>
      </c>
      <c r="F103" s="315" t="s">
        <v>379</v>
      </c>
      <c r="G103" s="313"/>
      <c r="H103" s="316">
        <v>3</v>
      </c>
      <c r="I103" s="112"/>
      <c r="J103" s="313"/>
      <c r="K103" s="313"/>
      <c r="L103" s="110"/>
      <c r="M103" s="113"/>
      <c r="N103" s="114"/>
      <c r="O103" s="114"/>
      <c r="P103" s="114"/>
      <c r="Q103" s="114"/>
      <c r="R103" s="114"/>
      <c r="S103" s="114"/>
      <c r="T103" s="115"/>
      <c r="AT103" s="111" t="s">
        <v>139</v>
      </c>
      <c r="AU103" s="111" t="s">
        <v>85</v>
      </c>
      <c r="AV103" s="10" t="s">
        <v>85</v>
      </c>
      <c r="AW103" s="10" t="s">
        <v>37</v>
      </c>
      <c r="AX103" s="10" t="s">
        <v>76</v>
      </c>
      <c r="AY103" s="111" t="s">
        <v>127</v>
      </c>
    </row>
    <row r="104" spans="1:65" s="11" customFormat="1">
      <c r="B104" s="317"/>
      <c r="C104" s="318"/>
      <c r="D104" s="309" t="s">
        <v>139</v>
      </c>
      <c r="E104" s="319" t="s">
        <v>3</v>
      </c>
      <c r="F104" s="320" t="s">
        <v>144</v>
      </c>
      <c r="G104" s="318"/>
      <c r="H104" s="321">
        <v>3</v>
      </c>
      <c r="I104" s="118"/>
      <c r="J104" s="318"/>
      <c r="K104" s="318"/>
      <c r="L104" s="116"/>
      <c r="M104" s="119"/>
      <c r="N104" s="120"/>
      <c r="O104" s="120"/>
      <c r="P104" s="120"/>
      <c r="Q104" s="120"/>
      <c r="R104" s="120"/>
      <c r="S104" s="120"/>
      <c r="T104" s="121"/>
      <c r="AT104" s="117" t="s">
        <v>139</v>
      </c>
      <c r="AU104" s="117" t="s">
        <v>85</v>
      </c>
      <c r="AV104" s="11" t="s">
        <v>145</v>
      </c>
      <c r="AW104" s="11" t="s">
        <v>37</v>
      </c>
      <c r="AX104" s="11" t="s">
        <v>81</v>
      </c>
      <c r="AY104" s="117" t="s">
        <v>127</v>
      </c>
    </row>
    <row r="105" spans="1:65" s="2" customFormat="1" ht="24.2" customHeight="1">
      <c r="A105" s="29"/>
      <c r="B105" s="226"/>
      <c r="C105" s="322" t="s">
        <v>179</v>
      </c>
      <c r="D105" s="322" t="s">
        <v>265</v>
      </c>
      <c r="E105" s="323" t="s">
        <v>380</v>
      </c>
      <c r="F105" s="324" t="s">
        <v>381</v>
      </c>
      <c r="G105" s="325" t="s">
        <v>208</v>
      </c>
      <c r="H105" s="326">
        <v>1</v>
      </c>
      <c r="I105" s="122"/>
      <c r="J105" s="328">
        <f>ROUND(I105*H105,2)</f>
        <v>0</v>
      </c>
      <c r="K105" s="324" t="s">
        <v>134</v>
      </c>
      <c r="L105" s="123"/>
      <c r="M105" s="124" t="s">
        <v>3</v>
      </c>
      <c r="N105" s="125" t="s">
        <v>47</v>
      </c>
      <c r="O105" s="49"/>
      <c r="P105" s="97">
        <f>O105*H105</f>
        <v>0</v>
      </c>
      <c r="Q105" s="97">
        <v>3.6000000000000002E-4</v>
      </c>
      <c r="R105" s="97">
        <f>Q105*H105</f>
        <v>3.6000000000000002E-4</v>
      </c>
      <c r="S105" s="97">
        <v>0</v>
      </c>
      <c r="T105" s="98">
        <f>S105*H105</f>
        <v>0</v>
      </c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R105" s="99" t="s">
        <v>268</v>
      </c>
      <c r="AT105" s="99" t="s">
        <v>265</v>
      </c>
      <c r="AU105" s="99" t="s">
        <v>85</v>
      </c>
      <c r="AY105" s="15" t="s">
        <v>127</v>
      </c>
      <c r="BE105" s="100">
        <f>IF(N105="základní",J105,0)</f>
        <v>0</v>
      </c>
      <c r="BF105" s="100">
        <f>IF(N105="snížená",J105,0)</f>
        <v>0</v>
      </c>
      <c r="BG105" s="100">
        <f>IF(N105="zákl. přenesená",J105,0)</f>
        <v>0</v>
      </c>
      <c r="BH105" s="100">
        <f>IF(N105="sníž. přenesená",J105,0)</f>
        <v>0</v>
      </c>
      <c r="BI105" s="100">
        <f>IF(N105="nulová",J105,0)</f>
        <v>0</v>
      </c>
      <c r="BJ105" s="15" t="s">
        <v>81</v>
      </c>
      <c r="BK105" s="100">
        <f>ROUND(I105*H105,2)</f>
        <v>0</v>
      </c>
      <c r="BL105" s="15" t="s">
        <v>135</v>
      </c>
      <c r="BM105" s="99" t="s">
        <v>382</v>
      </c>
    </row>
    <row r="106" spans="1:65" s="10" customFormat="1">
      <c r="B106" s="312"/>
      <c r="C106" s="313"/>
      <c r="D106" s="309" t="s">
        <v>139</v>
      </c>
      <c r="E106" s="314" t="s">
        <v>3</v>
      </c>
      <c r="F106" s="315" t="s">
        <v>383</v>
      </c>
      <c r="G106" s="313"/>
      <c r="H106" s="316">
        <v>1</v>
      </c>
      <c r="I106" s="112"/>
      <c r="J106" s="313"/>
      <c r="K106" s="313"/>
      <c r="L106" s="110"/>
      <c r="M106" s="113"/>
      <c r="N106" s="114"/>
      <c r="O106" s="114"/>
      <c r="P106" s="114"/>
      <c r="Q106" s="114"/>
      <c r="R106" s="114"/>
      <c r="S106" s="114"/>
      <c r="T106" s="115"/>
      <c r="AT106" s="111" t="s">
        <v>139</v>
      </c>
      <c r="AU106" s="111" t="s">
        <v>85</v>
      </c>
      <c r="AV106" s="10" t="s">
        <v>85</v>
      </c>
      <c r="AW106" s="10" t="s">
        <v>37</v>
      </c>
      <c r="AX106" s="10" t="s">
        <v>76</v>
      </c>
      <c r="AY106" s="111" t="s">
        <v>127</v>
      </c>
    </row>
    <row r="107" spans="1:65" s="11" customFormat="1">
      <c r="B107" s="317"/>
      <c r="C107" s="318"/>
      <c r="D107" s="309" t="s">
        <v>139</v>
      </c>
      <c r="E107" s="319" t="s">
        <v>3</v>
      </c>
      <c r="F107" s="320" t="s">
        <v>144</v>
      </c>
      <c r="G107" s="318"/>
      <c r="H107" s="321">
        <v>1</v>
      </c>
      <c r="I107" s="118"/>
      <c r="J107" s="318"/>
      <c r="K107" s="318"/>
      <c r="L107" s="116"/>
      <c r="M107" s="119"/>
      <c r="N107" s="120"/>
      <c r="O107" s="120"/>
      <c r="P107" s="120"/>
      <c r="Q107" s="120"/>
      <c r="R107" s="120"/>
      <c r="S107" s="120"/>
      <c r="T107" s="121"/>
      <c r="AT107" s="117" t="s">
        <v>139</v>
      </c>
      <c r="AU107" s="117" t="s">
        <v>85</v>
      </c>
      <c r="AV107" s="11" t="s">
        <v>145</v>
      </c>
      <c r="AW107" s="11" t="s">
        <v>37</v>
      </c>
      <c r="AX107" s="11" t="s">
        <v>81</v>
      </c>
      <c r="AY107" s="117" t="s">
        <v>127</v>
      </c>
    </row>
    <row r="108" spans="1:65" s="2" customFormat="1" ht="24.2" customHeight="1">
      <c r="A108" s="29"/>
      <c r="B108" s="226"/>
      <c r="C108" s="322" t="s">
        <v>184</v>
      </c>
      <c r="D108" s="322" t="s">
        <v>265</v>
      </c>
      <c r="E108" s="323" t="s">
        <v>384</v>
      </c>
      <c r="F108" s="324" t="s">
        <v>385</v>
      </c>
      <c r="G108" s="325" t="s">
        <v>208</v>
      </c>
      <c r="H108" s="326">
        <v>1</v>
      </c>
      <c r="I108" s="122"/>
      <c r="J108" s="328">
        <f>ROUND(I108*H108,2)</f>
        <v>0</v>
      </c>
      <c r="K108" s="324" t="s">
        <v>3</v>
      </c>
      <c r="L108" s="123"/>
      <c r="M108" s="124" t="s">
        <v>3</v>
      </c>
      <c r="N108" s="125" t="s">
        <v>47</v>
      </c>
      <c r="O108" s="49"/>
      <c r="P108" s="97">
        <f>O108*H108</f>
        <v>0</v>
      </c>
      <c r="Q108" s="97">
        <v>0</v>
      </c>
      <c r="R108" s="97">
        <f>Q108*H108</f>
        <v>0</v>
      </c>
      <c r="S108" s="97">
        <v>0</v>
      </c>
      <c r="T108" s="98">
        <f>S108*H108</f>
        <v>0</v>
      </c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R108" s="99" t="s">
        <v>268</v>
      </c>
      <c r="AT108" s="99" t="s">
        <v>265</v>
      </c>
      <c r="AU108" s="99" t="s">
        <v>85</v>
      </c>
      <c r="AY108" s="15" t="s">
        <v>127</v>
      </c>
      <c r="BE108" s="100">
        <f>IF(N108="základní",J108,0)</f>
        <v>0</v>
      </c>
      <c r="BF108" s="100">
        <f>IF(N108="snížená",J108,0)</f>
        <v>0</v>
      </c>
      <c r="BG108" s="100">
        <f>IF(N108="zákl. přenesená",J108,0)</f>
        <v>0</v>
      </c>
      <c r="BH108" s="100">
        <f>IF(N108="sníž. přenesená",J108,0)</f>
        <v>0</v>
      </c>
      <c r="BI108" s="100">
        <f>IF(N108="nulová",J108,0)</f>
        <v>0</v>
      </c>
      <c r="BJ108" s="15" t="s">
        <v>81</v>
      </c>
      <c r="BK108" s="100">
        <f>ROUND(I108*H108,2)</f>
        <v>0</v>
      </c>
      <c r="BL108" s="15" t="s">
        <v>135</v>
      </c>
      <c r="BM108" s="99" t="s">
        <v>386</v>
      </c>
    </row>
    <row r="109" spans="1:65" s="10" customFormat="1">
      <c r="B109" s="312"/>
      <c r="C109" s="313"/>
      <c r="D109" s="309" t="s">
        <v>139</v>
      </c>
      <c r="E109" s="314" t="s">
        <v>3</v>
      </c>
      <c r="F109" s="315" t="s">
        <v>387</v>
      </c>
      <c r="G109" s="313"/>
      <c r="H109" s="316">
        <v>1</v>
      </c>
      <c r="I109" s="112"/>
      <c r="J109" s="313"/>
      <c r="K109" s="313"/>
      <c r="L109" s="110"/>
      <c r="M109" s="113"/>
      <c r="N109" s="114"/>
      <c r="O109" s="114"/>
      <c r="P109" s="114"/>
      <c r="Q109" s="114"/>
      <c r="R109" s="114"/>
      <c r="S109" s="114"/>
      <c r="T109" s="115"/>
      <c r="AT109" s="111" t="s">
        <v>139</v>
      </c>
      <c r="AU109" s="111" t="s">
        <v>85</v>
      </c>
      <c r="AV109" s="10" t="s">
        <v>85</v>
      </c>
      <c r="AW109" s="10" t="s">
        <v>37</v>
      </c>
      <c r="AX109" s="10" t="s">
        <v>76</v>
      </c>
      <c r="AY109" s="111" t="s">
        <v>127</v>
      </c>
    </row>
    <row r="110" spans="1:65" s="11" customFormat="1">
      <c r="B110" s="317"/>
      <c r="C110" s="318"/>
      <c r="D110" s="309" t="s">
        <v>139</v>
      </c>
      <c r="E110" s="319" t="s">
        <v>3</v>
      </c>
      <c r="F110" s="320" t="s">
        <v>144</v>
      </c>
      <c r="G110" s="318"/>
      <c r="H110" s="321">
        <v>1</v>
      </c>
      <c r="I110" s="118"/>
      <c r="J110" s="318"/>
      <c r="K110" s="318"/>
      <c r="L110" s="116"/>
      <c r="M110" s="119"/>
      <c r="N110" s="120"/>
      <c r="O110" s="120"/>
      <c r="P110" s="120"/>
      <c r="Q110" s="120"/>
      <c r="R110" s="120"/>
      <c r="S110" s="120"/>
      <c r="T110" s="121"/>
      <c r="AT110" s="117" t="s">
        <v>139</v>
      </c>
      <c r="AU110" s="117" t="s">
        <v>85</v>
      </c>
      <c r="AV110" s="11" t="s">
        <v>145</v>
      </c>
      <c r="AW110" s="11" t="s">
        <v>37</v>
      </c>
      <c r="AX110" s="11" t="s">
        <v>81</v>
      </c>
      <c r="AY110" s="117" t="s">
        <v>127</v>
      </c>
    </row>
    <row r="111" spans="1:65" s="8" customFormat="1" ht="25.9" customHeight="1">
      <c r="B111" s="289"/>
      <c r="C111" s="288"/>
      <c r="D111" s="290" t="s">
        <v>75</v>
      </c>
      <c r="E111" s="291" t="s">
        <v>201</v>
      </c>
      <c r="F111" s="291" t="s">
        <v>202</v>
      </c>
      <c r="G111" s="288"/>
      <c r="H111" s="288"/>
      <c r="I111" s="87"/>
      <c r="J111" s="292">
        <f>BK111</f>
        <v>0</v>
      </c>
      <c r="K111" s="288"/>
      <c r="L111" s="85"/>
      <c r="M111" s="88"/>
      <c r="N111" s="89"/>
      <c r="O111" s="89"/>
      <c r="P111" s="90">
        <f>P112</f>
        <v>0</v>
      </c>
      <c r="Q111" s="89"/>
      <c r="R111" s="90">
        <f>R112</f>
        <v>0</v>
      </c>
      <c r="S111" s="89"/>
      <c r="T111" s="91">
        <f>T112</f>
        <v>0</v>
      </c>
      <c r="AR111" s="86" t="s">
        <v>85</v>
      </c>
      <c r="AT111" s="92" t="s">
        <v>75</v>
      </c>
      <c r="AU111" s="92" t="s">
        <v>76</v>
      </c>
      <c r="AY111" s="86" t="s">
        <v>127</v>
      </c>
      <c r="BK111" s="93">
        <f>BK112</f>
        <v>0</v>
      </c>
    </row>
    <row r="112" spans="1:65" s="8" customFormat="1" ht="22.9" customHeight="1">
      <c r="B112" s="289"/>
      <c r="C112" s="288"/>
      <c r="D112" s="290" t="s">
        <v>75</v>
      </c>
      <c r="E112" s="299" t="s">
        <v>388</v>
      </c>
      <c r="F112" s="299" t="s">
        <v>389</v>
      </c>
      <c r="G112" s="288"/>
      <c r="H112" s="288"/>
      <c r="I112" s="87"/>
      <c r="J112" s="300">
        <f>BK112</f>
        <v>0</v>
      </c>
      <c r="K112" s="288"/>
      <c r="L112" s="85"/>
      <c r="M112" s="88"/>
      <c r="N112" s="89"/>
      <c r="O112" s="89"/>
      <c r="P112" s="90">
        <f>SUM(P113:P171)</f>
        <v>0</v>
      </c>
      <c r="Q112" s="89"/>
      <c r="R112" s="90">
        <f>SUM(R113:R171)</f>
        <v>0</v>
      </c>
      <c r="S112" s="89"/>
      <c r="T112" s="91">
        <f>SUM(T113:T171)</f>
        <v>0</v>
      </c>
      <c r="AR112" s="86" t="s">
        <v>85</v>
      </c>
      <c r="AT112" s="92" t="s">
        <v>75</v>
      </c>
      <c r="AU112" s="92" t="s">
        <v>81</v>
      </c>
      <c r="AY112" s="86" t="s">
        <v>127</v>
      </c>
      <c r="BK112" s="93">
        <f>SUM(BK113:BK171)</f>
        <v>0</v>
      </c>
    </row>
    <row r="113" spans="1:65" s="2" customFormat="1" ht="24.2" customHeight="1">
      <c r="A113" s="29"/>
      <c r="B113" s="226"/>
      <c r="C113" s="301" t="s">
        <v>128</v>
      </c>
      <c r="D113" s="301" t="s">
        <v>130</v>
      </c>
      <c r="E113" s="302" t="s">
        <v>390</v>
      </c>
      <c r="F113" s="224" t="s">
        <v>391</v>
      </c>
      <c r="G113" s="303" t="s">
        <v>208</v>
      </c>
      <c r="H113" s="304">
        <v>5</v>
      </c>
      <c r="I113" s="94"/>
      <c r="J113" s="327">
        <f>ROUND(I113*H113,2)</f>
        <v>0</v>
      </c>
      <c r="K113" s="224" t="s">
        <v>134</v>
      </c>
      <c r="L113" s="30"/>
      <c r="M113" s="95" t="s">
        <v>3</v>
      </c>
      <c r="N113" s="96" t="s">
        <v>47</v>
      </c>
      <c r="O113" s="49"/>
      <c r="P113" s="97">
        <f>O113*H113</f>
        <v>0</v>
      </c>
      <c r="Q113" s="97">
        <v>0</v>
      </c>
      <c r="R113" s="97">
        <f>Q113*H113</f>
        <v>0</v>
      </c>
      <c r="S113" s="97">
        <v>0</v>
      </c>
      <c r="T113" s="98">
        <f>S113*H113</f>
        <v>0</v>
      </c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R113" s="99" t="s">
        <v>135</v>
      </c>
      <c r="AT113" s="99" t="s">
        <v>130</v>
      </c>
      <c r="AU113" s="99" t="s">
        <v>85</v>
      </c>
      <c r="AY113" s="15" t="s">
        <v>127</v>
      </c>
      <c r="BE113" s="100">
        <f>IF(N113="základní",J113,0)</f>
        <v>0</v>
      </c>
      <c r="BF113" s="100">
        <f>IF(N113="snížená",J113,0)</f>
        <v>0</v>
      </c>
      <c r="BG113" s="100">
        <f>IF(N113="zákl. přenesená",J113,0)</f>
        <v>0</v>
      </c>
      <c r="BH113" s="100">
        <f>IF(N113="sníž. přenesená",J113,0)</f>
        <v>0</v>
      </c>
      <c r="BI113" s="100">
        <f>IF(N113="nulová",J113,0)</f>
        <v>0</v>
      </c>
      <c r="BJ113" s="15" t="s">
        <v>81</v>
      </c>
      <c r="BK113" s="100">
        <f>ROUND(I113*H113,2)</f>
        <v>0</v>
      </c>
      <c r="BL113" s="15" t="s">
        <v>135</v>
      </c>
      <c r="BM113" s="99" t="s">
        <v>228</v>
      </c>
    </row>
    <row r="114" spans="1:65" s="2" customFormat="1">
      <c r="A114" s="29"/>
      <c r="B114" s="226"/>
      <c r="C114" s="225"/>
      <c r="D114" s="305" t="s">
        <v>137</v>
      </c>
      <c r="E114" s="225"/>
      <c r="F114" s="306" t="s">
        <v>392</v>
      </c>
      <c r="G114" s="225"/>
      <c r="H114" s="225"/>
      <c r="I114" s="101"/>
      <c r="J114" s="225"/>
      <c r="K114" s="225"/>
      <c r="L114" s="30"/>
      <c r="M114" s="102"/>
      <c r="N114" s="103"/>
      <c r="O114" s="49"/>
      <c r="P114" s="49"/>
      <c r="Q114" s="49"/>
      <c r="R114" s="49"/>
      <c r="S114" s="49"/>
      <c r="T114" s="50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T114" s="15" t="s">
        <v>137</v>
      </c>
      <c r="AU114" s="15" t="s">
        <v>85</v>
      </c>
    </row>
    <row r="115" spans="1:65" s="10" customFormat="1">
      <c r="B115" s="312"/>
      <c r="C115" s="313"/>
      <c r="D115" s="309" t="s">
        <v>139</v>
      </c>
      <c r="E115" s="314" t="s">
        <v>3</v>
      </c>
      <c r="F115" s="315" t="s">
        <v>393</v>
      </c>
      <c r="G115" s="313"/>
      <c r="H115" s="316">
        <v>5</v>
      </c>
      <c r="I115" s="112"/>
      <c r="J115" s="313"/>
      <c r="K115" s="313"/>
      <c r="L115" s="110"/>
      <c r="M115" s="113"/>
      <c r="N115" s="114"/>
      <c r="O115" s="114"/>
      <c r="P115" s="114"/>
      <c r="Q115" s="114"/>
      <c r="R115" s="114"/>
      <c r="S115" s="114"/>
      <c r="T115" s="115"/>
      <c r="AT115" s="111" t="s">
        <v>139</v>
      </c>
      <c r="AU115" s="111" t="s">
        <v>85</v>
      </c>
      <c r="AV115" s="10" t="s">
        <v>85</v>
      </c>
      <c r="AW115" s="10" t="s">
        <v>37</v>
      </c>
      <c r="AX115" s="10" t="s">
        <v>76</v>
      </c>
      <c r="AY115" s="111" t="s">
        <v>127</v>
      </c>
    </row>
    <row r="116" spans="1:65" s="11" customFormat="1">
      <c r="B116" s="317"/>
      <c r="C116" s="318"/>
      <c r="D116" s="309" t="s">
        <v>139</v>
      </c>
      <c r="E116" s="319" t="s">
        <v>3</v>
      </c>
      <c r="F116" s="320" t="s">
        <v>144</v>
      </c>
      <c r="G116" s="318"/>
      <c r="H116" s="321">
        <v>5</v>
      </c>
      <c r="I116" s="118"/>
      <c r="J116" s="318"/>
      <c r="K116" s="318"/>
      <c r="L116" s="116"/>
      <c r="M116" s="119"/>
      <c r="N116" s="120"/>
      <c r="O116" s="120"/>
      <c r="P116" s="120"/>
      <c r="Q116" s="120"/>
      <c r="R116" s="120"/>
      <c r="S116" s="120"/>
      <c r="T116" s="121"/>
      <c r="AT116" s="117" t="s">
        <v>139</v>
      </c>
      <c r="AU116" s="117" t="s">
        <v>85</v>
      </c>
      <c r="AV116" s="11" t="s">
        <v>145</v>
      </c>
      <c r="AW116" s="11" t="s">
        <v>37</v>
      </c>
      <c r="AX116" s="11" t="s">
        <v>81</v>
      </c>
      <c r="AY116" s="117" t="s">
        <v>127</v>
      </c>
    </row>
    <row r="117" spans="1:65" s="2" customFormat="1" ht="24.2" customHeight="1">
      <c r="A117" s="29"/>
      <c r="B117" s="226"/>
      <c r="C117" s="301" t="s">
        <v>196</v>
      </c>
      <c r="D117" s="301" t="s">
        <v>130</v>
      </c>
      <c r="E117" s="302" t="s">
        <v>394</v>
      </c>
      <c r="F117" s="224" t="s">
        <v>395</v>
      </c>
      <c r="G117" s="303" t="s">
        <v>208</v>
      </c>
      <c r="H117" s="304">
        <v>5</v>
      </c>
      <c r="I117" s="94"/>
      <c r="J117" s="327">
        <f>ROUND(I117*H117,2)</f>
        <v>0</v>
      </c>
      <c r="K117" s="224" t="s">
        <v>134</v>
      </c>
      <c r="L117" s="30"/>
      <c r="M117" s="95" t="s">
        <v>3</v>
      </c>
      <c r="N117" s="96" t="s">
        <v>47</v>
      </c>
      <c r="O117" s="49"/>
      <c r="P117" s="97">
        <f>O117*H117</f>
        <v>0</v>
      </c>
      <c r="Q117" s="97">
        <v>0</v>
      </c>
      <c r="R117" s="97">
        <f>Q117*H117</f>
        <v>0</v>
      </c>
      <c r="S117" s="97">
        <v>0</v>
      </c>
      <c r="T117" s="98">
        <f>S117*H117</f>
        <v>0</v>
      </c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R117" s="99" t="s">
        <v>135</v>
      </c>
      <c r="AT117" s="99" t="s">
        <v>130</v>
      </c>
      <c r="AU117" s="99" t="s">
        <v>85</v>
      </c>
      <c r="AY117" s="15" t="s">
        <v>127</v>
      </c>
      <c r="BE117" s="100">
        <f>IF(N117="základní",J117,0)</f>
        <v>0</v>
      </c>
      <c r="BF117" s="100">
        <f>IF(N117="snížená",J117,0)</f>
        <v>0</v>
      </c>
      <c r="BG117" s="100">
        <f>IF(N117="zákl. přenesená",J117,0)</f>
        <v>0</v>
      </c>
      <c r="BH117" s="100">
        <f>IF(N117="sníž. přenesená",J117,0)</f>
        <v>0</v>
      </c>
      <c r="BI117" s="100">
        <f>IF(N117="nulová",J117,0)</f>
        <v>0</v>
      </c>
      <c r="BJ117" s="15" t="s">
        <v>81</v>
      </c>
      <c r="BK117" s="100">
        <f>ROUND(I117*H117,2)</f>
        <v>0</v>
      </c>
      <c r="BL117" s="15" t="s">
        <v>135</v>
      </c>
      <c r="BM117" s="99" t="s">
        <v>135</v>
      </c>
    </row>
    <row r="118" spans="1:65" s="2" customFormat="1">
      <c r="A118" s="29"/>
      <c r="B118" s="226"/>
      <c r="C118" s="225"/>
      <c r="D118" s="305" t="s">
        <v>137</v>
      </c>
      <c r="E118" s="225"/>
      <c r="F118" s="306" t="s">
        <v>396</v>
      </c>
      <c r="G118" s="225"/>
      <c r="H118" s="225"/>
      <c r="I118" s="101"/>
      <c r="J118" s="225"/>
      <c r="K118" s="225"/>
      <c r="L118" s="30"/>
      <c r="M118" s="102"/>
      <c r="N118" s="103"/>
      <c r="O118" s="49"/>
      <c r="P118" s="49"/>
      <c r="Q118" s="49"/>
      <c r="R118" s="49"/>
      <c r="S118" s="49"/>
      <c r="T118" s="50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5" t="s">
        <v>137</v>
      </c>
      <c r="AU118" s="15" t="s">
        <v>85</v>
      </c>
    </row>
    <row r="119" spans="1:65" s="10" customFormat="1">
      <c r="B119" s="312"/>
      <c r="C119" s="313"/>
      <c r="D119" s="309" t="s">
        <v>139</v>
      </c>
      <c r="E119" s="314" t="s">
        <v>3</v>
      </c>
      <c r="F119" s="315" t="s">
        <v>393</v>
      </c>
      <c r="G119" s="313"/>
      <c r="H119" s="316">
        <v>5</v>
      </c>
      <c r="I119" s="112"/>
      <c r="J119" s="313"/>
      <c r="K119" s="313"/>
      <c r="L119" s="110"/>
      <c r="M119" s="113"/>
      <c r="N119" s="114"/>
      <c r="O119" s="114"/>
      <c r="P119" s="114"/>
      <c r="Q119" s="114"/>
      <c r="R119" s="114"/>
      <c r="S119" s="114"/>
      <c r="T119" s="115"/>
      <c r="AT119" s="111" t="s">
        <v>139</v>
      </c>
      <c r="AU119" s="111" t="s">
        <v>85</v>
      </c>
      <c r="AV119" s="10" t="s">
        <v>85</v>
      </c>
      <c r="AW119" s="10" t="s">
        <v>37</v>
      </c>
      <c r="AX119" s="10" t="s">
        <v>76</v>
      </c>
      <c r="AY119" s="111" t="s">
        <v>127</v>
      </c>
    </row>
    <row r="120" spans="1:65" s="11" customFormat="1">
      <c r="B120" s="317"/>
      <c r="C120" s="318"/>
      <c r="D120" s="309" t="s">
        <v>139</v>
      </c>
      <c r="E120" s="319" t="s">
        <v>3</v>
      </c>
      <c r="F120" s="320" t="s">
        <v>144</v>
      </c>
      <c r="G120" s="318"/>
      <c r="H120" s="321">
        <v>5</v>
      </c>
      <c r="I120" s="118"/>
      <c r="J120" s="318"/>
      <c r="K120" s="318"/>
      <c r="L120" s="116"/>
      <c r="M120" s="119"/>
      <c r="N120" s="120"/>
      <c r="O120" s="120"/>
      <c r="P120" s="120"/>
      <c r="Q120" s="120"/>
      <c r="R120" s="120"/>
      <c r="S120" s="120"/>
      <c r="T120" s="121"/>
      <c r="AT120" s="117" t="s">
        <v>139</v>
      </c>
      <c r="AU120" s="117" t="s">
        <v>85</v>
      </c>
      <c r="AV120" s="11" t="s">
        <v>145</v>
      </c>
      <c r="AW120" s="11" t="s">
        <v>37</v>
      </c>
      <c r="AX120" s="11" t="s">
        <v>81</v>
      </c>
      <c r="AY120" s="117" t="s">
        <v>127</v>
      </c>
    </row>
    <row r="121" spans="1:65" s="2" customFormat="1" ht="24.2" customHeight="1">
      <c r="A121" s="29"/>
      <c r="B121" s="226"/>
      <c r="C121" s="301" t="s">
        <v>205</v>
      </c>
      <c r="D121" s="301" t="s">
        <v>130</v>
      </c>
      <c r="E121" s="302" t="s">
        <v>397</v>
      </c>
      <c r="F121" s="224" t="s">
        <v>398</v>
      </c>
      <c r="G121" s="303" t="s">
        <v>208</v>
      </c>
      <c r="H121" s="304">
        <v>5</v>
      </c>
      <c r="I121" s="94"/>
      <c r="J121" s="327">
        <f>ROUND(I121*H121,2)</f>
        <v>0</v>
      </c>
      <c r="K121" s="224" t="s">
        <v>134</v>
      </c>
      <c r="L121" s="30"/>
      <c r="M121" s="95" t="s">
        <v>3</v>
      </c>
      <c r="N121" s="96" t="s">
        <v>47</v>
      </c>
      <c r="O121" s="49"/>
      <c r="P121" s="97">
        <f>O121*H121</f>
        <v>0</v>
      </c>
      <c r="Q121" s="97">
        <v>0</v>
      </c>
      <c r="R121" s="97">
        <f>Q121*H121</f>
        <v>0</v>
      </c>
      <c r="S121" s="97">
        <v>0</v>
      </c>
      <c r="T121" s="98">
        <f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99" t="s">
        <v>135</v>
      </c>
      <c r="AT121" s="99" t="s">
        <v>130</v>
      </c>
      <c r="AU121" s="99" t="s">
        <v>85</v>
      </c>
      <c r="AY121" s="15" t="s">
        <v>127</v>
      </c>
      <c r="BE121" s="100">
        <f>IF(N121="základní",J121,0)</f>
        <v>0</v>
      </c>
      <c r="BF121" s="100">
        <f>IF(N121="snížená",J121,0)</f>
        <v>0</v>
      </c>
      <c r="BG121" s="100">
        <f>IF(N121="zákl. přenesená",J121,0)</f>
        <v>0</v>
      </c>
      <c r="BH121" s="100">
        <f>IF(N121="sníž. přenesená",J121,0)</f>
        <v>0</v>
      </c>
      <c r="BI121" s="100">
        <f>IF(N121="nulová",J121,0)</f>
        <v>0</v>
      </c>
      <c r="BJ121" s="15" t="s">
        <v>81</v>
      </c>
      <c r="BK121" s="100">
        <f>ROUND(I121*H121,2)</f>
        <v>0</v>
      </c>
      <c r="BL121" s="15" t="s">
        <v>135</v>
      </c>
      <c r="BM121" s="99" t="s">
        <v>253</v>
      </c>
    </row>
    <row r="122" spans="1:65" s="2" customFormat="1">
      <c r="A122" s="29"/>
      <c r="B122" s="226"/>
      <c r="C122" s="225"/>
      <c r="D122" s="305" t="s">
        <v>137</v>
      </c>
      <c r="E122" s="225"/>
      <c r="F122" s="306" t="s">
        <v>399</v>
      </c>
      <c r="G122" s="225"/>
      <c r="H122" s="225"/>
      <c r="I122" s="101"/>
      <c r="J122" s="225"/>
      <c r="K122" s="225"/>
      <c r="L122" s="30"/>
      <c r="M122" s="102"/>
      <c r="N122" s="103"/>
      <c r="O122" s="49"/>
      <c r="P122" s="49"/>
      <c r="Q122" s="49"/>
      <c r="R122" s="49"/>
      <c r="S122" s="49"/>
      <c r="T122" s="50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5" t="s">
        <v>137</v>
      </c>
      <c r="AU122" s="15" t="s">
        <v>85</v>
      </c>
    </row>
    <row r="123" spans="1:65" s="10" customFormat="1">
      <c r="B123" s="312"/>
      <c r="C123" s="313"/>
      <c r="D123" s="309" t="s">
        <v>139</v>
      </c>
      <c r="E123" s="314" t="s">
        <v>3</v>
      </c>
      <c r="F123" s="315" t="s">
        <v>393</v>
      </c>
      <c r="G123" s="313"/>
      <c r="H123" s="316">
        <v>5</v>
      </c>
      <c r="I123" s="112"/>
      <c r="J123" s="313"/>
      <c r="K123" s="313"/>
      <c r="L123" s="110"/>
      <c r="M123" s="113"/>
      <c r="N123" s="114"/>
      <c r="O123" s="114"/>
      <c r="P123" s="114"/>
      <c r="Q123" s="114"/>
      <c r="R123" s="114"/>
      <c r="S123" s="114"/>
      <c r="T123" s="115"/>
      <c r="AT123" s="111" t="s">
        <v>139</v>
      </c>
      <c r="AU123" s="111" t="s">
        <v>85</v>
      </c>
      <c r="AV123" s="10" t="s">
        <v>85</v>
      </c>
      <c r="AW123" s="10" t="s">
        <v>37</v>
      </c>
      <c r="AX123" s="10" t="s">
        <v>76</v>
      </c>
      <c r="AY123" s="111" t="s">
        <v>127</v>
      </c>
    </row>
    <row r="124" spans="1:65" s="11" customFormat="1">
      <c r="B124" s="317"/>
      <c r="C124" s="318"/>
      <c r="D124" s="309" t="s">
        <v>139</v>
      </c>
      <c r="E124" s="319" t="s">
        <v>3</v>
      </c>
      <c r="F124" s="320" t="s">
        <v>144</v>
      </c>
      <c r="G124" s="318"/>
      <c r="H124" s="321">
        <v>5</v>
      </c>
      <c r="I124" s="118"/>
      <c r="J124" s="318"/>
      <c r="K124" s="318"/>
      <c r="L124" s="116"/>
      <c r="M124" s="119"/>
      <c r="N124" s="120"/>
      <c r="O124" s="120"/>
      <c r="P124" s="120"/>
      <c r="Q124" s="120"/>
      <c r="R124" s="120"/>
      <c r="S124" s="120"/>
      <c r="T124" s="121"/>
      <c r="AT124" s="117" t="s">
        <v>139</v>
      </c>
      <c r="AU124" s="117" t="s">
        <v>85</v>
      </c>
      <c r="AV124" s="11" t="s">
        <v>145</v>
      </c>
      <c r="AW124" s="11" t="s">
        <v>37</v>
      </c>
      <c r="AX124" s="11" t="s">
        <v>81</v>
      </c>
      <c r="AY124" s="117" t="s">
        <v>127</v>
      </c>
    </row>
    <row r="125" spans="1:65" s="2" customFormat="1" ht="49.15" customHeight="1">
      <c r="A125" s="29"/>
      <c r="B125" s="226"/>
      <c r="C125" s="301" t="s">
        <v>9</v>
      </c>
      <c r="D125" s="301" t="s">
        <v>130</v>
      </c>
      <c r="E125" s="302" t="s">
        <v>400</v>
      </c>
      <c r="F125" s="224" t="s">
        <v>401</v>
      </c>
      <c r="G125" s="303" t="s">
        <v>208</v>
      </c>
      <c r="H125" s="304">
        <v>1</v>
      </c>
      <c r="I125" s="94"/>
      <c r="J125" s="327">
        <f>ROUND(I125*H125,2)</f>
        <v>0</v>
      </c>
      <c r="K125" s="224" t="s">
        <v>3</v>
      </c>
      <c r="L125" s="30"/>
      <c r="M125" s="95" t="s">
        <v>3</v>
      </c>
      <c r="N125" s="96" t="s">
        <v>47</v>
      </c>
      <c r="O125" s="49"/>
      <c r="P125" s="97">
        <f>O125*H125</f>
        <v>0</v>
      </c>
      <c r="Q125" s="97">
        <v>0</v>
      </c>
      <c r="R125" s="97">
        <f>Q125*H125</f>
        <v>0</v>
      </c>
      <c r="S125" s="97">
        <v>0</v>
      </c>
      <c r="T125" s="98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99" t="s">
        <v>135</v>
      </c>
      <c r="AT125" s="99" t="s">
        <v>130</v>
      </c>
      <c r="AU125" s="99" t="s">
        <v>85</v>
      </c>
      <c r="AY125" s="15" t="s">
        <v>127</v>
      </c>
      <c r="BE125" s="100">
        <f>IF(N125="základní",J125,0)</f>
        <v>0</v>
      </c>
      <c r="BF125" s="100">
        <f>IF(N125="snížená",J125,0)</f>
        <v>0</v>
      </c>
      <c r="BG125" s="100">
        <f>IF(N125="zákl. přenesená",J125,0)</f>
        <v>0</v>
      </c>
      <c r="BH125" s="100">
        <f>IF(N125="sníž. přenesená",J125,0)</f>
        <v>0</v>
      </c>
      <c r="BI125" s="100">
        <f>IF(N125="nulová",J125,0)</f>
        <v>0</v>
      </c>
      <c r="BJ125" s="15" t="s">
        <v>81</v>
      </c>
      <c r="BK125" s="100">
        <f>ROUND(I125*H125,2)</f>
        <v>0</v>
      </c>
      <c r="BL125" s="15" t="s">
        <v>135</v>
      </c>
      <c r="BM125" s="99" t="s">
        <v>271</v>
      </c>
    </row>
    <row r="126" spans="1:65" s="10" customFormat="1">
      <c r="B126" s="312"/>
      <c r="C126" s="313"/>
      <c r="D126" s="309" t="s">
        <v>139</v>
      </c>
      <c r="E126" s="314" t="s">
        <v>3</v>
      </c>
      <c r="F126" s="315" t="s">
        <v>402</v>
      </c>
      <c r="G126" s="313"/>
      <c r="H126" s="316">
        <v>1</v>
      </c>
      <c r="I126" s="112"/>
      <c r="J126" s="313"/>
      <c r="K126" s="313"/>
      <c r="L126" s="110"/>
      <c r="M126" s="113"/>
      <c r="N126" s="114"/>
      <c r="O126" s="114"/>
      <c r="P126" s="114"/>
      <c r="Q126" s="114"/>
      <c r="R126" s="114"/>
      <c r="S126" s="114"/>
      <c r="T126" s="115"/>
      <c r="AT126" s="111" t="s">
        <v>139</v>
      </c>
      <c r="AU126" s="111" t="s">
        <v>85</v>
      </c>
      <c r="AV126" s="10" t="s">
        <v>85</v>
      </c>
      <c r="AW126" s="10" t="s">
        <v>37</v>
      </c>
      <c r="AX126" s="10" t="s">
        <v>76</v>
      </c>
      <c r="AY126" s="111" t="s">
        <v>127</v>
      </c>
    </row>
    <row r="127" spans="1:65" s="11" customFormat="1">
      <c r="B127" s="317"/>
      <c r="C127" s="318"/>
      <c r="D127" s="309" t="s">
        <v>139</v>
      </c>
      <c r="E127" s="319" t="s">
        <v>3</v>
      </c>
      <c r="F127" s="320" t="s">
        <v>144</v>
      </c>
      <c r="G127" s="318"/>
      <c r="H127" s="321">
        <v>1</v>
      </c>
      <c r="I127" s="118"/>
      <c r="J127" s="318"/>
      <c r="K127" s="318"/>
      <c r="L127" s="116"/>
      <c r="M127" s="119"/>
      <c r="N127" s="120"/>
      <c r="O127" s="120"/>
      <c r="P127" s="120"/>
      <c r="Q127" s="120"/>
      <c r="R127" s="120"/>
      <c r="S127" s="120"/>
      <c r="T127" s="121"/>
      <c r="AT127" s="117" t="s">
        <v>139</v>
      </c>
      <c r="AU127" s="117" t="s">
        <v>85</v>
      </c>
      <c r="AV127" s="11" t="s">
        <v>145</v>
      </c>
      <c r="AW127" s="11" t="s">
        <v>37</v>
      </c>
      <c r="AX127" s="11" t="s">
        <v>81</v>
      </c>
      <c r="AY127" s="117" t="s">
        <v>127</v>
      </c>
    </row>
    <row r="128" spans="1:65" s="2" customFormat="1" ht="24.2" customHeight="1">
      <c r="A128" s="29"/>
      <c r="B128" s="226"/>
      <c r="C128" s="301" t="s">
        <v>221</v>
      </c>
      <c r="D128" s="301" t="s">
        <v>130</v>
      </c>
      <c r="E128" s="302" t="s">
        <v>403</v>
      </c>
      <c r="F128" s="224" t="s">
        <v>404</v>
      </c>
      <c r="G128" s="303" t="s">
        <v>208</v>
      </c>
      <c r="H128" s="304">
        <v>1</v>
      </c>
      <c r="I128" s="94"/>
      <c r="J128" s="327">
        <f>ROUND(I128*H128,2)</f>
        <v>0</v>
      </c>
      <c r="K128" s="224" t="s">
        <v>134</v>
      </c>
      <c r="L128" s="30"/>
      <c r="M128" s="95" t="s">
        <v>3</v>
      </c>
      <c r="N128" s="96" t="s">
        <v>47</v>
      </c>
      <c r="O128" s="49"/>
      <c r="P128" s="97">
        <f>O128*H128</f>
        <v>0</v>
      </c>
      <c r="Q128" s="97">
        <v>0</v>
      </c>
      <c r="R128" s="97">
        <f>Q128*H128</f>
        <v>0</v>
      </c>
      <c r="S128" s="97">
        <v>0</v>
      </c>
      <c r="T128" s="98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99" t="s">
        <v>135</v>
      </c>
      <c r="AT128" s="99" t="s">
        <v>130</v>
      </c>
      <c r="AU128" s="99" t="s">
        <v>85</v>
      </c>
      <c r="AY128" s="15" t="s">
        <v>127</v>
      </c>
      <c r="BE128" s="100">
        <f>IF(N128="základní",J128,0)</f>
        <v>0</v>
      </c>
      <c r="BF128" s="100">
        <f>IF(N128="snížená",J128,0)</f>
        <v>0</v>
      </c>
      <c r="BG128" s="100">
        <f>IF(N128="zákl. přenesená",J128,0)</f>
        <v>0</v>
      </c>
      <c r="BH128" s="100">
        <f>IF(N128="sníž. přenesená",J128,0)</f>
        <v>0</v>
      </c>
      <c r="BI128" s="100">
        <f>IF(N128="nulová",J128,0)</f>
        <v>0</v>
      </c>
      <c r="BJ128" s="15" t="s">
        <v>81</v>
      </c>
      <c r="BK128" s="100">
        <f>ROUND(I128*H128,2)</f>
        <v>0</v>
      </c>
      <c r="BL128" s="15" t="s">
        <v>135</v>
      </c>
      <c r="BM128" s="99" t="s">
        <v>286</v>
      </c>
    </row>
    <row r="129" spans="1:65" s="2" customFormat="1">
      <c r="A129" s="29"/>
      <c r="B129" s="226"/>
      <c r="C129" s="225"/>
      <c r="D129" s="305" t="s">
        <v>137</v>
      </c>
      <c r="E129" s="225"/>
      <c r="F129" s="306" t="s">
        <v>405</v>
      </c>
      <c r="G129" s="225"/>
      <c r="H129" s="225"/>
      <c r="I129" s="101"/>
      <c r="J129" s="225"/>
      <c r="K129" s="225"/>
      <c r="L129" s="30"/>
      <c r="M129" s="102"/>
      <c r="N129" s="103"/>
      <c r="O129" s="49"/>
      <c r="P129" s="49"/>
      <c r="Q129" s="49"/>
      <c r="R129" s="49"/>
      <c r="S129" s="49"/>
      <c r="T129" s="50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5" t="s">
        <v>137</v>
      </c>
      <c r="AU129" s="15" t="s">
        <v>85</v>
      </c>
    </row>
    <row r="130" spans="1:65" s="10" customFormat="1">
      <c r="B130" s="312"/>
      <c r="C130" s="313"/>
      <c r="D130" s="309" t="s">
        <v>139</v>
      </c>
      <c r="E130" s="314" t="s">
        <v>3</v>
      </c>
      <c r="F130" s="315" t="s">
        <v>402</v>
      </c>
      <c r="G130" s="313"/>
      <c r="H130" s="316">
        <v>1</v>
      </c>
      <c r="I130" s="112"/>
      <c r="J130" s="313"/>
      <c r="K130" s="313"/>
      <c r="L130" s="110"/>
      <c r="M130" s="113"/>
      <c r="N130" s="114"/>
      <c r="O130" s="114"/>
      <c r="P130" s="114"/>
      <c r="Q130" s="114"/>
      <c r="R130" s="114"/>
      <c r="S130" s="114"/>
      <c r="T130" s="115"/>
      <c r="AT130" s="111" t="s">
        <v>139</v>
      </c>
      <c r="AU130" s="111" t="s">
        <v>85</v>
      </c>
      <c r="AV130" s="10" t="s">
        <v>85</v>
      </c>
      <c r="AW130" s="10" t="s">
        <v>37</v>
      </c>
      <c r="AX130" s="10" t="s">
        <v>76</v>
      </c>
      <c r="AY130" s="111" t="s">
        <v>127</v>
      </c>
    </row>
    <row r="131" spans="1:65" s="11" customFormat="1">
      <c r="B131" s="317"/>
      <c r="C131" s="318"/>
      <c r="D131" s="309" t="s">
        <v>139</v>
      </c>
      <c r="E131" s="319" t="s">
        <v>3</v>
      </c>
      <c r="F131" s="320" t="s">
        <v>144</v>
      </c>
      <c r="G131" s="318"/>
      <c r="H131" s="321">
        <v>1</v>
      </c>
      <c r="I131" s="118"/>
      <c r="J131" s="318"/>
      <c r="K131" s="318"/>
      <c r="L131" s="116"/>
      <c r="M131" s="119"/>
      <c r="N131" s="120"/>
      <c r="O131" s="120"/>
      <c r="P131" s="120"/>
      <c r="Q131" s="120"/>
      <c r="R131" s="120"/>
      <c r="S131" s="120"/>
      <c r="T131" s="121"/>
      <c r="AT131" s="117" t="s">
        <v>139</v>
      </c>
      <c r="AU131" s="117" t="s">
        <v>85</v>
      </c>
      <c r="AV131" s="11" t="s">
        <v>145</v>
      </c>
      <c r="AW131" s="11" t="s">
        <v>37</v>
      </c>
      <c r="AX131" s="11" t="s">
        <v>81</v>
      </c>
      <c r="AY131" s="117" t="s">
        <v>127</v>
      </c>
    </row>
    <row r="132" spans="1:65" s="2" customFormat="1" ht="24.2" customHeight="1">
      <c r="A132" s="29"/>
      <c r="B132" s="226"/>
      <c r="C132" s="301" t="s">
        <v>228</v>
      </c>
      <c r="D132" s="301" t="s">
        <v>130</v>
      </c>
      <c r="E132" s="302" t="s">
        <v>406</v>
      </c>
      <c r="F132" s="224" t="s">
        <v>407</v>
      </c>
      <c r="G132" s="303" t="s">
        <v>208</v>
      </c>
      <c r="H132" s="304">
        <v>1</v>
      </c>
      <c r="I132" s="94"/>
      <c r="J132" s="327">
        <f>ROUND(I132*H132,2)</f>
        <v>0</v>
      </c>
      <c r="K132" s="224" t="s">
        <v>134</v>
      </c>
      <c r="L132" s="30"/>
      <c r="M132" s="95" t="s">
        <v>3</v>
      </c>
      <c r="N132" s="96" t="s">
        <v>47</v>
      </c>
      <c r="O132" s="49"/>
      <c r="P132" s="97">
        <f>O132*H132</f>
        <v>0</v>
      </c>
      <c r="Q132" s="97">
        <v>0</v>
      </c>
      <c r="R132" s="97">
        <f>Q132*H132</f>
        <v>0</v>
      </c>
      <c r="S132" s="97">
        <v>0</v>
      </c>
      <c r="T132" s="98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99" t="s">
        <v>135</v>
      </c>
      <c r="AT132" s="99" t="s">
        <v>130</v>
      </c>
      <c r="AU132" s="99" t="s">
        <v>85</v>
      </c>
      <c r="AY132" s="15" t="s">
        <v>127</v>
      </c>
      <c r="BE132" s="100">
        <f>IF(N132="základní",J132,0)</f>
        <v>0</v>
      </c>
      <c r="BF132" s="100">
        <f>IF(N132="snížená",J132,0)</f>
        <v>0</v>
      </c>
      <c r="BG132" s="100">
        <f>IF(N132="zákl. přenesená",J132,0)</f>
        <v>0</v>
      </c>
      <c r="BH132" s="100">
        <f>IF(N132="sníž. přenesená",J132,0)</f>
        <v>0</v>
      </c>
      <c r="BI132" s="100">
        <f>IF(N132="nulová",J132,0)</f>
        <v>0</v>
      </c>
      <c r="BJ132" s="15" t="s">
        <v>81</v>
      </c>
      <c r="BK132" s="100">
        <f>ROUND(I132*H132,2)</f>
        <v>0</v>
      </c>
      <c r="BL132" s="15" t="s">
        <v>135</v>
      </c>
      <c r="BM132" s="99" t="s">
        <v>296</v>
      </c>
    </row>
    <row r="133" spans="1:65" s="2" customFormat="1">
      <c r="A133" s="29"/>
      <c r="B133" s="226"/>
      <c r="C133" s="225"/>
      <c r="D133" s="305" t="s">
        <v>137</v>
      </c>
      <c r="E133" s="225"/>
      <c r="F133" s="306" t="s">
        <v>408</v>
      </c>
      <c r="G133" s="225"/>
      <c r="H133" s="225"/>
      <c r="I133" s="101"/>
      <c r="J133" s="225"/>
      <c r="K133" s="225"/>
      <c r="L133" s="30"/>
      <c r="M133" s="102"/>
      <c r="N133" s="103"/>
      <c r="O133" s="49"/>
      <c r="P133" s="49"/>
      <c r="Q133" s="49"/>
      <c r="R133" s="49"/>
      <c r="S133" s="49"/>
      <c r="T133" s="50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5" t="s">
        <v>137</v>
      </c>
      <c r="AU133" s="15" t="s">
        <v>85</v>
      </c>
    </row>
    <row r="134" spans="1:65" s="10" customFormat="1">
      <c r="B134" s="312"/>
      <c r="C134" s="313"/>
      <c r="D134" s="309" t="s">
        <v>139</v>
      </c>
      <c r="E134" s="314" t="s">
        <v>3</v>
      </c>
      <c r="F134" s="315" t="s">
        <v>402</v>
      </c>
      <c r="G134" s="313"/>
      <c r="H134" s="316">
        <v>1</v>
      </c>
      <c r="I134" s="112"/>
      <c r="J134" s="313"/>
      <c r="K134" s="313"/>
      <c r="L134" s="110"/>
      <c r="M134" s="113"/>
      <c r="N134" s="114"/>
      <c r="O134" s="114"/>
      <c r="P134" s="114"/>
      <c r="Q134" s="114"/>
      <c r="R134" s="114"/>
      <c r="S134" s="114"/>
      <c r="T134" s="115"/>
      <c r="AT134" s="111" t="s">
        <v>139</v>
      </c>
      <c r="AU134" s="111" t="s">
        <v>85</v>
      </c>
      <c r="AV134" s="10" t="s">
        <v>85</v>
      </c>
      <c r="AW134" s="10" t="s">
        <v>37</v>
      </c>
      <c r="AX134" s="10" t="s">
        <v>76</v>
      </c>
      <c r="AY134" s="111" t="s">
        <v>127</v>
      </c>
    </row>
    <row r="135" spans="1:65" s="11" customFormat="1">
      <c r="B135" s="317"/>
      <c r="C135" s="318"/>
      <c r="D135" s="309" t="s">
        <v>139</v>
      </c>
      <c r="E135" s="319" t="s">
        <v>3</v>
      </c>
      <c r="F135" s="320" t="s">
        <v>144</v>
      </c>
      <c r="G135" s="318"/>
      <c r="H135" s="321">
        <v>1</v>
      </c>
      <c r="I135" s="118"/>
      <c r="J135" s="318"/>
      <c r="K135" s="318"/>
      <c r="L135" s="116"/>
      <c r="M135" s="119"/>
      <c r="N135" s="120"/>
      <c r="O135" s="120"/>
      <c r="P135" s="120"/>
      <c r="Q135" s="120"/>
      <c r="R135" s="120"/>
      <c r="S135" s="120"/>
      <c r="T135" s="121"/>
      <c r="AT135" s="117" t="s">
        <v>139</v>
      </c>
      <c r="AU135" s="117" t="s">
        <v>85</v>
      </c>
      <c r="AV135" s="11" t="s">
        <v>145</v>
      </c>
      <c r="AW135" s="11" t="s">
        <v>37</v>
      </c>
      <c r="AX135" s="11" t="s">
        <v>81</v>
      </c>
      <c r="AY135" s="117" t="s">
        <v>127</v>
      </c>
    </row>
    <row r="136" spans="1:65" s="2" customFormat="1" ht="24.2" customHeight="1">
      <c r="A136" s="29"/>
      <c r="B136" s="226"/>
      <c r="C136" s="301" t="s">
        <v>234</v>
      </c>
      <c r="D136" s="301" t="s">
        <v>130</v>
      </c>
      <c r="E136" s="302" t="s">
        <v>409</v>
      </c>
      <c r="F136" s="224" t="s">
        <v>410</v>
      </c>
      <c r="G136" s="303" t="s">
        <v>159</v>
      </c>
      <c r="H136" s="304">
        <v>5</v>
      </c>
      <c r="I136" s="94"/>
      <c r="J136" s="327">
        <f>ROUND(I136*H136,2)</f>
        <v>0</v>
      </c>
      <c r="K136" s="224" t="s">
        <v>134</v>
      </c>
      <c r="L136" s="30"/>
      <c r="M136" s="95" t="s">
        <v>3</v>
      </c>
      <c r="N136" s="96" t="s">
        <v>47</v>
      </c>
      <c r="O136" s="49"/>
      <c r="P136" s="97">
        <f>O136*H136</f>
        <v>0</v>
      </c>
      <c r="Q136" s="97">
        <v>0</v>
      </c>
      <c r="R136" s="97">
        <f>Q136*H136</f>
        <v>0</v>
      </c>
      <c r="S136" s="97">
        <v>0</v>
      </c>
      <c r="T136" s="98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99" t="s">
        <v>135</v>
      </c>
      <c r="AT136" s="99" t="s">
        <v>130</v>
      </c>
      <c r="AU136" s="99" t="s">
        <v>85</v>
      </c>
      <c r="AY136" s="15" t="s">
        <v>127</v>
      </c>
      <c r="BE136" s="100">
        <f>IF(N136="základní",J136,0)</f>
        <v>0</v>
      </c>
      <c r="BF136" s="100">
        <f>IF(N136="snížená",J136,0)</f>
        <v>0</v>
      </c>
      <c r="BG136" s="100">
        <f>IF(N136="zákl. přenesená",J136,0)</f>
        <v>0</v>
      </c>
      <c r="BH136" s="100">
        <f>IF(N136="sníž. přenesená",J136,0)</f>
        <v>0</v>
      </c>
      <c r="BI136" s="100">
        <f>IF(N136="nulová",J136,0)</f>
        <v>0</v>
      </c>
      <c r="BJ136" s="15" t="s">
        <v>81</v>
      </c>
      <c r="BK136" s="100">
        <f>ROUND(I136*H136,2)</f>
        <v>0</v>
      </c>
      <c r="BL136" s="15" t="s">
        <v>135</v>
      </c>
      <c r="BM136" s="99" t="s">
        <v>309</v>
      </c>
    </row>
    <row r="137" spans="1:65" s="2" customFormat="1">
      <c r="A137" s="29"/>
      <c r="B137" s="226"/>
      <c r="C137" s="225"/>
      <c r="D137" s="305" t="s">
        <v>137</v>
      </c>
      <c r="E137" s="225"/>
      <c r="F137" s="306" t="s">
        <v>411</v>
      </c>
      <c r="G137" s="225"/>
      <c r="H137" s="225"/>
      <c r="I137" s="101"/>
      <c r="J137" s="225"/>
      <c r="K137" s="225"/>
      <c r="L137" s="30"/>
      <c r="M137" s="102"/>
      <c r="N137" s="103"/>
      <c r="O137" s="49"/>
      <c r="P137" s="49"/>
      <c r="Q137" s="49"/>
      <c r="R137" s="49"/>
      <c r="S137" s="49"/>
      <c r="T137" s="50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T137" s="15" t="s">
        <v>137</v>
      </c>
      <c r="AU137" s="15" t="s">
        <v>85</v>
      </c>
    </row>
    <row r="138" spans="1:65" s="10" customFormat="1">
      <c r="B138" s="312"/>
      <c r="C138" s="313"/>
      <c r="D138" s="309" t="s">
        <v>139</v>
      </c>
      <c r="E138" s="314" t="s">
        <v>3</v>
      </c>
      <c r="F138" s="315" t="s">
        <v>412</v>
      </c>
      <c r="G138" s="313"/>
      <c r="H138" s="316">
        <v>5</v>
      </c>
      <c r="I138" s="112"/>
      <c r="J138" s="313"/>
      <c r="K138" s="313"/>
      <c r="L138" s="110"/>
      <c r="M138" s="113"/>
      <c r="N138" s="114"/>
      <c r="O138" s="114"/>
      <c r="P138" s="114"/>
      <c r="Q138" s="114"/>
      <c r="R138" s="114"/>
      <c r="S138" s="114"/>
      <c r="T138" s="115"/>
      <c r="AT138" s="111" t="s">
        <v>139</v>
      </c>
      <c r="AU138" s="111" t="s">
        <v>85</v>
      </c>
      <c r="AV138" s="10" t="s">
        <v>85</v>
      </c>
      <c r="AW138" s="10" t="s">
        <v>37</v>
      </c>
      <c r="AX138" s="10" t="s">
        <v>76</v>
      </c>
      <c r="AY138" s="111" t="s">
        <v>127</v>
      </c>
    </row>
    <row r="139" spans="1:65" s="11" customFormat="1">
      <c r="B139" s="317"/>
      <c r="C139" s="318"/>
      <c r="D139" s="309" t="s">
        <v>139</v>
      </c>
      <c r="E139" s="319" t="s">
        <v>3</v>
      </c>
      <c r="F139" s="320" t="s">
        <v>144</v>
      </c>
      <c r="G139" s="318"/>
      <c r="H139" s="321">
        <v>5</v>
      </c>
      <c r="I139" s="118"/>
      <c r="J139" s="318"/>
      <c r="K139" s="318"/>
      <c r="L139" s="116"/>
      <c r="M139" s="119"/>
      <c r="N139" s="120"/>
      <c r="O139" s="120"/>
      <c r="P139" s="120"/>
      <c r="Q139" s="120"/>
      <c r="R139" s="120"/>
      <c r="S139" s="120"/>
      <c r="T139" s="121"/>
      <c r="AT139" s="117" t="s">
        <v>139</v>
      </c>
      <c r="AU139" s="117" t="s">
        <v>85</v>
      </c>
      <c r="AV139" s="11" t="s">
        <v>145</v>
      </c>
      <c r="AW139" s="11" t="s">
        <v>37</v>
      </c>
      <c r="AX139" s="11" t="s">
        <v>81</v>
      </c>
      <c r="AY139" s="117" t="s">
        <v>127</v>
      </c>
    </row>
    <row r="140" spans="1:65" s="2" customFormat="1" ht="33" customHeight="1">
      <c r="A140" s="29"/>
      <c r="B140" s="226"/>
      <c r="C140" s="301" t="s">
        <v>135</v>
      </c>
      <c r="D140" s="301" t="s">
        <v>130</v>
      </c>
      <c r="E140" s="302" t="s">
        <v>413</v>
      </c>
      <c r="F140" s="224" t="s">
        <v>414</v>
      </c>
      <c r="G140" s="303" t="s">
        <v>159</v>
      </c>
      <c r="H140" s="304">
        <v>9</v>
      </c>
      <c r="I140" s="94"/>
      <c r="J140" s="327">
        <f>ROUND(I140*H140,2)</f>
        <v>0</v>
      </c>
      <c r="K140" s="224" t="s">
        <v>3</v>
      </c>
      <c r="L140" s="30"/>
      <c r="M140" s="95" t="s">
        <v>3</v>
      </c>
      <c r="N140" s="96" t="s">
        <v>47</v>
      </c>
      <c r="O140" s="49"/>
      <c r="P140" s="97">
        <f>O140*H140</f>
        <v>0</v>
      </c>
      <c r="Q140" s="97">
        <v>0</v>
      </c>
      <c r="R140" s="97">
        <f>Q140*H140</f>
        <v>0</v>
      </c>
      <c r="S140" s="97">
        <v>0</v>
      </c>
      <c r="T140" s="98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99" t="s">
        <v>135</v>
      </c>
      <c r="AT140" s="99" t="s">
        <v>130</v>
      </c>
      <c r="AU140" s="99" t="s">
        <v>85</v>
      </c>
      <c r="AY140" s="15" t="s">
        <v>127</v>
      </c>
      <c r="BE140" s="100">
        <f>IF(N140="základní",J140,0)</f>
        <v>0</v>
      </c>
      <c r="BF140" s="100">
        <f>IF(N140="snížená",J140,0)</f>
        <v>0</v>
      </c>
      <c r="BG140" s="100">
        <f>IF(N140="zákl. přenesená",J140,0)</f>
        <v>0</v>
      </c>
      <c r="BH140" s="100">
        <f>IF(N140="sníž. přenesená",J140,0)</f>
        <v>0</v>
      </c>
      <c r="BI140" s="100">
        <f>IF(N140="nulová",J140,0)</f>
        <v>0</v>
      </c>
      <c r="BJ140" s="15" t="s">
        <v>81</v>
      </c>
      <c r="BK140" s="100">
        <f>ROUND(I140*H140,2)</f>
        <v>0</v>
      </c>
      <c r="BL140" s="15" t="s">
        <v>135</v>
      </c>
      <c r="BM140" s="99" t="s">
        <v>317</v>
      </c>
    </row>
    <row r="141" spans="1:65" s="10" customFormat="1">
      <c r="B141" s="312"/>
      <c r="C141" s="313"/>
      <c r="D141" s="309" t="s">
        <v>139</v>
      </c>
      <c r="E141" s="314" t="s">
        <v>3</v>
      </c>
      <c r="F141" s="315" t="s">
        <v>415</v>
      </c>
      <c r="G141" s="313"/>
      <c r="H141" s="316">
        <v>6</v>
      </c>
      <c r="I141" s="112"/>
      <c r="J141" s="313"/>
      <c r="K141" s="313"/>
      <c r="L141" s="110"/>
      <c r="M141" s="113"/>
      <c r="N141" s="114"/>
      <c r="O141" s="114"/>
      <c r="P141" s="114"/>
      <c r="Q141" s="114"/>
      <c r="R141" s="114"/>
      <c r="S141" s="114"/>
      <c r="T141" s="115"/>
      <c r="AT141" s="111" t="s">
        <v>139</v>
      </c>
      <c r="AU141" s="111" t="s">
        <v>85</v>
      </c>
      <c r="AV141" s="10" t="s">
        <v>85</v>
      </c>
      <c r="AW141" s="10" t="s">
        <v>37</v>
      </c>
      <c r="AX141" s="10" t="s">
        <v>76</v>
      </c>
      <c r="AY141" s="111" t="s">
        <v>127</v>
      </c>
    </row>
    <row r="142" spans="1:65" s="10" customFormat="1">
      <c r="B142" s="312"/>
      <c r="C142" s="313"/>
      <c r="D142" s="309" t="s">
        <v>139</v>
      </c>
      <c r="E142" s="314" t="s">
        <v>3</v>
      </c>
      <c r="F142" s="315" t="s">
        <v>416</v>
      </c>
      <c r="G142" s="313"/>
      <c r="H142" s="316">
        <v>3</v>
      </c>
      <c r="I142" s="112"/>
      <c r="J142" s="313"/>
      <c r="K142" s="313"/>
      <c r="L142" s="110"/>
      <c r="M142" s="113"/>
      <c r="N142" s="114"/>
      <c r="O142" s="114"/>
      <c r="P142" s="114"/>
      <c r="Q142" s="114"/>
      <c r="R142" s="114"/>
      <c r="S142" s="114"/>
      <c r="T142" s="115"/>
      <c r="AT142" s="111" t="s">
        <v>139</v>
      </c>
      <c r="AU142" s="111" t="s">
        <v>85</v>
      </c>
      <c r="AV142" s="10" t="s">
        <v>85</v>
      </c>
      <c r="AW142" s="10" t="s">
        <v>37</v>
      </c>
      <c r="AX142" s="10" t="s">
        <v>76</v>
      </c>
      <c r="AY142" s="111" t="s">
        <v>127</v>
      </c>
    </row>
    <row r="143" spans="1:65" s="11" customFormat="1">
      <c r="B143" s="317"/>
      <c r="C143" s="318"/>
      <c r="D143" s="309" t="s">
        <v>139</v>
      </c>
      <c r="E143" s="319" t="s">
        <v>3</v>
      </c>
      <c r="F143" s="320" t="s">
        <v>144</v>
      </c>
      <c r="G143" s="318"/>
      <c r="H143" s="321">
        <v>9</v>
      </c>
      <c r="I143" s="118"/>
      <c r="J143" s="318"/>
      <c r="K143" s="318"/>
      <c r="L143" s="116"/>
      <c r="M143" s="119"/>
      <c r="N143" s="120"/>
      <c r="O143" s="120"/>
      <c r="P143" s="120"/>
      <c r="Q143" s="120"/>
      <c r="R143" s="120"/>
      <c r="S143" s="120"/>
      <c r="T143" s="121"/>
      <c r="AT143" s="117" t="s">
        <v>139</v>
      </c>
      <c r="AU143" s="117" t="s">
        <v>85</v>
      </c>
      <c r="AV143" s="11" t="s">
        <v>145</v>
      </c>
      <c r="AW143" s="11" t="s">
        <v>37</v>
      </c>
      <c r="AX143" s="11" t="s">
        <v>81</v>
      </c>
      <c r="AY143" s="117" t="s">
        <v>127</v>
      </c>
    </row>
    <row r="144" spans="1:65" s="2" customFormat="1" ht="33" customHeight="1">
      <c r="A144" s="29"/>
      <c r="B144" s="226"/>
      <c r="C144" s="301" t="s">
        <v>246</v>
      </c>
      <c r="D144" s="301" t="s">
        <v>130</v>
      </c>
      <c r="E144" s="302" t="s">
        <v>417</v>
      </c>
      <c r="F144" s="224" t="s">
        <v>418</v>
      </c>
      <c r="G144" s="303" t="s">
        <v>159</v>
      </c>
      <c r="H144" s="304">
        <v>64</v>
      </c>
      <c r="I144" s="94"/>
      <c r="J144" s="327">
        <f>ROUND(I144*H144,2)</f>
        <v>0</v>
      </c>
      <c r="K144" s="224" t="s">
        <v>3</v>
      </c>
      <c r="L144" s="30"/>
      <c r="M144" s="95" t="s">
        <v>3</v>
      </c>
      <c r="N144" s="96" t="s">
        <v>47</v>
      </c>
      <c r="O144" s="49"/>
      <c r="P144" s="97">
        <f>O144*H144</f>
        <v>0</v>
      </c>
      <c r="Q144" s="97">
        <v>0</v>
      </c>
      <c r="R144" s="97">
        <f>Q144*H144</f>
        <v>0</v>
      </c>
      <c r="S144" s="97">
        <v>0</v>
      </c>
      <c r="T144" s="98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99" t="s">
        <v>135</v>
      </c>
      <c r="AT144" s="99" t="s">
        <v>130</v>
      </c>
      <c r="AU144" s="99" t="s">
        <v>85</v>
      </c>
      <c r="AY144" s="15" t="s">
        <v>127</v>
      </c>
      <c r="BE144" s="100">
        <f>IF(N144="základní",J144,0)</f>
        <v>0</v>
      </c>
      <c r="BF144" s="100">
        <f>IF(N144="snížená",J144,0)</f>
        <v>0</v>
      </c>
      <c r="BG144" s="100">
        <f>IF(N144="zákl. přenesená",J144,0)</f>
        <v>0</v>
      </c>
      <c r="BH144" s="100">
        <f>IF(N144="sníž. přenesená",J144,0)</f>
        <v>0</v>
      </c>
      <c r="BI144" s="100">
        <f>IF(N144="nulová",J144,0)</f>
        <v>0</v>
      </c>
      <c r="BJ144" s="15" t="s">
        <v>81</v>
      </c>
      <c r="BK144" s="100">
        <f>ROUND(I144*H144,2)</f>
        <v>0</v>
      </c>
      <c r="BL144" s="15" t="s">
        <v>135</v>
      </c>
      <c r="BM144" s="99" t="s">
        <v>330</v>
      </c>
    </row>
    <row r="145" spans="1:65" s="10" customFormat="1">
      <c r="B145" s="312"/>
      <c r="C145" s="313"/>
      <c r="D145" s="309" t="s">
        <v>139</v>
      </c>
      <c r="E145" s="314" t="s">
        <v>3</v>
      </c>
      <c r="F145" s="315" t="s">
        <v>419</v>
      </c>
      <c r="G145" s="313"/>
      <c r="H145" s="316">
        <v>64</v>
      </c>
      <c r="I145" s="112"/>
      <c r="J145" s="313"/>
      <c r="K145" s="313"/>
      <c r="L145" s="110"/>
      <c r="M145" s="113"/>
      <c r="N145" s="114"/>
      <c r="O145" s="114"/>
      <c r="P145" s="114"/>
      <c r="Q145" s="114"/>
      <c r="R145" s="114"/>
      <c r="S145" s="114"/>
      <c r="T145" s="115"/>
      <c r="AT145" s="111" t="s">
        <v>139</v>
      </c>
      <c r="AU145" s="111" t="s">
        <v>85</v>
      </c>
      <c r="AV145" s="10" t="s">
        <v>85</v>
      </c>
      <c r="AW145" s="10" t="s">
        <v>37</v>
      </c>
      <c r="AX145" s="10" t="s">
        <v>76</v>
      </c>
      <c r="AY145" s="111" t="s">
        <v>127</v>
      </c>
    </row>
    <row r="146" spans="1:65" s="11" customFormat="1">
      <c r="B146" s="317"/>
      <c r="C146" s="318"/>
      <c r="D146" s="309" t="s">
        <v>139</v>
      </c>
      <c r="E146" s="319" t="s">
        <v>3</v>
      </c>
      <c r="F146" s="320" t="s">
        <v>144</v>
      </c>
      <c r="G146" s="318"/>
      <c r="H146" s="321">
        <v>64</v>
      </c>
      <c r="I146" s="118"/>
      <c r="J146" s="318"/>
      <c r="K146" s="318"/>
      <c r="L146" s="116"/>
      <c r="M146" s="119"/>
      <c r="N146" s="120"/>
      <c r="O146" s="120"/>
      <c r="P146" s="120"/>
      <c r="Q146" s="120"/>
      <c r="R146" s="120"/>
      <c r="S146" s="120"/>
      <c r="T146" s="121"/>
      <c r="AT146" s="117" t="s">
        <v>139</v>
      </c>
      <c r="AU146" s="117" t="s">
        <v>85</v>
      </c>
      <c r="AV146" s="11" t="s">
        <v>145</v>
      </c>
      <c r="AW146" s="11" t="s">
        <v>37</v>
      </c>
      <c r="AX146" s="11" t="s">
        <v>81</v>
      </c>
      <c r="AY146" s="117" t="s">
        <v>127</v>
      </c>
    </row>
    <row r="147" spans="1:65" s="2" customFormat="1" ht="33" customHeight="1">
      <c r="A147" s="29"/>
      <c r="B147" s="226"/>
      <c r="C147" s="301" t="s">
        <v>253</v>
      </c>
      <c r="D147" s="301" t="s">
        <v>130</v>
      </c>
      <c r="E147" s="302" t="s">
        <v>420</v>
      </c>
      <c r="F147" s="224" t="s">
        <v>421</v>
      </c>
      <c r="G147" s="303" t="s">
        <v>159</v>
      </c>
      <c r="H147" s="304">
        <v>56</v>
      </c>
      <c r="I147" s="94"/>
      <c r="J147" s="327">
        <f>ROUND(I147*H147,2)</f>
        <v>0</v>
      </c>
      <c r="K147" s="224" t="s">
        <v>3</v>
      </c>
      <c r="L147" s="30"/>
      <c r="M147" s="95" t="s">
        <v>3</v>
      </c>
      <c r="N147" s="96" t="s">
        <v>47</v>
      </c>
      <c r="O147" s="49"/>
      <c r="P147" s="97">
        <f>O147*H147</f>
        <v>0</v>
      </c>
      <c r="Q147" s="97">
        <v>0</v>
      </c>
      <c r="R147" s="97">
        <f>Q147*H147</f>
        <v>0</v>
      </c>
      <c r="S147" s="97">
        <v>0</v>
      </c>
      <c r="T147" s="98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99" t="s">
        <v>135</v>
      </c>
      <c r="AT147" s="99" t="s">
        <v>130</v>
      </c>
      <c r="AU147" s="99" t="s">
        <v>85</v>
      </c>
      <c r="AY147" s="15" t="s">
        <v>127</v>
      </c>
      <c r="BE147" s="100">
        <f>IF(N147="základní",J147,0)</f>
        <v>0</v>
      </c>
      <c r="BF147" s="100">
        <f>IF(N147="snížená",J147,0)</f>
        <v>0</v>
      </c>
      <c r="BG147" s="100">
        <f>IF(N147="zákl. přenesená",J147,0)</f>
        <v>0</v>
      </c>
      <c r="BH147" s="100">
        <f>IF(N147="sníž. přenesená",J147,0)</f>
        <v>0</v>
      </c>
      <c r="BI147" s="100">
        <f>IF(N147="nulová",J147,0)</f>
        <v>0</v>
      </c>
      <c r="BJ147" s="15" t="s">
        <v>81</v>
      </c>
      <c r="BK147" s="100">
        <f>ROUND(I147*H147,2)</f>
        <v>0</v>
      </c>
      <c r="BL147" s="15" t="s">
        <v>135</v>
      </c>
      <c r="BM147" s="99" t="s">
        <v>268</v>
      </c>
    </row>
    <row r="148" spans="1:65" s="10" customFormat="1">
      <c r="B148" s="312"/>
      <c r="C148" s="313"/>
      <c r="D148" s="309" t="s">
        <v>139</v>
      </c>
      <c r="E148" s="314" t="s">
        <v>3</v>
      </c>
      <c r="F148" s="315" t="s">
        <v>422</v>
      </c>
      <c r="G148" s="313"/>
      <c r="H148" s="316">
        <v>56</v>
      </c>
      <c r="I148" s="112"/>
      <c r="J148" s="313"/>
      <c r="K148" s="313"/>
      <c r="L148" s="110"/>
      <c r="M148" s="113"/>
      <c r="N148" s="114"/>
      <c r="O148" s="114"/>
      <c r="P148" s="114"/>
      <c r="Q148" s="114"/>
      <c r="R148" s="114"/>
      <c r="S148" s="114"/>
      <c r="T148" s="115"/>
      <c r="AT148" s="111" t="s">
        <v>139</v>
      </c>
      <c r="AU148" s="111" t="s">
        <v>85</v>
      </c>
      <c r="AV148" s="10" t="s">
        <v>85</v>
      </c>
      <c r="AW148" s="10" t="s">
        <v>37</v>
      </c>
      <c r="AX148" s="10" t="s">
        <v>76</v>
      </c>
      <c r="AY148" s="111" t="s">
        <v>127</v>
      </c>
    </row>
    <row r="149" spans="1:65" s="11" customFormat="1">
      <c r="B149" s="317"/>
      <c r="C149" s="318"/>
      <c r="D149" s="309" t="s">
        <v>139</v>
      </c>
      <c r="E149" s="319" t="s">
        <v>3</v>
      </c>
      <c r="F149" s="320" t="s">
        <v>144</v>
      </c>
      <c r="G149" s="318"/>
      <c r="H149" s="321">
        <v>56</v>
      </c>
      <c r="I149" s="118"/>
      <c r="J149" s="318"/>
      <c r="K149" s="318"/>
      <c r="L149" s="116"/>
      <c r="M149" s="119"/>
      <c r="N149" s="120"/>
      <c r="O149" s="120"/>
      <c r="P149" s="120"/>
      <c r="Q149" s="120"/>
      <c r="R149" s="120"/>
      <c r="S149" s="120"/>
      <c r="T149" s="121"/>
      <c r="AT149" s="117" t="s">
        <v>139</v>
      </c>
      <c r="AU149" s="117" t="s">
        <v>85</v>
      </c>
      <c r="AV149" s="11" t="s">
        <v>145</v>
      </c>
      <c r="AW149" s="11" t="s">
        <v>37</v>
      </c>
      <c r="AX149" s="11" t="s">
        <v>81</v>
      </c>
      <c r="AY149" s="117" t="s">
        <v>127</v>
      </c>
    </row>
    <row r="150" spans="1:65" s="2" customFormat="1" ht="16.5" customHeight="1">
      <c r="A150" s="29"/>
      <c r="B150" s="226"/>
      <c r="C150" s="322" t="s">
        <v>264</v>
      </c>
      <c r="D150" s="322" t="s">
        <v>265</v>
      </c>
      <c r="E150" s="323" t="s">
        <v>423</v>
      </c>
      <c r="F150" s="324" t="s">
        <v>424</v>
      </c>
      <c r="G150" s="325" t="s">
        <v>333</v>
      </c>
      <c r="H150" s="326">
        <v>38</v>
      </c>
      <c r="I150" s="122"/>
      <c r="J150" s="328">
        <f>ROUND(I150*H150,2)</f>
        <v>0</v>
      </c>
      <c r="K150" s="324" t="s">
        <v>3</v>
      </c>
      <c r="L150" s="123"/>
      <c r="M150" s="124" t="s">
        <v>3</v>
      </c>
      <c r="N150" s="125" t="s">
        <v>47</v>
      </c>
      <c r="O150" s="49"/>
      <c r="P150" s="97">
        <f>O150*H150</f>
        <v>0</v>
      </c>
      <c r="Q150" s="97">
        <v>0</v>
      </c>
      <c r="R150" s="97">
        <f>Q150*H150</f>
        <v>0</v>
      </c>
      <c r="S150" s="97">
        <v>0</v>
      </c>
      <c r="T150" s="98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99" t="s">
        <v>268</v>
      </c>
      <c r="AT150" s="99" t="s">
        <v>265</v>
      </c>
      <c r="AU150" s="99" t="s">
        <v>85</v>
      </c>
      <c r="AY150" s="15" t="s">
        <v>127</v>
      </c>
      <c r="BE150" s="100">
        <f>IF(N150="základní",J150,0)</f>
        <v>0</v>
      </c>
      <c r="BF150" s="100">
        <f>IF(N150="snížená",J150,0)</f>
        <v>0</v>
      </c>
      <c r="BG150" s="100">
        <f>IF(N150="zákl. přenesená",J150,0)</f>
        <v>0</v>
      </c>
      <c r="BH150" s="100">
        <f>IF(N150="sníž. přenesená",J150,0)</f>
        <v>0</v>
      </c>
      <c r="BI150" s="100">
        <f>IF(N150="nulová",J150,0)</f>
        <v>0</v>
      </c>
      <c r="BJ150" s="15" t="s">
        <v>81</v>
      </c>
      <c r="BK150" s="100">
        <f>ROUND(I150*H150,2)</f>
        <v>0</v>
      </c>
      <c r="BL150" s="15" t="s">
        <v>135</v>
      </c>
      <c r="BM150" s="99" t="s">
        <v>349</v>
      </c>
    </row>
    <row r="151" spans="1:65" s="10" customFormat="1">
      <c r="B151" s="312"/>
      <c r="C151" s="313"/>
      <c r="D151" s="309" t="s">
        <v>139</v>
      </c>
      <c r="E151" s="314" t="s">
        <v>3</v>
      </c>
      <c r="F151" s="315" t="s">
        <v>425</v>
      </c>
      <c r="G151" s="313"/>
      <c r="H151" s="316">
        <v>38</v>
      </c>
      <c r="I151" s="112"/>
      <c r="J151" s="313"/>
      <c r="K151" s="313"/>
      <c r="L151" s="110"/>
      <c r="M151" s="113"/>
      <c r="N151" s="114"/>
      <c r="O151" s="114"/>
      <c r="P151" s="114"/>
      <c r="Q151" s="114"/>
      <c r="R151" s="114"/>
      <c r="S151" s="114"/>
      <c r="T151" s="115"/>
      <c r="AT151" s="111" t="s">
        <v>139</v>
      </c>
      <c r="AU151" s="111" t="s">
        <v>85</v>
      </c>
      <c r="AV151" s="10" t="s">
        <v>85</v>
      </c>
      <c r="AW151" s="10" t="s">
        <v>37</v>
      </c>
      <c r="AX151" s="10" t="s">
        <v>76</v>
      </c>
      <c r="AY151" s="111" t="s">
        <v>127</v>
      </c>
    </row>
    <row r="152" spans="1:65" s="11" customFormat="1">
      <c r="B152" s="317"/>
      <c r="C152" s="318"/>
      <c r="D152" s="309" t="s">
        <v>139</v>
      </c>
      <c r="E152" s="319" t="s">
        <v>3</v>
      </c>
      <c r="F152" s="320" t="s">
        <v>144</v>
      </c>
      <c r="G152" s="318"/>
      <c r="H152" s="321">
        <v>38</v>
      </c>
      <c r="I152" s="118"/>
      <c r="J152" s="318"/>
      <c r="K152" s="318"/>
      <c r="L152" s="116"/>
      <c r="M152" s="119"/>
      <c r="N152" s="120"/>
      <c r="O152" s="120"/>
      <c r="P152" s="120"/>
      <c r="Q152" s="120"/>
      <c r="R152" s="120"/>
      <c r="S152" s="120"/>
      <c r="T152" s="121"/>
      <c r="AT152" s="117" t="s">
        <v>139</v>
      </c>
      <c r="AU152" s="117" t="s">
        <v>85</v>
      </c>
      <c r="AV152" s="11" t="s">
        <v>145</v>
      </c>
      <c r="AW152" s="11" t="s">
        <v>37</v>
      </c>
      <c r="AX152" s="11" t="s">
        <v>81</v>
      </c>
      <c r="AY152" s="117" t="s">
        <v>127</v>
      </c>
    </row>
    <row r="153" spans="1:65" s="2" customFormat="1" ht="21.75" customHeight="1">
      <c r="A153" s="29"/>
      <c r="B153" s="226"/>
      <c r="C153" s="322" t="s">
        <v>271</v>
      </c>
      <c r="D153" s="322" t="s">
        <v>265</v>
      </c>
      <c r="E153" s="323" t="s">
        <v>426</v>
      </c>
      <c r="F153" s="324" t="s">
        <v>427</v>
      </c>
      <c r="G153" s="325" t="s">
        <v>208</v>
      </c>
      <c r="H153" s="326">
        <v>4</v>
      </c>
      <c r="I153" s="122"/>
      <c r="J153" s="328">
        <f>ROUND(I153*H153,2)</f>
        <v>0</v>
      </c>
      <c r="K153" s="324" t="s">
        <v>134</v>
      </c>
      <c r="L153" s="123"/>
      <c r="M153" s="124" t="s">
        <v>3</v>
      </c>
      <c r="N153" s="125" t="s">
        <v>47</v>
      </c>
      <c r="O153" s="49"/>
      <c r="P153" s="97">
        <f>O153*H153</f>
        <v>0</v>
      </c>
      <c r="Q153" s="97">
        <v>0</v>
      </c>
      <c r="R153" s="97">
        <f>Q153*H153</f>
        <v>0</v>
      </c>
      <c r="S153" s="97">
        <v>0</v>
      </c>
      <c r="T153" s="98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99" t="s">
        <v>268</v>
      </c>
      <c r="AT153" s="99" t="s">
        <v>265</v>
      </c>
      <c r="AU153" s="99" t="s">
        <v>85</v>
      </c>
      <c r="AY153" s="15" t="s">
        <v>127</v>
      </c>
      <c r="BE153" s="100">
        <f>IF(N153="základní",J153,0)</f>
        <v>0</v>
      </c>
      <c r="BF153" s="100">
        <f>IF(N153="snížená",J153,0)</f>
        <v>0</v>
      </c>
      <c r="BG153" s="100">
        <f>IF(N153="zákl. přenesená",J153,0)</f>
        <v>0</v>
      </c>
      <c r="BH153" s="100">
        <f>IF(N153="sníž. přenesená",J153,0)</f>
        <v>0</v>
      </c>
      <c r="BI153" s="100">
        <f>IF(N153="nulová",J153,0)</f>
        <v>0</v>
      </c>
      <c r="BJ153" s="15" t="s">
        <v>81</v>
      </c>
      <c r="BK153" s="100">
        <f>ROUND(I153*H153,2)</f>
        <v>0</v>
      </c>
      <c r="BL153" s="15" t="s">
        <v>135</v>
      </c>
      <c r="BM153" s="99" t="s">
        <v>428</v>
      </c>
    </row>
    <row r="154" spans="1:65" s="10" customFormat="1">
      <c r="B154" s="312"/>
      <c r="C154" s="313"/>
      <c r="D154" s="309" t="s">
        <v>139</v>
      </c>
      <c r="E154" s="314" t="s">
        <v>3</v>
      </c>
      <c r="F154" s="315" t="s">
        <v>429</v>
      </c>
      <c r="G154" s="313"/>
      <c r="H154" s="316">
        <v>4</v>
      </c>
      <c r="I154" s="112"/>
      <c r="J154" s="313"/>
      <c r="K154" s="313"/>
      <c r="L154" s="110"/>
      <c r="M154" s="113"/>
      <c r="N154" s="114"/>
      <c r="O154" s="114"/>
      <c r="P154" s="114"/>
      <c r="Q154" s="114"/>
      <c r="R154" s="114"/>
      <c r="S154" s="114"/>
      <c r="T154" s="115"/>
      <c r="AT154" s="111" t="s">
        <v>139</v>
      </c>
      <c r="AU154" s="111" t="s">
        <v>85</v>
      </c>
      <c r="AV154" s="10" t="s">
        <v>85</v>
      </c>
      <c r="AW154" s="10" t="s">
        <v>37</v>
      </c>
      <c r="AX154" s="10" t="s">
        <v>76</v>
      </c>
      <c r="AY154" s="111" t="s">
        <v>127</v>
      </c>
    </row>
    <row r="155" spans="1:65" s="11" customFormat="1">
      <c r="B155" s="317"/>
      <c r="C155" s="318"/>
      <c r="D155" s="309" t="s">
        <v>139</v>
      </c>
      <c r="E155" s="319" t="s">
        <v>3</v>
      </c>
      <c r="F155" s="320" t="s">
        <v>144</v>
      </c>
      <c r="G155" s="318"/>
      <c r="H155" s="321">
        <v>4</v>
      </c>
      <c r="I155" s="118"/>
      <c r="J155" s="318"/>
      <c r="K155" s="318"/>
      <c r="L155" s="116"/>
      <c r="M155" s="119"/>
      <c r="N155" s="120"/>
      <c r="O155" s="120"/>
      <c r="P155" s="120"/>
      <c r="Q155" s="120"/>
      <c r="R155" s="120"/>
      <c r="S155" s="120"/>
      <c r="T155" s="121"/>
      <c r="AT155" s="117" t="s">
        <v>139</v>
      </c>
      <c r="AU155" s="117" t="s">
        <v>85</v>
      </c>
      <c r="AV155" s="11" t="s">
        <v>145</v>
      </c>
      <c r="AW155" s="11" t="s">
        <v>37</v>
      </c>
      <c r="AX155" s="11" t="s">
        <v>81</v>
      </c>
      <c r="AY155" s="117" t="s">
        <v>127</v>
      </c>
    </row>
    <row r="156" spans="1:65" s="2" customFormat="1" ht="21.75" customHeight="1">
      <c r="A156" s="29"/>
      <c r="B156" s="226"/>
      <c r="C156" s="322" t="s">
        <v>8</v>
      </c>
      <c r="D156" s="322" t="s">
        <v>265</v>
      </c>
      <c r="E156" s="323" t="s">
        <v>430</v>
      </c>
      <c r="F156" s="324" t="s">
        <v>431</v>
      </c>
      <c r="G156" s="325" t="s">
        <v>208</v>
      </c>
      <c r="H156" s="326">
        <v>1</v>
      </c>
      <c r="I156" s="122"/>
      <c r="J156" s="328">
        <f>ROUND(I156*H156,2)</f>
        <v>0</v>
      </c>
      <c r="K156" s="324" t="s">
        <v>134</v>
      </c>
      <c r="L156" s="123"/>
      <c r="M156" s="124" t="s">
        <v>3</v>
      </c>
      <c r="N156" s="125" t="s">
        <v>47</v>
      </c>
      <c r="O156" s="49"/>
      <c r="P156" s="97">
        <f>O156*H156</f>
        <v>0</v>
      </c>
      <c r="Q156" s="97">
        <v>0</v>
      </c>
      <c r="R156" s="97">
        <f>Q156*H156</f>
        <v>0</v>
      </c>
      <c r="S156" s="97">
        <v>0</v>
      </c>
      <c r="T156" s="98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99" t="s">
        <v>268</v>
      </c>
      <c r="AT156" s="99" t="s">
        <v>265</v>
      </c>
      <c r="AU156" s="99" t="s">
        <v>85</v>
      </c>
      <c r="AY156" s="15" t="s">
        <v>127</v>
      </c>
      <c r="BE156" s="100">
        <f>IF(N156="základní",J156,0)</f>
        <v>0</v>
      </c>
      <c r="BF156" s="100">
        <f>IF(N156="snížená",J156,0)</f>
        <v>0</v>
      </c>
      <c r="BG156" s="100">
        <f>IF(N156="zákl. přenesená",J156,0)</f>
        <v>0</v>
      </c>
      <c r="BH156" s="100">
        <f>IF(N156="sníž. přenesená",J156,0)</f>
        <v>0</v>
      </c>
      <c r="BI156" s="100">
        <f>IF(N156="nulová",J156,0)</f>
        <v>0</v>
      </c>
      <c r="BJ156" s="15" t="s">
        <v>81</v>
      </c>
      <c r="BK156" s="100">
        <f>ROUND(I156*H156,2)</f>
        <v>0</v>
      </c>
      <c r="BL156" s="15" t="s">
        <v>135</v>
      </c>
      <c r="BM156" s="99" t="s">
        <v>432</v>
      </c>
    </row>
    <row r="157" spans="1:65" s="10" customFormat="1">
      <c r="B157" s="312"/>
      <c r="C157" s="313"/>
      <c r="D157" s="309" t="s">
        <v>139</v>
      </c>
      <c r="E157" s="314" t="s">
        <v>3</v>
      </c>
      <c r="F157" s="315" t="s">
        <v>433</v>
      </c>
      <c r="G157" s="313"/>
      <c r="H157" s="316">
        <v>1</v>
      </c>
      <c r="I157" s="112"/>
      <c r="J157" s="313"/>
      <c r="K157" s="313"/>
      <c r="L157" s="110"/>
      <c r="M157" s="113"/>
      <c r="N157" s="114"/>
      <c r="O157" s="114"/>
      <c r="P157" s="114"/>
      <c r="Q157" s="114"/>
      <c r="R157" s="114"/>
      <c r="S157" s="114"/>
      <c r="T157" s="115"/>
      <c r="AT157" s="111" t="s">
        <v>139</v>
      </c>
      <c r="AU157" s="111" t="s">
        <v>85</v>
      </c>
      <c r="AV157" s="10" t="s">
        <v>85</v>
      </c>
      <c r="AW157" s="10" t="s">
        <v>37</v>
      </c>
      <c r="AX157" s="10" t="s">
        <v>76</v>
      </c>
      <c r="AY157" s="111" t="s">
        <v>127</v>
      </c>
    </row>
    <row r="158" spans="1:65" s="11" customFormat="1">
      <c r="B158" s="317"/>
      <c r="C158" s="318"/>
      <c r="D158" s="309" t="s">
        <v>139</v>
      </c>
      <c r="E158" s="319" t="s">
        <v>3</v>
      </c>
      <c r="F158" s="320" t="s">
        <v>144</v>
      </c>
      <c r="G158" s="318"/>
      <c r="H158" s="321">
        <v>1</v>
      </c>
      <c r="I158" s="118"/>
      <c r="J158" s="318"/>
      <c r="K158" s="318"/>
      <c r="L158" s="116"/>
      <c r="M158" s="119"/>
      <c r="N158" s="120"/>
      <c r="O158" s="120"/>
      <c r="P158" s="120"/>
      <c r="Q158" s="120"/>
      <c r="R158" s="120"/>
      <c r="S158" s="120"/>
      <c r="T158" s="121"/>
      <c r="AT158" s="117" t="s">
        <v>139</v>
      </c>
      <c r="AU158" s="117" t="s">
        <v>85</v>
      </c>
      <c r="AV158" s="11" t="s">
        <v>145</v>
      </c>
      <c r="AW158" s="11" t="s">
        <v>37</v>
      </c>
      <c r="AX158" s="11" t="s">
        <v>81</v>
      </c>
      <c r="AY158" s="117" t="s">
        <v>127</v>
      </c>
    </row>
    <row r="159" spans="1:65" s="2" customFormat="1" ht="16.5" customHeight="1">
      <c r="A159" s="29"/>
      <c r="B159" s="226"/>
      <c r="C159" s="322" t="s">
        <v>286</v>
      </c>
      <c r="D159" s="322" t="s">
        <v>265</v>
      </c>
      <c r="E159" s="323" t="s">
        <v>434</v>
      </c>
      <c r="F159" s="324" t="s">
        <v>435</v>
      </c>
      <c r="G159" s="325" t="s">
        <v>208</v>
      </c>
      <c r="H159" s="326">
        <v>5</v>
      </c>
      <c r="I159" s="122"/>
      <c r="J159" s="328">
        <f>ROUND(I159*H159,2)</f>
        <v>0</v>
      </c>
      <c r="K159" s="324" t="s">
        <v>134</v>
      </c>
      <c r="L159" s="123"/>
      <c r="M159" s="124" t="s">
        <v>3</v>
      </c>
      <c r="N159" s="125" t="s">
        <v>47</v>
      </c>
      <c r="O159" s="49"/>
      <c r="P159" s="97">
        <f>O159*H159</f>
        <v>0</v>
      </c>
      <c r="Q159" s="97">
        <v>0</v>
      </c>
      <c r="R159" s="97">
        <f>Q159*H159</f>
        <v>0</v>
      </c>
      <c r="S159" s="97">
        <v>0</v>
      </c>
      <c r="T159" s="98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99" t="s">
        <v>268</v>
      </c>
      <c r="AT159" s="99" t="s">
        <v>265</v>
      </c>
      <c r="AU159" s="99" t="s">
        <v>85</v>
      </c>
      <c r="AY159" s="15" t="s">
        <v>127</v>
      </c>
      <c r="BE159" s="100">
        <f>IF(N159="základní",J159,0)</f>
        <v>0</v>
      </c>
      <c r="BF159" s="100">
        <f>IF(N159="snížená",J159,0)</f>
        <v>0</v>
      </c>
      <c r="BG159" s="100">
        <f>IF(N159="zákl. přenesená",J159,0)</f>
        <v>0</v>
      </c>
      <c r="BH159" s="100">
        <f>IF(N159="sníž. přenesená",J159,0)</f>
        <v>0</v>
      </c>
      <c r="BI159" s="100">
        <f>IF(N159="nulová",J159,0)</f>
        <v>0</v>
      </c>
      <c r="BJ159" s="15" t="s">
        <v>81</v>
      </c>
      <c r="BK159" s="100">
        <f>ROUND(I159*H159,2)</f>
        <v>0</v>
      </c>
      <c r="BL159" s="15" t="s">
        <v>135</v>
      </c>
      <c r="BM159" s="99" t="s">
        <v>436</v>
      </c>
    </row>
    <row r="160" spans="1:65" s="10" customFormat="1">
      <c r="B160" s="312"/>
      <c r="C160" s="313"/>
      <c r="D160" s="309" t="s">
        <v>139</v>
      </c>
      <c r="E160" s="314" t="s">
        <v>3</v>
      </c>
      <c r="F160" s="315" t="s">
        <v>437</v>
      </c>
      <c r="G160" s="313"/>
      <c r="H160" s="316">
        <v>5</v>
      </c>
      <c r="I160" s="112"/>
      <c r="J160" s="313"/>
      <c r="K160" s="313"/>
      <c r="L160" s="110"/>
      <c r="M160" s="113"/>
      <c r="N160" s="114"/>
      <c r="O160" s="114"/>
      <c r="P160" s="114"/>
      <c r="Q160" s="114"/>
      <c r="R160" s="114"/>
      <c r="S160" s="114"/>
      <c r="T160" s="115"/>
      <c r="AT160" s="111" t="s">
        <v>139</v>
      </c>
      <c r="AU160" s="111" t="s">
        <v>85</v>
      </c>
      <c r="AV160" s="10" t="s">
        <v>85</v>
      </c>
      <c r="AW160" s="10" t="s">
        <v>37</v>
      </c>
      <c r="AX160" s="10" t="s">
        <v>76</v>
      </c>
      <c r="AY160" s="111" t="s">
        <v>127</v>
      </c>
    </row>
    <row r="161" spans="1:65" s="11" customFormat="1">
      <c r="B161" s="317"/>
      <c r="C161" s="318"/>
      <c r="D161" s="309" t="s">
        <v>139</v>
      </c>
      <c r="E161" s="319" t="s">
        <v>3</v>
      </c>
      <c r="F161" s="320" t="s">
        <v>144</v>
      </c>
      <c r="G161" s="318"/>
      <c r="H161" s="321">
        <v>5</v>
      </c>
      <c r="I161" s="118"/>
      <c r="J161" s="318"/>
      <c r="K161" s="318"/>
      <c r="L161" s="116"/>
      <c r="M161" s="119"/>
      <c r="N161" s="120"/>
      <c r="O161" s="120"/>
      <c r="P161" s="120"/>
      <c r="Q161" s="120"/>
      <c r="R161" s="120"/>
      <c r="S161" s="120"/>
      <c r="T161" s="121"/>
      <c r="AT161" s="117" t="s">
        <v>139</v>
      </c>
      <c r="AU161" s="117" t="s">
        <v>85</v>
      </c>
      <c r="AV161" s="11" t="s">
        <v>145</v>
      </c>
      <c r="AW161" s="11" t="s">
        <v>37</v>
      </c>
      <c r="AX161" s="11" t="s">
        <v>81</v>
      </c>
      <c r="AY161" s="117" t="s">
        <v>127</v>
      </c>
    </row>
    <row r="162" spans="1:65" s="2" customFormat="1" ht="24.2" customHeight="1">
      <c r="A162" s="29"/>
      <c r="B162" s="226"/>
      <c r="C162" s="301" t="s">
        <v>292</v>
      </c>
      <c r="D162" s="301" t="s">
        <v>130</v>
      </c>
      <c r="E162" s="302" t="s">
        <v>438</v>
      </c>
      <c r="F162" s="224" t="s">
        <v>439</v>
      </c>
      <c r="G162" s="303" t="s">
        <v>159</v>
      </c>
      <c r="H162" s="304">
        <v>61</v>
      </c>
      <c r="I162" s="94"/>
      <c r="J162" s="327">
        <f>ROUND(I162*H162,2)</f>
        <v>0</v>
      </c>
      <c r="K162" s="224" t="s">
        <v>134</v>
      </c>
      <c r="L162" s="30"/>
      <c r="M162" s="95" t="s">
        <v>3</v>
      </c>
      <c r="N162" s="96" t="s">
        <v>47</v>
      </c>
      <c r="O162" s="49"/>
      <c r="P162" s="97">
        <f>O162*H162</f>
        <v>0</v>
      </c>
      <c r="Q162" s="97">
        <v>0</v>
      </c>
      <c r="R162" s="97">
        <f>Q162*H162</f>
        <v>0</v>
      </c>
      <c r="S162" s="97">
        <v>0</v>
      </c>
      <c r="T162" s="98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99" t="s">
        <v>135</v>
      </c>
      <c r="AT162" s="99" t="s">
        <v>130</v>
      </c>
      <c r="AU162" s="99" t="s">
        <v>85</v>
      </c>
      <c r="AY162" s="15" t="s">
        <v>127</v>
      </c>
      <c r="BE162" s="100">
        <f>IF(N162="základní",J162,0)</f>
        <v>0</v>
      </c>
      <c r="BF162" s="100">
        <f>IF(N162="snížená",J162,0)</f>
        <v>0</v>
      </c>
      <c r="BG162" s="100">
        <f>IF(N162="zákl. přenesená",J162,0)</f>
        <v>0</v>
      </c>
      <c r="BH162" s="100">
        <f>IF(N162="sníž. přenesená",J162,0)</f>
        <v>0</v>
      </c>
      <c r="BI162" s="100">
        <f>IF(N162="nulová",J162,0)</f>
        <v>0</v>
      </c>
      <c r="BJ162" s="15" t="s">
        <v>81</v>
      </c>
      <c r="BK162" s="100">
        <f>ROUND(I162*H162,2)</f>
        <v>0</v>
      </c>
      <c r="BL162" s="15" t="s">
        <v>135</v>
      </c>
      <c r="BM162" s="99" t="s">
        <v>440</v>
      </c>
    </row>
    <row r="163" spans="1:65" s="2" customFormat="1">
      <c r="A163" s="29"/>
      <c r="B163" s="226"/>
      <c r="C163" s="225"/>
      <c r="D163" s="305" t="s">
        <v>137</v>
      </c>
      <c r="E163" s="225"/>
      <c r="F163" s="306" t="s">
        <v>441</v>
      </c>
      <c r="G163" s="225"/>
      <c r="H163" s="225"/>
      <c r="I163" s="101"/>
      <c r="J163" s="225"/>
      <c r="K163" s="225"/>
      <c r="L163" s="30"/>
      <c r="M163" s="102"/>
      <c r="N163" s="103"/>
      <c r="O163" s="49"/>
      <c r="P163" s="49"/>
      <c r="Q163" s="49"/>
      <c r="R163" s="49"/>
      <c r="S163" s="49"/>
      <c r="T163" s="50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T163" s="15" t="s">
        <v>137</v>
      </c>
      <c r="AU163" s="15" t="s">
        <v>85</v>
      </c>
    </row>
    <row r="164" spans="1:65" s="10" customFormat="1">
      <c r="B164" s="312"/>
      <c r="C164" s="313"/>
      <c r="D164" s="309" t="s">
        <v>139</v>
      </c>
      <c r="E164" s="314" t="s">
        <v>3</v>
      </c>
      <c r="F164" s="315" t="s">
        <v>442</v>
      </c>
      <c r="G164" s="313"/>
      <c r="H164" s="316">
        <v>61</v>
      </c>
      <c r="I164" s="112"/>
      <c r="J164" s="313"/>
      <c r="K164" s="313"/>
      <c r="L164" s="110"/>
      <c r="M164" s="113"/>
      <c r="N164" s="114"/>
      <c r="O164" s="114"/>
      <c r="P164" s="114"/>
      <c r="Q164" s="114"/>
      <c r="R164" s="114"/>
      <c r="S164" s="114"/>
      <c r="T164" s="115"/>
      <c r="AT164" s="111" t="s">
        <v>139</v>
      </c>
      <c r="AU164" s="111" t="s">
        <v>85</v>
      </c>
      <c r="AV164" s="10" t="s">
        <v>85</v>
      </c>
      <c r="AW164" s="10" t="s">
        <v>37</v>
      </c>
      <c r="AX164" s="10" t="s">
        <v>76</v>
      </c>
      <c r="AY164" s="111" t="s">
        <v>127</v>
      </c>
    </row>
    <row r="165" spans="1:65" s="11" customFormat="1">
      <c r="B165" s="317"/>
      <c r="C165" s="318"/>
      <c r="D165" s="309" t="s">
        <v>139</v>
      </c>
      <c r="E165" s="319" t="s">
        <v>3</v>
      </c>
      <c r="F165" s="320" t="s">
        <v>144</v>
      </c>
      <c r="G165" s="318"/>
      <c r="H165" s="321">
        <v>61</v>
      </c>
      <c r="I165" s="118"/>
      <c r="J165" s="318"/>
      <c r="K165" s="318"/>
      <c r="L165" s="116"/>
      <c r="M165" s="119"/>
      <c r="N165" s="120"/>
      <c r="O165" s="120"/>
      <c r="P165" s="120"/>
      <c r="Q165" s="120"/>
      <c r="R165" s="120"/>
      <c r="S165" s="120"/>
      <c r="T165" s="121"/>
      <c r="AT165" s="117" t="s">
        <v>139</v>
      </c>
      <c r="AU165" s="117" t="s">
        <v>85</v>
      </c>
      <c r="AV165" s="11" t="s">
        <v>145</v>
      </c>
      <c r="AW165" s="11" t="s">
        <v>37</v>
      </c>
      <c r="AX165" s="11" t="s">
        <v>81</v>
      </c>
      <c r="AY165" s="117" t="s">
        <v>127</v>
      </c>
    </row>
    <row r="166" spans="1:65" s="2" customFormat="1" ht="24.2" customHeight="1">
      <c r="A166" s="29"/>
      <c r="B166" s="226"/>
      <c r="C166" s="301" t="s">
        <v>296</v>
      </c>
      <c r="D166" s="301" t="s">
        <v>130</v>
      </c>
      <c r="E166" s="302" t="s">
        <v>443</v>
      </c>
      <c r="F166" s="224" t="s">
        <v>444</v>
      </c>
      <c r="G166" s="303" t="s">
        <v>159</v>
      </c>
      <c r="H166" s="304">
        <v>29</v>
      </c>
      <c r="I166" s="94"/>
      <c r="J166" s="327">
        <f>ROUND(I166*H166,2)</f>
        <v>0</v>
      </c>
      <c r="K166" s="224" t="s">
        <v>134</v>
      </c>
      <c r="L166" s="30"/>
      <c r="M166" s="95" t="s">
        <v>3</v>
      </c>
      <c r="N166" s="96" t="s">
        <v>47</v>
      </c>
      <c r="O166" s="49"/>
      <c r="P166" s="97">
        <f>O166*H166</f>
        <v>0</v>
      </c>
      <c r="Q166" s="97">
        <v>0</v>
      </c>
      <c r="R166" s="97">
        <f>Q166*H166</f>
        <v>0</v>
      </c>
      <c r="S166" s="97">
        <v>0</v>
      </c>
      <c r="T166" s="98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99" t="s">
        <v>135</v>
      </c>
      <c r="AT166" s="99" t="s">
        <v>130</v>
      </c>
      <c r="AU166" s="99" t="s">
        <v>85</v>
      </c>
      <c r="AY166" s="15" t="s">
        <v>127</v>
      </c>
      <c r="BE166" s="100">
        <f>IF(N166="základní",J166,0)</f>
        <v>0</v>
      </c>
      <c r="BF166" s="100">
        <f>IF(N166="snížená",J166,0)</f>
        <v>0</v>
      </c>
      <c r="BG166" s="100">
        <f>IF(N166="zákl. přenesená",J166,0)</f>
        <v>0</v>
      </c>
      <c r="BH166" s="100">
        <f>IF(N166="sníž. přenesená",J166,0)</f>
        <v>0</v>
      </c>
      <c r="BI166" s="100">
        <f>IF(N166="nulová",J166,0)</f>
        <v>0</v>
      </c>
      <c r="BJ166" s="15" t="s">
        <v>81</v>
      </c>
      <c r="BK166" s="100">
        <f>ROUND(I166*H166,2)</f>
        <v>0</v>
      </c>
      <c r="BL166" s="15" t="s">
        <v>135</v>
      </c>
      <c r="BM166" s="99" t="s">
        <v>445</v>
      </c>
    </row>
    <row r="167" spans="1:65" s="2" customFormat="1">
      <c r="A167" s="29"/>
      <c r="B167" s="226"/>
      <c r="C167" s="225"/>
      <c r="D167" s="305" t="s">
        <v>137</v>
      </c>
      <c r="E167" s="225"/>
      <c r="F167" s="306" t="s">
        <v>446</v>
      </c>
      <c r="G167" s="225"/>
      <c r="H167" s="225"/>
      <c r="I167" s="101"/>
      <c r="J167" s="225"/>
      <c r="K167" s="225"/>
      <c r="L167" s="30"/>
      <c r="M167" s="102"/>
      <c r="N167" s="103"/>
      <c r="O167" s="49"/>
      <c r="P167" s="49"/>
      <c r="Q167" s="49"/>
      <c r="R167" s="49"/>
      <c r="S167" s="49"/>
      <c r="T167" s="50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T167" s="15" t="s">
        <v>137</v>
      </c>
      <c r="AU167" s="15" t="s">
        <v>85</v>
      </c>
    </row>
    <row r="168" spans="1:65" s="10" customFormat="1">
      <c r="B168" s="312"/>
      <c r="C168" s="313"/>
      <c r="D168" s="309" t="s">
        <v>139</v>
      </c>
      <c r="E168" s="314" t="s">
        <v>3</v>
      </c>
      <c r="F168" s="315" t="s">
        <v>447</v>
      </c>
      <c r="G168" s="313"/>
      <c r="H168" s="316">
        <v>29</v>
      </c>
      <c r="I168" s="112"/>
      <c r="J168" s="313"/>
      <c r="K168" s="313"/>
      <c r="L168" s="110"/>
      <c r="M168" s="113"/>
      <c r="N168" s="114"/>
      <c r="O168" s="114"/>
      <c r="P168" s="114"/>
      <c r="Q168" s="114"/>
      <c r="R168" s="114"/>
      <c r="S168" s="114"/>
      <c r="T168" s="115"/>
      <c r="AT168" s="111" t="s">
        <v>139</v>
      </c>
      <c r="AU168" s="111" t="s">
        <v>85</v>
      </c>
      <c r="AV168" s="10" t="s">
        <v>85</v>
      </c>
      <c r="AW168" s="10" t="s">
        <v>37</v>
      </c>
      <c r="AX168" s="10" t="s">
        <v>76</v>
      </c>
      <c r="AY168" s="111" t="s">
        <v>127</v>
      </c>
    </row>
    <row r="169" spans="1:65" s="11" customFormat="1">
      <c r="B169" s="317"/>
      <c r="C169" s="318"/>
      <c r="D169" s="309" t="s">
        <v>139</v>
      </c>
      <c r="E169" s="319" t="s">
        <v>3</v>
      </c>
      <c r="F169" s="320" t="s">
        <v>144</v>
      </c>
      <c r="G169" s="318"/>
      <c r="H169" s="321">
        <v>29</v>
      </c>
      <c r="I169" s="118"/>
      <c r="J169" s="318"/>
      <c r="K169" s="318"/>
      <c r="L169" s="116"/>
      <c r="M169" s="119"/>
      <c r="N169" s="120"/>
      <c r="O169" s="120"/>
      <c r="P169" s="120"/>
      <c r="Q169" s="120"/>
      <c r="R169" s="120"/>
      <c r="S169" s="120"/>
      <c r="T169" s="121"/>
      <c r="AT169" s="117" t="s">
        <v>139</v>
      </c>
      <c r="AU169" s="117" t="s">
        <v>85</v>
      </c>
      <c r="AV169" s="11" t="s">
        <v>145</v>
      </c>
      <c r="AW169" s="11" t="s">
        <v>37</v>
      </c>
      <c r="AX169" s="11" t="s">
        <v>81</v>
      </c>
      <c r="AY169" s="117" t="s">
        <v>127</v>
      </c>
    </row>
    <row r="170" spans="1:65" s="2" customFormat="1" ht="49.15" customHeight="1">
      <c r="A170" s="29"/>
      <c r="B170" s="226"/>
      <c r="C170" s="301" t="s">
        <v>300</v>
      </c>
      <c r="D170" s="301" t="s">
        <v>130</v>
      </c>
      <c r="E170" s="302" t="s">
        <v>448</v>
      </c>
      <c r="F170" s="224" t="s">
        <v>449</v>
      </c>
      <c r="G170" s="303" t="s">
        <v>176</v>
      </c>
      <c r="H170" s="304">
        <v>0.45400000000000001</v>
      </c>
      <c r="I170" s="94"/>
      <c r="J170" s="327">
        <f>ROUND(I170*H170,2)</f>
        <v>0</v>
      </c>
      <c r="K170" s="224" t="s">
        <v>134</v>
      </c>
      <c r="L170" s="30"/>
      <c r="M170" s="95" t="s">
        <v>3</v>
      </c>
      <c r="N170" s="96" t="s">
        <v>47</v>
      </c>
      <c r="O170" s="49"/>
      <c r="P170" s="97">
        <f>O170*H170</f>
        <v>0</v>
      </c>
      <c r="Q170" s="97">
        <v>0</v>
      </c>
      <c r="R170" s="97">
        <f>Q170*H170</f>
        <v>0</v>
      </c>
      <c r="S170" s="97">
        <v>0</v>
      </c>
      <c r="T170" s="98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99" t="s">
        <v>135</v>
      </c>
      <c r="AT170" s="99" t="s">
        <v>130</v>
      </c>
      <c r="AU170" s="99" t="s">
        <v>85</v>
      </c>
      <c r="AY170" s="15" t="s">
        <v>127</v>
      </c>
      <c r="BE170" s="100">
        <f>IF(N170="základní",J170,0)</f>
        <v>0</v>
      </c>
      <c r="BF170" s="100">
        <f>IF(N170="snížená",J170,0)</f>
        <v>0</v>
      </c>
      <c r="BG170" s="100">
        <f>IF(N170="zákl. přenesená",J170,0)</f>
        <v>0</v>
      </c>
      <c r="BH170" s="100">
        <f>IF(N170="sníž. přenesená",J170,0)</f>
        <v>0</v>
      </c>
      <c r="BI170" s="100">
        <f>IF(N170="nulová",J170,0)</f>
        <v>0</v>
      </c>
      <c r="BJ170" s="15" t="s">
        <v>81</v>
      </c>
      <c r="BK170" s="100">
        <f>ROUND(I170*H170,2)</f>
        <v>0</v>
      </c>
      <c r="BL170" s="15" t="s">
        <v>135</v>
      </c>
      <c r="BM170" s="99" t="s">
        <v>450</v>
      </c>
    </row>
    <row r="171" spans="1:65" s="2" customFormat="1">
      <c r="A171" s="29"/>
      <c r="B171" s="226"/>
      <c r="C171" s="225"/>
      <c r="D171" s="305" t="s">
        <v>137</v>
      </c>
      <c r="E171" s="225"/>
      <c r="F171" s="306" t="s">
        <v>451</v>
      </c>
      <c r="G171" s="225"/>
      <c r="H171" s="225"/>
      <c r="I171" s="101"/>
      <c r="J171" s="225"/>
      <c r="K171" s="225"/>
      <c r="L171" s="30"/>
      <c r="M171" s="102"/>
      <c r="N171" s="103"/>
      <c r="O171" s="49"/>
      <c r="P171" s="49"/>
      <c r="Q171" s="49"/>
      <c r="R171" s="49"/>
      <c r="S171" s="49"/>
      <c r="T171" s="50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T171" s="15" t="s">
        <v>137</v>
      </c>
      <c r="AU171" s="15" t="s">
        <v>85</v>
      </c>
    </row>
    <row r="172" spans="1:65" s="8" customFormat="1" ht="25.9" customHeight="1">
      <c r="B172" s="289"/>
      <c r="C172" s="288"/>
      <c r="D172" s="290" t="s">
        <v>75</v>
      </c>
      <c r="E172" s="291" t="s">
        <v>452</v>
      </c>
      <c r="F172" s="291" t="s">
        <v>453</v>
      </c>
      <c r="G172" s="288"/>
      <c r="H172" s="288"/>
      <c r="I172" s="87"/>
      <c r="J172" s="292">
        <f>BK172</f>
        <v>0</v>
      </c>
      <c r="K172" s="288"/>
      <c r="L172" s="85"/>
      <c r="M172" s="88"/>
      <c r="N172" s="89"/>
      <c r="O172" s="89"/>
      <c r="P172" s="90">
        <f>SUM(P173:P180)</f>
        <v>0</v>
      </c>
      <c r="Q172" s="89"/>
      <c r="R172" s="90">
        <f>SUM(R173:R180)</f>
        <v>0</v>
      </c>
      <c r="S172" s="89"/>
      <c r="T172" s="91">
        <f>SUM(T173:T180)</f>
        <v>0</v>
      </c>
      <c r="AR172" s="86" t="s">
        <v>145</v>
      </c>
      <c r="AT172" s="92" t="s">
        <v>75</v>
      </c>
      <c r="AU172" s="92" t="s">
        <v>76</v>
      </c>
      <c r="AY172" s="86" t="s">
        <v>127</v>
      </c>
      <c r="BK172" s="93">
        <f>SUM(BK173:BK180)</f>
        <v>0</v>
      </c>
    </row>
    <row r="173" spans="1:65" s="2" customFormat="1" ht="24.2" customHeight="1">
      <c r="A173" s="29"/>
      <c r="B173" s="226"/>
      <c r="C173" s="301" t="s">
        <v>309</v>
      </c>
      <c r="D173" s="301" t="s">
        <v>130</v>
      </c>
      <c r="E173" s="302" t="s">
        <v>454</v>
      </c>
      <c r="F173" s="224" t="s">
        <v>455</v>
      </c>
      <c r="G173" s="303" t="s">
        <v>456</v>
      </c>
      <c r="H173" s="304">
        <v>30</v>
      </c>
      <c r="I173" s="94"/>
      <c r="J173" s="327">
        <f>ROUND(I173*H173,2)</f>
        <v>0</v>
      </c>
      <c r="K173" s="224" t="s">
        <v>134</v>
      </c>
      <c r="L173" s="30"/>
      <c r="M173" s="95" t="s">
        <v>3</v>
      </c>
      <c r="N173" s="96" t="s">
        <v>47</v>
      </c>
      <c r="O173" s="49"/>
      <c r="P173" s="97">
        <f>O173*H173</f>
        <v>0</v>
      </c>
      <c r="Q173" s="97">
        <v>0</v>
      </c>
      <c r="R173" s="97">
        <f>Q173*H173</f>
        <v>0</v>
      </c>
      <c r="S173" s="97">
        <v>0</v>
      </c>
      <c r="T173" s="98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99" t="s">
        <v>457</v>
      </c>
      <c r="AT173" s="99" t="s">
        <v>130</v>
      </c>
      <c r="AU173" s="99" t="s">
        <v>81</v>
      </c>
      <c r="AY173" s="15" t="s">
        <v>127</v>
      </c>
      <c r="BE173" s="100">
        <f>IF(N173="základní",J173,0)</f>
        <v>0</v>
      </c>
      <c r="BF173" s="100">
        <f>IF(N173="snížená",J173,0)</f>
        <v>0</v>
      </c>
      <c r="BG173" s="100">
        <f>IF(N173="zákl. přenesená",J173,0)</f>
        <v>0</v>
      </c>
      <c r="BH173" s="100">
        <f>IF(N173="sníž. přenesená",J173,0)</f>
        <v>0</v>
      </c>
      <c r="BI173" s="100">
        <f>IF(N173="nulová",J173,0)</f>
        <v>0</v>
      </c>
      <c r="BJ173" s="15" t="s">
        <v>81</v>
      </c>
      <c r="BK173" s="100">
        <f>ROUND(I173*H173,2)</f>
        <v>0</v>
      </c>
      <c r="BL173" s="15" t="s">
        <v>457</v>
      </c>
      <c r="BM173" s="99" t="s">
        <v>458</v>
      </c>
    </row>
    <row r="174" spans="1:65" s="2" customFormat="1">
      <c r="A174" s="29"/>
      <c r="B174" s="226"/>
      <c r="C174" s="225"/>
      <c r="D174" s="305" t="s">
        <v>137</v>
      </c>
      <c r="E174" s="225"/>
      <c r="F174" s="306" t="s">
        <v>459</v>
      </c>
      <c r="G174" s="225"/>
      <c r="H174" s="225"/>
      <c r="I174" s="101"/>
      <c r="J174" s="225"/>
      <c r="K174" s="225"/>
      <c r="L174" s="30"/>
      <c r="M174" s="102"/>
      <c r="N174" s="103"/>
      <c r="O174" s="49"/>
      <c r="P174" s="49"/>
      <c r="Q174" s="49"/>
      <c r="R174" s="49"/>
      <c r="S174" s="49"/>
      <c r="T174" s="50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T174" s="15" t="s">
        <v>137</v>
      </c>
      <c r="AU174" s="15" t="s">
        <v>81</v>
      </c>
    </row>
    <row r="175" spans="1:65" s="10" customFormat="1" ht="33.75">
      <c r="B175" s="312"/>
      <c r="C175" s="313"/>
      <c r="D175" s="309" t="s">
        <v>139</v>
      </c>
      <c r="E175" s="314" t="s">
        <v>3</v>
      </c>
      <c r="F175" s="315" t="s">
        <v>460</v>
      </c>
      <c r="G175" s="313"/>
      <c r="H175" s="316">
        <v>30</v>
      </c>
      <c r="I175" s="112"/>
      <c r="J175" s="313"/>
      <c r="K175" s="313"/>
      <c r="L175" s="110"/>
      <c r="M175" s="113"/>
      <c r="N175" s="114"/>
      <c r="O175" s="114"/>
      <c r="P175" s="114"/>
      <c r="Q175" s="114"/>
      <c r="R175" s="114"/>
      <c r="S175" s="114"/>
      <c r="T175" s="115"/>
      <c r="AT175" s="111" t="s">
        <v>139</v>
      </c>
      <c r="AU175" s="111" t="s">
        <v>81</v>
      </c>
      <c r="AV175" s="10" t="s">
        <v>85</v>
      </c>
      <c r="AW175" s="10" t="s">
        <v>37</v>
      </c>
      <c r="AX175" s="10" t="s">
        <v>76</v>
      </c>
      <c r="AY175" s="111" t="s">
        <v>127</v>
      </c>
    </row>
    <row r="176" spans="1:65" s="11" customFormat="1">
      <c r="B176" s="317"/>
      <c r="C176" s="318"/>
      <c r="D176" s="309" t="s">
        <v>139</v>
      </c>
      <c r="E176" s="319" t="s">
        <v>3</v>
      </c>
      <c r="F176" s="320" t="s">
        <v>144</v>
      </c>
      <c r="G176" s="318"/>
      <c r="H176" s="321">
        <v>30</v>
      </c>
      <c r="I176" s="118"/>
      <c r="J176" s="318"/>
      <c r="K176" s="318"/>
      <c r="L176" s="116"/>
      <c r="M176" s="119"/>
      <c r="N176" s="120"/>
      <c r="O176" s="120"/>
      <c r="P176" s="120"/>
      <c r="Q176" s="120"/>
      <c r="R176" s="120"/>
      <c r="S176" s="120"/>
      <c r="T176" s="121"/>
      <c r="AT176" s="117" t="s">
        <v>139</v>
      </c>
      <c r="AU176" s="117" t="s">
        <v>81</v>
      </c>
      <c r="AV176" s="11" t="s">
        <v>145</v>
      </c>
      <c r="AW176" s="11" t="s">
        <v>37</v>
      </c>
      <c r="AX176" s="11" t="s">
        <v>81</v>
      </c>
      <c r="AY176" s="117" t="s">
        <v>127</v>
      </c>
    </row>
    <row r="177" spans="1:65" s="2" customFormat="1" ht="24.2" customHeight="1">
      <c r="A177" s="29"/>
      <c r="B177" s="226"/>
      <c r="C177" s="301" t="s">
        <v>313</v>
      </c>
      <c r="D177" s="301" t="s">
        <v>130</v>
      </c>
      <c r="E177" s="302" t="s">
        <v>461</v>
      </c>
      <c r="F177" s="224" t="s">
        <v>462</v>
      </c>
      <c r="G177" s="303" t="s">
        <v>456</v>
      </c>
      <c r="H177" s="304">
        <v>30</v>
      </c>
      <c r="I177" s="94"/>
      <c r="J177" s="327">
        <f>ROUND(I177*H177,2)</f>
        <v>0</v>
      </c>
      <c r="K177" s="224" t="s">
        <v>134</v>
      </c>
      <c r="L177" s="30"/>
      <c r="M177" s="95" t="s">
        <v>3</v>
      </c>
      <c r="N177" s="96" t="s">
        <v>47</v>
      </c>
      <c r="O177" s="49"/>
      <c r="P177" s="97">
        <f>O177*H177</f>
        <v>0</v>
      </c>
      <c r="Q177" s="97">
        <v>0</v>
      </c>
      <c r="R177" s="97">
        <f>Q177*H177</f>
        <v>0</v>
      </c>
      <c r="S177" s="97">
        <v>0</v>
      </c>
      <c r="T177" s="98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99" t="s">
        <v>457</v>
      </c>
      <c r="AT177" s="99" t="s">
        <v>130</v>
      </c>
      <c r="AU177" s="99" t="s">
        <v>81</v>
      </c>
      <c r="AY177" s="15" t="s">
        <v>127</v>
      </c>
      <c r="BE177" s="100">
        <f>IF(N177="základní",J177,0)</f>
        <v>0</v>
      </c>
      <c r="BF177" s="100">
        <f>IF(N177="snížená",J177,0)</f>
        <v>0</v>
      </c>
      <c r="BG177" s="100">
        <f>IF(N177="zákl. přenesená",J177,0)</f>
        <v>0</v>
      </c>
      <c r="BH177" s="100">
        <f>IF(N177="sníž. přenesená",J177,0)</f>
        <v>0</v>
      </c>
      <c r="BI177" s="100">
        <f>IF(N177="nulová",J177,0)</f>
        <v>0</v>
      </c>
      <c r="BJ177" s="15" t="s">
        <v>81</v>
      </c>
      <c r="BK177" s="100">
        <f>ROUND(I177*H177,2)</f>
        <v>0</v>
      </c>
      <c r="BL177" s="15" t="s">
        <v>457</v>
      </c>
      <c r="BM177" s="99" t="s">
        <v>463</v>
      </c>
    </row>
    <row r="178" spans="1:65" s="2" customFormat="1">
      <c r="A178" s="29"/>
      <c r="B178" s="226"/>
      <c r="C178" s="225"/>
      <c r="D178" s="305" t="s">
        <v>137</v>
      </c>
      <c r="E178" s="225"/>
      <c r="F178" s="306" t="s">
        <v>464</v>
      </c>
      <c r="G178" s="225"/>
      <c r="H178" s="225"/>
      <c r="I178" s="101"/>
      <c r="J178" s="225"/>
      <c r="K178" s="225"/>
      <c r="L178" s="30"/>
      <c r="M178" s="102"/>
      <c r="N178" s="103"/>
      <c r="O178" s="49"/>
      <c r="P178" s="49"/>
      <c r="Q178" s="49"/>
      <c r="R178" s="49"/>
      <c r="S178" s="49"/>
      <c r="T178" s="50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T178" s="15" t="s">
        <v>137</v>
      </c>
      <c r="AU178" s="15" t="s">
        <v>81</v>
      </c>
    </row>
    <row r="179" spans="1:65" s="10" customFormat="1" ht="22.5">
      <c r="B179" s="312"/>
      <c r="C179" s="313"/>
      <c r="D179" s="309" t="s">
        <v>139</v>
      </c>
      <c r="E179" s="314" t="s">
        <v>3</v>
      </c>
      <c r="F179" s="315" t="s">
        <v>465</v>
      </c>
      <c r="G179" s="313"/>
      <c r="H179" s="316">
        <v>30</v>
      </c>
      <c r="I179" s="112"/>
      <c r="J179" s="313"/>
      <c r="K179" s="313"/>
      <c r="L179" s="110"/>
      <c r="M179" s="113"/>
      <c r="N179" s="114"/>
      <c r="O179" s="114"/>
      <c r="P179" s="114"/>
      <c r="Q179" s="114"/>
      <c r="R179" s="114"/>
      <c r="S179" s="114"/>
      <c r="T179" s="115"/>
      <c r="AT179" s="111" t="s">
        <v>139</v>
      </c>
      <c r="AU179" s="111" t="s">
        <v>81</v>
      </c>
      <c r="AV179" s="10" t="s">
        <v>85</v>
      </c>
      <c r="AW179" s="10" t="s">
        <v>37</v>
      </c>
      <c r="AX179" s="10" t="s">
        <v>76</v>
      </c>
      <c r="AY179" s="111" t="s">
        <v>127</v>
      </c>
    </row>
    <row r="180" spans="1:65" s="11" customFormat="1">
      <c r="B180" s="317"/>
      <c r="C180" s="318"/>
      <c r="D180" s="309" t="s">
        <v>139</v>
      </c>
      <c r="E180" s="319" t="s">
        <v>3</v>
      </c>
      <c r="F180" s="320" t="s">
        <v>144</v>
      </c>
      <c r="G180" s="318"/>
      <c r="H180" s="321">
        <v>30</v>
      </c>
      <c r="I180" s="118"/>
      <c r="J180" s="318"/>
      <c r="K180" s="318"/>
      <c r="L180" s="116"/>
      <c r="M180" s="130"/>
      <c r="N180" s="131"/>
      <c r="O180" s="131"/>
      <c r="P180" s="131"/>
      <c r="Q180" s="131"/>
      <c r="R180" s="131"/>
      <c r="S180" s="131"/>
      <c r="T180" s="132"/>
      <c r="AT180" s="117" t="s">
        <v>139</v>
      </c>
      <c r="AU180" s="117" t="s">
        <v>81</v>
      </c>
      <c r="AV180" s="11" t="s">
        <v>145</v>
      </c>
      <c r="AW180" s="11" t="s">
        <v>37</v>
      </c>
      <c r="AX180" s="11" t="s">
        <v>81</v>
      </c>
      <c r="AY180" s="117" t="s">
        <v>127</v>
      </c>
    </row>
    <row r="181" spans="1:65" s="2" customFormat="1" ht="6.95" customHeight="1">
      <c r="A181" s="29"/>
      <c r="B181" s="249"/>
      <c r="C181" s="250"/>
      <c r="D181" s="250"/>
      <c r="E181" s="250"/>
      <c r="F181" s="250"/>
      <c r="G181" s="250"/>
      <c r="H181" s="250"/>
      <c r="I181" s="39"/>
      <c r="J181" s="250"/>
      <c r="K181" s="250"/>
      <c r="L181" s="30"/>
      <c r="M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</row>
  </sheetData>
  <sheetProtection algorithmName="SHA-512" hashValue="ia6E92OX0CDsToszckAGAjuIEuFCLhZlk22APyJPfMtLIOqruq683MgqNyLfz8q2MyHeDtyWSptMx/uHLWolwg==" saltValue="TpfbXksYLvLkIsitIMM7fw==" spinCount="100000" sheet="1" objects="1" scenarios="1"/>
  <autoFilter ref="C83:K180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114" r:id="rId1"/>
    <hyperlink ref="F118" r:id="rId2"/>
    <hyperlink ref="F122" r:id="rId3"/>
    <hyperlink ref="F129" r:id="rId4"/>
    <hyperlink ref="F133" r:id="rId5"/>
    <hyperlink ref="F137" r:id="rId6"/>
    <hyperlink ref="F163" r:id="rId7"/>
    <hyperlink ref="F167" r:id="rId8"/>
    <hyperlink ref="F171" r:id="rId9"/>
    <hyperlink ref="F174" r:id="rId10"/>
    <hyperlink ref="F178" r:id="rId1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1"/>
  <sheetViews>
    <sheetView showGridLines="0" workbookViewId="0">
      <selection activeCell="I98" sqref="I9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3" t="s">
        <v>6</v>
      </c>
      <c r="M2" s="336"/>
      <c r="N2" s="336"/>
      <c r="O2" s="336"/>
      <c r="P2" s="336"/>
      <c r="Q2" s="336"/>
      <c r="R2" s="336"/>
      <c r="S2" s="336"/>
      <c r="T2" s="336"/>
      <c r="U2" s="336"/>
      <c r="V2" s="336"/>
      <c r="AT2" s="15" t="s">
        <v>91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1:46" s="1" customFormat="1" ht="24.95" customHeight="1">
      <c r="B4" s="18"/>
      <c r="D4" s="19" t="s">
        <v>92</v>
      </c>
      <c r="L4" s="18"/>
      <c r="M4" s="83" t="s">
        <v>11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25" t="s">
        <v>17</v>
      </c>
      <c r="L6" s="18"/>
    </row>
    <row r="7" spans="1:46" s="1" customFormat="1" ht="16.5" customHeight="1">
      <c r="B7" s="18"/>
      <c r="E7" s="371" t="str">
        <f>'Rekapitulace stavby'!K6</f>
        <v>Retence dešťových vod ze střech objektu ČNB v Hradci Králové</v>
      </c>
      <c r="F7" s="372"/>
      <c r="G7" s="372"/>
      <c r="H7" s="372"/>
      <c r="L7" s="18"/>
    </row>
    <row r="8" spans="1:46" s="2" customFormat="1" ht="12" customHeight="1">
      <c r="A8" s="29"/>
      <c r="B8" s="30"/>
      <c r="C8" s="29"/>
      <c r="D8" s="25" t="s">
        <v>93</v>
      </c>
      <c r="E8" s="29"/>
      <c r="F8" s="29"/>
      <c r="G8" s="29"/>
      <c r="H8" s="29"/>
      <c r="I8" s="29"/>
      <c r="J8" s="29"/>
      <c r="K8" s="29"/>
      <c r="L8" s="84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354" t="s">
        <v>466</v>
      </c>
      <c r="F9" s="373"/>
      <c r="G9" s="373"/>
      <c r="H9" s="373"/>
      <c r="I9" s="29"/>
      <c r="J9" s="29"/>
      <c r="K9" s="29"/>
      <c r="L9" s="84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84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5" t="s">
        <v>18</v>
      </c>
      <c r="E11" s="29"/>
      <c r="F11" s="23" t="s">
        <v>3</v>
      </c>
      <c r="G11" s="29"/>
      <c r="H11" s="29"/>
      <c r="I11" s="25" t="s">
        <v>20</v>
      </c>
      <c r="J11" s="23" t="s">
        <v>3</v>
      </c>
      <c r="K11" s="29"/>
      <c r="L11" s="84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5" t="s">
        <v>22</v>
      </c>
      <c r="E12" s="29"/>
      <c r="F12" s="23" t="s">
        <v>467</v>
      </c>
      <c r="G12" s="29"/>
      <c r="H12" s="29"/>
      <c r="I12" s="25" t="s">
        <v>24</v>
      </c>
      <c r="J12" s="46" t="str">
        <f>'Rekapitulace stavby'!AN8</f>
        <v>31. 3. 2025</v>
      </c>
      <c r="K12" s="29"/>
      <c r="L12" s="84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84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5" t="s">
        <v>26</v>
      </c>
      <c r="E14" s="29"/>
      <c r="F14" s="29"/>
      <c r="G14" s="29"/>
      <c r="H14" s="29"/>
      <c r="I14" s="25" t="s">
        <v>27</v>
      </c>
      <c r="J14" s="23" t="str">
        <f>IF('Rekapitulace stavby'!AN10="","",'Rekapitulace stavby'!AN10)</f>
        <v>48136450</v>
      </c>
      <c r="K14" s="29"/>
      <c r="L14" s="84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3" t="str">
        <f>IF('Rekapitulace stavby'!E11="","",'Rekapitulace stavby'!E11)</f>
        <v>ČNB, Na Příkopě 28, Praha 1, PSČ 115 03</v>
      </c>
      <c r="F15" s="29"/>
      <c r="G15" s="29"/>
      <c r="H15" s="29"/>
      <c r="I15" s="25" t="s">
        <v>30</v>
      </c>
      <c r="J15" s="23" t="str">
        <f>IF('Rekapitulace stavby'!AN11="","",'Rekapitulace stavby'!AN11)</f>
        <v/>
      </c>
      <c r="K15" s="29"/>
      <c r="L15" s="84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84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5" t="s">
        <v>31</v>
      </c>
      <c r="E17" s="29"/>
      <c r="F17" s="29"/>
      <c r="G17" s="29"/>
      <c r="H17" s="29"/>
      <c r="I17" s="25" t="s">
        <v>27</v>
      </c>
      <c r="J17" s="26" t="str">
        <f>'Rekapitulace stavby'!AN13</f>
        <v>Vyplň údaj</v>
      </c>
      <c r="K17" s="29"/>
      <c r="L17" s="84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374" t="str">
        <f>'Rekapitulace stavby'!E14</f>
        <v>Vyplň údaj</v>
      </c>
      <c r="F18" s="335"/>
      <c r="G18" s="335"/>
      <c r="H18" s="335"/>
      <c r="I18" s="25" t="s">
        <v>30</v>
      </c>
      <c r="J18" s="26" t="str">
        <f>'Rekapitulace stavby'!AN14</f>
        <v>Vyplň údaj</v>
      </c>
      <c r="K18" s="29"/>
      <c r="L18" s="84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84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28" customFormat="1" ht="12" customHeight="1">
      <c r="A20" s="225"/>
      <c r="B20" s="226"/>
      <c r="C20" s="225"/>
      <c r="D20" s="229" t="s">
        <v>33</v>
      </c>
      <c r="E20" s="225"/>
      <c r="F20" s="225"/>
      <c r="G20" s="225"/>
      <c r="H20" s="225"/>
      <c r="I20" s="229" t="s">
        <v>27</v>
      </c>
      <c r="J20" s="230" t="str">
        <f>IF('Rekapitulace stavby'!AN16="","",'Rekapitulace stavby'!AN16)</f>
        <v>47469218</v>
      </c>
      <c r="K20" s="225"/>
      <c r="L20" s="227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</row>
    <row r="21" spans="1:31" s="228" customFormat="1" ht="18" customHeight="1">
      <c r="A21" s="225"/>
      <c r="B21" s="226"/>
      <c r="C21" s="225"/>
      <c r="D21" s="225"/>
      <c r="E21" s="230" t="str">
        <f>IF('Rekapitulace stavby'!E17="","",'Rekapitulace stavby'!E17)</f>
        <v>ATELIÉR ZÍDKA, arch. kancelář, spol. s r.o.</v>
      </c>
      <c r="F21" s="225"/>
      <c r="G21" s="225"/>
      <c r="H21" s="225"/>
      <c r="I21" s="229" t="s">
        <v>30</v>
      </c>
      <c r="J21" s="230" t="str">
        <f>IF('Rekapitulace stavby'!AN17="","",'Rekapitulace stavby'!AN17)</f>
        <v>CZ47469218</v>
      </c>
      <c r="K21" s="225"/>
      <c r="L21" s="227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</row>
    <row r="22" spans="1:31" s="228" customFormat="1" ht="6.95" customHeight="1">
      <c r="A22" s="225"/>
      <c r="B22" s="226"/>
      <c r="C22" s="225"/>
      <c r="D22" s="225"/>
      <c r="E22" s="225"/>
      <c r="F22" s="225"/>
      <c r="G22" s="225"/>
      <c r="H22" s="225"/>
      <c r="I22" s="225"/>
      <c r="J22" s="225"/>
      <c r="K22" s="225"/>
      <c r="L22" s="227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</row>
    <row r="23" spans="1:31" s="228" customFormat="1" ht="12" customHeight="1">
      <c r="A23" s="225"/>
      <c r="B23" s="226"/>
      <c r="C23" s="225"/>
      <c r="D23" s="229" t="s">
        <v>38</v>
      </c>
      <c r="E23" s="225"/>
      <c r="F23" s="225"/>
      <c r="G23" s="225"/>
      <c r="H23" s="225"/>
      <c r="I23" s="229" t="s">
        <v>27</v>
      </c>
      <c r="J23" s="230" t="str">
        <f>IF('Rekapitulace stavby'!AN19="","",'Rekapitulace stavby'!AN19)</f>
        <v>47469218</v>
      </c>
      <c r="K23" s="225"/>
      <c r="L23" s="227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</row>
    <row r="24" spans="1:31" s="228" customFormat="1" ht="18" customHeight="1">
      <c r="A24" s="225"/>
      <c r="B24" s="226"/>
      <c r="C24" s="225"/>
      <c r="D24" s="225"/>
      <c r="E24" s="230" t="str">
        <f>IF('Rekapitulace stavby'!E20="","",'Rekapitulace stavby'!E20)</f>
        <v>Ing. Jiří Milička</v>
      </c>
      <c r="F24" s="225"/>
      <c r="G24" s="225"/>
      <c r="H24" s="225"/>
      <c r="I24" s="229" t="s">
        <v>30</v>
      </c>
      <c r="J24" s="230" t="str">
        <f>IF('Rekapitulace stavby'!AN20="","",'Rekapitulace stavby'!AN20)</f>
        <v>CZ47469218</v>
      </c>
      <c r="K24" s="225"/>
      <c r="L24" s="227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</row>
    <row r="25" spans="1:31" s="228" customFormat="1" ht="6.95" customHeight="1">
      <c r="A25" s="225"/>
      <c r="B25" s="226"/>
      <c r="C25" s="225"/>
      <c r="D25" s="225"/>
      <c r="E25" s="225"/>
      <c r="F25" s="225"/>
      <c r="G25" s="225"/>
      <c r="H25" s="225"/>
      <c r="I25" s="225"/>
      <c r="J25" s="225"/>
      <c r="K25" s="225"/>
      <c r="L25" s="227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</row>
    <row r="26" spans="1:31" s="228" customFormat="1" ht="12" customHeight="1">
      <c r="A26" s="225"/>
      <c r="B26" s="226"/>
      <c r="C26" s="225"/>
      <c r="D26" s="229" t="s">
        <v>40</v>
      </c>
      <c r="E26" s="225"/>
      <c r="F26" s="225"/>
      <c r="G26" s="225"/>
      <c r="H26" s="225"/>
      <c r="I26" s="225"/>
      <c r="J26" s="225"/>
      <c r="K26" s="225"/>
      <c r="L26" s="227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</row>
    <row r="27" spans="1:31" s="234" customFormat="1" ht="59.25" customHeight="1">
      <c r="A27" s="231"/>
      <c r="B27" s="232"/>
      <c r="C27" s="231"/>
      <c r="D27" s="231"/>
      <c r="E27" s="375" t="s">
        <v>95</v>
      </c>
      <c r="F27" s="375"/>
      <c r="G27" s="375"/>
      <c r="H27" s="375"/>
      <c r="I27" s="231"/>
      <c r="J27" s="231"/>
      <c r="K27" s="231"/>
      <c r="L27" s="233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</row>
    <row r="28" spans="1:31" s="228" customFormat="1" ht="6.95" customHeight="1">
      <c r="A28" s="225"/>
      <c r="B28" s="226"/>
      <c r="C28" s="225"/>
      <c r="D28" s="225"/>
      <c r="E28" s="225"/>
      <c r="F28" s="225"/>
      <c r="G28" s="225"/>
      <c r="H28" s="225"/>
      <c r="I28" s="225"/>
      <c r="J28" s="225"/>
      <c r="K28" s="225"/>
      <c r="L28" s="227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</row>
    <row r="29" spans="1:31" s="228" customFormat="1" ht="6.95" customHeight="1">
      <c r="A29" s="225"/>
      <c r="B29" s="226"/>
      <c r="C29" s="225"/>
      <c r="D29" s="235"/>
      <c r="E29" s="235"/>
      <c r="F29" s="235"/>
      <c r="G29" s="235"/>
      <c r="H29" s="235"/>
      <c r="I29" s="235"/>
      <c r="J29" s="235"/>
      <c r="K29" s="235"/>
      <c r="L29" s="227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</row>
    <row r="30" spans="1:31" s="228" customFormat="1" ht="25.35" customHeight="1">
      <c r="A30" s="225"/>
      <c r="B30" s="226"/>
      <c r="C30" s="225"/>
      <c r="D30" s="236" t="s">
        <v>42</v>
      </c>
      <c r="E30" s="225"/>
      <c r="F30" s="225"/>
      <c r="G30" s="225"/>
      <c r="H30" s="225"/>
      <c r="I30" s="225"/>
      <c r="J30" s="237">
        <f>ROUND(J83, 2)</f>
        <v>0</v>
      </c>
      <c r="K30" s="225"/>
      <c r="L30" s="227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</row>
    <row r="31" spans="1:31" s="228" customFormat="1" ht="6.95" customHeight="1">
      <c r="A31" s="225"/>
      <c r="B31" s="226"/>
      <c r="C31" s="225"/>
      <c r="D31" s="235"/>
      <c r="E31" s="235"/>
      <c r="F31" s="235"/>
      <c r="G31" s="235"/>
      <c r="H31" s="235"/>
      <c r="I31" s="235"/>
      <c r="J31" s="235"/>
      <c r="K31" s="235"/>
      <c r="L31" s="227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5"/>
    </row>
    <row r="32" spans="1:31" s="228" customFormat="1" ht="14.45" customHeight="1">
      <c r="A32" s="225"/>
      <c r="B32" s="226"/>
      <c r="C32" s="225"/>
      <c r="D32" s="225"/>
      <c r="E32" s="225"/>
      <c r="F32" s="238" t="s">
        <v>44</v>
      </c>
      <c r="G32" s="225"/>
      <c r="H32" s="225"/>
      <c r="I32" s="238" t="s">
        <v>43</v>
      </c>
      <c r="J32" s="238" t="s">
        <v>45</v>
      </c>
      <c r="K32" s="225"/>
      <c r="L32" s="227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</row>
    <row r="33" spans="1:31" s="228" customFormat="1" ht="14.45" customHeight="1">
      <c r="A33" s="225"/>
      <c r="B33" s="226"/>
      <c r="C33" s="225"/>
      <c r="D33" s="239" t="s">
        <v>46</v>
      </c>
      <c r="E33" s="229" t="s">
        <v>47</v>
      </c>
      <c r="F33" s="240">
        <f>ROUND((SUM(BE83:BE130)),  2)</f>
        <v>0</v>
      </c>
      <c r="G33" s="225"/>
      <c r="H33" s="225"/>
      <c r="I33" s="241">
        <v>0.21</v>
      </c>
      <c r="J33" s="240">
        <f>ROUND(((SUM(BE83:BE130))*I33),  2)</f>
        <v>0</v>
      </c>
      <c r="K33" s="225"/>
      <c r="L33" s="227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</row>
    <row r="34" spans="1:31" s="228" customFormat="1" ht="14.45" customHeight="1">
      <c r="A34" s="225"/>
      <c r="B34" s="226"/>
      <c r="C34" s="225"/>
      <c r="D34" s="225"/>
      <c r="E34" s="229" t="s">
        <v>48</v>
      </c>
      <c r="F34" s="240">
        <f>ROUND((SUM(BF83:BF130)),  2)</f>
        <v>0</v>
      </c>
      <c r="G34" s="225"/>
      <c r="H34" s="225"/>
      <c r="I34" s="241">
        <v>0.12</v>
      </c>
      <c r="J34" s="240">
        <f>ROUND(((SUM(BF83:BF130))*I34),  2)</f>
        <v>0</v>
      </c>
      <c r="K34" s="225"/>
      <c r="L34" s="227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</row>
    <row r="35" spans="1:31" s="228" customFormat="1" ht="14.45" hidden="1" customHeight="1">
      <c r="A35" s="225"/>
      <c r="B35" s="226"/>
      <c r="C35" s="225"/>
      <c r="D35" s="225"/>
      <c r="E35" s="229" t="s">
        <v>49</v>
      </c>
      <c r="F35" s="240">
        <f>ROUND((SUM(BG83:BG130)),  2)</f>
        <v>0</v>
      </c>
      <c r="G35" s="225"/>
      <c r="H35" s="225"/>
      <c r="I35" s="241">
        <v>0.21</v>
      </c>
      <c r="J35" s="240">
        <f>0</f>
        <v>0</v>
      </c>
      <c r="K35" s="225"/>
      <c r="L35" s="227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</row>
    <row r="36" spans="1:31" s="228" customFormat="1" ht="14.45" hidden="1" customHeight="1">
      <c r="A36" s="225"/>
      <c r="B36" s="226"/>
      <c r="C36" s="225"/>
      <c r="D36" s="225"/>
      <c r="E36" s="229" t="s">
        <v>50</v>
      </c>
      <c r="F36" s="240">
        <f>ROUND((SUM(BH83:BH130)),  2)</f>
        <v>0</v>
      </c>
      <c r="G36" s="225"/>
      <c r="H36" s="225"/>
      <c r="I36" s="241">
        <v>0.12</v>
      </c>
      <c r="J36" s="240">
        <f>0</f>
        <v>0</v>
      </c>
      <c r="K36" s="225"/>
      <c r="L36" s="227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</row>
    <row r="37" spans="1:31" s="228" customFormat="1" ht="14.45" hidden="1" customHeight="1">
      <c r="A37" s="225"/>
      <c r="B37" s="226"/>
      <c r="C37" s="225"/>
      <c r="D37" s="225"/>
      <c r="E37" s="229" t="s">
        <v>51</v>
      </c>
      <c r="F37" s="240">
        <f>ROUND((SUM(BI83:BI130)),  2)</f>
        <v>0</v>
      </c>
      <c r="G37" s="225"/>
      <c r="H37" s="225"/>
      <c r="I37" s="241">
        <v>0</v>
      </c>
      <c r="J37" s="240">
        <f>0</f>
        <v>0</v>
      </c>
      <c r="K37" s="225"/>
      <c r="L37" s="227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</row>
    <row r="38" spans="1:31" s="228" customFormat="1" ht="6.95" customHeight="1">
      <c r="A38" s="225"/>
      <c r="B38" s="226"/>
      <c r="C38" s="225"/>
      <c r="D38" s="225"/>
      <c r="E38" s="225"/>
      <c r="F38" s="225"/>
      <c r="G38" s="225"/>
      <c r="H38" s="225"/>
      <c r="I38" s="225"/>
      <c r="J38" s="225"/>
      <c r="K38" s="225"/>
      <c r="L38" s="227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</row>
    <row r="39" spans="1:31" s="228" customFormat="1" ht="25.35" customHeight="1">
      <c r="A39" s="225"/>
      <c r="B39" s="226"/>
      <c r="C39" s="242"/>
      <c r="D39" s="243" t="s">
        <v>52</v>
      </c>
      <c r="E39" s="244"/>
      <c r="F39" s="244"/>
      <c r="G39" s="245" t="s">
        <v>53</v>
      </c>
      <c r="H39" s="246" t="s">
        <v>54</v>
      </c>
      <c r="I39" s="244"/>
      <c r="J39" s="247">
        <f>SUM(J30:J37)</f>
        <v>0</v>
      </c>
      <c r="K39" s="248"/>
      <c r="L39" s="227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</row>
    <row r="40" spans="1:31" s="228" customFormat="1" ht="14.45" customHeight="1">
      <c r="A40" s="225"/>
      <c r="B40" s="249"/>
      <c r="C40" s="250"/>
      <c r="D40" s="250"/>
      <c r="E40" s="250"/>
      <c r="F40" s="250"/>
      <c r="G40" s="250"/>
      <c r="H40" s="250"/>
      <c r="I40" s="250"/>
      <c r="J40" s="250"/>
      <c r="K40" s="250"/>
      <c r="L40" s="227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</row>
    <row r="41" spans="1:31" s="251" customFormat="1"/>
    <row r="42" spans="1:31" s="251" customFormat="1"/>
    <row r="43" spans="1:31" s="251" customFormat="1"/>
    <row r="44" spans="1:31" s="228" customFormat="1" ht="6.95" customHeight="1">
      <c r="A44" s="225"/>
      <c r="B44" s="252"/>
      <c r="C44" s="253"/>
      <c r="D44" s="253"/>
      <c r="E44" s="253"/>
      <c r="F44" s="253"/>
      <c r="G44" s="253"/>
      <c r="H44" s="253"/>
      <c r="I44" s="253"/>
      <c r="J44" s="253"/>
      <c r="K44" s="253"/>
      <c r="L44" s="227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</row>
    <row r="45" spans="1:31" s="228" customFormat="1" ht="24.95" customHeight="1">
      <c r="A45" s="225"/>
      <c r="B45" s="226"/>
      <c r="C45" s="254" t="s">
        <v>96</v>
      </c>
      <c r="D45" s="225"/>
      <c r="E45" s="225"/>
      <c r="F45" s="225"/>
      <c r="G45" s="225"/>
      <c r="H45" s="225"/>
      <c r="I45" s="225"/>
      <c r="J45" s="225"/>
      <c r="K45" s="225"/>
      <c r="L45" s="227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</row>
    <row r="46" spans="1:31" s="228" customFormat="1" ht="6.95" customHeight="1">
      <c r="A46" s="225"/>
      <c r="B46" s="226"/>
      <c r="C46" s="225"/>
      <c r="D46" s="225"/>
      <c r="E46" s="225"/>
      <c r="F46" s="225"/>
      <c r="G46" s="225"/>
      <c r="H46" s="225"/>
      <c r="I46" s="225"/>
      <c r="J46" s="225"/>
      <c r="K46" s="225"/>
      <c r="L46" s="227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</row>
    <row r="47" spans="1:31" s="228" customFormat="1" ht="12" customHeight="1">
      <c r="A47" s="225"/>
      <c r="B47" s="226"/>
      <c r="C47" s="229" t="s">
        <v>17</v>
      </c>
      <c r="D47" s="225"/>
      <c r="E47" s="225"/>
      <c r="F47" s="225"/>
      <c r="G47" s="225"/>
      <c r="H47" s="225"/>
      <c r="I47" s="225"/>
      <c r="J47" s="225"/>
      <c r="K47" s="225"/>
      <c r="L47" s="227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</row>
    <row r="48" spans="1:31" s="228" customFormat="1" ht="16.5" customHeight="1">
      <c r="A48" s="225"/>
      <c r="B48" s="226"/>
      <c r="C48" s="225"/>
      <c r="D48" s="225"/>
      <c r="E48" s="369" t="str">
        <f>E7</f>
        <v>Retence dešťových vod ze střech objektu ČNB v Hradci Králové</v>
      </c>
      <c r="F48" s="370"/>
      <c r="G48" s="370"/>
      <c r="H48" s="370"/>
      <c r="I48" s="225"/>
      <c r="J48" s="225"/>
      <c r="K48" s="225"/>
      <c r="L48" s="227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</row>
    <row r="49" spans="1:47" s="228" customFormat="1" ht="12" customHeight="1">
      <c r="A49" s="225"/>
      <c r="B49" s="226"/>
      <c r="C49" s="229" t="s">
        <v>93</v>
      </c>
      <c r="D49" s="225"/>
      <c r="E49" s="225"/>
      <c r="F49" s="225"/>
      <c r="G49" s="225"/>
      <c r="H49" s="225"/>
      <c r="I49" s="225"/>
      <c r="J49" s="225"/>
      <c r="K49" s="225"/>
      <c r="L49" s="227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</row>
    <row r="50" spans="1:47" s="228" customFormat="1" ht="16.5" customHeight="1">
      <c r="A50" s="225"/>
      <c r="B50" s="226"/>
      <c r="C50" s="225"/>
      <c r="D50" s="225"/>
      <c r="E50" s="367" t="str">
        <f>E9</f>
        <v>2.2 - Elektroinstalace</v>
      </c>
      <c r="F50" s="368"/>
      <c r="G50" s="368"/>
      <c r="H50" s="368"/>
      <c r="I50" s="225"/>
      <c r="J50" s="225"/>
      <c r="K50" s="225"/>
      <c r="L50" s="227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</row>
    <row r="51" spans="1:47" s="228" customFormat="1" ht="6.95" customHeight="1">
      <c r="A51" s="225"/>
      <c r="B51" s="226"/>
      <c r="C51" s="225"/>
      <c r="D51" s="225"/>
      <c r="E51" s="225"/>
      <c r="F51" s="225"/>
      <c r="G51" s="225"/>
      <c r="H51" s="225"/>
      <c r="I51" s="225"/>
      <c r="J51" s="225"/>
      <c r="K51" s="225"/>
      <c r="L51" s="227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</row>
    <row r="52" spans="1:47" s="228" customFormat="1" ht="12" customHeight="1">
      <c r="A52" s="225"/>
      <c r="B52" s="226"/>
      <c r="C52" s="229" t="s">
        <v>22</v>
      </c>
      <c r="D52" s="225"/>
      <c r="E52" s="225"/>
      <c r="F52" s="230" t="str">
        <f>F12</f>
        <v xml:space="preserve"> </v>
      </c>
      <c r="G52" s="225"/>
      <c r="H52" s="225"/>
      <c r="I52" s="229" t="s">
        <v>24</v>
      </c>
      <c r="J52" s="255" t="str">
        <f>IF(J12="","",J12)</f>
        <v>31. 3. 2025</v>
      </c>
      <c r="K52" s="225"/>
      <c r="L52" s="227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</row>
    <row r="53" spans="1:47" s="228" customFormat="1" ht="6.95" customHeight="1">
      <c r="A53" s="225"/>
      <c r="B53" s="226"/>
      <c r="C53" s="225"/>
      <c r="D53" s="225"/>
      <c r="E53" s="225"/>
      <c r="F53" s="225"/>
      <c r="G53" s="225"/>
      <c r="H53" s="225"/>
      <c r="I53" s="225"/>
      <c r="J53" s="225"/>
      <c r="K53" s="225"/>
      <c r="L53" s="227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</row>
    <row r="54" spans="1:47" s="228" customFormat="1" ht="40.15" customHeight="1">
      <c r="A54" s="225"/>
      <c r="B54" s="226"/>
      <c r="C54" s="229" t="s">
        <v>26</v>
      </c>
      <c r="D54" s="225"/>
      <c r="E54" s="225"/>
      <c r="F54" s="230" t="str">
        <f>E15</f>
        <v>ČNB, Na Příkopě 28, Praha 1, PSČ 115 03</v>
      </c>
      <c r="G54" s="225"/>
      <c r="H54" s="225"/>
      <c r="I54" s="229" t="s">
        <v>33</v>
      </c>
      <c r="J54" s="256" t="str">
        <f>E21</f>
        <v>ATELIÉR ZÍDKA, arch. kancelář, spol. s r.o.</v>
      </c>
      <c r="K54" s="225"/>
      <c r="L54" s="227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</row>
    <row r="55" spans="1:47" s="228" customFormat="1" ht="15.2" customHeight="1">
      <c r="A55" s="225"/>
      <c r="B55" s="226"/>
      <c r="C55" s="229" t="s">
        <v>31</v>
      </c>
      <c r="D55" s="225"/>
      <c r="E55" s="225"/>
      <c r="F55" s="230" t="str">
        <f>IF(E18="","",E18)</f>
        <v>Vyplň údaj</v>
      </c>
      <c r="G55" s="225"/>
      <c r="H55" s="225"/>
      <c r="I55" s="229" t="s">
        <v>38</v>
      </c>
      <c r="J55" s="256" t="str">
        <f>E24</f>
        <v>Ing. Jiří Milička</v>
      </c>
      <c r="K55" s="225"/>
      <c r="L55" s="227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</row>
    <row r="56" spans="1:47" s="228" customFormat="1" ht="10.35" customHeight="1">
      <c r="A56" s="225"/>
      <c r="B56" s="226"/>
      <c r="C56" s="225"/>
      <c r="D56" s="225"/>
      <c r="E56" s="225"/>
      <c r="F56" s="225"/>
      <c r="G56" s="225"/>
      <c r="H56" s="225"/>
      <c r="I56" s="225"/>
      <c r="J56" s="225"/>
      <c r="K56" s="225"/>
      <c r="L56" s="227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225"/>
      <c r="AE56" s="225"/>
    </row>
    <row r="57" spans="1:47" s="228" customFormat="1" ht="29.25" customHeight="1">
      <c r="A57" s="225"/>
      <c r="B57" s="226"/>
      <c r="C57" s="257" t="s">
        <v>97</v>
      </c>
      <c r="D57" s="242"/>
      <c r="E57" s="242"/>
      <c r="F57" s="242"/>
      <c r="G57" s="242"/>
      <c r="H57" s="242"/>
      <c r="I57" s="242"/>
      <c r="J57" s="258" t="s">
        <v>98</v>
      </c>
      <c r="K57" s="242"/>
      <c r="L57" s="227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</row>
    <row r="58" spans="1:47" s="228" customFormat="1" ht="10.35" customHeight="1">
      <c r="A58" s="225"/>
      <c r="B58" s="226"/>
      <c r="C58" s="225"/>
      <c r="D58" s="225"/>
      <c r="E58" s="225"/>
      <c r="F58" s="225"/>
      <c r="G58" s="225"/>
      <c r="H58" s="225"/>
      <c r="I58" s="225"/>
      <c r="J58" s="225"/>
      <c r="K58" s="225"/>
      <c r="L58" s="227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</row>
    <row r="59" spans="1:47" s="228" customFormat="1" ht="22.9" customHeight="1">
      <c r="A59" s="225"/>
      <c r="B59" s="226"/>
      <c r="C59" s="259" t="s">
        <v>74</v>
      </c>
      <c r="D59" s="225"/>
      <c r="E59" s="225"/>
      <c r="F59" s="225"/>
      <c r="G59" s="225"/>
      <c r="H59" s="225"/>
      <c r="I59" s="225"/>
      <c r="J59" s="237">
        <f>J83</f>
        <v>0</v>
      </c>
      <c r="K59" s="225"/>
      <c r="L59" s="227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U59" s="260" t="s">
        <v>99</v>
      </c>
    </row>
    <row r="60" spans="1:47" s="261" customFormat="1" ht="24.95" customHeight="1">
      <c r="B60" s="262"/>
      <c r="D60" s="263" t="s">
        <v>468</v>
      </c>
      <c r="E60" s="264"/>
      <c r="F60" s="264"/>
      <c r="G60" s="264"/>
      <c r="H60" s="264"/>
      <c r="I60" s="264"/>
      <c r="J60" s="265">
        <f>J84</f>
        <v>0</v>
      </c>
      <c r="L60" s="262"/>
    </row>
    <row r="61" spans="1:47" s="261" customFormat="1" ht="24.95" customHeight="1">
      <c r="B61" s="262"/>
      <c r="D61" s="263" t="s">
        <v>469</v>
      </c>
      <c r="E61" s="264"/>
      <c r="F61" s="264"/>
      <c r="G61" s="264"/>
      <c r="H61" s="264"/>
      <c r="I61" s="264"/>
      <c r="J61" s="265">
        <f>J88</f>
        <v>0</v>
      </c>
      <c r="L61" s="262"/>
    </row>
    <row r="62" spans="1:47" s="261" customFormat="1" ht="24.95" customHeight="1">
      <c r="B62" s="262"/>
      <c r="D62" s="263" t="s">
        <v>470</v>
      </c>
      <c r="E62" s="264"/>
      <c r="F62" s="264"/>
      <c r="G62" s="264"/>
      <c r="H62" s="264"/>
      <c r="I62" s="264"/>
      <c r="J62" s="265">
        <f>J106</f>
        <v>0</v>
      </c>
      <c r="L62" s="262"/>
    </row>
    <row r="63" spans="1:47" s="261" customFormat="1" ht="24.95" customHeight="1">
      <c r="B63" s="262"/>
      <c r="D63" s="263" t="s">
        <v>471</v>
      </c>
      <c r="E63" s="264"/>
      <c r="F63" s="264"/>
      <c r="G63" s="264"/>
      <c r="H63" s="264"/>
      <c r="I63" s="264"/>
      <c r="J63" s="265">
        <f>J126</f>
        <v>0</v>
      </c>
      <c r="L63" s="262"/>
    </row>
    <row r="64" spans="1:47" s="228" customFormat="1" ht="21.75" customHeight="1">
      <c r="A64" s="225"/>
      <c r="B64" s="226"/>
      <c r="C64" s="225"/>
      <c r="D64" s="225"/>
      <c r="E64" s="225"/>
      <c r="F64" s="225"/>
      <c r="G64" s="225"/>
      <c r="H64" s="225"/>
      <c r="I64" s="225"/>
      <c r="J64" s="225"/>
      <c r="K64" s="225"/>
      <c r="L64" s="227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</row>
    <row r="65" spans="1:31" s="228" customFormat="1" ht="6.95" customHeight="1">
      <c r="A65" s="225"/>
      <c r="B65" s="249"/>
      <c r="C65" s="250"/>
      <c r="D65" s="250"/>
      <c r="E65" s="250"/>
      <c r="F65" s="250"/>
      <c r="G65" s="250"/>
      <c r="H65" s="250"/>
      <c r="I65" s="250"/>
      <c r="J65" s="250"/>
      <c r="K65" s="250"/>
      <c r="L65" s="227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</row>
    <row r="66" spans="1:31" s="251" customFormat="1"/>
    <row r="67" spans="1:31" s="251" customFormat="1"/>
    <row r="68" spans="1:31" s="251" customFormat="1"/>
    <row r="69" spans="1:31" s="228" customFormat="1" ht="6.95" customHeight="1">
      <c r="A69" s="225"/>
      <c r="B69" s="252"/>
      <c r="C69" s="253"/>
      <c r="D69" s="253"/>
      <c r="E69" s="253"/>
      <c r="F69" s="253"/>
      <c r="G69" s="253"/>
      <c r="H69" s="253"/>
      <c r="I69" s="253"/>
      <c r="J69" s="253"/>
      <c r="K69" s="253"/>
      <c r="L69" s="227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</row>
    <row r="70" spans="1:31" s="228" customFormat="1" ht="24.95" customHeight="1">
      <c r="A70" s="225"/>
      <c r="B70" s="226"/>
      <c r="C70" s="254" t="s">
        <v>112</v>
      </c>
      <c r="D70" s="225"/>
      <c r="E70" s="225"/>
      <c r="F70" s="225"/>
      <c r="G70" s="225"/>
      <c r="H70" s="225"/>
      <c r="I70" s="225"/>
      <c r="J70" s="225"/>
      <c r="K70" s="225"/>
      <c r="L70" s="227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</row>
    <row r="71" spans="1:31" s="228" customFormat="1" ht="6.95" customHeight="1">
      <c r="A71" s="225"/>
      <c r="B71" s="226"/>
      <c r="C71" s="225"/>
      <c r="D71" s="225"/>
      <c r="E71" s="225"/>
      <c r="F71" s="225"/>
      <c r="G71" s="225"/>
      <c r="H71" s="225"/>
      <c r="I71" s="225"/>
      <c r="J71" s="225"/>
      <c r="K71" s="225"/>
      <c r="L71" s="227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</row>
    <row r="72" spans="1:31" s="228" customFormat="1" ht="12" customHeight="1">
      <c r="A72" s="225"/>
      <c r="B72" s="226"/>
      <c r="C72" s="229" t="s">
        <v>17</v>
      </c>
      <c r="D72" s="225"/>
      <c r="E72" s="225"/>
      <c r="F72" s="225"/>
      <c r="G72" s="225"/>
      <c r="H72" s="225"/>
      <c r="I72" s="225"/>
      <c r="J72" s="225"/>
      <c r="K72" s="225"/>
      <c r="L72" s="227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</row>
    <row r="73" spans="1:31" s="228" customFormat="1" ht="16.5" customHeight="1">
      <c r="A73" s="225"/>
      <c r="B73" s="226"/>
      <c r="C73" s="225"/>
      <c r="D73" s="225"/>
      <c r="E73" s="369" t="str">
        <f>E7</f>
        <v>Retence dešťových vod ze střech objektu ČNB v Hradci Králové</v>
      </c>
      <c r="F73" s="370"/>
      <c r="G73" s="370"/>
      <c r="H73" s="370"/>
      <c r="I73" s="225"/>
      <c r="J73" s="225"/>
      <c r="K73" s="225"/>
      <c r="L73" s="227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</row>
    <row r="74" spans="1:31" s="228" customFormat="1" ht="12" customHeight="1">
      <c r="A74" s="225"/>
      <c r="B74" s="226"/>
      <c r="C74" s="229" t="s">
        <v>93</v>
      </c>
      <c r="D74" s="225"/>
      <c r="E74" s="225"/>
      <c r="F74" s="225"/>
      <c r="G74" s="225"/>
      <c r="H74" s="225"/>
      <c r="I74" s="225"/>
      <c r="J74" s="225"/>
      <c r="K74" s="225"/>
      <c r="L74" s="227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</row>
    <row r="75" spans="1:31" s="228" customFormat="1" ht="16.5" customHeight="1">
      <c r="A75" s="225"/>
      <c r="B75" s="226"/>
      <c r="C75" s="225"/>
      <c r="D75" s="225"/>
      <c r="E75" s="367" t="str">
        <f>E9</f>
        <v>2.2 - Elektroinstalace</v>
      </c>
      <c r="F75" s="368"/>
      <c r="G75" s="368"/>
      <c r="H75" s="368"/>
      <c r="I75" s="225"/>
      <c r="J75" s="225"/>
      <c r="K75" s="225"/>
      <c r="L75" s="227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</row>
    <row r="76" spans="1:31" s="228" customFormat="1" ht="6.95" customHeight="1">
      <c r="A76" s="225"/>
      <c r="B76" s="226"/>
      <c r="C76" s="225"/>
      <c r="D76" s="225"/>
      <c r="E76" s="225"/>
      <c r="F76" s="225"/>
      <c r="G76" s="225"/>
      <c r="H76" s="225"/>
      <c r="I76" s="225"/>
      <c r="J76" s="225"/>
      <c r="K76" s="225"/>
      <c r="L76" s="227"/>
      <c r="S76" s="225"/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</row>
    <row r="77" spans="1:31" s="228" customFormat="1" ht="12" customHeight="1">
      <c r="A77" s="225"/>
      <c r="B77" s="226"/>
      <c r="C77" s="229" t="s">
        <v>22</v>
      </c>
      <c r="D77" s="225"/>
      <c r="E77" s="225"/>
      <c r="F77" s="230" t="str">
        <f>F12</f>
        <v xml:space="preserve"> </v>
      </c>
      <c r="G77" s="225"/>
      <c r="H77" s="225"/>
      <c r="I77" s="229" t="s">
        <v>24</v>
      </c>
      <c r="J77" s="255" t="str">
        <f>IF(J12="","",J12)</f>
        <v>31. 3. 2025</v>
      </c>
      <c r="K77" s="225"/>
      <c r="L77" s="227"/>
      <c r="S77" s="225"/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  <c r="AE77" s="225"/>
    </row>
    <row r="78" spans="1:31" s="228" customFormat="1" ht="6.95" customHeight="1">
      <c r="A78" s="225"/>
      <c r="B78" s="226"/>
      <c r="C78" s="225"/>
      <c r="D78" s="225"/>
      <c r="E78" s="225"/>
      <c r="F78" s="225"/>
      <c r="G78" s="225"/>
      <c r="H78" s="225"/>
      <c r="I78" s="225"/>
      <c r="J78" s="225"/>
      <c r="K78" s="225"/>
      <c r="L78" s="227"/>
      <c r="S78" s="225"/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</row>
    <row r="79" spans="1:31" s="228" customFormat="1" ht="40.15" customHeight="1">
      <c r="A79" s="225"/>
      <c r="B79" s="226"/>
      <c r="C79" s="229" t="s">
        <v>26</v>
      </c>
      <c r="D79" s="225"/>
      <c r="E79" s="225"/>
      <c r="F79" s="230" t="str">
        <f>E15</f>
        <v>ČNB, Na Příkopě 28, Praha 1, PSČ 115 03</v>
      </c>
      <c r="G79" s="225"/>
      <c r="H79" s="225"/>
      <c r="I79" s="229" t="s">
        <v>33</v>
      </c>
      <c r="J79" s="256" t="str">
        <f>E21</f>
        <v>ATELIÉR ZÍDKA, arch. kancelář, spol. s r.o.</v>
      </c>
      <c r="K79" s="225"/>
      <c r="L79" s="227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</row>
    <row r="80" spans="1:31" s="228" customFormat="1" ht="15.2" customHeight="1">
      <c r="A80" s="225"/>
      <c r="B80" s="226"/>
      <c r="C80" s="229" t="s">
        <v>31</v>
      </c>
      <c r="D80" s="225"/>
      <c r="E80" s="225"/>
      <c r="F80" s="230" t="str">
        <f>IF(E18="","",E18)</f>
        <v>Vyplň údaj</v>
      </c>
      <c r="G80" s="225"/>
      <c r="H80" s="225"/>
      <c r="I80" s="229" t="s">
        <v>38</v>
      </c>
      <c r="J80" s="256" t="str">
        <f>E24</f>
        <v>Ing. Jiří Milička</v>
      </c>
      <c r="K80" s="225"/>
      <c r="L80" s="227"/>
      <c r="S80" s="225"/>
      <c r="T80" s="225"/>
      <c r="U80" s="225"/>
      <c r="V80" s="225"/>
      <c r="W80" s="225"/>
      <c r="X80" s="225"/>
      <c r="Y80" s="225"/>
      <c r="Z80" s="225"/>
      <c r="AA80" s="225"/>
      <c r="AB80" s="225"/>
      <c r="AC80" s="225"/>
      <c r="AD80" s="225"/>
      <c r="AE80" s="225"/>
    </row>
    <row r="81" spans="1:65" s="228" customFormat="1" ht="10.35" customHeight="1">
      <c r="A81" s="225"/>
      <c r="B81" s="226"/>
      <c r="C81" s="225"/>
      <c r="D81" s="225"/>
      <c r="E81" s="225"/>
      <c r="F81" s="225"/>
      <c r="G81" s="225"/>
      <c r="H81" s="225"/>
      <c r="I81" s="225"/>
      <c r="J81" s="225"/>
      <c r="K81" s="225"/>
      <c r="L81" s="227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</row>
    <row r="82" spans="1:65" s="280" customFormat="1" ht="29.25" customHeight="1">
      <c r="A82" s="271"/>
      <c r="B82" s="272"/>
      <c r="C82" s="273" t="s">
        <v>113</v>
      </c>
      <c r="D82" s="274" t="s">
        <v>61</v>
      </c>
      <c r="E82" s="274" t="s">
        <v>57</v>
      </c>
      <c r="F82" s="274" t="s">
        <v>58</v>
      </c>
      <c r="G82" s="274" t="s">
        <v>114</v>
      </c>
      <c r="H82" s="274" t="s">
        <v>115</v>
      </c>
      <c r="I82" s="274" t="s">
        <v>116</v>
      </c>
      <c r="J82" s="274" t="s">
        <v>98</v>
      </c>
      <c r="K82" s="275" t="s">
        <v>117</v>
      </c>
      <c r="L82" s="276"/>
      <c r="M82" s="277" t="s">
        <v>3</v>
      </c>
      <c r="N82" s="278" t="s">
        <v>46</v>
      </c>
      <c r="O82" s="278" t="s">
        <v>118</v>
      </c>
      <c r="P82" s="278" t="s">
        <v>119</v>
      </c>
      <c r="Q82" s="278" t="s">
        <v>120</v>
      </c>
      <c r="R82" s="278" t="s">
        <v>121</v>
      </c>
      <c r="S82" s="278" t="s">
        <v>122</v>
      </c>
      <c r="T82" s="279" t="s">
        <v>123</v>
      </c>
      <c r="U82" s="271"/>
      <c r="V82" s="271"/>
      <c r="W82" s="271"/>
      <c r="X82" s="271"/>
      <c r="Y82" s="271"/>
      <c r="Z82" s="271"/>
      <c r="AA82" s="271"/>
      <c r="AB82" s="271"/>
      <c r="AC82" s="271"/>
      <c r="AD82" s="271"/>
      <c r="AE82" s="271"/>
    </row>
    <row r="83" spans="1:65" s="228" customFormat="1" ht="22.9" customHeight="1">
      <c r="A83" s="225"/>
      <c r="B83" s="226"/>
      <c r="C83" s="281" t="s">
        <v>124</v>
      </c>
      <c r="D83" s="225"/>
      <c r="E83" s="225"/>
      <c r="F83" s="225"/>
      <c r="G83" s="225"/>
      <c r="H83" s="225"/>
      <c r="I83" s="225"/>
      <c r="J83" s="282">
        <f>BK83</f>
        <v>0</v>
      </c>
      <c r="K83" s="225"/>
      <c r="L83" s="226"/>
      <c r="M83" s="283"/>
      <c r="N83" s="284"/>
      <c r="O83" s="235"/>
      <c r="P83" s="285">
        <f>P84+P88+P106+P126</f>
        <v>0</v>
      </c>
      <c r="Q83" s="235"/>
      <c r="R83" s="285">
        <f>R84+R88+R106+R126</f>
        <v>0</v>
      </c>
      <c r="S83" s="235"/>
      <c r="T83" s="286">
        <f>T84+T88+T106+T126</f>
        <v>0</v>
      </c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  <c r="AE83" s="225"/>
      <c r="AT83" s="260" t="s">
        <v>75</v>
      </c>
      <c r="AU83" s="260" t="s">
        <v>99</v>
      </c>
      <c r="BK83" s="287">
        <f>BK84+BK88+BK106+BK126</f>
        <v>0</v>
      </c>
    </row>
    <row r="84" spans="1:65" s="288" customFormat="1" ht="25.9" customHeight="1">
      <c r="B84" s="289"/>
      <c r="D84" s="290" t="s">
        <v>75</v>
      </c>
      <c r="E84" s="291" t="s">
        <v>472</v>
      </c>
      <c r="F84" s="291" t="s">
        <v>473</v>
      </c>
      <c r="J84" s="292">
        <f>BK84</f>
        <v>0</v>
      </c>
      <c r="L84" s="289"/>
      <c r="M84" s="293"/>
      <c r="N84" s="294"/>
      <c r="O84" s="294"/>
      <c r="P84" s="295">
        <f>SUM(P85:P87)</f>
        <v>0</v>
      </c>
      <c r="Q84" s="294"/>
      <c r="R84" s="295">
        <f>SUM(R85:R87)</f>
        <v>0</v>
      </c>
      <c r="S84" s="294"/>
      <c r="T84" s="296">
        <f>SUM(T85:T87)</f>
        <v>0</v>
      </c>
      <c r="AR84" s="290" t="s">
        <v>81</v>
      </c>
      <c r="AT84" s="297" t="s">
        <v>75</v>
      </c>
      <c r="AU84" s="297" t="s">
        <v>76</v>
      </c>
      <c r="AY84" s="290" t="s">
        <v>127</v>
      </c>
      <c r="BK84" s="298">
        <f>SUM(BK85:BK87)</f>
        <v>0</v>
      </c>
    </row>
    <row r="85" spans="1:65" s="2" customFormat="1" ht="21.75" customHeight="1">
      <c r="A85" s="29"/>
      <c r="B85" s="226"/>
      <c r="C85" s="301" t="s">
        <v>81</v>
      </c>
      <c r="D85" s="301" t="s">
        <v>130</v>
      </c>
      <c r="E85" s="302" t="s">
        <v>474</v>
      </c>
      <c r="F85" s="224" t="s">
        <v>475</v>
      </c>
      <c r="G85" s="303" t="s">
        <v>476</v>
      </c>
      <c r="H85" s="304">
        <v>1</v>
      </c>
      <c r="I85" s="94"/>
      <c r="J85" s="327">
        <f>ROUND(I85*H85,2)</f>
        <v>0</v>
      </c>
      <c r="K85" s="224" t="s">
        <v>3</v>
      </c>
      <c r="L85" s="30"/>
      <c r="M85" s="95" t="s">
        <v>3</v>
      </c>
      <c r="N85" s="96" t="s">
        <v>47</v>
      </c>
      <c r="O85" s="49"/>
      <c r="P85" s="97">
        <f>O85*H85</f>
        <v>0</v>
      </c>
      <c r="Q85" s="97">
        <v>0</v>
      </c>
      <c r="R85" s="97">
        <f>Q85*H85</f>
        <v>0</v>
      </c>
      <c r="S85" s="97">
        <v>0</v>
      </c>
      <c r="T85" s="98">
        <f>S85*H85</f>
        <v>0</v>
      </c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R85" s="99" t="s">
        <v>145</v>
      </c>
      <c r="AT85" s="99" t="s">
        <v>130</v>
      </c>
      <c r="AU85" s="99" t="s">
        <v>81</v>
      </c>
      <c r="AY85" s="15" t="s">
        <v>127</v>
      </c>
      <c r="BE85" s="100">
        <f>IF(N85="základní",J85,0)</f>
        <v>0</v>
      </c>
      <c r="BF85" s="100">
        <f>IF(N85="snížená",J85,0)</f>
        <v>0</v>
      </c>
      <c r="BG85" s="100">
        <f>IF(N85="zákl. přenesená",J85,0)</f>
        <v>0</v>
      </c>
      <c r="BH85" s="100">
        <f>IF(N85="sníž. přenesená",J85,0)</f>
        <v>0</v>
      </c>
      <c r="BI85" s="100">
        <f>IF(N85="nulová",J85,0)</f>
        <v>0</v>
      </c>
      <c r="BJ85" s="15" t="s">
        <v>81</v>
      </c>
      <c r="BK85" s="100">
        <f>ROUND(I85*H85,2)</f>
        <v>0</v>
      </c>
      <c r="BL85" s="15" t="s">
        <v>145</v>
      </c>
      <c r="BM85" s="99" t="s">
        <v>85</v>
      </c>
    </row>
    <row r="86" spans="1:65" s="2" customFormat="1" ht="16.5" customHeight="1">
      <c r="A86" s="29"/>
      <c r="B86" s="226"/>
      <c r="C86" s="322" t="s">
        <v>85</v>
      </c>
      <c r="D86" s="322" t="s">
        <v>265</v>
      </c>
      <c r="E86" s="323" t="s">
        <v>477</v>
      </c>
      <c r="F86" s="324" t="s">
        <v>478</v>
      </c>
      <c r="G86" s="325" t="s">
        <v>476</v>
      </c>
      <c r="H86" s="326">
        <v>1</v>
      </c>
      <c r="I86" s="122"/>
      <c r="J86" s="328">
        <f>ROUND(I86*H86,2)</f>
        <v>0</v>
      </c>
      <c r="K86" s="324" t="s">
        <v>3</v>
      </c>
      <c r="L86" s="123"/>
      <c r="M86" s="124" t="s">
        <v>3</v>
      </c>
      <c r="N86" s="125" t="s">
        <v>47</v>
      </c>
      <c r="O86" s="49"/>
      <c r="P86" s="97">
        <f>O86*H86</f>
        <v>0</v>
      </c>
      <c r="Q86" s="97">
        <v>0</v>
      </c>
      <c r="R86" s="97">
        <f>Q86*H86</f>
        <v>0</v>
      </c>
      <c r="S86" s="97">
        <v>0</v>
      </c>
      <c r="T86" s="98">
        <f>S86*H86</f>
        <v>0</v>
      </c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R86" s="99" t="s">
        <v>184</v>
      </c>
      <c r="AT86" s="99" t="s">
        <v>265</v>
      </c>
      <c r="AU86" s="99" t="s">
        <v>81</v>
      </c>
      <c r="AY86" s="15" t="s">
        <v>127</v>
      </c>
      <c r="BE86" s="100">
        <f>IF(N86="základní",J86,0)</f>
        <v>0</v>
      </c>
      <c r="BF86" s="100">
        <f>IF(N86="snížená",J86,0)</f>
        <v>0</v>
      </c>
      <c r="BG86" s="100">
        <f>IF(N86="zákl. přenesená",J86,0)</f>
        <v>0</v>
      </c>
      <c r="BH86" s="100">
        <f>IF(N86="sníž. přenesená",J86,0)</f>
        <v>0</v>
      </c>
      <c r="BI86" s="100">
        <f>IF(N86="nulová",J86,0)</f>
        <v>0</v>
      </c>
      <c r="BJ86" s="15" t="s">
        <v>81</v>
      </c>
      <c r="BK86" s="100">
        <f>ROUND(I86*H86,2)</f>
        <v>0</v>
      </c>
      <c r="BL86" s="15" t="s">
        <v>145</v>
      </c>
      <c r="BM86" s="99" t="s">
        <v>145</v>
      </c>
    </row>
    <row r="87" spans="1:65" s="2" customFormat="1" ht="16.5" customHeight="1">
      <c r="A87" s="29"/>
      <c r="B87" s="226"/>
      <c r="C87" s="301" t="s">
        <v>151</v>
      </c>
      <c r="D87" s="301" t="s">
        <v>130</v>
      </c>
      <c r="E87" s="302" t="s">
        <v>479</v>
      </c>
      <c r="F87" s="224" t="s">
        <v>480</v>
      </c>
      <c r="G87" s="303" t="s">
        <v>456</v>
      </c>
      <c r="H87" s="304">
        <v>1</v>
      </c>
      <c r="I87" s="94"/>
      <c r="J87" s="327">
        <f>ROUND(I87*H87,2)</f>
        <v>0</v>
      </c>
      <c r="K87" s="224" t="s">
        <v>3</v>
      </c>
      <c r="L87" s="30"/>
      <c r="M87" s="95" t="s">
        <v>3</v>
      </c>
      <c r="N87" s="96" t="s">
        <v>47</v>
      </c>
      <c r="O87" s="49"/>
      <c r="P87" s="97">
        <f>O87*H87</f>
        <v>0</v>
      </c>
      <c r="Q87" s="97">
        <v>0</v>
      </c>
      <c r="R87" s="97">
        <f>Q87*H87</f>
        <v>0</v>
      </c>
      <c r="S87" s="97">
        <v>0</v>
      </c>
      <c r="T87" s="98">
        <f>S87*H87</f>
        <v>0</v>
      </c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R87" s="99" t="s">
        <v>145</v>
      </c>
      <c r="AT87" s="99" t="s">
        <v>130</v>
      </c>
      <c r="AU87" s="99" t="s">
        <v>81</v>
      </c>
      <c r="AY87" s="15" t="s">
        <v>127</v>
      </c>
      <c r="BE87" s="100">
        <f>IF(N87="základní",J87,0)</f>
        <v>0</v>
      </c>
      <c r="BF87" s="100">
        <f>IF(N87="snížená",J87,0)</f>
        <v>0</v>
      </c>
      <c r="BG87" s="100">
        <f>IF(N87="zákl. přenesená",J87,0)</f>
        <v>0</v>
      </c>
      <c r="BH87" s="100">
        <f>IF(N87="sníž. přenesená",J87,0)</f>
        <v>0</v>
      </c>
      <c r="BI87" s="100">
        <f>IF(N87="nulová",J87,0)</f>
        <v>0</v>
      </c>
      <c r="BJ87" s="15" t="s">
        <v>81</v>
      </c>
      <c r="BK87" s="100">
        <f>ROUND(I87*H87,2)</f>
        <v>0</v>
      </c>
      <c r="BL87" s="15" t="s">
        <v>145</v>
      </c>
      <c r="BM87" s="99" t="s">
        <v>173</v>
      </c>
    </row>
    <row r="88" spans="1:65" s="8" customFormat="1" ht="25.9" customHeight="1">
      <c r="B88" s="289"/>
      <c r="C88" s="288"/>
      <c r="D88" s="290" t="s">
        <v>75</v>
      </c>
      <c r="E88" s="291" t="s">
        <v>481</v>
      </c>
      <c r="F88" s="291" t="s">
        <v>482</v>
      </c>
      <c r="G88" s="288"/>
      <c r="H88" s="288"/>
      <c r="I88" s="87"/>
      <c r="J88" s="292">
        <f>BK88</f>
        <v>0</v>
      </c>
      <c r="K88" s="288"/>
      <c r="L88" s="85"/>
      <c r="M88" s="88"/>
      <c r="N88" s="89"/>
      <c r="O88" s="89"/>
      <c r="P88" s="90">
        <f>SUM(P89:P105)</f>
        <v>0</v>
      </c>
      <c r="Q88" s="89"/>
      <c r="R88" s="90">
        <f>SUM(R89:R105)</f>
        <v>0</v>
      </c>
      <c r="S88" s="89"/>
      <c r="T88" s="91">
        <f>SUM(T89:T105)</f>
        <v>0</v>
      </c>
      <c r="AR88" s="86" t="s">
        <v>81</v>
      </c>
      <c r="AT88" s="92" t="s">
        <v>75</v>
      </c>
      <c r="AU88" s="92" t="s">
        <v>76</v>
      </c>
      <c r="AY88" s="86" t="s">
        <v>127</v>
      </c>
      <c r="BK88" s="93">
        <f>SUM(BK89:BK105)</f>
        <v>0</v>
      </c>
    </row>
    <row r="89" spans="1:65" s="2" customFormat="1" ht="24.2" customHeight="1">
      <c r="A89" s="29"/>
      <c r="B89" s="226"/>
      <c r="C89" s="301" t="s">
        <v>145</v>
      </c>
      <c r="D89" s="301" t="s">
        <v>130</v>
      </c>
      <c r="E89" s="302" t="s">
        <v>483</v>
      </c>
      <c r="F89" s="224" t="s">
        <v>484</v>
      </c>
      <c r="G89" s="303" t="s">
        <v>476</v>
      </c>
      <c r="H89" s="304">
        <v>1</v>
      </c>
      <c r="I89" s="94"/>
      <c r="J89" s="327">
        <f t="shared" ref="J89:J105" si="0">ROUND(I89*H89,2)</f>
        <v>0</v>
      </c>
      <c r="K89" s="224" t="s">
        <v>3</v>
      </c>
      <c r="L89" s="30"/>
      <c r="M89" s="95" t="s">
        <v>3</v>
      </c>
      <c r="N89" s="96" t="s">
        <v>47</v>
      </c>
      <c r="O89" s="49"/>
      <c r="P89" s="97">
        <f t="shared" ref="P89:P105" si="1">O89*H89</f>
        <v>0</v>
      </c>
      <c r="Q89" s="97">
        <v>0</v>
      </c>
      <c r="R89" s="97">
        <f t="shared" ref="R89:R105" si="2">Q89*H89</f>
        <v>0</v>
      </c>
      <c r="S89" s="97">
        <v>0</v>
      </c>
      <c r="T89" s="98">
        <f t="shared" ref="T89:T105" si="3">S89*H89</f>
        <v>0</v>
      </c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R89" s="99" t="s">
        <v>145</v>
      </c>
      <c r="AT89" s="99" t="s">
        <v>130</v>
      </c>
      <c r="AU89" s="99" t="s">
        <v>81</v>
      </c>
      <c r="AY89" s="15" t="s">
        <v>127</v>
      </c>
      <c r="BE89" s="100">
        <f t="shared" ref="BE89:BE105" si="4">IF(N89="základní",J89,0)</f>
        <v>0</v>
      </c>
      <c r="BF89" s="100">
        <f t="shared" ref="BF89:BF105" si="5">IF(N89="snížená",J89,0)</f>
        <v>0</v>
      </c>
      <c r="BG89" s="100">
        <f t="shared" ref="BG89:BG105" si="6">IF(N89="zákl. přenesená",J89,0)</f>
        <v>0</v>
      </c>
      <c r="BH89" s="100">
        <f t="shared" ref="BH89:BH105" si="7">IF(N89="sníž. přenesená",J89,0)</f>
        <v>0</v>
      </c>
      <c r="BI89" s="100">
        <f t="shared" ref="BI89:BI105" si="8">IF(N89="nulová",J89,0)</f>
        <v>0</v>
      </c>
      <c r="BJ89" s="15" t="s">
        <v>81</v>
      </c>
      <c r="BK89" s="100">
        <f t="shared" ref="BK89:BK105" si="9">ROUND(I89*H89,2)</f>
        <v>0</v>
      </c>
      <c r="BL89" s="15" t="s">
        <v>145</v>
      </c>
      <c r="BM89" s="99" t="s">
        <v>184</v>
      </c>
    </row>
    <row r="90" spans="1:65" s="2" customFormat="1" ht="24.2" customHeight="1">
      <c r="A90" s="29"/>
      <c r="B90" s="226"/>
      <c r="C90" s="322" t="s">
        <v>164</v>
      </c>
      <c r="D90" s="322" t="s">
        <v>265</v>
      </c>
      <c r="E90" s="323" t="s">
        <v>485</v>
      </c>
      <c r="F90" s="324" t="s">
        <v>486</v>
      </c>
      <c r="G90" s="325" t="s">
        <v>476</v>
      </c>
      <c r="H90" s="326">
        <v>1</v>
      </c>
      <c r="I90" s="122"/>
      <c r="J90" s="328">
        <f t="shared" si="0"/>
        <v>0</v>
      </c>
      <c r="K90" s="324" t="s">
        <v>3</v>
      </c>
      <c r="L90" s="123"/>
      <c r="M90" s="124" t="s">
        <v>3</v>
      </c>
      <c r="N90" s="125" t="s">
        <v>47</v>
      </c>
      <c r="O90" s="49"/>
      <c r="P90" s="97">
        <f t="shared" si="1"/>
        <v>0</v>
      </c>
      <c r="Q90" s="97">
        <v>0</v>
      </c>
      <c r="R90" s="97">
        <f t="shared" si="2"/>
        <v>0</v>
      </c>
      <c r="S90" s="97">
        <v>0</v>
      </c>
      <c r="T90" s="98">
        <f t="shared" si="3"/>
        <v>0</v>
      </c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R90" s="99" t="s">
        <v>184</v>
      </c>
      <c r="AT90" s="99" t="s">
        <v>265</v>
      </c>
      <c r="AU90" s="99" t="s">
        <v>81</v>
      </c>
      <c r="AY90" s="15" t="s">
        <v>127</v>
      </c>
      <c r="BE90" s="100">
        <f t="shared" si="4"/>
        <v>0</v>
      </c>
      <c r="BF90" s="100">
        <f t="shared" si="5"/>
        <v>0</v>
      </c>
      <c r="BG90" s="100">
        <f t="shared" si="6"/>
        <v>0</v>
      </c>
      <c r="BH90" s="100">
        <f t="shared" si="7"/>
        <v>0</v>
      </c>
      <c r="BI90" s="100">
        <f t="shared" si="8"/>
        <v>0</v>
      </c>
      <c r="BJ90" s="15" t="s">
        <v>81</v>
      </c>
      <c r="BK90" s="100">
        <f t="shared" si="9"/>
        <v>0</v>
      </c>
      <c r="BL90" s="15" t="s">
        <v>145</v>
      </c>
      <c r="BM90" s="99" t="s">
        <v>196</v>
      </c>
    </row>
    <row r="91" spans="1:65" s="2" customFormat="1" ht="16.5" customHeight="1">
      <c r="A91" s="29"/>
      <c r="B91" s="226"/>
      <c r="C91" s="301" t="s">
        <v>173</v>
      </c>
      <c r="D91" s="301" t="s">
        <v>130</v>
      </c>
      <c r="E91" s="302" t="s">
        <v>487</v>
      </c>
      <c r="F91" s="224" t="s">
        <v>488</v>
      </c>
      <c r="G91" s="303" t="s">
        <v>476</v>
      </c>
      <c r="H91" s="304">
        <v>1</v>
      </c>
      <c r="I91" s="94"/>
      <c r="J91" s="327">
        <f t="shared" si="0"/>
        <v>0</v>
      </c>
      <c r="K91" s="224" t="s">
        <v>3</v>
      </c>
      <c r="L91" s="30"/>
      <c r="M91" s="95" t="s">
        <v>3</v>
      </c>
      <c r="N91" s="96" t="s">
        <v>47</v>
      </c>
      <c r="O91" s="49"/>
      <c r="P91" s="97">
        <f t="shared" si="1"/>
        <v>0</v>
      </c>
      <c r="Q91" s="97">
        <v>0</v>
      </c>
      <c r="R91" s="97">
        <f t="shared" si="2"/>
        <v>0</v>
      </c>
      <c r="S91" s="97">
        <v>0</v>
      </c>
      <c r="T91" s="98">
        <f t="shared" si="3"/>
        <v>0</v>
      </c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R91" s="99" t="s">
        <v>145</v>
      </c>
      <c r="AT91" s="99" t="s">
        <v>130</v>
      </c>
      <c r="AU91" s="99" t="s">
        <v>81</v>
      </c>
      <c r="AY91" s="15" t="s">
        <v>127</v>
      </c>
      <c r="BE91" s="100">
        <f t="shared" si="4"/>
        <v>0</v>
      </c>
      <c r="BF91" s="100">
        <f t="shared" si="5"/>
        <v>0</v>
      </c>
      <c r="BG91" s="100">
        <f t="shared" si="6"/>
        <v>0</v>
      </c>
      <c r="BH91" s="100">
        <f t="shared" si="7"/>
        <v>0</v>
      </c>
      <c r="BI91" s="100">
        <f t="shared" si="8"/>
        <v>0</v>
      </c>
      <c r="BJ91" s="15" t="s">
        <v>81</v>
      </c>
      <c r="BK91" s="100">
        <f t="shared" si="9"/>
        <v>0</v>
      </c>
      <c r="BL91" s="15" t="s">
        <v>145</v>
      </c>
      <c r="BM91" s="99" t="s">
        <v>9</v>
      </c>
    </row>
    <row r="92" spans="1:65" s="2" customFormat="1" ht="16.5" customHeight="1">
      <c r="A92" s="29"/>
      <c r="B92" s="226"/>
      <c r="C92" s="322" t="s">
        <v>179</v>
      </c>
      <c r="D92" s="322" t="s">
        <v>265</v>
      </c>
      <c r="E92" s="323" t="s">
        <v>489</v>
      </c>
      <c r="F92" s="324" t="s">
        <v>490</v>
      </c>
      <c r="G92" s="325" t="s">
        <v>476</v>
      </c>
      <c r="H92" s="326">
        <v>1</v>
      </c>
      <c r="I92" s="122"/>
      <c r="J92" s="328">
        <f t="shared" si="0"/>
        <v>0</v>
      </c>
      <c r="K92" s="324" t="s">
        <v>3</v>
      </c>
      <c r="L92" s="123"/>
      <c r="M92" s="124" t="s">
        <v>3</v>
      </c>
      <c r="N92" s="125" t="s">
        <v>47</v>
      </c>
      <c r="O92" s="49"/>
      <c r="P92" s="97">
        <f t="shared" si="1"/>
        <v>0</v>
      </c>
      <c r="Q92" s="97">
        <v>0</v>
      </c>
      <c r="R92" s="97">
        <f t="shared" si="2"/>
        <v>0</v>
      </c>
      <c r="S92" s="97">
        <v>0</v>
      </c>
      <c r="T92" s="98">
        <f t="shared" si="3"/>
        <v>0</v>
      </c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R92" s="99" t="s">
        <v>184</v>
      </c>
      <c r="AT92" s="99" t="s">
        <v>265</v>
      </c>
      <c r="AU92" s="99" t="s">
        <v>81</v>
      </c>
      <c r="AY92" s="15" t="s">
        <v>127</v>
      </c>
      <c r="BE92" s="100">
        <f t="shared" si="4"/>
        <v>0</v>
      </c>
      <c r="BF92" s="100">
        <f t="shared" si="5"/>
        <v>0</v>
      </c>
      <c r="BG92" s="100">
        <f t="shared" si="6"/>
        <v>0</v>
      </c>
      <c r="BH92" s="100">
        <f t="shared" si="7"/>
        <v>0</v>
      </c>
      <c r="BI92" s="100">
        <f t="shared" si="8"/>
        <v>0</v>
      </c>
      <c r="BJ92" s="15" t="s">
        <v>81</v>
      </c>
      <c r="BK92" s="100">
        <f t="shared" si="9"/>
        <v>0</v>
      </c>
      <c r="BL92" s="15" t="s">
        <v>145</v>
      </c>
      <c r="BM92" s="99" t="s">
        <v>228</v>
      </c>
    </row>
    <row r="93" spans="1:65" s="2" customFormat="1" ht="21.75" customHeight="1">
      <c r="A93" s="29"/>
      <c r="B93" s="226"/>
      <c r="C93" s="301" t="s">
        <v>184</v>
      </c>
      <c r="D93" s="301" t="s">
        <v>130</v>
      </c>
      <c r="E93" s="302" t="s">
        <v>491</v>
      </c>
      <c r="F93" s="224" t="s">
        <v>492</v>
      </c>
      <c r="G93" s="303" t="s">
        <v>476</v>
      </c>
      <c r="H93" s="304">
        <v>1</v>
      </c>
      <c r="I93" s="94"/>
      <c r="J93" s="327">
        <f t="shared" si="0"/>
        <v>0</v>
      </c>
      <c r="K93" s="224" t="s">
        <v>3</v>
      </c>
      <c r="L93" s="30"/>
      <c r="M93" s="95" t="s">
        <v>3</v>
      </c>
      <c r="N93" s="96" t="s">
        <v>47</v>
      </c>
      <c r="O93" s="49"/>
      <c r="P93" s="97">
        <f t="shared" si="1"/>
        <v>0</v>
      </c>
      <c r="Q93" s="97">
        <v>0</v>
      </c>
      <c r="R93" s="97">
        <f t="shared" si="2"/>
        <v>0</v>
      </c>
      <c r="S93" s="97">
        <v>0</v>
      </c>
      <c r="T93" s="98">
        <f t="shared" si="3"/>
        <v>0</v>
      </c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R93" s="99" t="s">
        <v>145</v>
      </c>
      <c r="AT93" s="99" t="s">
        <v>130</v>
      </c>
      <c r="AU93" s="99" t="s">
        <v>81</v>
      </c>
      <c r="AY93" s="15" t="s">
        <v>127</v>
      </c>
      <c r="BE93" s="100">
        <f t="shared" si="4"/>
        <v>0</v>
      </c>
      <c r="BF93" s="100">
        <f t="shared" si="5"/>
        <v>0</v>
      </c>
      <c r="BG93" s="100">
        <f t="shared" si="6"/>
        <v>0</v>
      </c>
      <c r="BH93" s="100">
        <f t="shared" si="7"/>
        <v>0</v>
      </c>
      <c r="BI93" s="100">
        <f t="shared" si="8"/>
        <v>0</v>
      </c>
      <c r="BJ93" s="15" t="s">
        <v>81</v>
      </c>
      <c r="BK93" s="100">
        <f t="shared" si="9"/>
        <v>0</v>
      </c>
      <c r="BL93" s="15" t="s">
        <v>145</v>
      </c>
      <c r="BM93" s="99" t="s">
        <v>135</v>
      </c>
    </row>
    <row r="94" spans="1:65" s="2" customFormat="1" ht="16.5" customHeight="1">
      <c r="A94" s="29"/>
      <c r="B94" s="226"/>
      <c r="C94" s="322" t="s">
        <v>128</v>
      </c>
      <c r="D94" s="322" t="s">
        <v>265</v>
      </c>
      <c r="E94" s="323" t="s">
        <v>493</v>
      </c>
      <c r="F94" s="324" t="s">
        <v>494</v>
      </c>
      <c r="G94" s="325" t="s">
        <v>476</v>
      </c>
      <c r="H94" s="326">
        <v>1</v>
      </c>
      <c r="I94" s="122"/>
      <c r="J94" s="328">
        <f t="shared" si="0"/>
        <v>0</v>
      </c>
      <c r="K94" s="324" t="s">
        <v>3</v>
      </c>
      <c r="L94" s="123"/>
      <c r="M94" s="124" t="s">
        <v>3</v>
      </c>
      <c r="N94" s="125" t="s">
        <v>47</v>
      </c>
      <c r="O94" s="49"/>
      <c r="P94" s="97">
        <f t="shared" si="1"/>
        <v>0</v>
      </c>
      <c r="Q94" s="97">
        <v>0</v>
      </c>
      <c r="R94" s="97">
        <f t="shared" si="2"/>
        <v>0</v>
      </c>
      <c r="S94" s="97">
        <v>0</v>
      </c>
      <c r="T94" s="98">
        <f t="shared" si="3"/>
        <v>0</v>
      </c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R94" s="99" t="s">
        <v>184</v>
      </c>
      <c r="AT94" s="99" t="s">
        <v>265</v>
      </c>
      <c r="AU94" s="99" t="s">
        <v>81</v>
      </c>
      <c r="AY94" s="15" t="s">
        <v>127</v>
      </c>
      <c r="BE94" s="100">
        <f t="shared" si="4"/>
        <v>0</v>
      </c>
      <c r="BF94" s="100">
        <f t="shared" si="5"/>
        <v>0</v>
      </c>
      <c r="BG94" s="100">
        <f t="shared" si="6"/>
        <v>0</v>
      </c>
      <c r="BH94" s="100">
        <f t="shared" si="7"/>
        <v>0</v>
      </c>
      <c r="BI94" s="100">
        <f t="shared" si="8"/>
        <v>0</v>
      </c>
      <c r="BJ94" s="15" t="s">
        <v>81</v>
      </c>
      <c r="BK94" s="100">
        <f t="shared" si="9"/>
        <v>0</v>
      </c>
      <c r="BL94" s="15" t="s">
        <v>145</v>
      </c>
      <c r="BM94" s="99" t="s">
        <v>253</v>
      </c>
    </row>
    <row r="95" spans="1:65" s="2" customFormat="1" ht="21.75" customHeight="1">
      <c r="A95" s="29"/>
      <c r="B95" s="226"/>
      <c r="C95" s="301" t="s">
        <v>196</v>
      </c>
      <c r="D95" s="301" t="s">
        <v>130</v>
      </c>
      <c r="E95" s="302" t="s">
        <v>495</v>
      </c>
      <c r="F95" s="224" t="s">
        <v>496</v>
      </c>
      <c r="G95" s="303" t="s">
        <v>476</v>
      </c>
      <c r="H95" s="304">
        <v>1</v>
      </c>
      <c r="I95" s="94"/>
      <c r="J95" s="327">
        <f t="shared" si="0"/>
        <v>0</v>
      </c>
      <c r="K95" s="224" t="s">
        <v>3</v>
      </c>
      <c r="L95" s="30"/>
      <c r="M95" s="95" t="s">
        <v>3</v>
      </c>
      <c r="N95" s="96" t="s">
        <v>47</v>
      </c>
      <c r="O95" s="49"/>
      <c r="P95" s="97">
        <f t="shared" si="1"/>
        <v>0</v>
      </c>
      <c r="Q95" s="97">
        <v>0</v>
      </c>
      <c r="R95" s="97">
        <f t="shared" si="2"/>
        <v>0</v>
      </c>
      <c r="S95" s="97">
        <v>0</v>
      </c>
      <c r="T95" s="98">
        <f t="shared" si="3"/>
        <v>0</v>
      </c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R95" s="99" t="s">
        <v>145</v>
      </c>
      <c r="AT95" s="99" t="s">
        <v>130</v>
      </c>
      <c r="AU95" s="99" t="s">
        <v>81</v>
      </c>
      <c r="AY95" s="15" t="s">
        <v>127</v>
      </c>
      <c r="BE95" s="100">
        <f t="shared" si="4"/>
        <v>0</v>
      </c>
      <c r="BF95" s="100">
        <f t="shared" si="5"/>
        <v>0</v>
      </c>
      <c r="BG95" s="100">
        <f t="shared" si="6"/>
        <v>0</v>
      </c>
      <c r="BH95" s="100">
        <f t="shared" si="7"/>
        <v>0</v>
      </c>
      <c r="BI95" s="100">
        <f t="shared" si="8"/>
        <v>0</v>
      </c>
      <c r="BJ95" s="15" t="s">
        <v>81</v>
      </c>
      <c r="BK95" s="100">
        <f t="shared" si="9"/>
        <v>0</v>
      </c>
      <c r="BL95" s="15" t="s">
        <v>145</v>
      </c>
      <c r="BM95" s="99" t="s">
        <v>271</v>
      </c>
    </row>
    <row r="96" spans="1:65" s="2" customFormat="1" ht="16.5" customHeight="1">
      <c r="A96" s="29"/>
      <c r="B96" s="226"/>
      <c r="C96" s="322" t="s">
        <v>205</v>
      </c>
      <c r="D96" s="322" t="s">
        <v>265</v>
      </c>
      <c r="E96" s="323" t="s">
        <v>497</v>
      </c>
      <c r="F96" s="324" t="s">
        <v>498</v>
      </c>
      <c r="G96" s="325" t="s">
        <v>476</v>
      </c>
      <c r="H96" s="326">
        <v>1</v>
      </c>
      <c r="I96" s="122"/>
      <c r="J96" s="328">
        <f t="shared" si="0"/>
        <v>0</v>
      </c>
      <c r="K96" s="324" t="s">
        <v>3</v>
      </c>
      <c r="L96" s="123"/>
      <c r="M96" s="124" t="s">
        <v>3</v>
      </c>
      <c r="N96" s="125" t="s">
        <v>47</v>
      </c>
      <c r="O96" s="49"/>
      <c r="P96" s="97">
        <f t="shared" si="1"/>
        <v>0</v>
      </c>
      <c r="Q96" s="97">
        <v>0</v>
      </c>
      <c r="R96" s="97">
        <f t="shared" si="2"/>
        <v>0</v>
      </c>
      <c r="S96" s="97">
        <v>0</v>
      </c>
      <c r="T96" s="98">
        <f t="shared" si="3"/>
        <v>0</v>
      </c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R96" s="99" t="s">
        <v>184</v>
      </c>
      <c r="AT96" s="99" t="s">
        <v>265</v>
      </c>
      <c r="AU96" s="99" t="s">
        <v>81</v>
      </c>
      <c r="AY96" s="15" t="s">
        <v>127</v>
      </c>
      <c r="BE96" s="100">
        <f t="shared" si="4"/>
        <v>0</v>
      </c>
      <c r="BF96" s="100">
        <f t="shared" si="5"/>
        <v>0</v>
      </c>
      <c r="BG96" s="100">
        <f t="shared" si="6"/>
        <v>0</v>
      </c>
      <c r="BH96" s="100">
        <f t="shared" si="7"/>
        <v>0</v>
      </c>
      <c r="BI96" s="100">
        <f t="shared" si="8"/>
        <v>0</v>
      </c>
      <c r="BJ96" s="15" t="s">
        <v>81</v>
      </c>
      <c r="BK96" s="100">
        <f t="shared" si="9"/>
        <v>0</v>
      </c>
      <c r="BL96" s="15" t="s">
        <v>145</v>
      </c>
      <c r="BM96" s="99" t="s">
        <v>286</v>
      </c>
    </row>
    <row r="97" spans="1:65" s="2" customFormat="1" ht="16.5" customHeight="1">
      <c r="A97" s="29"/>
      <c r="B97" s="226"/>
      <c r="C97" s="301" t="s">
        <v>9</v>
      </c>
      <c r="D97" s="301" t="s">
        <v>130</v>
      </c>
      <c r="E97" s="302" t="s">
        <v>499</v>
      </c>
      <c r="F97" s="224" t="s">
        <v>500</v>
      </c>
      <c r="G97" s="303" t="s">
        <v>476</v>
      </c>
      <c r="H97" s="304">
        <v>1</v>
      </c>
      <c r="I97" s="94"/>
      <c r="J97" s="327">
        <f t="shared" si="0"/>
        <v>0</v>
      </c>
      <c r="K97" s="224" t="s">
        <v>3</v>
      </c>
      <c r="L97" s="30"/>
      <c r="M97" s="95" t="s">
        <v>3</v>
      </c>
      <c r="N97" s="96" t="s">
        <v>47</v>
      </c>
      <c r="O97" s="49"/>
      <c r="P97" s="97">
        <f t="shared" si="1"/>
        <v>0</v>
      </c>
      <c r="Q97" s="97">
        <v>0</v>
      </c>
      <c r="R97" s="97">
        <f t="shared" si="2"/>
        <v>0</v>
      </c>
      <c r="S97" s="97">
        <v>0</v>
      </c>
      <c r="T97" s="98">
        <f t="shared" si="3"/>
        <v>0</v>
      </c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R97" s="99" t="s">
        <v>145</v>
      </c>
      <c r="AT97" s="99" t="s">
        <v>130</v>
      </c>
      <c r="AU97" s="99" t="s">
        <v>81</v>
      </c>
      <c r="AY97" s="15" t="s">
        <v>127</v>
      </c>
      <c r="BE97" s="100">
        <f t="shared" si="4"/>
        <v>0</v>
      </c>
      <c r="BF97" s="100">
        <f t="shared" si="5"/>
        <v>0</v>
      </c>
      <c r="BG97" s="100">
        <f t="shared" si="6"/>
        <v>0</v>
      </c>
      <c r="BH97" s="100">
        <f t="shared" si="7"/>
        <v>0</v>
      </c>
      <c r="BI97" s="100">
        <f t="shared" si="8"/>
        <v>0</v>
      </c>
      <c r="BJ97" s="15" t="s">
        <v>81</v>
      </c>
      <c r="BK97" s="100">
        <f t="shared" si="9"/>
        <v>0</v>
      </c>
      <c r="BL97" s="15" t="s">
        <v>145</v>
      </c>
      <c r="BM97" s="99" t="s">
        <v>296</v>
      </c>
    </row>
    <row r="98" spans="1:65" s="2" customFormat="1" ht="16.5" customHeight="1">
      <c r="A98" s="29"/>
      <c r="B98" s="226"/>
      <c r="C98" s="322" t="s">
        <v>221</v>
      </c>
      <c r="D98" s="322" t="s">
        <v>265</v>
      </c>
      <c r="E98" s="323" t="s">
        <v>501</v>
      </c>
      <c r="F98" s="324" t="s">
        <v>502</v>
      </c>
      <c r="G98" s="325" t="s">
        <v>476</v>
      </c>
      <c r="H98" s="326">
        <v>1</v>
      </c>
      <c r="I98" s="122"/>
      <c r="J98" s="328">
        <f t="shared" si="0"/>
        <v>0</v>
      </c>
      <c r="K98" s="324" t="s">
        <v>3</v>
      </c>
      <c r="L98" s="123"/>
      <c r="M98" s="124" t="s">
        <v>3</v>
      </c>
      <c r="N98" s="125" t="s">
        <v>47</v>
      </c>
      <c r="O98" s="49"/>
      <c r="P98" s="97">
        <f t="shared" si="1"/>
        <v>0</v>
      </c>
      <c r="Q98" s="97">
        <v>0</v>
      </c>
      <c r="R98" s="97">
        <f t="shared" si="2"/>
        <v>0</v>
      </c>
      <c r="S98" s="97">
        <v>0</v>
      </c>
      <c r="T98" s="98">
        <f t="shared" si="3"/>
        <v>0</v>
      </c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R98" s="99" t="s">
        <v>184</v>
      </c>
      <c r="AT98" s="99" t="s">
        <v>265</v>
      </c>
      <c r="AU98" s="99" t="s">
        <v>81</v>
      </c>
      <c r="AY98" s="15" t="s">
        <v>127</v>
      </c>
      <c r="BE98" s="100">
        <f t="shared" si="4"/>
        <v>0</v>
      </c>
      <c r="BF98" s="100">
        <f t="shared" si="5"/>
        <v>0</v>
      </c>
      <c r="BG98" s="100">
        <f t="shared" si="6"/>
        <v>0</v>
      </c>
      <c r="BH98" s="100">
        <f t="shared" si="7"/>
        <v>0</v>
      </c>
      <c r="BI98" s="100">
        <f t="shared" si="8"/>
        <v>0</v>
      </c>
      <c r="BJ98" s="15" t="s">
        <v>81</v>
      </c>
      <c r="BK98" s="100">
        <f t="shared" si="9"/>
        <v>0</v>
      </c>
      <c r="BL98" s="15" t="s">
        <v>145</v>
      </c>
      <c r="BM98" s="99" t="s">
        <v>309</v>
      </c>
    </row>
    <row r="99" spans="1:65" s="2" customFormat="1" ht="21.75" customHeight="1">
      <c r="A99" s="29"/>
      <c r="B99" s="226"/>
      <c r="C99" s="301" t="s">
        <v>228</v>
      </c>
      <c r="D99" s="301" t="s">
        <v>130</v>
      </c>
      <c r="E99" s="302" t="s">
        <v>503</v>
      </c>
      <c r="F99" s="224" t="s">
        <v>504</v>
      </c>
      <c r="G99" s="303" t="s">
        <v>476</v>
      </c>
      <c r="H99" s="304">
        <v>1</v>
      </c>
      <c r="I99" s="94"/>
      <c r="J99" s="327">
        <f t="shared" si="0"/>
        <v>0</v>
      </c>
      <c r="K99" s="224" t="s">
        <v>3</v>
      </c>
      <c r="L99" s="30"/>
      <c r="M99" s="95" t="s">
        <v>3</v>
      </c>
      <c r="N99" s="96" t="s">
        <v>47</v>
      </c>
      <c r="O99" s="49"/>
      <c r="P99" s="97">
        <f t="shared" si="1"/>
        <v>0</v>
      </c>
      <c r="Q99" s="97">
        <v>0</v>
      </c>
      <c r="R99" s="97">
        <f t="shared" si="2"/>
        <v>0</v>
      </c>
      <c r="S99" s="97">
        <v>0</v>
      </c>
      <c r="T99" s="98">
        <f t="shared" si="3"/>
        <v>0</v>
      </c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R99" s="99" t="s">
        <v>145</v>
      </c>
      <c r="AT99" s="99" t="s">
        <v>130</v>
      </c>
      <c r="AU99" s="99" t="s">
        <v>81</v>
      </c>
      <c r="AY99" s="15" t="s">
        <v>127</v>
      </c>
      <c r="BE99" s="100">
        <f t="shared" si="4"/>
        <v>0</v>
      </c>
      <c r="BF99" s="100">
        <f t="shared" si="5"/>
        <v>0</v>
      </c>
      <c r="BG99" s="100">
        <f t="shared" si="6"/>
        <v>0</v>
      </c>
      <c r="BH99" s="100">
        <f t="shared" si="7"/>
        <v>0</v>
      </c>
      <c r="BI99" s="100">
        <f t="shared" si="8"/>
        <v>0</v>
      </c>
      <c r="BJ99" s="15" t="s">
        <v>81</v>
      </c>
      <c r="BK99" s="100">
        <f t="shared" si="9"/>
        <v>0</v>
      </c>
      <c r="BL99" s="15" t="s">
        <v>145</v>
      </c>
      <c r="BM99" s="99" t="s">
        <v>317</v>
      </c>
    </row>
    <row r="100" spans="1:65" s="2" customFormat="1" ht="16.5" customHeight="1">
      <c r="A100" s="29"/>
      <c r="B100" s="226"/>
      <c r="C100" s="322" t="s">
        <v>234</v>
      </c>
      <c r="D100" s="322" t="s">
        <v>265</v>
      </c>
      <c r="E100" s="323" t="s">
        <v>505</v>
      </c>
      <c r="F100" s="324" t="s">
        <v>506</v>
      </c>
      <c r="G100" s="325" t="s">
        <v>476</v>
      </c>
      <c r="H100" s="326">
        <v>1</v>
      </c>
      <c r="I100" s="122"/>
      <c r="J100" s="328">
        <f t="shared" si="0"/>
        <v>0</v>
      </c>
      <c r="K100" s="324" t="s">
        <v>3</v>
      </c>
      <c r="L100" s="123"/>
      <c r="M100" s="124" t="s">
        <v>3</v>
      </c>
      <c r="N100" s="125" t="s">
        <v>47</v>
      </c>
      <c r="O100" s="49"/>
      <c r="P100" s="97">
        <f t="shared" si="1"/>
        <v>0</v>
      </c>
      <c r="Q100" s="97">
        <v>0</v>
      </c>
      <c r="R100" s="97">
        <f t="shared" si="2"/>
        <v>0</v>
      </c>
      <c r="S100" s="97">
        <v>0</v>
      </c>
      <c r="T100" s="98">
        <f t="shared" si="3"/>
        <v>0</v>
      </c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R100" s="99" t="s">
        <v>184</v>
      </c>
      <c r="AT100" s="99" t="s">
        <v>265</v>
      </c>
      <c r="AU100" s="99" t="s">
        <v>81</v>
      </c>
      <c r="AY100" s="15" t="s">
        <v>127</v>
      </c>
      <c r="BE100" s="100">
        <f t="shared" si="4"/>
        <v>0</v>
      </c>
      <c r="BF100" s="100">
        <f t="shared" si="5"/>
        <v>0</v>
      </c>
      <c r="BG100" s="100">
        <f t="shared" si="6"/>
        <v>0</v>
      </c>
      <c r="BH100" s="100">
        <f t="shared" si="7"/>
        <v>0</v>
      </c>
      <c r="BI100" s="100">
        <f t="shared" si="8"/>
        <v>0</v>
      </c>
      <c r="BJ100" s="15" t="s">
        <v>81</v>
      </c>
      <c r="BK100" s="100">
        <f t="shared" si="9"/>
        <v>0</v>
      </c>
      <c r="BL100" s="15" t="s">
        <v>145</v>
      </c>
      <c r="BM100" s="99" t="s">
        <v>330</v>
      </c>
    </row>
    <row r="101" spans="1:65" s="2" customFormat="1" ht="24.2" customHeight="1">
      <c r="A101" s="29"/>
      <c r="B101" s="226"/>
      <c r="C101" s="301" t="s">
        <v>135</v>
      </c>
      <c r="D101" s="301" t="s">
        <v>130</v>
      </c>
      <c r="E101" s="302" t="s">
        <v>507</v>
      </c>
      <c r="F101" s="224" t="s">
        <v>508</v>
      </c>
      <c r="G101" s="303" t="s">
        <v>476</v>
      </c>
      <c r="H101" s="304">
        <v>2</v>
      </c>
      <c r="I101" s="94"/>
      <c r="J101" s="327">
        <f t="shared" si="0"/>
        <v>0</v>
      </c>
      <c r="K101" s="224" t="s">
        <v>3</v>
      </c>
      <c r="L101" s="30"/>
      <c r="M101" s="95" t="s">
        <v>3</v>
      </c>
      <c r="N101" s="96" t="s">
        <v>47</v>
      </c>
      <c r="O101" s="49"/>
      <c r="P101" s="97">
        <f t="shared" si="1"/>
        <v>0</v>
      </c>
      <c r="Q101" s="97">
        <v>0</v>
      </c>
      <c r="R101" s="97">
        <f t="shared" si="2"/>
        <v>0</v>
      </c>
      <c r="S101" s="97">
        <v>0</v>
      </c>
      <c r="T101" s="98">
        <f t="shared" si="3"/>
        <v>0</v>
      </c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R101" s="99" t="s">
        <v>145</v>
      </c>
      <c r="AT101" s="99" t="s">
        <v>130</v>
      </c>
      <c r="AU101" s="99" t="s">
        <v>81</v>
      </c>
      <c r="AY101" s="15" t="s">
        <v>127</v>
      </c>
      <c r="BE101" s="100">
        <f t="shared" si="4"/>
        <v>0</v>
      </c>
      <c r="BF101" s="100">
        <f t="shared" si="5"/>
        <v>0</v>
      </c>
      <c r="BG101" s="100">
        <f t="shared" si="6"/>
        <v>0</v>
      </c>
      <c r="BH101" s="100">
        <f t="shared" si="7"/>
        <v>0</v>
      </c>
      <c r="BI101" s="100">
        <f t="shared" si="8"/>
        <v>0</v>
      </c>
      <c r="BJ101" s="15" t="s">
        <v>81</v>
      </c>
      <c r="BK101" s="100">
        <f t="shared" si="9"/>
        <v>0</v>
      </c>
      <c r="BL101" s="15" t="s">
        <v>145</v>
      </c>
      <c r="BM101" s="99" t="s">
        <v>268</v>
      </c>
    </row>
    <row r="102" spans="1:65" s="2" customFormat="1" ht="21.75" customHeight="1">
      <c r="A102" s="29"/>
      <c r="B102" s="226"/>
      <c r="C102" s="322" t="s">
        <v>246</v>
      </c>
      <c r="D102" s="322" t="s">
        <v>265</v>
      </c>
      <c r="E102" s="323" t="s">
        <v>509</v>
      </c>
      <c r="F102" s="324" t="s">
        <v>510</v>
      </c>
      <c r="G102" s="325" t="s">
        <v>476</v>
      </c>
      <c r="H102" s="326">
        <v>2</v>
      </c>
      <c r="I102" s="122"/>
      <c r="J102" s="328">
        <f t="shared" si="0"/>
        <v>0</v>
      </c>
      <c r="K102" s="324" t="s">
        <v>3</v>
      </c>
      <c r="L102" s="123"/>
      <c r="M102" s="124" t="s">
        <v>3</v>
      </c>
      <c r="N102" s="125" t="s">
        <v>47</v>
      </c>
      <c r="O102" s="49"/>
      <c r="P102" s="97">
        <f t="shared" si="1"/>
        <v>0</v>
      </c>
      <c r="Q102" s="97">
        <v>0</v>
      </c>
      <c r="R102" s="97">
        <f t="shared" si="2"/>
        <v>0</v>
      </c>
      <c r="S102" s="97">
        <v>0</v>
      </c>
      <c r="T102" s="98">
        <f t="shared" si="3"/>
        <v>0</v>
      </c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R102" s="99" t="s">
        <v>184</v>
      </c>
      <c r="AT102" s="99" t="s">
        <v>265</v>
      </c>
      <c r="AU102" s="99" t="s">
        <v>81</v>
      </c>
      <c r="AY102" s="15" t="s">
        <v>127</v>
      </c>
      <c r="BE102" s="100">
        <f t="shared" si="4"/>
        <v>0</v>
      </c>
      <c r="BF102" s="100">
        <f t="shared" si="5"/>
        <v>0</v>
      </c>
      <c r="BG102" s="100">
        <f t="shared" si="6"/>
        <v>0</v>
      </c>
      <c r="BH102" s="100">
        <f t="shared" si="7"/>
        <v>0</v>
      </c>
      <c r="BI102" s="100">
        <f t="shared" si="8"/>
        <v>0</v>
      </c>
      <c r="BJ102" s="15" t="s">
        <v>81</v>
      </c>
      <c r="BK102" s="100">
        <f t="shared" si="9"/>
        <v>0</v>
      </c>
      <c r="BL102" s="15" t="s">
        <v>145</v>
      </c>
      <c r="BM102" s="99" t="s">
        <v>349</v>
      </c>
    </row>
    <row r="103" spans="1:65" s="2" customFormat="1" ht="16.5" customHeight="1">
      <c r="A103" s="29"/>
      <c r="B103" s="226"/>
      <c r="C103" s="301" t="s">
        <v>253</v>
      </c>
      <c r="D103" s="301" t="s">
        <v>130</v>
      </c>
      <c r="E103" s="302" t="s">
        <v>511</v>
      </c>
      <c r="F103" s="224" t="s">
        <v>512</v>
      </c>
      <c r="G103" s="303" t="s">
        <v>476</v>
      </c>
      <c r="H103" s="304">
        <v>1</v>
      </c>
      <c r="I103" s="94"/>
      <c r="J103" s="327">
        <f t="shared" si="0"/>
        <v>0</v>
      </c>
      <c r="K103" s="224" t="s">
        <v>3</v>
      </c>
      <c r="L103" s="30"/>
      <c r="M103" s="95" t="s">
        <v>3</v>
      </c>
      <c r="N103" s="96" t="s">
        <v>47</v>
      </c>
      <c r="O103" s="49"/>
      <c r="P103" s="97">
        <f t="shared" si="1"/>
        <v>0</v>
      </c>
      <c r="Q103" s="97">
        <v>0</v>
      </c>
      <c r="R103" s="97">
        <f t="shared" si="2"/>
        <v>0</v>
      </c>
      <c r="S103" s="97">
        <v>0</v>
      </c>
      <c r="T103" s="98">
        <f t="shared" si="3"/>
        <v>0</v>
      </c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R103" s="99" t="s">
        <v>145</v>
      </c>
      <c r="AT103" s="99" t="s">
        <v>130</v>
      </c>
      <c r="AU103" s="99" t="s">
        <v>81</v>
      </c>
      <c r="AY103" s="15" t="s">
        <v>127</v>
      </c>
      <c r="BE103" s="100">
        <f t="shared" si="4"/>
        <v>0</v>
      </c>
      <c r="BF103" s="100">
        <f t="shared" si="5"/>
        <v>0</v>
      </c>
      <c r="BG103" s="100">
        <f t="shared" si="6"/>
        <v>0</v>
      </c>
      <c r="BH103" s="100">
        <f t="shared" si="7"/>
        <v>0</v>
      </c>
      <c r="BI103" s="100">
        <f t="shared" si="8"/>
        <v>0</v>
      </c>
      <c r="BJ103" s="15" t="s">
        <v>81</v>
      </c>
      <c r="BK103" s="100">
        <f t="shared" si="9"/>
        <v>0</v>
      </c>
      <c r="BL103" s="15" t="s">
        <v>145</v>
      </c>
      <c r="BM103" s="99" t="s">
        <v>428</v>
      </c>
    </row>
    <row r="104" spans="1:65" s="2" customFormat="1" ht="16.5" customHeight="1">
      <c r="A104" s="29"/>
      <c r="B104" s="226"/>
      <c r="C104" s="322" t="s">
        <v>264</v>
      </c>
      <c r="D104" s="322" t="s">
        <v>265</v>
      </c>
      <c r="E104" s="323" t="s">
        <v>513</v>
      </c>
      <c r="F104" s="324" t="s">
        <v>514</v>
      </c>
      <c r="G104" s="325" t="s">
        <v>476</v>
      </c>
      <c r="H104" s="326">
        <v>1</v>
      </c>
      <c r="I104" s="122"/>
      <c r="J104" s="328">
        <f t="shared" si="0"/>
        <v>0</v>
      </c>
      <c r="K104" s="324" t="s">
        <v>3</v>
      </c>
      <c r="L104" s="123"/>
      <c r="M104" s="124" t="s">
        <v>3</v>
      </c>
      <c r="N104" s="125" t="s">
        <v>47</v>
      </c>
      <c r="O104" s="49"/>
      <c r="P104" s="97">
        <f t="shared" si="1"/>
        <v>0</v>
      </c>
      <c r="Q104" s="97">
        <v>0</v>
      </c>
      <c r="R104" s="97">
        <f t="shared" si="2"/>
        <v>0</v>
      </c>
      <c r="S104" s="97">
        <v>0</v>
      </c>
      <c r="T104" s="98">
        <f t="shared" si="3"/>
        <v>0</v>
      </c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R104" s="99" t="s">
        <v>184</v>
      </c>
      <c r="AT104" s="99" t="s">
        <v>265</v>
      </c>
      <c r="AU104" s="99" t="s">
        <v>81</v>
      </c>
      <c r="AY104" s="15" t="s">
        <v>127</v>
      </c>
      <c r="BE104" s="100">
        <f t="shared" si="4"/>
        <v>0</v>
      </c>
      <c r="BF104" s="100">
        <f t="shared" si="5"/>
        <v>0</v>
      </c>
      <c r="BG104" s="100">
        <f t="shared" si="6"/>
        <v>0</v>
      </c>
      <c r="BH104" s="100">
        <f t="shared" si="7"/>
        <v>0</v>
      </c>
      <c r="BI104" s="100">
        <f t="shared" si="8"/>
        <v>0</v>
      </c>
      <c r="BJ104" s="15" t="s">
        <v>81</v>
      </c>
      <c r="BK104" s="100">
        <f t="shared" si="9"/>
        <v>0</v>
      </c>
      <c r="BL104" s="15" t="s">
        <v>145</v>
      </c>
      <c r="BM104" s="99" t="s">
        <v>432</v>
      </c>
    </row>
    <row r="105" spans="1:65" s="2" customFormat="1" ht="16.5" customHeight="1">
      <c r="A105" s="29"/>
      <c r="B105" s="226"/>
      <c r="C105" s="301" t="s">
        <v>271</v>
      </c>
      <c r="D105" s="301" t="s">
        <v>130</v>
      </c>
      <c r="E105" s="302" t="s">
        <v>515</v>
      </c>
      <c r="F105" s="224" t="s">
        <v>516</v>
      </c>
      <c r="G105" s="303" t="s">
        <v>456</v>
      </c>
      <c r="H105" s="304">
        <v>1</v>
      </c>
      <c r="I105" s="94"/>
      <c r="J105" s="327">
        <f t="shared" si="0"/>
        <v>0</v>
      </c>
      <c r="K105" s="224" t="s">
        <v>3</v>
      </c>
      <c r="L105" s="30"/>
      <c r="M105" s="95" t="s">
        <v>3</v>
      </c>
      <c r="N105" s="96" t="s">
        <v>47</v>
      </c>
      <c r="O105" s="49"/>
      <c r="P105" s="97">
        <f t="shared" si="1"/>
        <v>0</v>
      </c>
      <c r="Q105" s="97">
        <v>0</v>
      </c>
      <c r="R105" s="97">
        <f t="shared" si="2"/>
        <v>0</v>
      </c>
      <c r="S105" s="97">
        <v>0</v>
      </c>
      <c r="T105" s="98">
        <f t="shared" si="3"/>
        <v>0</v>
      </c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R105" s="99" t="s">
        <v>145</v>
      </c>
      <c r="AT105" s="99" t="s">
        <v>130</v>
      </c>
      <c r="AU105" s="99" t="s">
        <v>81</v>
      </c>
      <c r="AY105" s="15" t="s">
        <v>127</v>
      </c>
      <c r="BE105" s="100">
        <f t="shared" si="4"/>
        <v>0</v>
      </c>
      <c r="BF105" s="100">
        <f t="shared" si="5"/>
        <v>0</v>
      </c>
      <c r="BG105" s="100">
        <f t="shared" si="6"/>
        <v>0</v>
      </c>
      <c r="BH105" s="100">
        <f t="shared" si="7"/>
        <v>0</v>
      </c>
      <c r="BI105" s="100">
        <f t="shared" si="8"/>
        <v>0</v>
      </c>
      <c r="BJ105" s="15" t="s">
        <v>81</v>
      </c>
      <c r="BK105" s="100">
        <f t="shared" si="9"/>
        <v>0</v>
      </c>
      <c r="BL105" s="15" t="s">
        <v>145</v>
      </c>
      <c r="BM105" s="99" t="s">
        <v>436</v>
      </c>
    </row>
    <row r="106" spans="1:65" s="8" customFormat="1" ht="25.9" customHeight="1">
      <c r="B106" s="289"/>
      <c r="C106" s="288"/>
      <c r="D106" s="290" t="s">
        <v>75</v>
      </c>
      <c r="E106" s="291" t="s">
        <v>517</v>
      </c>
      <c r="F106" s="291" t="s">
        <v>518</v>
      </c>
      <c r="G106" s="288"/>
      <c r="H106" s="288"/>
      <c r="I106" s="87"/>
      <c r="J106" s="292">
        <f>BK106</f>
        <v>0</v>
      </c>
      <c r="K106" s="288"/>
      <c r="L106" s="85"/>
      <c r="M106" s="88"/>
      <c r="N106" s="89"/>
      <c r="O106" s="89"/>
      <c r="P106" s="90">
        <f>SUM(P107:P125)</f>
        <v>0</v>
      </c>
      <c r="Q106" s="89"/>
      <c r="R106" s="90">
        <f>SUM(R107:R125)</f>
        <v>0</v>
      </c>
      <c r="S106" s="89"/>
      <c r="T106" s="91">
        <f>SUM(T107:T125)</f>
        <v>0</v>
      </c>
      <c r="AR106" s="86" t="s">
        <v>81</v>
      </c>
      <c r="AT106" s="92" t="s">
        <v>75</v>
      </c>
      <c r="AU106" s="92" t="s">
        <v>76</v>
      </c>
      <c r="AY106" s="86" t="s">
        <v>127</v>
      </c>
      <c r="BK106" s="93">
        <f>SUM(BK107:BK125)</f>
        <v>0</v>
      </c>
    </row>
    <row r="107" spans="1:65" s="2" customFormat="1" ht="16.5" customHeight="1">
      <c r="A107" s="29"/>
      <c r="B107" s="226"/>
      <c r="C107" s="301" t="s">
        <v>8</v>
      </c>
      <c r="D107" s="301" t="s">
        <v>130</v>
      </c>
      <c r="E107" s="302" t="s">
        <v>519</v>
      </c>
      <c r="F107" s="224" t="s">
        <v>520</v>
      </c>
      <c r="G107" s="303" t="s">
        <v>159</v>
      </c>
      <c r="H107" s="304">
        <v>40</v>
      </c>
      <c r="I107" s="94"/>
      <c r="J107" s="327">
        <f t="shared" ref="J107:J125" si="10">ROUND(I107*H107,2)</f>
        <v>0</v>
      </c>
      <c r="K107" s="224" t="s">
        <v>3</v>
      </c>
      <c r="L107" s="30"/>
      <c r="M107" s="95" t="s">
        <v>3</v>
      </c>
      <c r="N107" s="96" t="s">
        <v>47</v>
      </c>
      <c r="O107" s="49"/>
      <c r="P107" s="97">
        <f t="shared" ref="P107:P125" si="11">O107*H107</f>
        <v>0</v>
      </c>
      <c r="Q107" s="97">
        <v>0</v>
      </c>
      <c r="R107" s="97">
        <f t="shared" ref="R107:R125" si="12">Q107*H107</f>
        <v>0</v>
      </c>
      <c r="S107" s="97">
        <v>0</v>
      </c>
      <c r="T107" s="98">
        <f t="shared" ref="T107:T125" si="13">S107*H107</f>
        <v>0</v>
      </c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R107" s="99" t="s">
        <v>145</v>
      </c>
      <c r="AT107" s="99" t="s">
        <v>130</v>
      </c>
      <c r="AU107" s="99" t="s">
        <v>81</v>
      </c>
      <c r="AY107" s="15" t="s">
        <v>127</v>
      </c>
      <c r="BE107" s="100">
        <f t="shared" ref="BE107:BE125" si="14">IF(N107="základní",J107,0)</f>
        <v>0</v>
      </c>
      <c r="BF107" s="100">
        <f t="shared" ref="BF107:BF125" si="15">IF(N107="snížená",J107,0)</f>
        <v>0</v>
      </c>
      <c r="BG107" s="100">
        <f t="shared" ref="BG107:BG125" si="16">IF(N107="zákl. přenesená",J107,0)</f>
        <v>0</v>
      </c>
      <c r="BH107" s="100">
        <f t="shared" ref="BH107:BH125" si="17">IF(N107="sníž. přenesená",J107,0)</f>
        <v>0</v>
      </c>
      <c r="BI107" s="100">
        <f t="shared" ref="BI107:BI125" si="18">IF(N107="nulová",J107,0)</f>
        <v>0</v>
      </c>
      <c r="BJ107" s="15" t="s">
        <v>81</v>
      </c>
      <c r="BK107" s="100">
        <f t="shared" ref="BK107:BK125" si="19">ROUND(I107*H107,2)</f>
        <v>0</v>
      </c>
      <c r="BL107" s="15" t="s">
        <v>145</v>
      </c>
      <c r="BM107" s="99" t="s">
        <v>440</v>
      </c>
    </row>
    <row r="108" spans="1:65" s="2" customFormat="1" ht="16.5" customHeight="1">
      <c r="A108" s="29"/>
      <c r="B108" s="226"/>
      <c r="C108" s="322" t="s">
        <v>286</v>
      </c>
      <c r="D108" s="322" t="s">
        <v>265</v>
      </c>
      <c r="E108" s="323" t="s">
        <v>521</v>
      </c>
      <c r="F108" s="324" t="s">
        <v>522</v>
      </c>
      <c r="G108" s="325" t="s">
        <v>159</v>
      </c>
      <c r="H108" s="326">
        <v>40</v>
      </c>
      <c r="I108" s="122"/>
      <c r="J108" s="328">
        <f t="shared" si="10"/>
        <v>0</v>
      </c>
      <c r="K108" s="324" t="s">
        <v>3</v>
      </c>
      <c r="L108" s="123"/>
      <c r="M108" s="124" t="s">
        <v>3</v>
      </c>
      <c r="N108" s="125" t="s">
        <v>47</v>
      </c>
      <c r="O108" s="49"/>
      <c r="P108" s="97">
        <f t="shared" si="11"/>
        <v>0</v>
      </c>
      <c r="Q108" s="97">
        <v>0</v>
      </c>
      <c r="R108" s="97">
        <f t="shared" si="12"/>
        <v>0</v>
      </c>
      <c r="S108" s="97">
        <v>0</v>
      </c>
      <c r="T108" s="98">
        <f t="shared" si="13"/>
        <v>0</v>
      </c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R108" s="99" t="s">
        <v>184</v>
      </c>
      <c r="AT108" s="99" t="s">
        <v>265</v>
      </c>
      <c r="AU108" s="99" t="s">
        <v>81</v>
      </c>
      <c r="AY108" s="15" t="s">
        <v>127</v>
      </c>
      <c r="BE108" s="100">
        <f t="shared" si="14"/>
        <v>0</v>
      </c>
      <c r="BF108" s="100">
        <f t="shared" si="15"/>
        <v>0</v>
      </c>
      <c r="BG108" s="100">
        <f t="shared" si="16"/>
        <v>0</v>
      </c>
      <c r="BH108" s="100">
        <f t="shared" si="17"/>
        <v>0</v>
      </c>
      <c r="BI108" s="100">
        <f t="shared" si="18"/>
        <v>0</v>
      </c>
      <c r="BJ108" s="15" t="s">
        <v>81</v>
      </c>
      <c r="BK108" s="100">
        <f t="shared" si="19"/>
        <v>0</v>
      </c>
      <c r="BL108" s="15" t="s">
        <v>145</v>
      </c>
      <c r="BM108" s="99" t="s">
        <v>445</v>
      </c>
    </row>
    <row r="109" spans="1:65" s="2" customFormat="1" ht="16.5" customHeight="1">
      <c r="A109" s="29"/>
      <c r="B109" s="226"/>
      <c r="C109" s="301" t="s">
        <v>292</v>
      </c>
      <c r="D109" s="301" t="s">
        <v>130</v>
      </c>
      <c r="E109" s="302" t="s">
        <v>523</v>
      </c>
      <c r="F109" s="224" t="s">
        <v>524</v>
      </c>
      <c r="G109" s="303" t="s">
        <v>159</v>
      </c>
      <c r="H109" s="304">
        <v>7</v>
      </c>
      <c r="I109" s="94"/>
      <c r="J109" s="327">
        <f t="shared" si="10"/>
        <v>0</v>
      </c>
      <c r="K109" s="224" t="s">
        <v>3</v>
      </c>
      <c r="L109" s="30"/>
      <c r="M109" s="95" t="s">
        <v>3</v>
      </c>
      <c r="N109" s="96" t="s">
        <v>47</v>
      </c>
      <c r="O109" s="49"/>
      <c r="P109" s="97">
        <f t="shared" si="11"/>
        <v>0</v>
      </c>
      <c r="Q109" s="97">
        <v>0</v>
      </c>
      <c r="R109" s="97">
        <f t="shared" si="12"/>
        <v>0</v>
      </c>
      <c r="S109" s="97">
        <v>0</v>
      </c>
      <c r="T109" s="98">
        <f t="shared" si="13"/>
        <v>0</v>
      </c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R109" s="99" t="s">
        <v>145</v>
      </c>
      <c r="AT109" s="99" t="s">
        <v>130</v>
      </c>
      <c r="AU109" s="99" t="s">
        <v>81</v>
      </c>
      <c r="AY109" s="15" t="s">
        <v>127</v>
      </c>
      <c r="BE109" s="100">
        <f t="shared" si="14"/>
        <v>0</v>
      </c>
      <c r="BF109" s="100">
        <f t="shared" si="15"/>
        <v>0</v>
      </c>
      <c r="BG109" s="100">
        <f t="shared" si="16"/>
        <v>0</v>
      </c>
      <c r="BH109" s="100">
        <f t="shared" si="17"/>
        <v>0</v>
      </c>
      <c r="BI109" s="100">
        <f t="shared" si="18"/>
        <v>0</v>
      </c>
      <c r="BJ109" s="15" t="s">
        <v>81</v>
      </c>
      <c r="BK109" s="100">
        <f t="shared" si="19"/>
        <v>0</v>
      </c>
      <c r="BL109" s="15" t="s">
        <v>145</v>
      </c>
      <c r="BM109" s="99" t="s">
        <v>450</v>
      </c>
    </row>
    <row r="110" spans="1:65" s="2" customFormat="1" ht="16.5" customHeight="1">
      <c r="A110" s="29"/>
      <c r="B110" s="226"/>
      <c r="C110" s="322" t="s">
        <v>296</v>
      </c>
      <c r="D110" s="322" t="s">
        <v>265</v>
      </c>
      <c r="E110" s="323" t="s">
        <v>525</v>
      </c>
      <c r="F110" s="324" t="s">
        <v>526</v>
      </c>
      <c r="G110" s="325" t="s">
        <v>159</v>
      </c>
      <c r="H110" s="326">
        <v>7</v>
      </c>
      <c r="I110" s="122"/>
      <c r="J110" s="328">
        <f t="shared" si="10"/>
        <v>0</v>
      </c>
      <c r="K110" s="324" t="s">
        <v>3</v>
      </c>
      <c r="L110" s="123"/>
      <c r="M110" s="124" t="s">
        <v>3</v>
      </c>
      <c r="N110" s="125" t="s">
        <v>47</v>
      </c>
      <c r="O110" s="49"/>
      <c r="P110" s="97">
        <f t="shared" si="11"/>
        <v>0</v>
      </c>
      <c r="Q110" s="97">
        <v>0</v>
      </c>
      <c r="R110" s="97">
        <f t="shared" si="12"/>
        <v>0</v>
      </c>
      <c r="S110" s="97">
        <v>0</v>
      </c>
      <c r="T110" s="98">
        <f t="shared" si="13"/>
        <v>0</v>
      </c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R110" s="99" t="s">
        <v>184</v>
      </c>
      <c r="AT110" s="99" t="s">
        <v>265</v>
      </c>
      <c r="AU110" s="99" t="s">
        <v>81</v>
      </c>
      <c r="AY110" s="15" t="s">
        <v>127</v>
      </c>
      <c r="BE110" s="100">
        <f t="shared" si="14"/>
        <v>0</v>
      </c>
      <c r="BF110" s="100">
        <f t="shared" si="15"/>
        <v>0</v>
      </c>
      <c r="BG110" s="100">
        <f t="shared" si="16"/>
        <v>0</v>
      </c>
      <c r="BH110" s="100">
        <f t="shared" si="17"/>
        <v>0</v>
      </c>
      <c r="BI110" s="100">
        <f t="shared" si="18"/>
        <v>0</v>
      </c>
      <c r="BJ110" s="15" t="s">
        <v>81</v>
      </c>
      <c r="BK110" s="100">
        <f t="shared" si="19"/>
        <v>0</v>
      </c>
      <c r="BL110" s="15" t="s">
        <v>145</v>
      </c>
      <c r="BM110" s="99" t="s">
        <v>458</v>
      </c>
    </row>
    <row r="111" spans="1:65" s="2" customFormat="1" ht="16.5" customHeight="1">
      <c r="A111" s="29"/>
      <c r="B111" s="226"/>
      <c r="C111" s="301" t="s">
        <v>300</v>
      </c>
      <c r="D111" s="301" t="s">
        <v>130</v>
      </c>
      <c r="E111" s="302" t="s">
        <v>527</v>
      </c>
      <c r="F111" s="224" t="s">
        <v>528</v>
      </c>
      <c r="G111" s="303" t="s">
        <v>159</v>
      </c>
      <c r="H111" s="304">
        <v>10</v>
      </c>
      <c r="I111" s="94"/>
      <c r="J111" s="327">
        <f t="shared" si="10"/>
        <v>0</v>
      </c>
      <c r="K111" s="224" t="s">
        <v>3</v>
      </c>
      <c r="L111" s="30"/>
      <c r="M111" s="95" t="s">
        <v>3</v>
      </c>
      <c r="N111" s="96" t="s">
        <v>47</v>
      </c>
      <c r="O111" s="49"/>
      <c r="P111" s="97">
        <f t="shared" si="11"/>
        <v>0</v>
      </c>
      <c r="Q111" s="97">
        <v>0</v>
      </c>
      <c r="R111" s="97">
        <f t="shared" si="12"/>
        <v>0</v>
      </c>
      <c r="S111" s="97">
        <v>0</v>
      </c>
      <c r="T111" s="98">
        <f t="shared" si="13"/>
        <v>0</v>
      </c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R111" s="99" t="s">
        <v>145</v>
      </c>
      <c r="AT111" s="99" t="s">
        <v>130</v>
      </c>
      <c r="AU111" s="99" t="s">
        <v>81</v>
      </c>
      <c r="AY111" s="15" t="s">
        <v>127</v>
      </c>
      <c r="BE111" s="100">
        <f t="shared" si="14"/>
        <v>0</v>
      </c>
      <c r="BF111" s="100">
        <f t="shared" si="15"/>
        <v>0</v>
      </c>
      <c r="BG111" s="100">
        <f t="shared" si="16"/>
        <v>0</v>
      </c>
      <c r="BH111" s="100">
        <f t="shared" si="17"/>
        <v>0</v>
      </c>
      <c r="BI111" s="100">
        <f t="shared" si="18"/>
        <v>0</v>
      </c>
      <c r="BJ111" s="15" t="s">
        <v>81</v>
      </c>
      <c r="BK111" s="100">
        <f t="shared" si="19"/>
        <v>0</v>
      </c>
      <c r="BL111" s="15" t="s">
        <v>145</v>
      </c>
      <c r="BM111" s="99" t="s">
        <v>463</v>
      </c>
    </row>
    <row r="112" spans="1:65" s="2" customFormat="1" ht="16.5" customHeight="1">
      <c r="A112" s="29"/>
      <c r="B112" s="226"/>
      <c r="C112" s="322" t="s">
        <v>309</v>
      </c>
      <c r="D112" s="322" t="s">
        <v>265</v>
      </c>
      <c r="E112" s="323" t="s">
        <v>529</v>
      </c>
      <c r="F112" s="324" t="s">
        <v>530</v>
      </c>
      <c r="G112" s="325" t="s">
        <v>159</v>
      </c>
      <c r="H112" s="326">
        <v>10</v>
      </c>
      <c r="I112" s="122"/>
      <c r="J112" s="328">
        <f t="shared" si="10"/>
        <v>0</v>
      </c>
      <c r="K112" s="324" t="s">
        <v>3</v>
      </c>
      <c r="L112" s="123"/>
      <c r="M112" s="124" t="s">
        <v>3</v>
      </c>
      <c r="N112" s="125" t="s">
        <v>47</v>
      </c>
      <c r="O112" s="49"/>
      <c r="P112" s="97">
        <f t="shared" si="11"/>
        <v>0</v>
      </c>
      <c r="Q112" s="97">
        <v>0</v>
      </c>
      <c r="R112" s="97">
        <f t="shared" si="12"/>
        <v>0</v>
      </c>
      <c r="S112" s="97">
        <v>0</v>
      </c>
      <c r="T112" s="98">
        <f t="shared" si="13"/>
        <v>0</v>
      </c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R112" s="99" t="s">
        <v>184</v>
      </c>
      <c r="AT112" s="99" t="s">
        <v>265</v>
      </c>
      <c r="AU112" s="99" t="s">
        <v>81</v>
      </c>
      <c r="AY112" s="15" t="s">
        <v>127</v>
      </c>
      <c r="BE112" s="100">
        <f t="shared" si="14"/>
        <v>0</v>
      </c>
      <c r="BF112" s="100">
        <f t="shared" si="15"/>
        <v>0</v>
      </c>
      <c r="BG112" s="100">
        <f t="shared" si="16"/>
        <v>0</v>
      </c>
      <c r="BH112" s="100">
        <f t="shared" si="17"/>
        <v>0</v>
      </c>
      <c r="BI112" s="100">
        <f t="shared" si="18"/>
        <v>0</v>
      </c>
      <c r="BJ112" s="15" t="s">
        <v>81</v>
      </c>
      <c r="BK112" s="100">
        <f t="shared" si="19"/>
        <v>0</v>
      </c>
      <c r="BL112" s="15" t="s">
        <v>145</v>
      </c>
      <c r="BM112" s="99" t="s">
        <v>531</v>
      </c>
    </row>
    <row r="113" spans="1:65" s="2" customFormat="1" ht="16.5" customHeight="1">
      <c r="A113" s="29"/>
      <c r="B113" s="226"/>
      <c r="C113" s="301" t="s">
        <v>313</v>
      </c>
      <c r="D113" s="301" t="s">
        <v>130</v>
      </c>
      <c r="E113" s="302" t="s">
        <v>532</v>
      </c>
      <c r="F113" s="224" t="s">
        <v>533</v>
      </c>
      <c r="G113" s="303" t="s">
        <v>159</v>
      </c>
      <c r="H113" s="304">
        <v>42</v>
      </c>
      <c r="I113" s="94"/>
      <c r="J113" s="327">
        <f t="shared" si="10"/>
        <v>0</v>
      </c>
      <c r="K113" s="224" t="s">
        <v>3</v>
      </c>
      <c r="L113" s="30"/>
      <c r="M113" s="95" t="s">
        <v>3</v>
      </c>
      <c r="N113" s="96" t="s">
        <v>47</v>
      </c>
      <c r="O113" s="49"/>
      <c r="P113" s="97">
        <f t="shared" si="11"/>
        <v>0</v>
      </c>
      <c r="Q113" s="97">
        <v>0</v>
      </c>
      <c r="R113" s="97">
        <f t="shared" si="12"/>
        <v>0</v>
      </c>
      <c r="S113" s="97">
        <v>0</v>
      </c>
      <c r="T113" s="98">
        <f t="shared" si="13"/>
        <v>0</v>
      </c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R113" s="99" t="s">
        <v>145</v>
      </c>
      <c r="AT113" s="99" t="s">
        <v>130</v>
      </c>
      <c r="AU113" s="99" t="s">
        <v>81</v>
      </c>
      <c r="AY113" s="15" t="s">
        <v>127</v>
      </c>
      <c r="BE113" s="100">
        <f t="shared" si="14"/>
        <v>0</v>
      </c>
      <c r="BF113" s="100">
        <f t="shared" si="15"/>
        <v>0</v>
      </c>
      <c r="BG113" s="100">
        <f t="shared" si="16"/>
        <v>0</v>
      </c>
      <c r="BH113" s="100">
        <f t="shared" si="17"/>
        <v>0</v>
      </c>
      <c r="BI113" s="100">
        <f t="shared" si="18"/>
        <v>0</v>
      </c>
      <c r="BJ113" s="15" t="s">
        <v>81</v>
      </c>
      <c r="BK113" s="100">
        <f t="shared" si="19"/>
        <v>0</v>
      </c>
      <c r="BL113" s="15" t="s">
        <v>145</v>
      </c>
      <c r="BM113" s="99" t="s">
        <v>534</v>
      </c>
    </row>
    <row r="114" spans="1:65" s="2" customFormat="1" ht="16.5" customHeight="1">
      <c r="A114" s="29"/>
      <c r="B114" s="226"/>
      <c r="C114" s="322" t="s">
        <v>317</v>
      </c>
      <c r="D114" s="322" t="s">
        <v>265</v>
      </c>
      <c r="E114" s="323" t="s">
        <v>535</v>
      </c>
      <c r="F114" s="324" t="s">
        <v>536</v>
      </c>
      <c r="G114" s="325" t="s">
        <v>159</v>
      </c>
      <c r="H114" s="326">
        <v>42</v>
      </c>
      <c r="I114" s="122"/>
      <c r="J114" s="328">
        <f t="shared" si="10"/>
        <v>0</v>
      </c>
      <c r="K114" s="324" t="s">
        <v>3</v>
      </c>
      <c r="L114" s="123"/>
      <c r="M114" s="124" t="s">
        <v>3</v>
      </c>
      <c r="N114" s="125" t="s">
        <v>47</v>
      </c>
      <c r="O114" s="49"/>
      <c r="P114" s="97">
        <f t="shared" si="11"/>
        <v>0</v>
      </c>
      <c r="Q114" s="97">
        <v>0</v>
      </c>
      <c r="R114" s="97">
        <f t="shared" si="12"/>
        <v>0</v>
      </c>
      <c r="S114" s="97">
        <v>0</v>
      </c>
      <c r="T114" s="98">
        <f t="shared" si="13"/>
        <v>0</v>
      </c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R114" s="99" t="s">
        <v>184</v>
      </c>
      <c r="AT114" s="99" t="s">
        <v>265</v>
      </c>
      <c r="AU114" s="99" t="s">
        <v>81</v>
      </c>
      <c r="AY114" s="15" t="s">
        <v>127</v>
      </c>
      <c r="BE114" s="100">
        <f t="shared" si="14"/>
        <v>0</v>
      </c>
      <c r="BF114" s="100">
        <f t="shared" si="15"/>
        <v>0</v>
      </c>
      <c r="BG114" s="100">
        <f t="shared" si="16"/>
        <v>0</v>
      </c>
      <c r="BH114" s="100">
        <f t="shared" si="17"/>
        <v>0</v>
      </c>
      <c r="BI114" s="100">
        <f t="shared" si="18"/>
        <v>0</v>
      </c>
      <c r="BJ114" s="15" t="s">
        <v>81</v>
      </c>
      <c r="BK114" s="100">
        <f t="shared" si="19"/>
        <v>0</v>
      </c>
      <c r="BL114" s="15" t="s">
        <v>145</v>
      </c>
      <c r="BM114" s="99" t="s">
        <v>537</v>
      </c>
    </row>
    <row r="115" spans="1:65" s="2" customFormat="1" ht="16.5" customHeight="1">
      <c r="A115" s="29"/>
      <c r="B115" s="226"/>
      <c r="C115" s="301" t="s">
        <v>321</v>
      </c>
      <c r="D115" s="301" t="s">
        <v>130</v>
      </c>
      <c r="E115" s="302" t="s">
        <v>538</v>
      </c>
      <c r="F115" s="224" t="s">
        <v>539</v>
      </c>
      <c r="G115" s="303" t="s">
        <v>476</v>
      </c>
      <c r="H115" s="304">
        <v>14</v>
      </c>
      <c r="I115" s="94"/>
      <c r="J115" s="327">
        <f t="shared" si="10"/>
        <v>0</v>
      </c>
      <c r="K115" s="224" t="s">
        <v>3</v>
      </c>
      <c r="L115" s="30"/>
      <c r="M115" s="95" t="s">
        <v>3</v>
      </c>
      <c r="N115" s="96" t="s">
        <v>47</v>
      </c>
      <c r="O115" s="49"/>
      <c r="P115" s="97">
        <f t="shared" si="11"/>
        <v>0</v>
      </c>
      <c r="Q115" s="97">
        <v>0</v>
      </c>
      <c r="R115" s="97">
        <f t="shared" si="12"/>
        <v>0</v>
      </c>
      <c r="S115" s="97">
        <v>0</v>
      </c>
      <c r="T115" s="98">
        <f t="shared" si="13"/>
        <v>0</v>
      </c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R115" s="99" t="s">
        <v>145</v>
      </c>
      <c r="AT115" s="99" t="s">
        <v>130</v>
      </c>
      <c r="AU115" s="99" t="s">
        <v>81</v>
      </c>
      <c r="AY115" s="15" t="s">
        <v>127</v>
      </c>
      <c r="BE115" s="100">
        <f t="shared" si="14"/>
        <v>0</v>
      </c>
      <c r="BF115" s="100">
        <f t="shared" si="15"/>
        <v>0</v>
      </c>
      <c r="BG115" s="100">
        <f t="shared" si="16"/>
        <v>0</v>
      </c>
      <c r="BH115" s="100">
        <f t="shared" si="17"/>
        <v>0</v>
      </c>
      <c r="BI115" s="100">
        <f t="shared" si="18"/>
        <v>0</v>
      </c>
      <c r="BJ115" s="15" t="s">
        <v>81</v>
      </c>
      <c r="BK115" s="100">
        <f t="shared" si="19"/>
        <v>0</v>
      </c>
      <c r="BL115" s="15" t="s">
        <v>145</v>
      </c>
      <c r="BM115" s="99" t="s">
        <v>540</v>
      </c>
    </row>
    <row r="116" spans="1:65" s="2" customFormat="1" ht="16.5" customHeight="1">
      <c r="A116" s="29"/>
      <c r="B116" s="226"/>
      <c r="C116" s="301" t="s">
        <v>330</v>
      </c>
      <c r="D116" s="301" t="s">
        <v>130</v>
      </c>
      <c r="E116" s="302" t="s">
        <v>541</v>
      </c>
      <c r="F116" s="224" t="s">
        <v>542</v>
      </c>
      <c r="G116" s="303" t="s">
        <v>476</v>
      </c>
      <c r="H116" s="304">
        <v>10</v>
      </c>
      <c r="I116" s="94"/>
      <c r="J116" s="327">
        <f t="shared" si="10"/>
        <v>0</v>
      </c>
      <c r="K116" s="224" t="s">
        <v>3</v>
      </c>
      <c r="L116" s="30"/>
      <c r="M116" s="95" t="s">
        <v>3</v>
      </c>
      <c r="N116" s="96" t="s">
        <v>47</v>
      </c>
      <c r="O116" s="49"/>
      <c r="P116" s="97">
        <f t="shared" si="11"/>
        <v>0</v>
      </c>
      <c r="Q116" s="97">
        <v>0</v>
      </c>
      <c r="R116" s="97">
        <f t="shared" si="12"/>
        <v>0</v>
      </c>
      <c r="S116" s="97">
        <v>0</v>
      </c>
      <c r="T116" s="98">
        <f t="shared" si="13"/>
        <v>0</v>
      </c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R116" s="99" t="s">
        <v>145</v>
      </c>
      <c r="AT116" s="99" t="s">
        <v>130</v>
      </c>
      <c r="AU116" s="99" t="s">
        <v>81</v>
      </c>
      <c r="AY116" s="15" t="s">
        <v>127</v>
      </c>
      <c r="BE116" s="100">
        <f t="shared" si="14"/>
        <v>0</v>
      </c>
      <c r="BF116" s="100">
        <f t="shared" si="15"/>
        <v>0</v>
      </c>
      <c r="BG116" s="100">
        <f t="shared" si="16"/>
        <v>0</v>
      </c>
      <c r="BH116" s="100">
        <f t="shared" si="17"/>
        <v>0</v>
      </c>
      <c r="BI116" s="100">
        <f t="shared" si="18"/>
        <v>0</v>
      </c>
      <c r="BJ116" s="15" t="s">
        <v>81</v>
      </c>
      <c r="BK116" s="100">
        <f t="shared" si="19"/>
        <v>0</v>
      </c>
      <c r="BL116" s="15" t="s">
        <v>145</v>
      </c>
      <c r="BM116" s="99" t="s">
        <v>543</v>
      </c>
    </row>
    <row r="117" spans="1:65" s="2" customFormat="1" ht="16.5" customHeight="1">
      <c r="A117" s="29"/>
      <c r="B117" s="226"/>
      <c r="C117" s="301" t="s">
        <v>336</v>
      </c>
      <c r="D117" s="301" t="s">
        <v>130</v>
      </c>
      <c r="E117" s="302" t="s">
        <v>544</v>
      </c>
      <c r="F117" s="224" t="s">
        <v>545</v>
      </c>
      <c r="G117" s="303" t="s">
        <v>476</v>
      </c>
      <c r="H117" s="304">
        <v>1</v>
      </c>
      <c r="I117" s="94"/>
      <c r="J117" s="327">
        <f t="shared" si="10"/>
        <v>0</v>
      </c>
      <c r="K117" s="224" t="s">
        <v>3</v>
      </c>
      <c r="L117" s="30"/>
      <c r="M117" s="95" t="s">
        <v>3</v>
      </c>
      <c r="N117" s="96" t="s">
        <v>47</v>
      </c>
      <c r="O117" s="49"/>
      <c r="P117" s="97">
        <f t="shared" si="11"/>
        <v>0</v>
      </c>
      <c r="Q117" s="97">
        <v>0</v>
      </c>
      <c r="R117" s="97">
        <f t="shared" si="12"/>
        <v>0</v>
      </c>
      <c r="S117" s="97">
        <v>0</v>
      </c>
      <c r="T117" s="98">
        <f t="shared" si="13"/>
        <v>0</v>
      </c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R117" s="99" t="s">
        <v>145</v>
      </c>
      <c r="AT117" s="99" t="s">
        <v>130</v>
      </c>
      <c r="AU117" s="99" t="s">
        <v>81</v>
      </c>
      <c r="AY117" s="15" t="s">
        <v>127</v>
      </c>
      <c r="BE117" s="100">
        <f t="shared" si="14"/>
        <v>0</v>
      </c>
      <c r="BF117" s="100">
        <f t="shared" si="15"/>
        <v>0</v>
      </c>
      <c r="BG117" s="100">
        <f t="shared" si="16"/>
        <v>0</v>
      </c>
      <c r="BH117" s="100">
        <f t="shared" si="17"/>
        <v>0</v>
      </c>
      <c r="BI117" s="100">
        <f t="shared" si="18"/>
        <v>0</v>
      </c>
      <c r="BJ117" s="15" t="s">
        <v>81</v>
      </c>
      <c r="BK117" s="100">
        <f t="shared" si="19"/>
        <v>0</v>
      </c>
      <c r="BL117" s="15" t="s">
        <v>145</v>
      </c>
      <c r="BM117" s="99" t="s">
        <v>546</v>
      </c>
    </row>
    <row r="118" spans="1:65" s="2" customFormat="1" ht="16.5" customHeight="1">
      <c r="A118" s="29"/>
      <c r="B118" s="226"/>
      <c r="C118" s="301" t="s">
        <v>268</v>
      </c>
      <c r="D118" s="301" t="s">
        <v>130</v>
      </c>
      <c r="E118" s="302" t="s">
        <v>547</v>
      </c>
      <c r="F118" s="224" t="s">
        <v>548</v>
      </c>
      <c r="G118" s="303" t="s">
        <v>476</v>
      </c>
      <c r="H118" s="304">
        <v>50</v>
      </c>
      <c r="I118" s="94"/>
      <c r="J118" s="327">
        <f t="shared" si="10"/>
        <v>0</v>
      </c>
      <c r="K118" s="224" t="s">
        <v>3</v>
      </c>
      <c r="L118" s="30"/>
      <c r="M118" s="95" t="s">
        <v>3</v>
      </c>
      <c r="N118" s="96" t="s">
        <v>47</v>
      </c>
      <c r="O118" s="49"/>
      <c r="P118" s="97">
        <f t="shared" si="11"/>
        <v>0</v>
      </c>
      <c r="Q118" s="97">
        <v>0</v>
      </c>
      <c r="R118" s="97">
        <f t="shared" si="12"/>
        <v>0</v>
      </c>
      <c r="S118" s="97">
        <v>0</v>
      </c>
      <c r="T118" s="98">
        <f t="shared" si="13"/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R118" s="99" t="s">
        <v>145</v>
      </c>
      <c r="AT118" s="99" t="s">
        <v>130</v>
      </c>
      <c r="AU118" s="99" t="s">
        <v>81</v>
      </c>
      <c r="AY118" s="15" t="s">
        <v>127</v>
      </c>
      <c r="BE118" s="100">
        <f t="shared" si="14"/>
        <v>0</v>
      </c>
      <c r="BF118" s="100">
        <f t="shared" si="15"/>
        <v>0</v>
      </c>
      <c r="BG118" s="100">
        <f t="shared" si="16"/>
        <v>0</v>
      </c>
      <c r="BH118" s="100">
        <f t="shared" si="17"/>
        <v>0</v>
      </c>
      <c r="BI118" s="100">
        <f t="shared" si="18"/>
        <v>0</v>
      </c>
      <c r="BJ118" s="15" t="s">
        <v>81</v>
      </c>
      <c r="BK118" s="100">
        <f t="shared" si="19"/>
        <v>0</v>
      </c>
      <c r="BL118" s="15" t="s">
        <v>145</v>
      </c>
      <c r="BM118" s="99" t="s">
        <v>549</v>
      </c>
    </row>
    <row r="119" spans="1:65" s="2" customFormat="1" ht="16.5" customHeight="1">
      <c r="A119" s="29"/>
      <c r="B119" s="226"/>
      <c r="C119" s="322" t="s">
        <v>345</v>
      </c>
      <c r="D119" s="322" t="s">
        <v>265</v>
      </c>
      <c r="E119" s="323" t="s">
        <v>550</v>
      </c>
      <c r="F119" s="324" t="s">
        <v>551</v>
      </c>
      <c r="G119" s="325" t="s">
        <v>476</v>
      </c>
      <c r="H119" s="326">
        <v>50</v>
      </c>
      <c r="I119" s="122"/>
      <c r="J119" s="328">
        <f t="shared" si="10"/>
        <v>0</v>
      </c>
      <c r="K119" s="324" t="s">
        <v>3</v>
      </c>
      <c r="L119" s="123"/>
      <c r="M119" s="124" t="s">
        <v>3</v>
      </c>
      <c r="N119" s="125" t="s">
        <v>47</v>
      </c>
      <c r="O119" s="49"/>
      <c r="P119" s="97">
        <f t="shared" si="11"/>
        <v>0</v>
      </c>
      <c r="Q119" s="97">
        <v>0</v>
      </c>
      <c r="R119" s="97">
        <f t="shared" si="12"/>
        <v>0</v>
      </c>
      <c r="S119" s="97">
        <v>0</v>
      </c>
      <c r="T119" s="98">
        <f t="shared" si="13"/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R119" s="99" t="s">
        <v>184</v>
      </c>
      <c r="AT119" s="99" t="s">
        <v>265</v>
      </c>
      <c r="AU119" s="99" t="s">
        <v>81</v>
      </c>
      <c r="AY119" s="15" t="s">
        <v>127</v>
      </c>
      <c r="BE119" s="100">
        <f t="shared" si="14"/>
        <v>0</v>
      </c>
      <c r="BF119" s="100">
        <f t="shared" si="15"/>
        <v>0</v>
      </c>
      <c r="BG119" s="100">
        <f t="shared" si="16"/>
        <v>0</v>
      </c>
      <c r="BH119" s="100">
        <f t="shared" si="17"/>
        <v>0</v>
      </c>
      <c r="BI119" s="100">
        <f t="shared" si="18"/>
        <v>0</v>
      </c>
      <c r="BJ119" s="15" t="s">
        <v>81</v>
      </c>
      <c r="BK119" s="100">
        <f t="shared" si="19"/>
        <v>0</v>
      </c>
      <c r="BL119" s="15" t="s">
        <v>145</v>
      </c>
      <c r="BM119" s="99" t="s">
        <v>552</v>
      </c>
    </row>
    <row r="120" spans="1:65" s="2" customFormat="1" ht="16.5" customHeight="1">
      <c r="A120" s="29"/>
      <c r="B120" s="226"/>
      <c r="C120" s="301" t="s">
        <v>349</v>
      </c>
      <c r="D120" s="301" t="s">
        <v>130</v>
      </c>
      <c r="E120" s="302" t="s">
        <v>553</v>
      </c>
      <c r="F120" s="224" t="s">
        <v>554</v>
      </c>
      <c r="G120" s="303" t="s">
        <v>476</v>
      </c>
      <c r="H120" s="304">
        <v>2</v>
      </c>
      <c r="I120" s="94"/>
      <c r="J120" s="327">
        <f t="shared" si="10"/>
        <v>0</v>
      </c>
      <c r="K120" s="224" t="s">
        <v>3</v>
      </c>
      <c r="L120" s="30"/>
      <c r="M120" s="95" t="s">
        <v>3</v>
      </c>
      <c r="N120" s="96" t="s">
        <v>47</v>
      </c>
      <c r="O120" s="49"/>
      <c r="P120" s="97">
        <f t="shared" si="11"/>
        <v>0</v>
      </c>
      <c r="Q120" s="97">
        <v>0</v>
      </c>
      <c r="R120" s="97">
        <f t="shared" si="12"/>
        <v>0</v>
      </c>
      <c r="S120" s="97">
        <v>0</v>
      </c>
      <c r="T120" s="98">
        <f t="shared" si="13"/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R120" s="99" t="s">
        <v>145</v>
      </c>
      <c r="AT120" s="99" t="s">
        <v>130</v>
      </c>
      <c r="AU120" s="99" t="s">
        <v>81</v>
      </c>
      <c r="AY120" s="15" t="s">
        <v>127</v>
      </c>
      <c r="BE120" s="100">
        <f t="shared" si="14"/>
        <v>0</v>
      </c>
      <c r="BF120" s="100">
        <f t="shared" si="15"/>
        <v>0</v>
      </c>
      <c r="BG120" s="100">
        <f t="shared" si="16"/>
        <v>0</v>
      </c>
      <c r="BH120" s="100">
        <f t="shared" si="17"/>
        <v>0</v>
      </c>
      <c r="BI120" s="100">
        <f t="shared" si="18"/>
        <v>0</v>
      </c>
      <c r="BJ120" s="15" t="s">
        <v>81</v>
      </c>
      <c r="BK120" s="100">
        <f t="shared" si="19"/>
        <v>0</v>
      </c>
      <c r="BL120" s="15" t="s">
        <v>145</v>
      </c>
      <c r="BM120" s="99" t="s">
        <v>555</v>
      </c>
    </row>
    <row r="121" spans="1:65" s="2" customFormat="1" ht="16.5" customHeight="1">
      <c r="A121" s="29"/>
      <c r="B121" s="226"/>
      <c r="C121" s="322" t="s">
        <v>556</v>
      </c>
      <c r="D121" s="322" t="s">
        <v>265</v>
      </c>
      <c r="E121" s="323" t="s">
        <v>557</v>
      </c>
      <c r="F121" s="324" t="s">
        <v>558</v>
      </c>
      <c r="G121" s="325" t="s">
        <v>476</v>
      </c>
      <c r="H121" s="326">
        <v>2</v>
      </c>
      <c r="I121" s="122"/>
      <c r="J121" s="328">
        <f t="shared" si="10"/>
        <v>0</v>
      </c>
      <c r="K121" s="324" t="s">
        <v>3</v>
      </c>
      <c r="L121" s="123"/>
      <c r="M121" s="124" t="s">
        <v>3</v>
      </c>
      <c r="N121" s="125" t="s">
        <v>47</v>
      </c>
      <c r="O121" s="49"/>
      <c r="P121" s="97">
        <f t="shared" si="11"/>
        <v>0</v>
      </c>
      <c r="Q121" s="97">
        <v>0</v>
      </c>
      <c r="R121" s="97">
        <f t="shared" si="12"/>
        <v>0</v>
      </c>
      <c r="S121" s="97">
        <v>0</v>
      </c>
      <c r="T121" s="98">
        <f t="shared" si="13"/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99" t="s">
        <v>184</v>
      </c>
      <c r="AT121" s="99" t="s">
        <v>265</v>
      </c>
      <c r="AU121" s="99" t="s">
        <v>81</v>
      </c>
      <c r="AY121" s="15" t="s">
        <v>127</v>
      </c>
      <c r="BE121" s="100">
        <f t="shared" si="14"/>
        <v>0</v>
      </c>
      <c r="BF121" s="100">
        <f t="shared" si="15"/>
        <v>0</v>
      </c>
      <c r="BG121" s="100">
        <f t="shared" si="16"/>
        <v>0</v>
      </c>
      <c r="BH121" s="100">
        <f t="shared" si="17"/>
        <v>0</v>
      </c>
      <c r="BI121" s="100">
        <f t="shared" si="18"/>
        <v>0</v>
      </c>
      <c r="BJ121" s="15" t="s">
        <v>81</v>
      </c>
      <c r="BK121" s="100">
        <f t="shared" si="19"/>
        <v>0</v>
      </c>
      <c r="BL121" s="15" t="s">
        <v>145</v>
      </c>
      <c r="BM121" s="99" t="s">
        <v>559</v>
      </c>
    </row>
    <row r="122" spans="1:65" s="2" customFormat="1" ht="16.5" customHeight="1">
      <c r="A122" s="29"/>
      <c r="B122" s="226"/>
      <c r="C122" s="301" t="s">
        <v>428</v>
      </c>
      <c r="D122" s="301" t="s">
        <v>130</v>
      </c>
      <c r="E122" s="302" t="s">
        <v>560</v>
      </c>
      <c r="F122" s="224" t="s">
        <v>561</v>
      </c>
      <c r="G122" s="303" t="s">
        <v>456</v>
      </c>
      <c r="H122" s="304">
        <v>2</v>
      </c>
      <c r="I122" s="94"/>
      <c r="J122" s="327">
        <f t="shared" si="10"/>
        <v>0</v>
      </c>
      <c r="K122" s="224" t="s">
        <v>3</v>
      </c>
      <c r="L122" s="30"/>
      <c r="M122" s="95" t="s">
        <v>3</v>
      </c>
      <c r="N122" s="96" t="s">
        <v>47</v>
      </c>
      <c r="O122" s="49"/>
      <c r="P122" s="97">
        <f t="shared" si="11"/>
        <v>0</v>
      </c>
      <c r="Q122" s="97">
        <v>0</v>
      </c>
      <c r="R122" s="97">
        <f t="shared" si="12"/>
        <v>0</v>
      </c>
      <c r="S122" s="97">
        <v>0</v>
      </c>
      <c r="T122" s="98">
        <f t="shared" si="1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99" t="s">
        <v>145</v>
      </c>
      <c r="AT122" s="99" t="s">
        <v>130</v>
      </c>
      <c r="AU122" s="99" t="s">
        <v>81</v>
      </c>
      <c r="AY122" s="15" t="s">
        <v>127</v>
      </c>
      <c r="BE122" s="100">
        <f t="shared" si="14"/>
        <v>0</v>
      </c>
      <c r="BF122" s="100">
        <f t="shared" si="15"/>
        <v>0</v>
      </c>
      <c r="BG122" s="100">
        <f t="shared" si="16"/>
        <v>0</v>
      </c>
      <c r="BH122" s="100">
        <f t="shared" si="17"/>
        <v>0</v>
      </c>
      <c r="BI122" s="100">
        <f t="shared" si="18"/>
        <v>0</v>
      </c>
      <c r="BJ122" s="15" t="s">
        <v>81</v>
      </c>
      <c r="BK122" s="100">
        <f t="shared" si="19"/>
        <v>0</v>
      </c>
      <c r="BL122" s="15" t="s">
        <v>145</v>
      </c>
      <c r="BM122" s="99" t="s">
        <v>562</v>
      </c>
    </row>
    <row r="123" spans="1:65" s="2" customFormat="1" ht="16.5" customHeight="1">
      <c r="A123" s="29"/>
      <c r="B123" s="226"/>
      <c r="C123" s="301" t="s">
        <v>563</v>
      </c>
      <c r="D123" s="301" t="s">
        <v>130</v>
      </c>
      <c r="E123" s="302" t="s">
        <v>564</v>
      </c>
      <c r="F123" s="224" t="s">
        <v>565</v>
      </c>
      <c r="G123" s="303" t="s">
        <v>456</v>
      </c>
      <c r="H123" s="304">
        <v>1.5</v>
      </c>
      <c r="I123" s="94"/>
      <c r="J123" s="327">
        <f t="shared" si="10"/>
        <v>0</v>
      </c>
      <c r="K123" s="224" t="s">
        <v>3</v>
      </c>
      <c r="L123" s="30"/>
      <c r="M123" s="95" t="s">
        <v>3</v>
      </c>
      <c r="N123" s="96" t="s">
        <v>47</v>
      </c>
      <c r="O123" s="49"/>
      <c r="P123" s="97">
        <f t="shared" si="11"/>
        <v>0</v>
      </c>
      <c r="Q123" s="97">
        <v>0</v>
      </c>
      <c r="R123" s="97">
        <f t="shared" si="12"/>
        <v>0</v>
      </c>
      <c r="S123" s="97">
        <v>0</v>
      </c>
      <c r="T123" s="98">
        <f t="shared" si="1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99" t="s">
        <v>145</v>
      </c>
      <c r="AT123" s="99" t="s">
        <v>130</v>
      </c>
      <c r="AU123" s="99" t="s">
        <v>81</v>
      </c>
      <c r="AY123" s="15" t="s">
        <v>127</v>
      </c>
      <c r="BE123" s="100">
        <f t="shared" si="14"/>
        <v>0</v>
      </c>
      <c r="BF123" s="100">
        <f t="shared" si="15"/>
        <v>0</v>
      </c>
      <c r="BG123" s="100">
        <f t="shared" si="16"/>
        <v>0</v>
      </c>
      <c r="BH123" s="100">
        <f t="shared" si="17"/>
        <v>0</v>
      </c>
      <c r="BI123" s="100">
        <f t="shared" si="18"/>
        <v>0</v>
      </c>
      <c r="BJ123" s="15" t="s">
        <v>81</v>
      </c>
      <c r="BK123" s="100">
        <f t="shared" si="19"/>
        <v>0</v>
      </c>
      <c r="BL123" s="15" t="s">
        <v>145</v>
      </c>
      <c r="BM123" s="99" t="s">
        <v>566</v>
      </c>
    </row>
    <row r="124" spans="1:65" s="2" customFormat="1" ht="16.5" customHeight="1">
      <c r="A124" s="29"/>
      <c r="B124" s="226"/>
      <c r="C124" s="301">
        <v>38</v>
      </c>
      <c r="D124" s="301" t="s">
        <v>130</v>
      </c>
      <c r="E124" s="302" t="s">
        <v>567</v>
      </c>
      <c r="F124" s="224" t="s">
        <v>572</v>
      </c>
      <c r="G124" s="303" t="s">
        <v>456</v>
      </c>
      <c r="H124" s="304">
        <v>6</v>
      </c>
      <c r="I124" s="94"/>
      <c r="J124" s="327">
        <f t="shared" si="10"/>
        <v>0</v>
      </c>
      <c r="K124" s="224" t="s">
        <v>3</v>
      </c>
      <c r="L124" s="30"/>
      <c r="M124" s="95" t="s">
        <v>3</v>
      </c>
      <c r="N124" s="96" t="s">
        <v>47</v>
      </c>
      <c r="O124" s="49"/>
      <c r="P124" s="97">
        <f t="shared" si="11"/>
        <v>0</v>
      </c>
      <c r="Q124" s="97">
        <v>0</v>
      </c>
      <c r="R124" s="97">
        <f t="shared" si="12"/>
        <v>0</v>
      </c>
      <c r="S124" s="97">
        <v>0</v>
      </c>
      <c r="T124" s="98">
        <f t="shared" si="1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99" t="s">
        <v>145</v>
      </c>
      <c r="AT124" s="99" t="s">
        <v>130</v>
      </c>
      <c r="AU124" s="99" t="s">
        <v>81</v>
      </c>
      <c r="AY124" s="15" t="s">
        <v>127</v>
      </c>
      <c r="BE124" s="100">
        <f t="shared" si="14"/>
        <v>0</v>
      </c>
      <c r="BF124" s="100">
        <f t="shared" si="15"/>
        <v>0</v>
      </c>
      <c r="BG124" s="100">
        <f t="shared" si="16"/>
        <v>0</v>
      </c>
      <c r="BH124" s="100">
        <f t="shared" si="17"/>
        <v>0</v>
      </c>
      <c r="BI124" s="100">
        <f t="shared" si="18"/>
        <v>0</v>
      </c>
      <c r="BJ124" s="15" t="s">
        <v>81</v>
      </c>
      <c r="BK124" s="100">
        <f t="shared" si="19"/>
        <v>0</v>
      </c>
      <c r="BL124" s="15" t="s">
        <v>145</v>
      </c>
      <c r="BM124" s="99" t="s">
        <v>573</v>
      </c>
    </row>
    <row r="125" spans="1:65" s="2" customFormat="1" ht="16.5" customHeight="1">
      <c r="A125" s="29"/>
      <c r="B125" s="226"/>
      <c r="C125" s="322">
        <v>39</v>
      </c>
      <c r="D125" s="322" t="s">
        <v>265</v>
      </c>
      <c r="E125" s="323" t="s">
        <v>568</v>
      </c>
      <c r="F125" s="324" t="s">
        <v>575</v>
      </c>
      <c r="G125" s="325" t="s">
        <v>476</v>
      </c>
      <c r="H125" s="326">
        <v>1</v>
      </c>
      <c r="I125" s="122"/>
      <c r="J125" s="328">
        <f t="shared" si="10"/>
        <v>0</v>
      </c>
      <c r="K125" s="324" t="s">
        <v>3</v>
      </c>
      <c r="L125" s="123"/>
      <c r="M125" s="124" t="s">
        <v>3</v>
      </c>
      <c r="N125" s="125" t="s">
        <v>47</v>
      </c>
      <c r="O125" s="49"/>
      <c r="P125" s="97">
        <f t="shared" si="11"/>
        <v>0</v>
      </c>
      <c r="Q125" s="97">
        <v>0</v>
      </c>
      <c r="R125" s="97">
        <f t="shared" si="12"/>
        <v>0</v>
      </c>
      <c r="S125" s="97">
        <v>0</v>
      </c>
      <c r="T125" s="98">
        <f t="shared" si="1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99" t="s">
        <v>184</v>
      </c>
      <c r="AT125" s="99" t="s">
        <v>265</v>
      </c>
      <c r="AU125" s="99" t="s">
        <v>81</v>
      </c>
      <c r="AY125" s="15" t="s">
        <v>127</v>
      </c>
      <c r="BE125" s="100">
        <f t="shared" si="14"/>
        <v>0</v>
      </c>
      <c r="BF125" s="100">
        <f t="shared" si="15"/>
        <v>0</v>
      </c>
      <c r="BG125" s="100">
        <f t="shared" si="16"/>
        <v>0</v>
      </c>
      <c r="BH125" s="100">
        <f t="shared" si="17"/>
        <v>0</v>
      </c>
      <c r="BI125" s="100">
        <f t="shared" si="18"/>
        <v>0</v>
      </c>
      <c r="BJ125" s="15" t="s">
        <v>81</v>
      </c>
      <c r="BK125" s="100">
        <f t="shared" si="19"/>
        <v>0</v>
      </c>
      <c r="BL125" s="15" t="s">
        <v>145</v>
      </c>
      <c r="BM125" s="99" t="s">
        <v>576</v>
      </c>
    </row>
    <row r="126" spans="1:65" s="8" customFormat="1" ht="25.9" customHeight="1">
      <c r="B126" s="289"/>
      <c r="C126" s="288"/>
      <c r="D126" s="290" t="s">
        <v>75</v>
      </c>
      <c r="E126" s="291" t="s">
        <v>577</v>
      </c>
      <c r="F126" s="291" t="s">
        <v>578</v>
      </c>
      <c r="G126" s="288"/>
      <c r="H126" s="288"/>
      <c r="I126" s="87"/>
      <c r="J126" s="292">
        <f>BK126</f>
        <v>0</v>
      </c>
      <c r="K126" s="288"/>
      <c r="L126" s="85"/>
      <c r="M126" s="88"/>
      <c r="N126" s="89"/>
      <c r="O126" s="89"/>
      <c r="P126" s="90">
        <f>SUM(P127:P130)</f>
        <v>0</v>
      </c>
      <c r="Q126" s="89"/>
      <c r="R126" s="90">
        <f>SUM(R127:R130)</f>
        <v>0</v>
      </c>
      <c r="S126" s="89"/>
      <c r="T126" s="91">
        <f>SUM(T127:T130)</f>
        <v>0</v>
      </c>
      <c r="AR126" s="86" t="s">
        <v>81</v>
      </c>
      <c r="AT126" s="92" t="s">
        <v>75</v>
      </c>
      <c r="AU126" s="92" t="s">
        <v>76</v>
      </c>
      <c r="AY126" s="86" t="s">
        <v>127</v>
      </c>
      <c r="BK126" s="93">
        <f>SUM(BK127:BK130)</f>
        <v>0</v>
      </c>
    </row>
    <row r="127" spans="1:65" s="2" customFormat="1" ht="16.5" customHeight="1">
      <c r="A127" s="29"/>
      <c r="B127" s="226"/>
      <c r="C127" s="301">
        <v>40</v>
      </c>
      <c r="D127" s="301" t="s">
        <v>130</v>
      </c>
      <c r="E127" s="302" t="s">
        <v>569</v>
      </c>
      <c r="F127" s="224" t="s">
        <v>579</v>
      </c>
      <c r="G127" s="303" t="s">
        <v>476</v>
      </c>
      <c r="H127" s="304">
        <v>1</v>
      </c>
      <c r="I127" s="94"/>
      <c r="J127" s="327">
        <f>ROUND(I127*H127,2)</f>
        <v>0</v>
      </c>
      <c r="K127" s="224" t="s">
        <v>3</v>
      </c>
      <c r="L127" s="30"/>
      <c r="M127" s="95" t="s">
        <v>3</v>
      </c>
      <c r="N127" s="96" t="s">
        <v>47</v>
      </c>
      <c r="O127" s="49"/>
      <c r="P127" s="97">
        <f>O127*H127</f>
        <v>0</v>
      </c>
      <c r="Q127" s="97">
        <v>0</v>
      </c>
      <c r="R127" s="97">
        <f>Q127*H127</f>
        <v>0</v>
      </c>
      <c r="S127" s="97">
        <v>0</v>
      </c>
      <c r="T127" s="98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99" t="s">
        <v>145</v>
      </c>
      <c r="AT127" s="99" t="s">
        <v>130</v>
      </c>
      <c r="AU127" s="99" t="s">
        <v>81</v>
      </c>
      <c r="AY127" s="15" t="s">
        <v>127</v>
      </c>
      <c r="BE127" s="100">
        <f>IF(N127="základní",J127,0)</f>
        <v>0</v>
      </c>
      <c r="BF127" s="100">
        <f>IF(N127="snížená",J127,0)</f>
        <v>0</v>
      </c>
      <c r="BG127" s="100">
        <f>IF(N127="zákl. přenesená",J127,0)</f>
        <v>0</v>
      </c>
      <c r="BH127" s="100">
        <f>IF(N127="sníž. přenesená",J127,0)</f>
        <v>0</v>
      </c>
      <c r="BI127" s="100">
        <f>IF(N127="nulová",J127,0)</f>
        <v>0</v>
      </c>
      <c r="BJ127" s="15" t="s">
        <v>81</v>
      </c>
      <c r="BK127" s="100">
        <f>ROUND(I127*H127,2)</f>
        <v>0</v>
      </c>
      <c r="BL127" s="15" t="s">
        <v>145</v>
      </c>
      <c r="BM127" s="99" t="s">
        <v>580</v>
      </c>
    </row>
    <row r="128" spans="1:65" s="2" customFormat="1" ht="16.5" customHeight="1">
      <c r="A128" s="29"/>
      <c r="B128" s="226"/>
      <c r="C128" s="301">
        <v>41</v>
      </c>
      <c r="D128" s="301" t="s">
        <v>130</v>
      </c>
      <c r="E128" s="302" t="s">
        <v>570</v>
      </c>
      <c r="F128" s="224" t="s">
        <v>581</v>
      </c>
      <c r="G128" s="303" t="s">
        <v>476</v>
      </c>
      <c r="H128" s="304">
        <v>1</v>
      </c>
      <c r="I128" s="94"/>
      <c r="J128" s="327">
        <f>ROUND(I128*H128,2)</f>
        <v>0</v>
      </c>
      <c r="K128" s="224" t="s">
        <v>3</v>
      </c>
      <c r="L128" s="30"/>
      <c r="M128" s="95" t="s">
        <v>3</v>
      </c>
      <c r="N128" s="96" t="s">
        <v>47</v>
      </c>
      <c r="O128" s="49"/>
      <c r="P128" s="97">
        <f>O128*H128</f>
        <v>0</v>
      </c>
      <c r="Q128" s="97">
        <v>0</v>
      </c>
      <c r="R128" s="97">
        <f>Q128*H128</f>
        <v>0</v>
      </c>
      <c r="S128" s="97">
        <v>0</v>
      </c>
      <c r="T128" s="98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99" t="s">
        <v>145</v>
      </c>
      <c r="AT128" s="99" t="s">
        <v>130</v>
      </c>
      <c r="AU128" s="99" t="s">
        <v>81</v>
      </c>
      <c r="AY128" s="15" t="s">
        <v>127</v>
      </c>
      <c r="BE128" s="100">
        <f>IF(N128="základní",J128,0)</f>
        <v>0</v>
      </c>
      <c r="BF128" s="100">
        <f>IF(N128="snížená",J128,0)</f>
        <v>0</v>
      </c>
      <c r="BG128" s="100">
        <f>IF(N128="zákl. přenesená",J128,0)</f>
        <v>0</v>
      </c>
      <c r="BH128" s="100">
        <f>IF(N128="sníž. přenesená",J128,0)</f>
        <v>0</v>
      </c>
      <c r="BI128" s="100">
        <f>IF(N128="nulová",J128,0)</f>
        <v>0</v>
      </c>
      <c r="BJ128" s="15" t="s">
        <v>81</v>
      </c>
      <c r="BK128" s="100">
        <f>ROUND(I128*H128,2)</f>
        <v>0</v>
      </c>
      <c r="BL128" s="15" t="s">
        <v>145</v>
      </c>
      <c r="BM128" s="99" t="s">
        <v>582</v>
      </c>
    </row>
    <row r="129" spans="1:65" s="2" customFormat="1" ht="16.5" customHeight="1">
      <c r="A129" s="29"/>
      <c r="B129" s="226"/>
      <c r="C129" s="301">
        <v>42</v>
      </c>
      <c r="D129" s="301" t="s">
        <v>130</v>
      </c>
      <c r="E129" s="302" t="s">
        <v>571</v>
      </c>
      <c r="F129" s="224" t="s">
        <v>583</v>
      </c>
      <c r="G129" s="303" t="s">
        <v>476</v>
      </c>
      <c r="H129" s="304">
        <v>1</v>
      </c>
      <c r="I129" s="94"/>
      <c r="J129" s="327">
        <f>ROUND(I129*H129,2)</f>
        <v>0</v>
      </c>
      <c r="K129" s="224" t="s">
        <v>3</v>
      </c>
      <c r="L129" s="30"/>
      <c r="M129" s="95" t="s">
        <v>3</v>
      </c>
      <c r="N129" s="96" t="s">
        <v>47</v>
      </c>
      <c r="O129" s="49"/>
      <c r="P129" s="97">
        <f>O129*H129</f>
        <v>0</v>
      </c>
      <c r="Q129" s="97">
        <v>0</v>
      </c>
      <c r="R129" s="97">
        <f>Q129*H129</f>
        <v>0</v>
      </c>
      <c r="S129" s="97">
        <v>0</v>
      </c>
      <c r="T129" s="98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99" t="s">
        <v>145</v>
      </c>
      <c r="AT129" s="99" t="s">
        <v>130</v>
      </c>
      <c r="AU129" s="99" t="s">
        <v>81</v>
      </c>
      <c r="AY129" s="15" t="s">
        <v>127</v>
      </c>
      <c r="BE129" s="100">
        <f>IF(N129="základní",J129,0)</f>
        <v>0</v>
      </c>
      <c r="BF129" s="100">
        <f>IF(N129="snížená",J129,0)</f>
        <v>0</v>
      </c>
      <c r="BG129" s="100">
        <f>IF(N129="zákl. přenesená",J129,0)</f>
        <v>0</v>
      </c>
      <c r="BH129" s="100">
        <f>IF(N129="sníž. přenesená",J129,0)</f>
        <v>0</v>
      </c>
      <c r="BI129" s="100">
        <f>IF(N129="nulová",J129,0)</f>
        <v>0</v>
      </c>
      <c r="BJ129" s="15" t="s">
        <v>81</v>
      </c>
      <c r="BK129" s="100">
        <f>ROUND(I129*H129,2)</f>
        <v>0</v>
      </c>
      <c r="BL129" s="15" t="s">
        <v>145</v>
      </c>
      <c r="BM129" s="99" t="s">
        <v>584</v>
      </c>
    </row>
    <row r="130" spans="1:65" s="2" customFormat="1" ht="30" customHeight="1">
      <c r="A130" s="29"/>
      <c r="B130" s="226"/>
      <c r="C130" s="301">
        <v>43</v>
      </c>
      <c r="D130" s="301" t="s">
        <v>130</v>
      </c>
      <c r="E130" s="302" t="s">
        <v>574</v>
      </c>
      <c r="F130" s="224" t="s">
        <v>773</v>
      </c>
      <c r="G130" s="303" t="s">
        <v>476</v>
      </c>
      <c r="H130" s="304">
        <v>1</v>
      </c>
      <c r="I130" s="94"/>
      <c r="J130" s="327">
        <f>ROUND(I130*H130,2)</f>
        <v>0</v>
      </c>
      <c r="K130" s="224" t="s">
        <v>3</v>
      </c>
      <c r="L130" s="30"/>
      <c r="M130" s="133" t="s">
        <v>3</v>
      </c>
      <c r="N130" s="134" t="s">
        <v>47</v>
      </c>
      <c r="O130" s="128"/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99" t="s">
        <v>145</v>
      </c>
      <c r="AT130" s="99" t="s">
        <v>130</v>
      </c>
      <c r="AU130" s="99" t="s">
        <v>81</v>
      </c>
      <c r="AY130" s="15" t="s">
        <v>127</v>
      </c>
      <c r="BE130" s="100">
        <f>IF(N130="základní",J130,0)</f>
        <v>0</v>
      </c>
      <c r="BF130" s="100">
        <f>IF(N130="snížená",J130,0)</f>
        <v>0</v>
      </c>
      <c r="BG130" s="100">
        <f>IF(N130="zákl. přenesená",J130,0)</f>
        <v>0</v>
      </c>
      <c r="BH130" s="100">
        <f>IF(N130="sníž. přenesená",J130,0)</f>
        <v>0</v>
      </c>
      <c r="BI130" s="100">
        <f>IF(N130="nulová",J130,0)</f>
        <v>0</v>
      </c>
      <c r="BJ130" s="15" t="s">
        <v>81</v>
      </c>
      <c r="BK130" s="100">
        <f>ROUND(I130*H130,2)</f>
        <v>0</v>
      </c>
      <c r="BL130" s="15" t="s">
        <v>145</v>
      </c>
      <c r="BM130" s="99" t="s">
        <v>585</v>
      </c>
    </row>
    <row r="131" spans="1:65" s="2" customFormat="1" ht="6.95" customHeight="1">
      <c r="A131" s="29"/>
      <c r="B131" s="249"/>
      <c r="C131" s="250"/>
      <c r="D131" s="250"/>
      <c r="E131" s="250"/>
      <c r="F131" s="250"/>
      <c r="G131" s="250"/>
      <c r="H131" s="250"/>
      <c r="I131" s="39"/>
      <c r="J131" s="250"/>
      <c r="K131" s="250"/>
      <c r="L131" s="30"/>
      <c r="M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</sheetData>
  <sheetProtection algorithmName="SHA-512" hashValue="/liKGTHUCuiQuyxB2M2GdeaoMbQIoY+Vn95K4gHGs5hmcgCT+254Rtj2+p3iVNivMwxeVbHvn+uPQfz5T/+tew==" saltValue="nmeJ2OnZjrJ7RnF4Cz2bKw==" spinCount="100000" sheet="1" objects="1" scenarios="1"/>
  <autoFilter ref="C82:K130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abSelected="1" zoomScale="110" zoomScaleNormal="110" workbookViewId="0"/>
  </sheetViews>
  <sheetFormatPr defaultRowHeight="11.25"/>
  <cols>
    <col min="1" max="1" width="8.33203125" style="137" customWidth="1"/>
    <col min="2" max="2" width="1.6640625" style="137" customWidth="1"/>
    <col min="3" max="4" width="5" style="137" customWidth="1"/>
    <col min="5" max="5" width="11.6640625" style="137" customWidth="1"/>
    <col min="6" max="6" width="9.1640625" style="137" customWidth="1"/>
    <col min="7" max="7" width="5" style="137" customWidth="1"/>
    <col min="8" max="8" width="77.83203125" style="137" customWidth="1"/>
    <col min="9" max="10" width="20" style="137" customWidth="1"/>
    <col min="11" max="11" width="1.6640625" style="137" customWidth="1"/>
  </cols>
  <sheetData>
    <row r="1" spans="2:11" s="1" customFormat="1" ht="37.5" customHeight="1"/>
    <row r="2" spans="2:11" s="1" customFormat="1" ht="7.5" customHeight="1">
      <c r="B2" s="138"/>
      <c r="C2" s="139"/>
      <c r="D2" s="139"/>
      <c r="E2" s="139"/>
      <c r="F2" s="139"/>
      <c r="G2" s="139"/>
      <c r="H2" s="139"/>
      <c r="I2" s="139"/>
      <c r="J2" s="139"/>
      <c r="K2" s="140"/>
    </row>
    <row r="3" spans="2:11" s="12" customFormat="1" ht="45" customHeight="1">
      <c r="B3" s="141"/>
      <c r="C3" s="378" t="s">
        <v>586</v>
      </c>
      <c r="D3" s="378"/>
      <c r="E3" s="378"/>
      <c r="F3" s="378"/>
      <c r="G3" s="378"/>
      <c r="H3" s="378"/>
      <c r="I3" s="378"/>
      <c r="J3" s="378"/>
      <c r="K3" s="142"/>
    </row>
    <row r="4" spans="2:11" s="1" customFormat="1" ht="25.5" customHeight="1">
      <c r="B4" s="143"/>
      <c r="C4" s="377" t="s">
        <v>587</v>
      </c>
      <c r="D4" s="377"/>
      <c r="E4" s="377"/>
      <c r="F4" s="377"/>
      <c r="G4" s="377"/>
      <c r="H4" s="377"/>
      <c r="I4" s="377"/>
      <c r="J4" s="377"/>
      <c r="K4" s="144"/>
    </row>
    <row r="5" spans="2:11" s="1" customFormat="1" ht="5.25" customHeight="1">
      <c r="B5" s="143"/>
      <c r="C5" s="145"/>
      <c r="D5" s="145"/>
      <c r="E5" s="145"/>
      <c r="F5" s="145"/>
      <c r="G5" s="145"/>
      <c r="H5" s="145"/>
      <c r="I5" s="145"/>
      <c r="J5" s="145"/>
      <c r="K5" s="144"/>
    </row>
    <row r="6" spans="2:11" s="1" customFormat="1" ht="15" customHeight="1">
      <c r="B6" s="143"/>
      <c r="C6" s="376" t="s">
        <v>588</v>
      </c>
      <c r="D6" s="376"/>
      <c r="E6" s="376"/>
      <c r="F6" s="376"/>
      <c r="G6" s="376"/>
      <c r="H6" s="376"/>
      <c r="I6" s="376"/>
      <c r="J6" s="376"/>
      <c r="K6" s="144"/>
    </row>
    <row r="7" spans="2:11" s="1" customFormat="1" ht="15" customHeight="1">
      <c r="B7" s="147"/>
      <c r="C7" s="376" t="s">
        <v>589</v>
      </c>
      <c r="D7" s="376"/>
      <c r="E7" s="376"/>
      <c r="F7" s="376"/>
      <c r="G7" s="376"/>
      <c r="H7" s="376"/>
      <c r="I7" s="376"/>
      <c r="J7" s="376"/>
      <c r="K7" s="144"/>
    </row>
    <row r="8" spans="2:11" s="1" customFormat="1" ht="12.75" customHeight="1">
      <c r="B8" s="147"/>
      <c r="C8" s="146"/>
      <c r="D8" s="146"/>
      <c r="E8" s="146"/>
      <c r="F8" s="146"/>
      <c r="G8" s="146"/>
      <c r="H8" s="146"/>
      <c r="I8" s="146"/>
      <c r="J8" s="146"/>
      <c r="K8" s="144"/>
    </row>
    <row r="9" spans="2:11" s="1" customFormat="1" ht="15" customHeight="1">
      <c r="B9" s="147"/>
      <c r="C9" s="376" t="s">
        <v>590</v>
      </c>
      <c r="D9" s="376"/>
      <c r="E9" s="376"/>
      <c r="F9" s="376"/>
      <c r="G9" s="376"/>
      <c r="H9" s="376"/>
      <c r="I9" s="376"/>
      <c r="J9" s="376"/>
      <c r="K9" s="144"/>
    </row>
    <row r="10" spans="2:11" s="1" customFormat="1" ht="15" customHeight="1">
      <c r="B10" s="147"/>
      <c r="C10" s="146"/>
      <c r="D10" s="376" t="s">
        <v>591</v>
      </c>
      <c r="E10" s="376"/>
      <c r="F10" s="376"/>
      <c r="G10" s="376"/>
      <c r="H10" s="376"/>
      <c r="I10" s="376"/>
      <c r="J10" s="376"/>
      <c r="K10" s="144"/>
    </row>
    <row r="11" spans="2:11" s="1" customFormat="1" ht="15" customHeight="1">
      <c r="B11" s="147"/>
      <c r="C11" s="148"/>
      <c r="D11" s="376" t="s">
        <v>592</v>
      </c>
      <c r="E11" s="376"/>
      <c r="F11" s="376"/>
      <c r="G11" s="376"/>
      <c r="H11" s="376"/>
      <c r="I11" s="376"/>
      <c r="J11" s="376"/>
      <c r="K11" s="144"/>
    </row>
    <row r="12" spans="2:11" s="1" customFormat="1" ht="15" customHeight="1">
      <c r="B12" s="147"/>
      <c r="C12" s="148"/>
      <c r="D12" s="146"/>
      <c r="E12" s="146"/>
      <c r="F12" s="146"/>
      <c r="G12" s="146"/>
      <c r="H12" s="146"/>
      <c r="I12" s="146"/>
      <c r="J12" s="146"/>
      <c r="K12" s="144"/>
    </row>
    <row r="13" spans="2:11" s="1" customFormat="1" ht="15" customHeight="1">
      <c r="B13" s="147"/>
      <c r="C13" s="148"/>
      <c r="D13" s="149" t="s">
        <v>593</v>
      </c>
      <c r="E13" s="146"/>
      <c r="F13" s="146"/>
      <c r="G13" s="146"/>
      <c r="H13" s="146"/>
      <c r="I13" s="146"/>
      <c r="J13" s="146"/>
      <c r="K13" s="144"/>
    </row>
    <row r="14" spans="2:11" s="1" customFormat="1" ht="12.75" customHeight="1">
      <c r="B14" s="147"/>
      <c r="C14" s="148"/>
      <c r="D14" s="148"/>
      <c r="E14" s="148"/>
      <c r="F14" s="148"/>
      <c r="G14" s="148"/>
      <c r="H14" s="148"/>
      <c r="I14" s="148"/>
      <c r="J14" s="148"/>
      <c r="K14" s="144"/>
    </row>
    <row r="15" spans="2:11" s="1" customFormat="1" ht="15" customHeight="1">
      <c r="B15" s="147"/>
      <c r="C15" s="148"/>
      <c r="D15" s="376" t="s">
        <v>594</v>
      </c>
      <c r="E15" s="376"/>
      <c r="F15" s="376"/>
      <c r="G15" s="376"/>
      <c r="H15" s="376"/>
      <c r="I15" s="376"/>
      <c r="J15" s="376"/>
      <c r="K15" s="144"/>
    </row>
    <row r="16" spans="2:11" s="1" customFormat="1" ht="15" customHeight="1">
      <c r="B16" s="147"/>
      <c r="C16" s="148"/>
      <c r="D16" s="376" t="s">
        <v>595</v>
      </c>
      <c r="E16" s="376"/>
      <c r="F16" s="376"/>
      <c r="G16" s="376"/>
      <c r="H16" s="376"/>
      <c r="I16" s="376"/>
      <c r="J16" s="376"/>
      <c r="K16" s="144"/>
    </row>
    <row r="17" spans="2:11" s="1" customFormat="1" ht="15" customHeight="1">
      <c r="B17" s="147"/>
      <c r="C17" s="148"/>
      <c r="D17" s="376" t="s">
        <v>596</v>
      </c>
      <c r="E17" s="376"/>
      <c r="F17" s="376"/>
      <c r="G17" s="376"/>
      <c r="H17" s="376"/>
      <c r="I17" s="376"/>
      <c r="J17" s="376"/>
      <c r="K17" s="144"/>
    </row>
    <row r="18" spans="2:11" s="1" customFormat="1" ht="15" customHeight="1">
      <c r="B18" s="147"/>
      <c r="C18" s="148"/>
      <c r="D18" s="148"/>
      <c r="E18" s="150" t="s">
        <v>83</v>
      </c>
      <c r="F18" s="376" t="s">
        <v>597</v>
      </c>
      <c r="G18" s="376"/>
      <c r="H18" s="376"/>
      <c r="I18" s="376"/>
      <c r="J18" s="376"/>
      <c r="K18" s="144"/>
    </row>
    <row r="19" spans="2:11" s="1" customFormat="1" ht="15" customHeight="1">
      <c r="B19" s="147"/>
      <c r="C19" s="148"/>
      <c r="D19" s="148"/>
      <c r="E19" s="150" t="s">
        <v>598</v>
      </c>
      <c r="F19" s="376" t="s">
        <v>599</v>
      </c>
      <c r="G19" s="376"/>
      <c r="H19" s="376"/>
      <c r="I19" s="376"/>
      <c r="J19" s="376"/>
      <c r="K19" s="144"/>
    </row>
    <row r="20" spans="2:11" s="1" customFormat="1" ht="15" customHeight="1">
      <c r="B20" s="147"/>
      <c r="C20" s="148"/>
      <c r="D20" s="148"/>
      <c r="E20" s="150" t="s">
        <v>600</v>
      </c>
      <c r="F20" s="376" t="s">
        <v>601</v>
      </c>
      <c r="G20" s="376"/>
      <c r="H20" s="376"/>
      <c r="I20" s="376"/>
      <c r="J20" s="376"/>
      <c r="K20" s="144"/>
    </row>
    <row r="21" spans="2:11" s="1" customFormat="1" ht="15" customHeight="1">
      <c r="B21" s="147"/>
      <c r="C21" s="148"/>
      <c r="D21" s="148"/>
      <c r="E21" s="150" t="s">
        <v>602</v>
      </c>
      <c r="F21" s="376" t="s">
        <v>603</v>
      </c>
      <c r="G21" s="376"/>
      <c r="H21" s="376"/>
      <c r="I21" s="376"/>
      <c r="J21" s="376"/>
      <c r="K21" s="144"/>
    </row>
    <row r="22" spans="2:11" s="1" customFormat="1" ht="15" customHeight="1">
      <c r="B22" s="147"/>
      <c r="C22" s="148"/>
      <c r="D22" s="148"/>
      <c r="E22" s="150" t="s">
        <v>604</v>
      </c>
      <c r="F22" s="376" t="s">
        <v>578</v>
      </c>
      <c r="G22" s="376"/>
      <c r="H22" s="376"/>
      <c r="I22" s="376"/>
      <c r="J22" s="376"/>
      <c r="K22" s="144"/>
    </row>
    <row r="23" spans="2:11" s="1" customFormat="1" ht="15" customHeight="1">
      <c r="B23" s="147"/>
      <c r="C23" s="148"/>
      <c r="D23" s="148"/>
      <c r="E23" s="150" t="s">
        <v>605</v>
      </c>
      <c r="F23" s="376" t="s">
        <v>606</v>
      </c>
      <c r="G23" s="376"/>
      <c r="H23" s="376"/>
      <c r="I23" s="376"/>
      <c r="J23" s="376"/>
      <c r="K23" s="144"/>
    </row>
    <row r="24" spans="2:11" s="1" customFormat="1" ht="12.75" customHeight="1">
      <c r="B24" s="147"/>
      <c r="C24" s="148"/>
      <c r="D24" s="148"/>
      <c r="E24" s="148"/>
      <c r="F24" s="148"/>
      <c r="G24" s="148"/>
      <c r="H24" s="148"/>
      <c r="I24" s="148"/>
      <c r="J24" s="148"/>
      <c r="K24" s="144"/>
    </row>
    <row r="25" spans="2:11" s="1" customFormat="1" ht="15" customHeight="1">
      <c r="B25" s="147"/>
      <c r="C25" s="376" t="s">
        <v>607</v>
      </c>
      <c r="D25" s="376"/>
      <c r="E25" s="376"/>
      <c r="F25" s="376"/>
      <c r="G25" s="376"/>
      <c r="H25" s="376"/>
      <c r="I25" s="376"/>
      <c r="J25" s="376"/>
      <c r="K25" s="144"/>
    </row>
    <row r="26" spans="2:11" s="1" customFormat="1" ht="15" customHeight="1">
      <c r="B26" s="147"/>
      <c r="C26" s="376" t="s">
        <v>608</v>
      </c>
      <c r="D26" s="376"/>
      <c r="E26" s="376"/>
      <c r="F26" s="376"/>
      <c r="G26" s="376"/>
      <c r="H26" s="376"/>
      <c r="I26" s="376"/>
      <c r="J26" s="376"/>
      <c r="K26" s="144"/>
    </row>
    <row r="27" spans="2:11" s="1" customFormat="1" ht="15" customHeight="1">
      <c r="B27" s="147"/>
      <c r="C27" s="146"/>
      <c r="D27" s="376" t="s">
        <v>609</v>
      </c>
      <c r="E27" s="376"/>
      <c r="F27" s="376"/>
      <c r="G27" s="376"/>
      <c r="H27" s="376"/>
      <c r="I27" s="376"/>
      <c r="J27" s="376"/>
      <c r="K27" s="144"/>
    </row>
    <row r="28" spans="2:11" s="1" customFormat="1" ht="15" customHeight="1">
      <c r="B28" s="147"/>
      <c r="C28" s="148"/>
      <c r="D28" s="376" t="s">
        <v>610</v>
      </c>
      <c r="E28" s="376"/>
      <c r="F28" s="376"/>
      <c r="G28" s="376"/>
      <c r="H28" s="376"/>
      <c r="I28" s="376"/>
      <c r="J28" s="376"/>
      <c r="K28" s="144"/>
    </row>
    <row r="29" spans="2:11" s="1" customFormat="1" ht="12.75" customHeight="1">
      <c r="B29" s="147"/>
      <c r="C29" s="148"/>
      <c r="D29" s="148"/>
      <c r="E29" s="148"/>
      <c r="F29" s="148"/>
      <c r="G29" s="148"/>
      <c r="H29" s="148"/>
      <c r="I29" s="148"/>
      <c r="J29" s="148"/>
      <c r="K29" s="144"/>
    </row>
    <row r="30" spans="2:11" s="1" customFormat="1" ht="15" customHeight="1">
      <c r="B30" s="147"/>
      <c r="C30" s="148"/>
      <c r="D30" s="376" t="s">
        <v>611</v>
      </c>
      <c r="E30" s="376"/>
      <c r="F30" s="376"/>
      <c r="G30" s="376"/>
      <c r="H30" s="376"/>
      <c r="I30" s="376"/>
      <c r="J30" s="376"/>
      <c r="K30" s="144"/>
    </row>
    <row r="31" spans="2:11" s="1" customFormat="1" ht="15" customHeight="1">
      <c r="B31" s="147"/>
      <c r="C31" s="148"/>
      <c r="D31" s="376" t="s">
        <v>612</v>
      </c>
      <c r="E31" s="376"/>
      <c r="F31" s="376"/>
      <c r="G31" s="376"/>
      <c r="H31" s="376"/>
      <c r="I31" s="376"/>
      <c r="J31" s="376"/>
      <c r="K31" s="144"/>
    </row>
    <row r="32" spans="2:11" s="1" customFormat="1" ht="12.75" customHeight="1">
      <c r="B32" s="147"/>
      <c r="C32" s="148"/>
      <c r="D32" s="148"/>
      <c r="E32" s="148"/>
      <c r="F32" s="148"/>
      <c r="G32" s="148"/>
      <c r="H32" s="148"/>
      <c r="I32" s="148"/>
      <c r="J32" s="148"/>
      <c r="K32" s="144"/>
    </row>
    <row r="33" spans="2:11" s="1" customFormat="1" ht="15" customHeight="1">
      <c r="B33" s="147"/>
      <c r="C33" s="148"/>
      <c r="D33" s="376" t="s">
        <v>613</v>
      </c>
      <c r="E33" s="376"/>
      <c r="F33" s="376"/>
      <c r="G33" s="376"/>
      <c r="H33" s="376"/>
      <c r="I33" s="376"/>
      <c r="J33" s="376"/>
      <c r="K33" s="144"/>
    </row>
    <row r="34" spans="2:11" s="1" customFormat="1" ht="15" customHeight="1">
      <c r="B34" s="147"/>
      <c r="C34" s="148"/>
      <c r="D34" s="376" t="s">
        <v>614</v>
      </c>
      <c r="E34" s="376"/>
      <c r="F34" s="376"/>
      <c r="G34" s="376"/>
      <c r="H34" s="376"/>
      <c r="I34" s="376"/>
      <c r="J34" s="376"/>
      <c r="K34" s="144"/>
    </row>
    <row r="35" spans="2:11" s="1" customFormat="1" ht="15" customHeight="1">
      <c r="B35" s="147"/>
      <c r="C35" s="148"/>
      <c r="D35" s="376" t="s">
        <v>615</v>
      </c>
      <c r="E35" s="376"/>
      <c r="F35" s="376"/>
      <c r="G35" s="376"/>
      <c r="H35" s="376"/>
      <c r="I35" s="376"/>
      <c r="J35" s="376"/>
      <c r="K35" s="144"/>
    </row>
    <row r="36" spans="2:11" s="1" customFormat="1" ht="15" customHeight="1">
      <c r="B36" s="147"/>
      <c r="C36" s="148"/>
      <c r="D36" s="146"/>
      <c r="E36" s="149" t="s">
        <v>113</v>
      </c>
      <c r="F36" s="146"/>
      <c r="G36" s="376" t="s">
        <v>616</v>
      </c>
      <c r="H36" s="376"/>
      <c r="I36" s="376"/>
      <c r="J36" s="376"/>
      <c r="K36" s="144"/>
    </row>
    <row r="37" spans="2:11" s="1" customFormat="1" ht="30.75" customHeight="1">
      <c r="B37" s="147"/>
      <c r="C37" s="148"/>
      <c r="D37" s="146"/>
      <c r="E37" s="149" t="s">
        <v>617</v>
      </c>
      <c r="F37" s="146"/>
      <c r="G37" s="376" t="s">
        <v>618</v>
      </c>
      <c r="H37" s="376"/>
      <c r="I37" s="376"/>
      <c r="J37" s="376"/>
      <c r="K37" s="144"/>
    </row>
    <row r="38" spans="2:11" s="1" customFormat="1" ht="15" customHeight="1">
      <c r="B38" s="147"/>
      <c r="C38" s="148"/>
      <c r="D38" s="146"/>
      <c r="E38" s="149" t="s">
        <v>57</v>
      </c>
      <c r="F38" s="146"/>
      <c r="G38" s="376" t="s">
        <v>619</v>
      </c>
      <c r="H38" s="376"/>
      <c r="I38" s="376"/>
      <c r="J38" s="376"/>
      <c r="K38" s="144"/>
    </row>
    <row r="39" spans="2:11" s="1" customFormat="1" ht="15" customHeight="1">
      <c r="B39" s="147"/>
      <c r="C39" s="148"/>
      <c r="D39" s="146"/>
      <c r="E39" s="149" t="s">
        <v>58</v>
      </c>
      <c r="F39" s="146"/>
      <c r="G39" s="376" t="s">
        <v>620</v>
      </c>
      <c r="H39" s="376"/>
      <c r="I39" s="376"/>
      <c r="J39" s="376"/>
      <c r="K39" s="144"/>
    </row>
    <row r="40" spans="2:11" s="1" customFormat="1" ht="15" customHeight="1">
      <c r="B40" s="147"/>
      <c r="C40" s="148"/>
      <c r="D40" s="146"/>
      <c r="E40" s="149" t="s">
        <v>114</v>
      </c>
      <c r="F40" s="146"/>
      <c r="G40" s="376" t="s">
        <v>621</v>
      </c>
      <c r="H40" s="376"/>
      <c r="I40" s="376"/>
      <c r="J40" s="376"/>
      <c r="K40" s="144"/>
    </row>
    <row r="41" spans="2:11" s="1" customFormat="1" ht="15" customHeight="1">
      <c r="B41" s="147"/>
      <c r="C41" s="148"/>
      <c r="D41" s="146"/>
      <c r="E41" s="149" t="s">
        <v>115</v>
      </c>
      <c r="F41" s="146"/>
      <c r="G41" s="376" t="s">
        <v>622</v>
      </c>
      <c r="H41" s="376"/>
      <c r="I41" s="376"/>
      <c r="J41" s="376"/>
      <c r="K41" s="144"/>
    </row>
    <row r="42" spans="2:11" s="1" customFormat="1" ht="15" customHeight="1">
      <c r="B42" s="147"/>
      <c r="C42" s="148"/>
      <c r="D42" s="146"/>
      <c r="E42" s="149" t="s">
        <v>623</v>
      </c>
      <c r="F42" s="146"/>
      <c r="G42" s="376" t="s">
        <v>624</v>
      </c>
      <c r="H42" s="376"/>
      <c r="I42" s="376"/>
      <c r="J42" s="376"/>
      <c r="K42" s="144"/>
    </row>
    <row r="43" spans="2:11" s="1" customFormat="1" ht="15" customHeight="1">
      <c r="B43" s="147"/>
      <c r="C43" s="148"/>
      <c r="D43" s="146"/>
      <c r="E43" s="149"/>
      <c r="F43" s="146"/>
      <c r="G43" s="376" t="s">
        <v>625</v>
      </c>
      <c r="H43" s="376"/>
      <c r="I43" s="376"/>
      <c r="J43" s="376"/>
      <c r="K43" s="144"/>
    </row>
    <row r="44" spans="2:11" s="1" customFormat="1" ht="15" customHeight="1">
      <c r="B44" s="147"/>
      <c r="C44" s="148"/>
      <c r="D44" s="146"/>
      <c r="E44" s="149" t="s">
        <v>626</v>
      </c>
      <c r="F44" s="146"/>
      <c r="G44" s="376" t="s">
        <v>627</v>
      </c>
      <c r="H44" s="376"/>
      <c r="I44" s="376"/>
      <c r="J44" s="376"/>
      <c r="K44" s="144"/>
    </row>
    <row r="45" spans="2:11" s="1" customFormat="1" ht="15" customHeight="1">
      <c r="B45" s="147"/>
      <c r="C45" s="148"/>
      <c r="D45" s="146"/>
      <c r="E45" s="149" t="s">
        <v>117</v>
      </c>
      <c r="F45" s="146"/>
      <c r="G45" s="376" t="s">
        <v>628</v>
      </c>
      <c r="H45" s="376"/>
      <c r="I45" s="376"/>
      <c r="J45" s="376"/>
      <c r="K45" s="144"/>
    </row>
    <row r="46" spans="2:11" s="1" customFormat="1" ht="12.75" customHeight="1">
      <c r="B46" s="147"/>
      <c r="C46" s="148"/>
      <c r="D46" s="146"/>
      <c r="E46" s="146"/>
      <c r="F46" s="146"/>
      <c r="G46" s="146"/>
      <c r="H46" s="146"/>
      <c r="I46" s="146"/>
      <c r="J46" s="146"/>
      <c r="K46" s="144"/>
    </row>
    <row r="47" spans="2:11" s="1" customFormat="1" ht="15" customHeight="1">
      <c r="B47" s="147"/>
      <c r="C47" s="148"/>
      <c r="D47" s="376" t="s">
        <v>629</v>
      </c>
      <c r="E47" s="376"/>
      <c r="F47" s="376"/>
      <c r="G47" s="376"/>
      <c r="H47" s="376"/>
      <c r="I47" s="376"/>
      <c r="J47" s="376"/>
      <c r="K47" s="144"/>
    </row>
    <row r="48" spans="2:11" s="1" customFormat="1" ht="15" customHeight="1">
      <c r="B48" s="147"/>
      <c r="C48" s="148"/>
      <c r="D48" s="148"/>
      <c r="E48" s="376" t="s">
        <v>630</v>
      </c>
      <c r="F48" s="376"/>
      <c r="G48" s="376"/>
      <c r="H48" s="376"/>
      <c r="I48" s="376"/>
      <c r="J48" s="376"/>
      <c r="K48" s="144"/>
    </row>
    <row r="49" spans="2:11" s="1" customFormat="1" ht="15" customHeight="1">
      <c r="B49" s="147"/>
      <c r="C49" s="148"/>
      <c r="D49" s="148"/>
      <c r="E49" s="376" t="s">
        <v>631</v>
      </c>
      <c r="F49" s="376"/>
      <c r="G49" s="376"/>
      <c r="H49" s="376"/>
      <c r="I49" s="376"/>
      <c r="J49" s="376"/>
      <c r="K49" s="144"/>
    </row>
    <row r="50" spans="2:11" s="1" customFormat="1" ht="15" customHeight="1">
      <c r="B50" s="147"/>
      <c r="C50" s="148"/>
      <c r="D50" s="148"/>
      <c r="E50" s="376" t="s">
        <v>632</v>
      </c>
      <c r="F50" s="376"/>
      <c r="G50" s="376"/>
      <c r="H50" s="376"/>
      <c r="I50" s="376"/>
      <c r="J50" s="376"/>
      <c r="K50" s="144"/>
    </row>
    <row r="51" spans="2:11" s="1" customFormat="1" ht="15" customHeight="1">
      <c r="B51" s="147"/>
      <c r="C51" s="148"/>
      <c r="D51" s="376" t="s">
        <v>633</v>
      </c>
      <c r="E51" s="376"/>
      <c r="F51" s="376"/>
      <c r="G51" s="376"/>
      <c r="H51" s="376"/>
      <c r="I51" s="376"/>
      <c r="J51" s="376"/>
      <c r="K51" s="144"/>
    </row>
    <row r="52" spans="2:11" s="1" customFormat="1" ht="25.5" customHeight="1">
      <c r="B52" s="143"/>
      <c r="C52" s="377" t="s">
        <v>634</v>
      </c>
      <c r="D52" s="377"/>
      <c r="E52" s="377"/>
      <c r="F52" s="377"/>
      <c r="G52" s="377"/>
      <c r="H52" s="377"/>
      <c r="I52" s="377"/>
      <c r="J52" s="377"/>
      <c r="K52" s="144"/>
    </row>
    <row r="53" spans="2:11" s="1" customFormat="1" ht="5.25" customHeight="1">
      <c r="B53" s="143"/>
      <c r="C53" s="145"/>
      <c r="D53" s="145"/>
      <c r="E53" s="145"/>
      <c r="F53" s="145"/>
      <c r="G53" s="145"/>
      <c r="H53" s="145"/>
      <c r="I53" s="145"/>
      <c r="J53" s="145"/>
      <c r="K53" s="144"/>
    </row>
    <row r="54" spans="2:11" s="1" customFormat="1" ht="15" customHeight="1">
      <c r="B54" s="143"/>
      <c r="C54" s="376" t="s">
        <v>635</v>
      </c>
      <c r="D54" s="376"/>
      <c r="E54" s="376"/>
      <c r="F54" s="376"/>
      <c r="G54" s="376"/>
      <c r="H54" s="376"/>
      <c r="I54" s="376"/>
      <c r="J54" s="376"/>
      <c r="K54" s="144"/>
    </row>
    <row r="55" spans="2:11" s="1" customFormat="1" ht="15" customHeight="1">
      <c r="B55" s="143"/>
      <c r="C55" s="376" t="s">
        <v>636</v>
      </c>
      <c r="D55" s="376"/>
      <c r="E55" s="376"/>
      <c r="F55" s="376"/>
      <c r="G55" s="376"/>
      <c r="H55" s="376"/>
      <c r="I55" s="376"/>
      <c r="J55" s="376"/>
      <c r="K55" s="144"/>
    </row>
    <row r="56" spans="2:11" s="1" customFormat="1" ht="12.75" customHeight="1">
      <c r="B56" s="143"/>
      <c r="C56" s="146"/>
      <c r="D56" s="146"/>
      <c r="E56" s="146"/>
      <c r="F56" s="146"/>
      <c r="G56" s="146"/>
      <c r="H56" s="146"/>
      <c r="I56" s="146"/>
      <c r="J56" s="146"/>
      <c r="K56" s="144"/>
    </row>
    <row r="57" spans="2:11" s="1" customFormat="1" ht="15" customHeight="1">
      <c r="B57" s="143"/>
      <c r="C57" s="376" t="s">
        <v>637</v>
      </c>
      <c r="D57" s="376"/>
      <c r="E57" s="376"/>
      <c r="F57" s="376"/>
      <c r="G57" s="376"/>
      <c r="H57" s="376"/>
      <c r="I57" s="376"/>
      <c r="J57" s="376"/>
      <c r="K57" s="144"/>
    </row>
    <row r="58" spans="2:11" s="1" customFormat="1" ht="15" customHeight="1">
      <c r="B58" s="143"/>
      <c r="C58" s="148"/>
      <c r="D58" s="376" t="s">
        <v>638</v>
      </c>
      <c r="E58" s="376"/>
      <c r="F58" s="376"/>
      <c r="G58" s="376"/>
      <c r="H58" s="376"/>
      <c r="I58" s="376"/>
      <c r="J58" s="376"/>
      <c r="K58" s="144"/>
    </row>
    <row r="59" spans="2:11" s="1" customFormat="1" ht="15" customHeight="1">
      <c r="B59" s="143"/>
      <c r="C59" s="148"/>
      <c r="D59" s="376" t="s">
        <v>639</v>
      </c>
      <c r="E59" s="376"/>
      <c r="F59" s="376"/>
      <c r="G59" s="376"/>
      <c r="H59" s="376"/>
      <c r="I59" s="376"/>
      <c r="J59" s="376"/>
      <c r="K59" s="144"/>
    </row>
    <row r="60" spans="2:11" s="1" customFormat="1" ht="15" customHeight="1">
      <c r="B60" s="143"/>
      <c r="C60" s="148"/>
      <c r="D60" s="376" t="s">
        <v>640</v>
      </c>
      <c r="E60" s="376"/>
      <c r="F60" s="376"/>
      <c r="G60" s="376"/>
      <c r="H60" s="376"/>
      <c r="I60" s="376"/>
      <c r="J60" s="376"/>
      <c r="K60" s="144"/>
    </row>
    <row r="61" spans="2:11" s="1" customFormat="1" ht="15" customHeight="1">
      <c r="B61" s="143"/>
      <c r="C61" s="148"/>
      <c r="D61" s="376" t="s">
        <v>641</v>
      </c>
      <c r="E61" s="376"/>
      <c r="F61" s="376"/>
      <c r="G61" s="376"/>
      <c r="H61" s="376"/>
      <c r="I61" s="376"/>
      <c r="J61" s="376"/>
      <c r="K61" s="144"/>
    </row>
    <row r="62" spans="2:11" s="1" customFormat="1" ht="15" customHeight="1">
      <c r="B62" s="143"/>
      <c r="C62" s="148"/>
      <c r="D62" s="379" t="s">
        <v>642</v>
      </c>
      <c r="E62" s="379"/>
      <c r="F62" s="379"/>
      <c r="G62" s="379"/>
      <c r="H62" s="379"/>
      <c r="I62" s="379"/>
      <c r="J62" s="379"/>
      <c r="K62" s="144"/>
    </row>
    <row r="63" spans="2:11" s="1" customFormat="1" ht="15" customHeight="1">
      <c r="B63" s="143"/>
      <c r="C63" s="148"/>
      <c r="D63" s="376" t="s">
        <v>643</v>
      </c>
      <c r="E63" s="376"/>
      <c r="F63" s="376"/>
      <c r="G63" s="376"/>
      <c r="H63" s="376"/>
      <c r="I63" s="376"/>
      <c r="J63" s="376"/>
      <c r="K63" s="144"/>
    </row>
    <row r="64" spans="2:11" s="1" customFormat="1" ht="12.75" customHeight="1">
      <c r="B64" s="143"/>
      <c r="C64" s="148"/>
      <c r="D64" s="148"/>
      <c r="E64" s="151"/>
      <c r="F64" s="148"/>
      <c r="G64" s="148"/>
      <c r="H64" s="148"/>
      <c r="I64" s="148"/>
      <c r="J64" s="148"/>
      <c r="K64" s="144"/>
    </row>
    <row r="65" spans="2:11" s="1" customFormat="1" ht="15" customHeight="1">
      <c r="B65" s="143"/>
      <c r="C65" s="148"/>
      <c r="D65" s="376" t="s">
        <v>644</v>
      </c>
      <c r="E65" s="376"/>
      <c r="F65" s="376"/>
      <c r="G65" s="376"/>
      <c r="H65" s="376"/>
      <c r="I65" s="376"/>
      <c r="J65" s="376"/>
      <c r="K65" s="144"/>
    </row>
    <row r="66" spans="2:11" s="1" customFormat="1" ht="15" customHeight="1">
      <c r="B66" s="143"/>
      <c r="C66" s="148"/>
      <c r="D66" s="379" t="s">
        <v>645</v>
      </c>
      <c r="E66" s="379"/>
      <c r="F66" s="379"/>
      <c r="G66" s="379"/>
      <c r="H66" s="379"/>
      <c r="I66" s="379"/>
      <c r="J66" s="379"/>
      <c r="K66" s="144"/>
    </row>
    <row r="67" spans="2:11" s="1" customFormat="1" ht="15" customHeight="1">
      <c r="B67" s="143"/>
      <c r="C67" s="148"/>
      <c r="D67" s="376" t="s">
        <v>646</v>
      </c>
      <c r="E67" s="376"/>
      <c r="F67" s="376"/>
      <c r="G67" s="376"/>
      <c r="H67" s="376"/>
      <c r="I67" s="376"/>
      <c r="J67" s="376"/>
      <c r="K67" s="144"/>
    </row>
    <row r="68" spans="2:11" s="1" customFormat="1" ht="15" customHeight="1">
      <c r="B68" s="143"/>
      <c r="C68" s="148"/>
      <c r="D68" s="376" t="s">
        <v>647</v>
      </c>
      <c r="E68" s="376"/>
      <c r="F68" s="376"/>
      <c r="G68" s="376"/>
      <c r="H68" s="376"/>
      <c r="I68" s="376"/>
      <c r="J68" s="376"/>
      <c r="K68" s="144"/>
    </row>
    <row r="69" spans="2:11" s="1" customFormat="1" ht="15" customHeight="1">
      <c r="B69" s="143"/>
      <c r="C69" s="148"/>
      <c r="D69" s="376" t="s">
        <v>648</v>
      </c>
      <c r="E69" s="376"/>
      <c r="F69" s="376"/>
      <c r="G69" s="376"/>
      <c r="H69" s="376"/>
      <c r="I69" s="376"/>
      <c r="J69" s="376"/>
      <c r="K69" s="144"/>
    </row>
    <row r="70" spans="2:11" s="1" customFormat="1" ht="15" customHeight="1">
      <c r="B70" s="143"/>
      <c r="C70" s="148"/>
      <c r="D70" s="376" t="s">
        <v>649</v>
      </c>
      <c r="E70" s="376"/>
      <c r="F70" s="376"/>
      <c r="G70" s="376"/>
      <c r="H70" s="376"/>
      <c r="I70" s="376"/>
      <c r="J70" s="376"/>
      <c r="K70" s="144"/>
    </row>
    <row r="71" spans="2:11" s="1" customFormat="1" ht="12.75" customHeight="1">
      <c r="B71" s="152"/>
      <c r="C71" s="153"/>
      <c r="D71" s="153"/>
      <c r="E71" s="153"/>
      <c r="F71" s="153"/>
      <c r="G71" s="153"/>
      <c r="H71" s="153"/>
      <c r="I71" s="153"/>
      <c r="J71" s="153"/>
      <c r="K71" s="154"/>
    </row>
    <row r="72" spans="2:11" s="1" customFormat="1" ht="18.75" customHeight="1">
      <c r="B72" s="155"/>
      <c r="C72" s="155"/>
      <c r="D72" s="155"/>
      <c r="E72" s="155"/>
      <c r="F72" s="155"/>
      <c r="G72" s="155"/>
      <c r="H72" s="155"/>
      <c r="I72" s="155"/>
      <c r="J72" s="155"/>
      <c r="K72" s="156"/>
    </row>
    <row r="73" spans="2:11" s="1" customFormat="1" ht="18.75" customHeight="1">
      <c r="B73" s="156"/>
      <c r="C73" s="156"/>
      <c r="D73" s="156"/>
      <c r="E73" s="156"/>
      <c r="F73" s="156"/>
      <c r="G73" s="156"/>
      <c r="H73" s="156"/>
      <c r="I73" s="156"/>
      <c r="J73" s="156"/>
      <c r="K73" s="156"/>
    </row>
    <row r="74" spans="2:11" s="1" customFormat="1" ht="7.5" customHeight="1">
      <c r="B74" s="157"/>
      <c r="C74" s="158"/>
      <c r="D74" s="158"/>
      <c r="E74" s="158"/>
      <c r="F74" s="158"/>
      <c r="G74" s="158"/>
      <c r="H74" s="158"/>
      <c r="I74" s="158"/>
      <c r="J74" s="158"/>
      <c r="K74" s="159"/>
    </row>
    <row r="75" spans="2:11" s="1" customFormat="1" ht="45" customHeight="1">
      <c r="B75" s="160"/>
      <c r="C75" s="380" t="s">
        <v>650</v>
      </c>
      <c r="D75" s="380"/>
      <c r="E75" s="380"/>
      <c r="F75" s="380"/>
      <c r="G75" s="380"/>
      <c r="H75" s="380"/>
      <c r="I75" s="380"/>
      <c r="J75" s="380"/>
      <c r="K75" s="161"/>
    </row>
    <row r="76" spans="2:11" s="1" customFormat="1" ht="17.25" customHeight="1">
      <c r="B76" s="160"/>
      <c r="C76" s="162" t="s">
        <v>651</v>
      </c>
      <c r="D76" s="162"/>
      <c r="E76" s="162"/>
      <c r="F76" s="162" t="s">
        <v>652</v>
      </c>
      <c r="G76" s="163"/>
      <c r="H76" s="162" t="s">
        <v>58</v>
      </c>
      <c r="I76" s="162" t="s">
        <v>61</v>
      </c>
      <c r="J76" s="162" t="s">
        <v>653</v>
      </c>
      <c r="K76" s="161"/>
    </row>
    <row r="77" spans="2:11" s="1" customFormat="1" ht="17.25" customHeight="1">
      <c r="B77" s="160"/>
      <c r="C77" s="164" t="s">
        <v>654</v>
      </c>
      <c r="D77" s="164"/>
      <c r="E77" s="164"/>
      <c r="F77" s="165" t="s">
        <v>655</v>
      </c>
      <c r="G77" s="166"/>
      <c r="H77" s="164"/>
      <c r="I77" s="164"/>
      <c r="J77" s="164" t="s">
        <v>656</v>
      </c>
      <c r="K77" s="161"/>
    </row>
    <row r="78" spans="2:11" s="1" customFormat="1" ht="5.25" customHeight="1">
      <c r="B78" s="160"/>
      <c r="C78" s="167"/>
      <c r="D78" s="167"/>
      <c r="E78" s="167"/>
      <c r="F78" s="167"/>
      <c r="G78" s="168"/>
      <c r="H78" s="167"/>
      <c r="I78" s="167"/>
      <c r="J78" s="167"/>
      <c r="K78" s="161"/>
    </row>
    <row r="79" spans="2:11" s="1" customFormat="1" ht="15" customHeight="1">
      <c r="B79" s="160"/>
      <c r="C79" s="149" t="s">
        <v>57</v>
      </c>
      <c r="D79" s="169"/>
      <c r="E79" s="169"/>
      <c r="F79" s="170" t="s">
        <v>657</v>
      </c>
      <c r="G79" s="171"/>
      <c r="H79" s="149" t="s">
        <v>658</v>
      </c>
      <c r="I79" s="149" t="s">
        <v>659</v>
      </c>
      <c r="J79" s="149">
        <v>20</v>
      </c>
      <c r="K79" s="161"/>
    </row>
    <row r="80" spans="2:11" s="1" customFormat="1" ht="15" customHeight="1">
      <c r="B80" s="160"/>
      <c r="C80" s="149" t="s">
        <v>660</v>
      </c>
      <c r="D80" s="149"/>
      <c r="E80" s="149"/>
      <c r="F80" s="170" t="s">
        <v>657</v>
      </c>
      <c r="G80" s="171"/>
      <c r="H80" s="149" t="s">
        <v>661</v>
      </c>
      <c r="I80" s="149" t="s">
        <v>659</v>
      </c>
      <c r="J80" s="149">
        <v>120</v>
      </c>
      <c r="K80" s="161"/>
    </row>
    <row r="81" spans="2:11" s="1" customFormat="1" ht="15" customHeight="1">
      <c r="B81" s="172"/>
      <c r="C81" s="149" t="s">
        <v>662</v>
      </c>
      <c r="D81" s="149"/>
      <c r="E81" s="149"/>
      <c r="F81" s="170" t="s">
        <v>663</v>
      </c>
      <c r="G81" s="171"/>
      <c r="H81" s="149" t="s">
        <v>664</v>
      </c>
      <c r="I81" s="149" t="s">
        <v>659</v>
      </c>
      <c r="J81" s="149">
        <v>50</v>
      </c>
      <c r="K81" s="161"/>
    </row>
    <row r="82" spans="2:11" s="1" customFormat="1" ht="15" customHeight="1">
      <c r="B82" s="172"/>
      <c r="C82" s="149" t="s">
        <v>665</v>
      </c>
      <c r="D82" s="149"/>
      <c r="E82" s="149"/>
      <c r="F82" s="170" t="s">
        <v>657</v>
      </c>
      <c r="G82" s="171"/>
      <c r="H82" s="149" t="s">
        <v>666</v>
      </c>
      <c r="I82" s="149" t="s">
        <v>667</v>
      </c>
      <c r="J82" s="149"/>
      <c r="K82" s="161"/>
    </row>
    <row r="83" spans="2:11" s="1" customFormat="1" ht="15" customHeight="1">
      <c r="B83" s="172"/>
      <c r="C83" s="173" t="s">
        <v>668</v>
      </c>
      <c r="D83" s="173"/>
      <c r="E83" s="173"/>
      <c r="F83" s="174" t="s">
        <v>663</v>
      </c>
      <c r="G83" s="173"/>
      <c r="H83" s="173" t="s">
        <v>669</v>
      </c>
      <c r="I83" s="173" t="s">
        <v>659</v>
      </c>
      <c r="J83" s="173">
        <v>15</v>
      </c>
      <c r="K83" s="161"/>
    </row>
    <row r="84" spans="2:11" s="1" customFormat="1" ht="15" customHeight="1">
      <c r="B84" s="172"/>
      <c r="C84" s="173" t="s">
        <v>670</v>
      </c>
      <c r="D84" s="173"/>
      <c r="E84" s="173"/>
      <c r="F84" s="174" t="s">
        <v>663</v>
      </c>
      <c r="G84" s="173"/>
      <c r="H84" s="173" t="s">
        <v>671</v>
      </c>
      <c r="I84" s="173" t="s">
        <v>659</v>
      </c>
      <c r="J84" s="173">
        <v>15</v>
      </c>
      <c r="K84" s="161"/>
    </row>
    <row r="85" spans="2:11" s="1" customFormat="1" ht="15" customHeight="1">
      <c r="B85" s="172"/>
      <c r="C85" s="173" t="s">
        <v>672</v>
      </c>
      <c r="D85" s="173"/>
      <c r="E85" s="173"/>
      <c r="F85" s="174" t="s">
        <v>663</v>
      </c>
      <c r="G85" s="173"/>
      <c r="H85" s="173" t="s">
        <v>673</v>
      </c>
      <c r="I85" s="173" t="s">
        <v>659</v>
      </c>
      <c r="J85" s="173">
        <v>20</v>
      </c>
      <c r="K85" s="161"/>
    </row>
    <row r="86" spans="2:11" s="1" customFormat="1" ht="15" customHeight="1">
      <c r="B86" s="172"/>
      <c r="C86" s="173" t="s">
        <v>674</v>
      </c>
      <c r="D86" s="173"/>
      <c r="E86" s="173"/>
      <c r="F86" s="174" t="s">
        <v>663</v>
      </c>
      <c r="G86" s="173"/>
      <c r="H86" s="173" t="s">
        <v>675</v>
      </c>
      <c r="I86" s="173" t="s">
        <v>659</v>
      </c>
      <c r="J86" s="173">
        <v>20</v>
      </c>
      <c r="K86" s="161"/>
    </row>
    <row r="87" spans="2:11" s="1" customFormat="1" ht="15" customHeight="1">
      <c r="B87" s="172"/>
      <c r="C87" s="149" t="s">
        <v>676</v>
      </c>
      <c r="D87" s="149"/>
      <c r="E87" s="149"/>
      <c r="F87" s="170" t="s">
        <v>663</v>
      </c>
      <c r="G87" s="171"/>
      <c r="H87" s="149" t="s">
        <v>677</v>
      </c>
      <c r="I87" s="149" t="s">
        <v>659</v>
      </c>
      <c r="J87" s="149">
        <v>50</v>
      </c>
      <c r="K87" s="161"/>
    </row>
    <row r="88" spans="2:11" s="1" customFormat="1" ht="15" customHeight="1">
      <c r="B88" s="172"/>
      <c r="C88" s="149" t="s">
        <v>678</v>
      </c>
      <c r="D88" s="149"/>
      <c r="E88" s="149"/>
      <c r="F88" s="170" t="s">
        <v>663</v>
      </c>
      <c r="G88" s="171"/>
      <c r="H88" s="149" t="s">
        <v>679</v>
      </c>
      <c r="I88" s="149" t="s">
        <v>659</v>
      </c>
      <c r="J88" s="149">
        <v>20</v>
      </c>
      <c r="K88" s="161"/>
    </row>
    <row r="89" spans="2:11" s="1" customFormat="1" ht="15" customHeight="1">
      <c r="B89" s="172"/>
      <c r="C89" s="149" t="s">
        <v>680</v>
      </c>
      <c r="D89" s="149"/>
      <c r="E89" s="149"/>
      <c r="F89" s="170" t="s">
        <v>663</v>
      </c>
      <c r="G89" s="171"/>
      <c r="H89" s="149" t="s">
        <v>681</v>
      </c>
      <c r="I89" s="149" t="s">
        <v>659</v>
      </c>
      <c r="J89" s="149">
        <v>20</v>
      </c>
      <c r="K89" s="161"/>
    </row>
    <row r="90" spans="2:11" s="1" customFormat="1" ht="15" customHeight="1">
      <c r="B90" s="172"/>
      <c r="C90" s="149" t="s">
        <v>682</v>
      </c>
      <c r="D90" s="149"/>
      <c r="E90" s="149"/>
      <c r="F90" s="170" t="s">
        <v>663</v>
      </c>
      <c r="G90" s="171"/>
      <c r="H90" s="149" t="s">
        <v>683</v>
      </c>
      <c r="I90" s="149" t="s">
        <v>659</v>
      </c>
      <c r="J90" s="149">
        <v>50</v>
      </c>
      <c r="K90" s="161"/>
    </row>
    <row r="91" spans="2:11" s="1" customFormat="1" ht="15" customHeight="1">
      <c r="B91" s="172"/>
      <c r="C91" s="149" t="s">
        <v>684</v>
      </c>
      <c r="D91" s="149"/>
      <c r="E91" s="149"/>
      <c r="F91" s="170" t="s">
        <v>663</v>
      </c>
      <c r="G91" s="171"/>
      <c r="H91" s="149" t="s">
        <v>684</v>
      </c>
      <c r="I91" s="149" t="s">
        <v>659</v>
      </c>
      <c r="J91" s="149">
        <v>50</v>
      </c>
      <c r="K91" s="161"/>
    </row>
    <row r="92" spans="2:11" s="1" customFormat="1" ht="15" customHeight="1">
      <c r="B92" s="172"/>
      <c r="C92" s="149" t="s">
        <v>685</v>
      </c>
      <c r="D92" s="149"/>
      <c r="E92" s="149"/>
      <c r="F92" s="170" t="s">
        <v>663</v>
      </c>
      <c r="G92" s="171"/>
      <c r="H92" s="149" t="s">
        <v>686</v>
      </c>
      <c r="I92" s="149" t="s">
        <v>659</v>
      </c>
      <c r="J92" s="149">
        <v>255</v>
      </c>
      <c r="K92" s="161"/>
    </row>
    <row r="93" spans="2:11" s="1" customFormat="1" ht="15" customHeight="1">
      <c r="B93" s="172"/>
      <c r="C93" s="149" t="s">
        <v>687</v>
      </c>
      <c r="D93" s="149"/>
      <c r="E93" s="149"/>
      <c r="F93" s="170" t="s">
        <v>657</v>
      </c>
      <c r="G93" s="171"/>
      <c r="H93" s="149" t="s">
        <v>688</v>
      </c>
      <c r="I93" s="149" t="s">
        <v>689</v>
      </c>
      <c r="J93" s="149"/>
      <c r="K93" s="161"/>
    </row>
    <row r="94" spans="2:11" s="1" customFormat="1" ht="15" customHeight="1">
      <c r="B94" s="172"/>
      <c r="C94" s="149" t="s">
        <v>690</v>
      </c>
      <c r="D94" s="149"/>
      <c r="E94" s="149"/>
      <c r="F94" s="170" t="s">
        <v>657</v>
      </c>
      <c r="G94" s="171"/>
      <c r="H94" s="149" t="s">
        <v>691</v>
      </c>
      <c r="I94" s="149" t="s">
        <v>692</v>
      </c>
      <c r="J94" s="149"/>
      <c r="K94" s="161"/>
    </row>
    <row r="95" spans="2:11" s="1" customFormat="1" ht="15" customHeight="1">
      <c r="B95" s="172"/>
      <c r="C95" s="149" t="s">
        <v>693</v>
      </c>
      <c r="D95" s="149"/>
      <c r="E95" s="149"/>
      <c r="F95" s="170" t="s">
        <v>657</v>
      </c>
      <c r="G95" s="171"/>
      <c r="H95" s="149" t="s">
        <v>693</v>
      </c>
      <c r="I95" s="149" t="s">
        <v>692</v>
      </c>
      <c r="J95" s="149"/>
      <c r="K95" s="161"/>
    </row>
    <row r="96" spans="2:11" s="1" customFormat="1" ht="15" customHeight="1">
      <c r="B96" s="172"/>
      <c r="C96" s="149" t="s">
        <v>42</v>
      </c>
      <c r="D96" s="149"/>
      <c r="E96" s="149"/>
      <c r="F96" s="170" t="s">
        <v>657</v>
      </c>
      <c r="G96" s="171"/>
      <c r="H96" s="149" t="s">
        <v>694</v>
      </c>
      <c r="I96" s="149" t="s">
        <v>692</v>
      </c>
      <c r="J96" s="149"/>
      <c r="K96" s="161"/>
    </row>
    <row r="97" spans="2:11" s="1" customFormat="1" ht="15" customHeight="1">
      <c r="B97" s="172"/>
      <c r="C97" s="149" t="s">
        <v>52</v>
      </c>
      <c r="D97" s="149"/>
      <c r="E97" s="149"/>
      <c r="F97" s="170" t="s">
        <v>657</v>
      </c>
      <c r="G97" s="171"/>
      <c r="H97" s="149" t="s">
        <v>695</v>
      </c>
      <c r="I97" s="149" t="s">
        <v>692</v>
      </c>
      <c r="J97" s="149"/>
      <c r="K97" s="161"/>
    </row>
    <row r="98" spans="2:11" s="1" customFormat="1" ht="15" customHeight="1">
      <c r="B98" s="175"/>
      <c r="C98" s="176"/>
      <c r="D98" s="176"/>
      <c r="E98" s="176"/>
      <c r="F98" s="176"/>
      <c r="G98" s="176"/>
      <c r="H98" s="176"/>
      <c r="I98" s="176"/>
      <c r="J98" s="176"/>
      <c r="K98" s="177"/>
    </row>
    <row r="99" spans="2:11" s="1" customFormat="1" ht="18.75" customHeight="1">
      <c r="B99" s="178"/>
      <c r="C99" s="179"/>
      <c r="D99" s="179"/>
      <c r="E99" s="179"/>
      <c r="F99" s="179"/>
      <c r="G99" s="179"/>
      <c r="H99" s="179"/>
      <c r="I99" s="179"/>
      <c r="J99" s="179"/>
      <c r="K99" s="178"/>
    </row>
    <row r="100" spans="2:11" s="1" customFormat="1" ht="18.75" customHeight="1">
      <c r="B100" s="156"/>
      <c r="C100" s="156"/>
      <c r="D100" s="156"/>
      <c r="E100" s="156"/>
      <c r="F100" s="156"/>
      <c r="G100" s="156"/>
      <c r="H100" s="156"/>
      <c r="I100" s="156"/>
      <c r="J100" s="156"/>
      <c r="K100" s="156"/>
    </row>
    <row r="101" spans="2:11" s="1" customFormat="1" ht="7.5" customHeight="1">
      <c r="B101" s="157"/>
      <c r="C101" s="158"/>
      <c r="D101" s="158"/>
      <c r="E101" s="158"/>
      <c r="F101" s="158"/>
      <c r="G101" s="158"/>
      <c r="H101" s="158"/>
      <c r="I101" s="158"/>
      <c r="J101" s="158"/>
      <c r="K101" s="159"/>
    </row>
    <row r="102" spans="2:11" s="1" customFormat="1" ht="45" customHeight="1">
      <c r="B102" s="160"/>
      <c r="C102" s="380" t="s">
        <v>696</v>
      </c>
      <c r="D102" s="380"/>
      <c r="E102" s="380"/>
      <c r="F102" s="380"/>
      <c r="G102" s="380"/>
      <c r="H102" s="380"/>
      <c r="I102" s="380"/>
      <c r="J102" s="380"/>
      <c r="K102" s="161"/>
    </row>
    <row r="103" spans="2:11" s="1" customFormat="1" ht="17.25" customHeight="1">
      <c r="B103" s="160"/>
      <c r="C103" s="162" t="s">
        <v>651</v>
      </c>
      <c r="D103" s="162"/>
      <c r="E103" s="162"/>
      <c r="F103" s="162" t="s">
        <v>652</v>
      </c>
      <c r="G103" s="163"/>
      <c r="H103" s="162" t="s">
        <v>58</v>
      </c>
      <c r="I103" s="162" t="s">
        <v>61</v>
      </c>
      <c r="J103" s="162" t="s">
        <v>653</v>
      </c>
      <c r="K103" s="161"/>
    </row>
    <row r="104" spans="2:11" s="1" customFormat="1" ht="17.25" customHeight="1">
      <c r="B104" s="160"/>
      <c r="C104" s="164" t="s">
        <v>654</v>
      </c>
      <c r="D104" s="164"/>
      <c r="E104" s="164"/>
      <c r="F104" s="165" t="s">
        <v>655</v>
      </c>
      <c r="G104" s="166"/>
      <c r="H104" s="164"/>
      <c r="I104" s="164"/>
      <c r="J104" s="164" t="s">
        <v>656</v>
      </c>
      <c r="K104" s="161"/>
    </row>
    <row r="105" spans="2:11" s="1" customFormat="1" ht="5.25" customHeight="1">
      <c r="B105" s="160"/>
      <c r="C105" s="162"/>
      <c r="D105" s="162"/>
      <c r="E105" s="162"/>
      <c r="F105" s="162"/>
      <c r="G105" s="180"/>
      <c r="H105" s="162"/>
      <c r="I105" s="162"/>
      <c r="J105" s="162"/>
      <c r="K105" s="161"/>
    </row>
    <row r="106" spans="2:11" s="1" customFormat="1" ht="15" customHeight="1">
      <c r="B106" s="160"/>
      <c r="C106" s="149" t="s">
        <v>57</v>
      </c>
      <c r="D106" s="169"/>
      <c r="E106" s="169"/>
      <c r="F106" s="170" t="s">
        <v>657</v>
      </c>
      <c r="G106" s="149"/>
      <c r="H106" s="149" t="s">
        <v>697</v>
      </c>
      <c r="I106" s="149" t="s">
        <v>659</v>
      </c>
      <c r="J106" s="149">
        <v>20</v>
      </c>
      <c r="K106" s="161"/>
    </row>
    <row r="107" spans="2:11" s="1" customFormat="1" ht="15" customHeight="1">
      <c r="B107" s="160"/>
      <c r="C107" s="149" t="s">
        <v>660</v>
      </c>
      <c r="D107" s="149"/>
      <c r="E107" s="149"/>
      <c r="F107" s="170" t="s">
        <v>657</v>
      </c>
      <c r="G107" s="149"/>
      <c r="H107" s="149" t="s">
        <v>697</v>
      </c>
      <c r="I107" s="149" t="s">
        <v>659</v>
      </c>
      <c r="J107" s="149">
        <v>120</v>
      </c>
      <c r="K107" s="161"/>
    </row>
    <row r="108" spans="2:11" s="1" customFormat="1" ht="15" customHeight="1">
      <c r="B108" s="172"/>
      <c r="C108" s="149" t="s">
        <v>662</v>
      </c>
      <c r="D108" s="149"/>
      <c r="E108" s="149"/>
      <c r="F108" s="170" t="s">
        <v>663</v>
      </c>
      <c r="G108" s="149"/>
      <c r="H108" s="149" t="s">
        <v>697</v>
      </c>
      <c r="I108" s="149" t="s">
        <v>659</v>
      </c>
      <c r="J108" s="149">
        <v>50</v>
      </c>
      <c r="K108" s="161"/>
    </row>
    <row r="109" spans="2:11" s="1" customFormat="1" ht="15" customHeight="1">
      <c r="B109" s="172"/>
      <c r="C109" s="149" t="s">
        <v>665</v>
      </c>
      <c r="D109" s="149"/>
      <c r="E109" s="149"/>
      <c r="F109" s="170" t="s">
        <v>657</v>
      </c>
      <c r="G109" s="149"/>
      <c r="H109" s="149" t="s">
        <v>697</v>
      </c>
      <c r="I109" s="149" t="s">
        <v>667</v>
      </c>
      <c r="J109" s="149"/>
      <c r="K109" s="161"/>
    </row>
    <row r="110" spans="2:11" s="1" customFormat="1" ht="15" customHeight="1">
      <c r="B110" s="172"/>
      <c r="C110" s="149" t="s">
        <v>676</v>
      </c>
      <c r="D110" s="149"/>
      <c r="E110" s="149"/>
      <c r="F110" s="170" t="s">
        <v>663</v>
      </c>
      <c r="G110" s="149"/>
      <c r="H110" s="149" t="s">
        <v>697</v>
      </c>
      <c r="I110" s="149" t="s">
        <v>659</v>
      </c>
      <c r="J110" s="149">
        <v>50</v>
      </c>
      <c r="K110" s="161"/>
    </row>
    <row r="111" spans="2:11" s="1" customFormat="1" ht="15" customHeight="1">
      <c r="B111" s="172"/>
      <c r="C111" s="149" t="s">
        <v>684</v>
      </c>
      <c r="D111" s="149"/>
      <c r="E111" s="149"/>
      <c r="F111" s="170" t="s">
        <v>663</v>
      </c>
      <c r="G111" s="149"/>
      <c r="H111" s="149" t="s">
        <v>697</v>
      </c>
      <c r="I111" s="149" t="s">
        <v>659</v>
      </c>
      <c r="J111" s="149">
        <v>50</v>
      </c>
      <c r="K111" s="161"/>
    </row>
    <row r="112" spans="2:11" s="1" customFormat="1" ht="15" customHeight="1">
      <c r="B112" s="172"/>
      <c r="C112" s="149" t="s">
        <v>682</v>
      </c>
      <c r="D112" s="149"/>
      <c r="E112" s="149"/>
      <c r="F112" s="170" t="s">
        <v>663</v>
      </c>
      <c r="G112" s="149"/>
      <c r="H112" s="149" t="s">
        <v>697</v>
      </c>
      <c r="I112" s="149" t="s">
        <v>659</v>
      </c>
      <c r="J112" s="149">
        <v>50</v>
      </c>
      <c r="K112" s="161"/>
    </row>
    <row r="113" spans="2:11" s="1" customFormat="1" ht="15" customHeight="1">
      <c r="B113" s="172"/>
      <c r="C113" s="149" t="s">
        <v>57</v>
      </c>
      <c r="D113" s="149"/>
      <c r="E113" s="149"/>
      <c r="F113" s="170" t="s">
        <v>657</v>
      </c>
      <c r="G113" s="149"/>
      <c r="H113" s="149" t="s">
        <v>698</v>
      </c>
      <c r="I113" s="149" t="s">
        <v>659</v>
      </c>
      <c r="J113" s="149">
        <v>20</v>
      </c>
      <c r="K113" s="161"/>
    </row>
    <row r="114" spans="2:11" s="1" customFormat="1" ht="15" customHeight="1">
      <c r="B114" s="172"/>
      <c r="C114" s="149" t="s">
        <v>699</v>
      </c>
      <c r="D114" s="149"/>
      <c r="E114" s="149"/>
      <c r="F114" s="170" t="s">
        <v>657</v>
      </c>
      <c r="G114" s="149"/>
      <c r="H114" s="149" t="s">
        <v>700</v>
      </c>
      <c r="I114" s="149" t="s">
        <v>659</v>
      </c>
      <c r="J114" s="149">
        <v>120</v>
      </c>
      <c r="K114" s="161"/>
    </row>
    <row r="115" spans="2:11" s="1" customFormat="1" ht="15" customHeight="1">
      <c r="B115" s="172"/>
      <c r="C115" s="149" t="s">
        <v>42</v>
      </c>
      <c r="D115" s="149"/>
      <c r="E115" s="149"/>
      <c r="F115" s="170" t="s">
        <v>657</v>
      </c>
      <c r="G115" s="149"/>
      <c r="H115" s="149" t="s">
        <v>701</v>
      </c>
      <c r="I115" s="149" t="s">
        <v>692</v>
      </c>
      <c r="J115" s="149"/>
      <c r="K115" s="161"/>
    </row>
    <row r="116" spans="2:11" s="1" customFormat="1" ht="15" customHeight="1">
      <c r="B116" s="172"/>
      <c r="C116" s="149" t="s">
        <v>52</v>
      </c>
      <c r="D116" s="149"/>
      <c r="E116" s="149"/>
      <c r="F116" s="170" t="s">
        <v>657</v>
      </c>
      <c r="G116" s="149"/>
      <c r="H116" s="149" t="s">
        <v>702</v>
      </c>
      <c r="I116" s="149" t="s">
        <v>692</v>
      </c>
      <c r="J116" s="149"/>
      <c r="K116" s="161"/>
    </row>
    <row r="117" spans="2:11" s="1" customFormat="1" ht="15" customHeight="1">
      <c r="B117" s="172"/>
      <c r="C117" s="149" t="s">
        <v>61</v>
      </c>
      <c r="D117" s="149"/>
      <c r="E117" s="149"/>
      <c r="F117" s="170" t="s">
        <v>657</v>
      </c>
      <c r="G117" s="149"/>
      <c r="H117" s="149" t="s">
        <v>703</v>
      </c>
      <c r="I117" s="149" t="s">
        <v>704</v>
      </c>
      <c r="J117" s="149"/>
      <c r="K117" s="161"/>
    </row>
    <row r="118" spans="2:11" s="1" customFormat="1" ht="15" customHeight="1">
      <c r="B118" s="175"/>
      <c r="C118" s="181"/>
      <c r="D118" s="181"/>
      <c r="E118" s="181"/>
      <c r="F118" s="181"/>
      <c r="G118" s="181"/>
      <c r="H118" s="181"/>
      <c r="I118" s="181"/>
      <c r="J118" s="181"/>
      <c r="K118" s="177"/>
    </row>
    <row r="119" spans="2:11" s="1" customFormat="1" ht="18.75" customHeight="1">
      <c r="B119" s="182"/>
      <c r="C119" s="183"/>
      <c r="D119" s="183"/>
      <c r="E119" s="183"/>
      <c r="F119" s="184"/>
      <c r="G119" s="183"/>
      <c r="H119" s="183"/>
      <c r="I119" s="183"/>
      <c r="J119" s="183"/>
      <c r="K119" s="182"/>
    </row>
    <row r="120" spans="2:11" s="1" customFormat="1" ht="18.75" customHeight="1">
      <c r="B120" s="156"/>
      <c r="C120" s="156"/>
      <c r="D120" s="156"/>
      <c r="E120" s="156"/>
      <c r="F120" s="156"/>
      <c r="G120" s="156"/>
      <c r="H120" s="156"/>
      <c r="I120" s="156"/>
      <c r="J120" s="156"/>
      <c r="K120" s="156"/>
    </row>
    <row r="121" spans="2:11" s="1" customFormat="1" ht="7.5" customHeight="1">
      <c r="B121" s="185"/>
      <c r="C121" s="186"/>
      <c r="D121" s="186"/>
      <c r="E121" s="186"/>
      <c r="F121" s="186"/>
      <c r="G121" s="186"/>
      <c r="H121" s="186"/>
      <c r="I121" s="186"/>
      <c r="J121" s="186"/>
      <c r="K121" s="187"/>
    </row>
    <row r="122" spans="2:11" s="1" customFormat="1" ht="45" customHeight="1">
      <c r="B122" s="188"/>
      <c r="C122" s="378" t="s">
        <v>705</v>
      </c>
      <c r="D122" s="378"/>
      <c r="E122" s="378"/>
      <c r="F122" s="378"/>
      <c r="G122" s="378"/>
      <c r="H122" s="378"/>
      <c r="I122" s="378"/>
      <c r="J122" s="378"/>
      <c r="K122" s="189"/>
    </row>
    <row r="123" spans="2:11" s="1" customFormat="1" ht="17.25" customHeight="1">
      <c r="B123" s="190"/>
      <c r="C123" s="162" t="s">
        <v>651</v>
      </c>
      <c r="D123" s="162"/>
      <c r="E123" s="162"/>
      <c r="F123" s="162" t="s">
        <v>652</v>
      </c>
      <c r="G123" s="163"/>
      <c r="H123" s="162" t="s">
        <v>58</v>
      </c>
      <c r="I123" s="162" t="s">
        <v>61</v>
      </c>
      <c r="J123" s="162" t="s">
        <v>653</v>
      </c>
      <c r="K123" s="191"/>
    </row>
    <row r="124" spans="2:11" s="1" customFormat="1" ht="17.25" customHeight="1">
      <c r="B124" s="190"/>
      <c r="C124" s="164" t="s">
        <v>654</v>
      </c>
      <c r="D124" s="164"/>
      <c r="E124" s="164"/>
      <c r="F124" s="165" t="s">
        <v>655</v>
      </c>
      <c r="G124" s="166"/>
      <c r="H124" s="164"/>
      <c r="I124" s="164"/>
      <c r="J124" s="164" t="s">
        <v>656</v>
      </c>
      <c r="K124" s="191"/>
    </row>
    <row r="125" spans="2:11" s="1" customFormat="1" ht="5.25" customHeight="1">
      <c r="B125" s="192"/>
      <c r="C125" s="167"/>
      <c r="D125" s="167"/>
      <c r="E125" s="167"/>
      <c r="F125" s="167"/>
      <c r="G125" s="193"/>
      <c r="H125" s="167"/>
      <c r="I125" s="167"/>
      <c r="J125" s="167"/>
      <c r="K125" s="194"/>
    </row>
    <row r="126" spans="2:11" s="1" customFormat="1" ht="15" customHeight="1">
      <c r="B126" s="192"/>
      <c r="C126" s="149" t="s">
        <v>660</v>
      </c>
      <c r="D126" s="169"/>
      <c r="E126" s="169"/>
      <c r="F126" s="170" t="s">
        <v>657</v>
      </c>
      <c r="G126" s="149"/>
      <c r="H126" s="149" t="s">
        <v>697</v>
      </c>
      <c r="I126" s="149" t="s">
        <v>659</v>
      </c>
      <c r="J126" s="149">
        <v>120</v>
      </c>
      <c r="K126" s="195"/>
    </row>
    <row r="127" spans="2:11" s="1" customFormat="1" ht="15" customHeight="1">
      <c r="B127" s="192"/>
      <c r="C127" s="149" t="s">
        <v>706</v>
      </c>
      <c r="D127" s="149"/>
      <c r="E127" s="149"/>
      <c r="F127" s="170" t="s">
        <v>657</v>
      </c>
      <c r="G127" s="149"/>
      <c r="H127" s="149" t="s">
        <v>707</v>
      </c>
      <c r="I127" s="149" t="s">
        <v>659</v>
      </c>
      <c r="J127" s="149" t="s">
        <v>708</v>
      </c>
      <c r="K127" s="195"/>
    </row>
    <row r="128" spans="2:11" s="1" customFormat="1" ht="15" customHeight="1">
      <c r="B128" s="192"/>
      <c r="C128" s="149" t="s">
        <v>605</v>
      </c>
      <c r="D128" s="149"/>
      <c r="E128" s="149"/>
      <c r="F128" s="170" t="s">
        <v>657</v>
      </c>
      <c r="G128" s="149"/>
      <c r="H128" s="149" t="s">
        <v>709</v>
      </c>
      <c r="I128" s="149" t="s">
        <v>659</v>
      </c>
      <c r="J128" s="149" t="s">
        <v>708</v>
      </c>
      <c r="K128" s="195"/>
    </row>
    <row r="129" spans="2:11" s="1" customFormat="1" ht="15" customHeight="1">
      <c r="B129" s="192"/>
      <c r="C129" s="149" t="s">
        <v>668</v>
      </c>
      <c r="D129" s="149"/>
      <c r="E129" s="149"/>
      <c r="F129" s="170" t="s">
        <v>663</v>
      </c>
      <c r="G129" s="149"/>
      <c r="H129" s="149" t="s">
        <v>669</v>
      </c>
      <c r="I129" s="149" t="s">
        <v>659</v>
      </c>
      <c r="J129" s="149">
        <v>15</v>
      </c>
      <c r="K129" s="195"/>
    </row>
    <row r="130" spans="2:11" s="1" customFormat="1" ht="15" customHeight="1">
      <c r="B130" s="192"/>
      <c r="C130" s="173" t="s">
        <v>670</v>
      </c>
      <c r="D130" s="173"/>
      <c r="E130" s="173"/>
      <c r="F130" s="174" t="s">
        <v>663</v>
      </c>
      <c r="G130" s="173"/>
      <c r="H130" s="173" t="s">
        <v>671</v>
      </c>
      <c r="I130" s="173" t="s">
        <v>659</v>
      </c>
      <c r="J130" s="173">
        <v>15</v>
      </c>
      <c r="K130" s="195"/>
    </row>
    <row r="131" spans="2:11" s="1" customFormat="1" ht="15" customHeight="1">
      <c r="B131" s="192"/>
      <c r="C131" s="173" t="s">
        <v>672</v>
      </c>
      <c r="D131" s="173"/>
      <c r="E131" s="173"/>
      <c r="F131" s="174" t="s">
        <v>663</v>
      </c>
      <c r="G131" s="173"/>
      <c r="H131" s="173" t="s">
        <v>673</v>
      </c>
      <c r="I131" s="173" t="s">
        <v>659</v>
      </c>
      <c r="J131" s="173">
        <v>20</v>
      </c>
      <c r="K131" s="195"/>
    </row>
    <row r="132" spans="2:11" s="1" customFormat="1" ht="15" customHeight="1">
      <c r="B132" s="192"/>
      <c r="C132" s="173" t="s">
        <v>674</v>
      </c>
      <c r="D132" s="173"/>
      <c r="E132" s="173"/>
      <c r="F132" s="174" t="s">
        <v>663</v>
      </c>
      <c r="G132" s="173"/>
      <c r="H132" s="173" t="s">
        <v>675</v>
      </c>
      <c r="I132" s="173" t="s">
        <v>659</v>
      </c>
      <c r="J132" s="173">
        <v>20</v>
      </c>
      <c r="K132" s="195"/>
    </row>
    <row r="133" spans="2:11" s="1" customFormat="1" ht="15" customHeight="1">
      <c r="B133" s="192"/>
      <c r="C133" s="149" t="s">
        <v>662</v>
      </c>
      <c r="D133" s="149"/>
      <c r="E133" s="149"/>
      <c r="F133" s="170" t="s">
        <v>663</v>
      </c>
      <c r="G133" s="149"/>
      <c r="H133" s="149" t="s">
        <v>697</v>
      </c>
      <c r="I133" s="149" t="s">
        <v>659</v>
      </c>
      <c r="J133" s="149">
        <v>50</v>
      </c>
      <c r="K133" s="195"/>
    </row>
    <row r="134" spans="2:11" s="1" customFormat="1" ht="15" customHeight="1">
      <c r="B134" s="192"/>
      <c r="C134" s="149" t="s">
        <v>676</v>
      </c>
      <c r="D134" s="149"/>
      <c r="E134" s="149"/>
      <c r="F134" s="170" t="s">
        <v>663</v>
      </c>
      <c r="G134" s="149"/>
      <c r="H134" s="149" t="s">
        <v>697</v>
      </c>
      <c r="I134" s="149" t="s">
        <v>659</v>
      </c>
      <c r="J134" s="149">
        <v>50</v>
      </c>
      <c r="K134" s="195"/>
    </row>
    <row r="135" spans="2:11" s="1" customFormat="1" ht="15" customHeight="1">
      <c r="B135" s="192"/>
      <c r="C135" s="149" t="s">
        <v>682</v>
      </c>
      <c r="D135" s="149"/>
      <c r="E135" s="149"/>
      <c r="F135" s="170" t="s">
        <v>663</v>
      </c>
      <c r="G135" s="149"/>
      <c r="H135" s="149" t="s">
        <v>697</v>
      </c>
      <c r="I135" s="149" t="s">
        <v>659</v>
      </c>
      <c r="J135" s="149">
        <v>50</v>
      </c>
      <c r="K135" s="195"/>
    </row>
    <row r="136" spans="2:11" s="1" customFormat="1" ht="15" customHeight="1">
      <c r="B136" s="192"/>
      <c r="C136" s="149" t="s">
        <v>684</v>
      </c>
      <c r="D136" s="149"/>
      <c r="E136" s="149"/>
      <c r="F136" s="170" t="s">
        <v>663</v>
      </c>
      <c r="G136" s="149"/>
      <c r="H136" s="149" t="s">
        <v>697</v>
      </c>
      <c r="I136" s="149" t="s">
        <v>659</v>
      </c>
      <c r="J136" s="149">
        <v>50</v>
      </c>
      <c r="K136" s="195"/>
    </row>
    <row r="137" spans="2:11" s="1" customFormat="1" ht="15" customHeight="1">
      <c r="B137" s="192"/>
      <c r="C137" s="149" t="s">
        <v>685</v>
      </c>
      <c r="D137" s="149"/>
      <c r="E137" s="149"/>
      <c r="F137" s="170" t="s">
        <v>663</v>
      </c>
      <c r="G137" s="149"/>
      <c r="H137" s="149" t="s">
        <v>710</v>
      </c>
      <c r="I137" s="149" t="s">
        <v>659</v>
      </c>
      <c r="J137" s="149">
        <v>255</v>
      </c>
      <c r="K137" s="195"/>
    </row>
    <row r="138" spans="2:11" s="1" customFormat="1" ht="15" customHeight="1">
      <c r="B138" s="192"/>
      <c r="C138" s="149" t="s">
        <v>687</v>
      </c>
      <c r="D138" s="149"/>
      <c r="E138" s="149"/>
      <c r="F138" s="170" t="s">
        <v>657</v>
      </c>
      <c r="G138" s="149"/>
      <c r="H138" s="149" t="s">
        <v>711</v>
      </c>
      <c r="I138" s="149" t="s">
        <v>689</v>
      </c>
      <c r="J138" s="149"/>
      <c r="K138" s="195"/>
    </row>
    <row r="139" spans="2:11" s="1" customFormat="1" ht="15" customHeight="1">
      <c r="B139" s="192"/>
      <c r="C139" s="149" t="s">
        <v>690</v>
      </c>
      <c r="D139" s="149"/>
      <c r="E139" s="149"/>
      <c r="F139" s="170" t="s">
        <v>657</v>
      </c>
      <c r="G139" s="149"/>
      <c r="H139" s="149" t="s">
        <v>712</v>
      </c>
      <c r="I139" s="149" t="s">
        <v>692</v>
      </c>
      <c r="J139" s="149"/>
      <c r="K139" s="195"/>
    </row>
    <row r="140" spans="2:11" s="1" customFormat="1" ht="15" customHeight="1">
      <c r="B140" s="192"/>
      <c r="C140" s="149" t="s">
        <v>693</v>
      </c>
      <c r="D140" s="149"/>
      <c r="E140" s="149"/>
      <c r="F140" s="170" t="s">
        <v>657</v>
      </c>
      <c r="G140" s="149"/>
      <c r="H140" s="149" t="s">
        <v>693</v>
      </c>
      <c r="I140" s="149" t="s">
        <v>692</v>
      </c>
      <c r="J140" s="149"/>
      <c r="K140" s="195"/>
    </row>
    <row r="141" spans="2:11" s="1" customFormat="1" ht="15" customHeight="1">
      <c r="B141" s="192"/>
      <c r="C141" s="149" t="s">
        <v>42</v>
      </c>
      <c r="D141" s="149"/>
      <c r="E141" s="149"/>
      <c r="F141" s="170" t="s">
        <v>657</v>
      </c>
      <c r="G141" s="149"/>
      <c r="H141" s="149" t="s">
        <v>713</v>
      </c>
      <c r="I141" s="149" t="s">
        <v>692</v>
      </c>
      <c r="J141" s="149"/>
      <c r="K141" s="195"/>
    </row>
    <row r="142" spans="2:11" s="1" customFormat="1" ht="15" customHeight="1">
      <c r="B142" s="192"/>
      <c r="C142" s="149" t="s">
        <v>714</v>
      </c>
      <c r="D142" s="149"/>
      <c r="E142" s="149"/>
      <c r="F142" s="170" t="s">
        <v>657</v>
      </c>
      <c r="G142" s="149"/>
      <c r="H142" s="149" t="s">
        <v>715</v>
      </c>
      <c r="I142" s="149" t="s">
        <v>692</v>
      </c>
      <c r="J142" s="149"/>
      <c r="K142" s="195"/>
    </row>
    <row r="143" spans="2:11" s="1" customFormat="1" ht="15" customHeight="1">
      <c r="B143" s="196"/>
      <c r="C143" s="197"/>
      <c r="D143" s="197"/>
      <c r="E143" s="197"/>
      <c r="F143" s="197"/>
      <c r="G143" s="197"/>
      <c r="H143" s="197"/>
      <c r="I143" s="197"/>
      <c r="J143" s="197"/>
      <c r="K143" s="198"/>
    </row>
    <row r="144" spans="2:11" s="1" customFormat="1" ht="18.75" customHeight="1">
      <c r="B144" s="183"/>
      <c r="C144" s="183"/>
      <c r="D144" s="183"/>
      <c r="E144" s="183"/>
      <c r="F144" s="184"/>
      <c r="G144" s="183"/>
      <c r="H144" s="183"/>
      <c r="I144" s="183"/>
      <c r="J144" s="183"/>
      <c r="K144" s="183"/>
    </row>
    <row r="145" spans="2:11" s="1" customFormat="1" ht="18.75" customHeight="1">
      <c r="B145" s="156"/>
      <c r="C145" s="156"/>
      <c r="D145" s="156"/>
      <c r="E145" s="156"/>
      <c r="F145" s="156"/>
      <c r="G145" s="156"/>
      <c r="H145" s="156"/>
      <c r="I145" s="156"/>
      <c r="J145" s="156"/>
      <c r="K145" s="156"/>
    </row>
    <row r="146" spans="2:11" s="1" customFormat="1" ht="7.5" customHeight="1">
      <c r="B146" s="157"/>
      <c r="C146" s="158"/>
      <c r="D146" s="158"/>
      <c r="E146" s="158"/>
      <c r="F146" s="158"/>
      <c r="G146" s="158"/>
      <c r="H146" s="158"/>
      <c r="I146" s="158"/>
      <c r="J146" s="158"/>
      <c r="K146" s="159"/>
    </row>
    <row r="147" spans="2:11" s="1" customFormat="1" ht="45" customHeight="1">
      <c r="B147" s="160"/>
      <c r="C147" s="380" t="s">
        <v>716</v>
      </c>
      <c r="D147" s="380"/>
      <c r="E147" s="380"/>
      <c r="F147" s="380"/>
      <c r="G147" s="380"/>
      <c r="H147" s="380"/>
      <c r="I147" s="380"/>
      <c r="J147" s="380"/>
      <c r="K147" s="161"/>
    </row>
    <row r="148" spans="2:11" s="1" customFormat="1" ht="17.25" customHeight="1">
      <c r="B148" s="160"/>
      <c r="C148" s="162" t="s">
        <v>651</v>
      </c>
      <c r="D148" s="162"/>
      <c r="E148" s="162"/>
      <c r="F148" s="162" t="s">
        <v>652</v>
      </c>
      <c r="G148" s="163"/>
      <c r="H148" s="162" t="s">
        <v>58</v>
      </c>
      <c r="I148" s="162" t="s">
        <v>61</v>
      </c>
      <c r="J148" s="162" t="s">
        <v>653</v>
      </c>
      <c r="K148" s="161"/>
    </row>
    <row r="149" spans="2:11" s="1" customFormat="1" ht="17.25" customHeight="1">
      <c r="B149" s="160"/>
      <c r="C149" s="164" t="s">
        <v>654</v>
      </c>
      <c r="D149" s="164"/>
      <c r="E149" s="164"/>
      <c r="F149" s="165" t="s">
        <v>655</v>
      </c>
      <c r="G149" s="166"/>
      <c r="H149" s="164"/>
      <c r="I149" s="164"/>
      <c r="J149" s="164" t="s">
        <v>656</v>
      </c>
      <c r="K149" s="161"/>
    </row>
    <row r="150" spans="2:11" s="1" customFormat="1" ht="5.25" customHeight="1">
      <c r="B150" s="172"/>
      <c r="C150" s="167"/>
      <c r="D150" s="167"/>
      <c r="E150" s="167"/>
      <c r="F150" s="167"/>
      <c r="G150" s="168"/>
      <c r="H150" s="167"/>
      <c r="I150" s="167"/>
      <c r="J150" s="167"/>
      <c r="K150" s="195"/>
    </row>
    <row r="151" spans="2:11" s="1" customFormat="1" ht="15" customHeight="1">
      <c r="B151" s="172"/>
      <c r="C151" s="199" t="s">
        <v>660</v>
      </c>
      <c r="D151" s="149"/>
      <c r="E151" s="149"/>
      <c r="F151" s="200" t="s">
        <v>657</v>
      </c>
      <c r="G151" s="149"/>
      <c r="H151" s="199" t="s">
        <v>697</v>
      </c>
      <c r="I151" s="199" t="s">
        <v>659</v>
      </c>
      <c r="J151" s="199">
        <v>120</v>
      </c>
      <c r="K151" s="195"/>
    </row>
    <row r="152" spans="2:11" s="1" customFormat="1" ht="15" customHeight="1">
      <c r="B152" s="172"/>
      <c r="C152" s="199" t="s">
        <v>706</v>
      </c>
      <c r="D152" s="149"/>
      <c r="E152" s="149"/>
      <c r="F152" s="200" t="s">
        <v>657</v>
      </c>
      <c r="G152" s="149"/>
      <c r="H152" s="199" t="s">
        <v>717</v>
      </c>
      <c r="I152" s="199" t="s">
        <v>659</v>
      </c>
      <c r="J152" s="199" t="s">
        <v>708</v>
      </c>
      <c r="K152" s="195"/>
    </row>
    <row r="153" spans="2:11" s="1" customFormat="1" ht="15" customHeight="1">
      <c r="B153" s="172"/>
      <c r="C153" s="199" t="s">
        <v>605</v>
      </c>
      <c r="D153" s="149"/>
      <c r="E153" s="149"/>
      <c r="F153" s="200" t="s">
        <v>657</v>
      </c>
      <c r="G153" s="149"/>
      <c r="H153" s="199" t="s">
        <v>718</v>
      </c>
      <c r="I153" s="199" t="s">
        <v>659</v>
      </c>
      <c r="J153" s="199" t="s">
        <v>708</v>
      </c>
      <c r="K153" s="195"/>
    </row>
    <row r="154" spans="2:11" s="1" customFormat="1" ht="15" customHeight="1">
      <c r="B154" s="172"/>
      <c r="C154" s="199" t="s">
        <v>662</v>
      </c>
      <c r="D154" s="149"/>
      <c r="E154" s="149"/>
      <c r="F154" s="200" t="s">
        <v>663</v>
      </c>
      <c r="G154" s="149"/>
      <c r="H154" s="199" t="s">
        <v>697</v>
      </c>
      <c r="I154" s="199" t="s">
        <v>659</v>
      </c>
      <c r="J154" s="199">
        <v>50</v>
      </c>
      <c r="K154" s="195"/>
    </row>
    <row r="155" spans="2:11" s="1" customFormat="1" ht="15" customHeight="1">
      <c r="B155" s="172"/>
      <c r="C155" s="199" t="s">
        <v>665</v>
      </c>
      <c r="D155" s="149"/>
      <c r="E155" s="149"/>
      <c r="F155" s="200" t="s">
        <v>657</v>
      </c>
      <c r="G155" s="149"/>
      <c r="H155" s="199" t="s">
        <v>697</v>
      </c>
      <c r="I155" s="199" t="s">
        <v>667</v>
      </c>
      <c r="J155" s="199"/>
      <c r="K155" s="195"/>
    </row>
    <row r="156" spans="2:11" s="1" customFormat="1" ht="15" customHeight="1">
      <c r="B156" s="172"/>
      <c r="C156" s="199" t="s">
        <v>676</v>
      </c>
      <c r="D156" s="149"/>
      <c r="E156" s="149"/>
      <c r="F156" s="200" t="s">
        <v>663</v>
      </c>
      <c r="G156" s="149"/>
      <c r="H156" s="199" t="s">
        <v>697</v>
      </c>
      <c r="I156" s="199" t="s">
        <v>659</v>
      </c>
      <c r="J156" s="199">
        <v>50</v>
      </c>
      <c r="K156" s="195"/>
    </row>
    <row r="157" spans="2:11" s="1" customFormat="1" ht="15" customHeight="1">
      <c r="B157" s="172"/>
      <c r="C157" s="199" t="s">
        <v>684</v>
      </c>
      <c r="D157" s="149"/>
      <c r="E157" s="149"/>
      <c r="F157" s="200" t="s">
        <v>663</v>
      </c>
      <c r="G157" s="149"/>
      <c r="H157" s="199" t="s">
        <v>697</v>
      </c>
      <c r="I157" s="199" t="s">
        <v>659</v>
      </c>
      <c r="J157" s="199">
        <v>50</v>
      </c>
      <c r="K157" s="195"/>
    </row>
    <row r="158" spans="2:11" s="1" customFormat="1" ht="15" customHeight="1">
      <c r="B158" s="172"/>
      <c r="C158" s="199" t="s">
        <v>682</v>
      </c>
      <c r="D158" s="149"/>
      <c r="E158" s="149"/>
      <c r="F158" s="200" t="s">
        <v>663</v>
      </c>
      <c r="G158" s="149"/>
      <c r="H158" s="199" t="s">
        <v>697</v>
      </c>
      <c r="I158" s="199" t="s">
        <v>659</v>
      </c>
      <c r="J158" s="199">
        <v>50</v>
      </c>
      <c r="K158" s="195"/>
    </row>
    <row r="159" spans="2:11" s="1" customFormat="1" ht="15" customHeight="1">
      <c r="B159" s="172"/>
      <c r="C159" s="199" t="s">
        <v>97</v>
      </c>
      <c r="D159" s="149"/>
      <c r="E159" s="149"/>
      <c r="F159" s="200" t="s">
        <v>657</v>
      </c>
      <c r="G159" s="149"/>
      <c r="H159" s="199" t="s">
        <v>719</v>
      </c>
      <c r="I159" s="199" t="s">
        <v>659</v>
      </c>
      <c r="J159" s="199" t="s">
        <v>720</v>
      </c>
      <c r="K159" s="195"/>
    </row>
    <row r="160" spans="2:11" s="1" customFormat="1" ht="15" customHeight="1">
      <c r="B160" s="172"/>
      <c r="C160" s="199" t="s">
        <v>721</v>
      </c>
      <c r="D160" s="149"/>
      <c r="E160" s="149"/>
      <c r="F160" s="200" t="s">
        <v>657</v>
      </c>
      <c r="G160" s="149"/>
      <c r="H160" s="199" t="s">
        <v>722</v>
      </c>
      <c r="I160" s="199" t="s">
        <v>692</v>
      </c>
      <c r="J160" s="199"/>
      <c r="K160" s="195"/>
    </row>
    <row r="161" spans="2:11" s="1" customFormat="1" ht="15" customHeight="1">
      <c r="B161" s="201"/>
      <c r="C161" s="181"/>
      <c r="D161" s="181"/>
      <c r="E161" s="181"/>
      <c r="F161" s="181"/>
      <c r="G161" s="181"/>
      <c r="H161" s="181"/>
      <c r="I161" s="181"/>
      <c r="J161" s="181"/>
      <c r="K161" s="202"/>
    </row>
    <row r="162" spans="2:11" s="1" customFormat="1" ht="18.75" customHeight="1">
      <c r="B162" s="183"/>
      <c r="C162" s="193"/>
      <c r="D162" s="193"/>
      <c r="E162" s="193"/>
      <c r="F162" s="203"/>
      <c r="G162" s="193"/>
      <c r="H162" s="193"/>
      <c r="I162" s="193"/>
      <c r="J162" s="193"/>
      <c r="K162" s="183"/>
    </row>
    <row r="163" spans="2:11" s="1" customFormat="1" ht="18.75" customHeight="1">
      <c r="B163" s="156"/>
      <c r="C163" s="156"/>
      <c r="D163" s="156"/>
      <c r="E163" s="156"/>
      <c r="F163" s="156"/>
      <c r="G163" s="156"/>
      <c r="H163" s="156"/>
      <c r="I163" s="156"/>
      <c r="J163" s="156"/>
      <c r="K163" s="156"/>
    </row>
    <row r="164" spans="2:11" s="1" customFormat="1" ht="7.5" customHeight="1">
      <c r="B164" s="138"/>
      <c r="C164" s="139"/>
      <c r="D164" s="139"/>
      <c r="E164" s="139"/>
      <c r="F164" s="139"/>
      <c r="G164" s="139"/>
      <c r="H164" s="139"/>
      <c r="I164" s="139"/>
      <c r="J164" s="139"/>
      <c r="K164" s="140"/>
    </row>
    <row r="165" spans="2:11" s="1" customFormat="1" ht="45" customHeight="1">
      <c r="B165" s="141"/>
      <c r="C165" s="378" t="s">
        <v>723</v>
      </c>
      <c r="D165" s="378"/>
      <c r="E165" s="378"/>
      <c r="F165" s="378"/>
      <c r="G165" s="378"/>
      <c r="H165" s="378"/>
      <c r="I165" s="378"/>
      <c r="J165" s="378"/>
      <c r="K165" s="142"/>
    </row>
    <row r="166" spans="2:11" s="1" customFormat="1" ht="17.25" customHeight="1">
      <c r="B166" s="141"/>
      <c r="C166" s="162" t="s">
        <v>651</v>
      </c>
      <c r="D166" s="162"/>
      <c r="E166" s="162"/>
      <c r="F166" s="162" t="s">
        <v>652</v>
      </c>
      <c r="G166" s="204"/>
      <c r="H166" s="205" t="s">
        <v>58</v>
      </c>
      <c r="I166" s="205" t="s">
        <v>61</v>
      </c>
      <c r="J166" s="162" t="s">
        <v>653</v>
      </c>
      <c r="K166" s="142"/>
    </row>
    <row r="167" spans="2:11" s="1" customFormat="1" ht="17.25" customHeight="1">
      <c r="B167" s="143"/>
      <c r="C167" s="164" t="s">
        <v>654</v>
      </c>
      <c r="D167" s="164"/>
      <c r="E167" s="164"/>
      <c r="F167" s="165" t="s">
        <v>655</v>
      </c>
      <c r="G167" s="206"/>
      <c r="H167" s="207"/>
      <c r="I167" s="207"/>
      <c r="J167" s="164" t="s">
        <v>656</v>
      </c>
      <c r="K167" s="144"/>
    </row>
    <row r="168" spans="2:11" s="1" customFormat="1" ht="5.25" customHeight="1">
      <c r="B168" s="172"/>
      <c r="C168" s="167"/>
      <c r="D168" s="167"/>
      <c r="E168" s="167"/>
      <c r="F168" s="167"/>
      <c r="G168" s="168"/>
      <c r="H168" s="167"/>
      <c r="I168" s="167"/>
      <c r="J168" s="167"/>
      <c r="K168" s="195"/>
    </row>
    <row r="169" spans="2:11" s="1" customFormat="1" ht="15" customHeight="1">
      <c r="B169" s="172"/>
      <c r="C169" s="149" t="s">
        <v>660</v>
      </c>
      <c r="D169" s="149"/>
      <c r="E169" s="149"/>
      <c r="F169" s="170" t="s">
        <v>657</v>
      </c>
      <c r="G169" s="149"/>
      <c r="H169" s="149" t="s">
        <v>697</v>
      </c>
      <c r="I169" s="149" t="s">
        <v>659</v>
      </c>
      <c r="J169" s="149">
        <v>120</v>
      </c>
      <c r="K169" s="195"/>
    </row>
    <row r="170" spans="2:11" s="1" customFormat="1" ht="15" customHeight="1">
      <c r="B170" s="172"/>
      <c r="C170" s="149" t="s">
        <v>706</v>
      </c>
      <c r="D170" s="149"/>
      <c r="E170" s="149"/>
      <c r="F170" s="170" t="s">
        <v>657</v>
      </c>
      <c r="G170" s="149"/>
      <c r="H170" s="149" t="s">
        <v>707</v>
      </c>
      <c r="I170" s="149" t="s">
        <v>659</v>
      </c>
      <c r="J170" s="149" t="s">
        <v>708</v>
      </c>
      <c r="K170" s="195"/>
    </row>
    <row r="171" spans="2:11" s="1" customFormat="1" ht="15" customHeight="1">
      <c r="B171" s="172"/>
      <c r="C171" s="149" t="s">
        <v>605</v>
      </c>
      <c r="D171" s="149"/>
      <c r="E171" s="149"/>
      <c r="F171" s="170" t="s">
        <v>657</v>
      </c>
      <c r="G171" s="149"/>
      <c r="H171" s="149" t="s">
        <v>724</v>
      </c>
      <c r="I171" s="149" t="s">
        <v>659</v>
      </c>
      <c r="J171" s="149" t="s">
        <v>708</v>
      </c>
      <c r="K171" s="195"/>
    </row>
    <row r="172" spans="2:11" s="1" customFormat="1" ht="15" customHeight="1">
      <c r="B172" s="172"/>
      <c r="C172" s="149" t="s">
        <v>662</v>
      </c>
      <c r="D172" s="149"/>
      <c r="E172" s="149"/>
      <c r="F172" s="170" t="s">
        <v>663</v>
      </c>
      <c r="G172" s="149"/>
      <c r="H172" s="149" t="s">
        <v>724</v>
      </c>
      <c r="I172" s="149" t="s">
        <v>659</v>
      </c>
      <c r="J172" s="149">
        <v>50</v>
      </c>
      <c r="K172" s="195"/>
    </row>
    <row r="173" spans="2:11" s="1" customFormat="1" ht="15" customHeight="1">
      <c r="B173" s="172"/>
      <c r="C173" s="149" t="s">
        <v>665</v>
      </c>
      <c r="D173" s="149"/>
      <c r="E173" s="149"/>
      <c r="F173" s="170" t="s">
        <v>657</v>
      </c>
      <c r="G173" s="149"/>
      <c r="H173" s="149" t="s">
        <v>724</v>
      </c>
      <c r="I173" s="149" t="s">
        <v>667</v>
      </c>
      <c r="J173" s="149"/>
      <c r="K173" s="195"/>
    </row>
    <row r="174" spans="2:11" s="1" customFormat="1" ht="15" customHeight="1">
      <c r="B174" s="172"/>
      <c r="C174" s="149" t="s">
        <v>676</v>
      </c>
      <c r="D174" s="149"/>
      <c r="E174" s="149"/>
      <c r="F174" s="170" t="s">
        <v>663</v>
      </c>
      <c r="G174" s="149"/>
      <c r="H174" s="149" t="s">
        <v>724</v>
      </c>
      <c r="I174" s="149" t="s">
        <v>659</v>
      </c>
      <c r="J174" s="149">
        <v>50</v>
      </c>
      <c r="K174" s="195"/>
    </row>
    <row r="175" spans="2:11" s="1" customFormat="1" ht="15" customHeight="1">
      <c r="B175" s="172"/>
      <c r="C175" s="149" t="s">
        <v>684</v>
      </c>
      <c r="D175" s="149"/>
      <c r="E175" s="149"/>
      <c r="F175" s="170" t="s">
        <v>663</v>
      </c>
      <c r="G175" s="149"/>
      <c r="H175" s="149" t="s">
        <v>724</v>
      </c>
      <c r="I175" s="149" t="s">
        <v>659</v>
      </c>
      <c r="J175" s="149">
        <v>50</v>
      </c>
      <c r="K175" s="195"/>
    </row>
    <row r="176" spans="2:11" s="1" customFormat="1" ht="15" customHeight="1">
      <c r="B176" s="172"/>
      <c r="C176" s="149" t="s">
        <v>682</v>
      </c>
      <c r="D176" s="149"/>
      <c r="E176" s="149"/>
      <c r="F176" s="170" t="s">
        <v>663</v>
      </c>
      <c r="G176" s="149"/>
      <c r="H176" s="149" t="s">
        <v>724</v>
      </c>
      <c r="I176" s="149" t="s">
        <v>659</v>
      </c>
      <c r="J176" s="149">
        <v>50</v>
      </c>
      <c r="K176" s="195"/>
    </row>
    <row r="177" spans="2:11" s="1" customFormat="1" ht="15" customHeight="1">
      <c r="B177" s="172"/>
      <c r="C177" s="149" t="s">
        <v>113</v>
      </c>
      <c r="D177" s="149"/>
      <c r="E177" s="149"/>
      <c r="F177" s="170" t="s">
        <v>657</v>
      </c>
      <c r="G177" s="149"/>
      <c r="H177" s="149" t="s">
        <v>725</v>
      </c>
      <c r="I177" s="149" t="s">
        <v>726</v>
      </c>
      <c r="J177" s="149"/>
      <c r="K177" s="195"/>
    </row>
    <row r="178" spans="2:11" s="1" customFormat="1" ht="15" customHeight="1">
      <c r="B178" s="172"/>
      <c r="C178" s="149" t="s">
        <v>61</v>
      </c>
      <c r="D178" s="149"/>
      <c r="E178" s="149"/>
      <c r="F178" s="170" t="s">
        <v>657</v>
      </c>
      <c r="G178" s="149"/>
      <c r="H178" s="149" t="s">
        <v>727</v>
      </c>
      <c r="I178" s="149" t="s">
        <v>728</v>
      </c>
      <c r="J178" s="149">
        <v>1</v>
      </c>
      <c r="K178" s="195"/>
    </row>
    <row r="179" spans="2:11" s="1" customFormat="1" ht="15" customHeight="1">
      <c r="B179" s="172"/>
      <c r="C179" s="149" t="s">
        <v>57</v>
      </c>
      <c r="D179" s="149"/>
      <c r="E179" s="149"/>
      <c r="F179" s="170" t="s">
        <v>657</v>
      </c>
      <c r="G179" s="149"/>
      <c r="H179" s="149" t="s">
        <v>729</v>
      </c>
      <c r="I179" s="149" t="s">
        <v>659</v>
      </c>
      <c r="J179" s="149">
        <v>20</v>
      </c>
      <c r="K179" s="195"/>
    </row>
    <row r="180" spans="2:11" s="1" customFormat="1" ht="15" customHeight="1">
      <c r="B180" s="172"/>
      <c r="C180" s="149" t="s">
        <v>58</v>
      </c>
      <c r="D180" s="149"/>
      <c r="E180" s="149"/>
      <c r="F180" s="170" t="s">
        <v>657</v>
      </c>
      <c r="G180" s="149"/>
      <c r="H180" s="149" t="s">
        <v>730</v>
      </c>
      <c r="I180" s="149" t="s">
        <v>659</v>
      </c>
      <c r="J180" s="149">
        <v>255</v>
      </c>
      <c r="K180" s="195"/>
    </row>
    <row r="181" spans="2:11" s="1" customFormat="1" ht="15" customHeight="1">
      <c r="B181" s="172"/>
      <c r="C181" s="149" t="s">
        <v>114</v>
      </c>
      <c r="D181" s="149"/>
      <c r="E181" s="149"/>
      <c r="F181" s="170" t="s">
        <v>657</v>
      </c>
      <c r="G181" s="149"/>
      <c r="H181" s="149" t="s">
        <v>621</v>
      </c>
      <c r="I181" s="149" t="s">
        <v>659</v>
      </c>
      <c r="J181" s="149">
        <v>10</v>
      </c>
      <c r="K181" s="195"/>
    </row>
    <row r="182" spans="2:11" s="1" customFormat="1" ht="15" customHeight="1">
      <c r="B182" s="172"/>
      <c r="C182" s="149" t="s">
        <v>115</v>
      </c>
      <c r="D182" s="149"/>
      <c r="E182" s="149"/>
      <c r="F182" s="170" t="s">
        <v>657</v>
      </c>
      <c r="G182" s="149"/>
      <c r="H182" s="149" t="s">
        <v>731</v>
      </c>
      <c r="I182" s="149" t="s">
        <v>692</v>
      </c>
      <c r="J182" s="149"/>
      <c r="K182" s="195"/>
    </row>
    <row r="183" spans="2:11" s="1" customFormat="1" ht="15" customHeight="1">
      <c r="B183" s="172"/>
      <c r="C183" s="149" t="s">
        <v>732</v>
      </c>
      <c r="D183" s="149"/>
      <c r="E183" s="149"/>
      <c r="F183" s="170" t="s">
        <v>657</v>
      </c>
      <c r="G183" s="149"/>
      <c r="H183" s="149" t="s">
        <v>733</v>
      </c>
      <c r="I183" s="149" t="s">
        <v>692</v>
      </c>
      <c r="J183" s="149"/>
      <c r="K183" s="195"/>
    </row>
    <row r="184" spans="2:11" s="1" customFormat="1" ht="15" customHeight="1">
      <c r="B184" s="172"/>
      <c r="C184" s="149" t="s">
        <v>721</v>
      </c>
      <c r="D184" s="149"/>
      <c r="E184" s="149"/>
      <c r="F184" s="170" t="s">
        <v>657</v>
      </c>
      <c r="G184" s="149"/>
      <c r="H184" s="149" t="s">
        <v>734</v>
      </c>
      <c r="I184" s="149" t="s">
        <v>692</v>
      </c>
      <c r="J184" s="149"/>
      <c r="K184" s="195"/>
    </row>
    <row r="185" spans="2:11" s="1" customFormat="1" ht="15" customHeight="1">
      <c r="B185" s="172"/>
      <c r="C185" s="149" t="s">
        <v>117</v>
      </c>
      <c r="D185" s="149"/>
      <c r="E185" s="149"/>
      <c r="F185" s="170" t="s">
        <v>663</v>
      </c>
      <c r="G185" s="149"/>
      <c r="H185" s="149" t="s">
        <v>735</v>
      </c>
      <c r="I185" s="149" t="s">
        <v>659</v>
      </c>
      <c r="J185" s="149">
        <v>50</v>
      </c>
      <c r="K185" s="195"/>
    </row>
    <row r="186" spans="2:11" s="1" customFormat="1" ht="15" customHeight="1">
      <c r="B186" s="172"/>
      <c r="C186" s="149" t="s">
        <v>736</v>
      </c>
      <c r="D186" s="149"/>
      <c r="E186" s="149"/>
      <c r="F186" s="170" t="s">
        <v>663</v>
      </c>
      <c r="G186" s="149"/>
      <c r="H186" s="149" t="s">
        <v>737</v>
      </c>
      <c r="I186" s="149" t="s">
        <v>738</v>
      </c>
      <c r="J186" s="149"/>
      <c r="K186" s="195"/>
    </row>
    <row r="187" spans="2:11" s="1" customFormat="1" ht="15" customHeight="1">
      <c r="B187" s="172"/>
      <c r="C187" s="149" t="s">
        <v>739</v>
      </c>
      <c r="D187" s="149"/>
      <c r="E187" s="149"/>
      <c r="F187" s="170" t="s">
        <v>663</v>
      </c>
      <c r="G187" s="149"/>
      <c r="H187" s="149" t="s">
        <v>740</v>
      </c>
      <c r="I187" s="149" t="s">
        <v>738</v>
      </c>
      <c r="J187" s="149"/>
      <c r="K187" s="195"/>
    </row>
    <row r="188" spans="2:11" s="1" customFormat="1" ht="15" customHeight="1">
      <c r="B188" s="172"/>
      <c r="C188" s="149" t="s">
        <v>741</v>
      </c>
      <c r="D188" s="149"/>
      <c r="E188" s="149"/>
      <c r="F188" s="170" t="s">
        <v>663</v>
      </c>
      <c r="G188" s="149"/>
      <c r="H188" s="149" t="s">
        <v>742</v>
      </c>
      <c r="I188" s="149" t="s">
        <v>738</v>
      </c>
      <c r="J188" s="149"/>
      <c r="K188" s="195"/>
    </row>
    <row r="189" spans="2:11" s="1" customFormat="1" ht="15" customHeight="1">
      <c r="B189" s="172"/>
      <c r="C189" s="208" t="s">
        <v>743</v>
      </c>
      <c r="D189" s="149"/>
      <c r="E189" s="149"/>
      <c r="F189" s="170" t="s">
        <v>663</v>
      </c>
      <c r="G189" s="149"/>
      <c r="H189" s="149" t="s">
        <v>744</v>
      </c>
      <c r="I189" s="149" t="s">
        <v>745</v>
      </c>
      <c r="J189" s="209" t="s">
        <v>746</v>
      </c>
      <c r="K189" s="195"/>
    </row>
    <row r="190" spans="2:11" s="13" customFormat="1" ht="15" customHeight="1">
      <c r="B190" s="210"/>
      <c r="C190" s="211" t="s">
        <v>747</v>
      </c>
      <c r="D190" s="212"/>
      <c r="E190" s="212"/>
      <c r="F190" s="213" t="s">
        <v>663</v>
      </c>
      <c r="G190" s="212"/>
      <c r="H190" s="212" t="s">
        <v>748</v>
      </c>
      <c r="I190" s="212" t="s">
        <v>745</v>
      </c>
      <c r="J190" s="214" t="s">
        <v>746</v>
      </c>
      <c r="K190" s="215"/>
    </row>
    <row r="191" spans="2:11" s="1" customFormat="1" ht="15" customHeight="1">
      <c r="B191" s="172"/>
      <c r="C191" s="208" t="s">
        <v>46</v>
      </c>
      <c r="D191" s="149"/>
      <c r="E191" s="149"/>
      <c r="F191" s="170" t="s">
        <v>657</v>
      </c>
      <c r="G191" s="149"/>
      <c r="H191" s="146" t="s">
        <v>749</v>
      </c>
      <c r="I191" s="149" t="s">
        <v>750</v>
      </c>
      <c r="J191" s="149"/>
      <c r="K191" s="195"/>
    </row>
    <row r="192" spans="2:11" s="1" customFormat="1" ht="15" customHeight="1">
      <c r="B192" s="172"/>
      <c r="C192" s="208" t="s">
        <v>751</v>
      </c>
      <c r="D192" s="149"/>
      <c r="E192" s="149"/>
      <c r="F192" s="170" t="s">
        <v>657</v>
      </c>
      <c r="G192" s="149"/>
      <c r="H192" s="149" t="s">
        <v>752</v>
      </c>
      <c r="I192" s="149" t="s">
        <v>692</v>
      </c>
      <c r="J192" s="149"/>
      <c r="K192" s="195"/>
    </row>
    <row r="193" spans="2:11" s="1" customFormat="1" ht="15" customHeight="1">
      <c r="B193" s="172"/>
      <c r="C193" s="208" t="s">
        <v>753</v>
      </c>
      <c r="D193" s="149"/>
      <c r="E193" s="149"/>
      <c r="F193" s="170" t="s">
        <v>657</v>
      </c>
      <c r="G193" s="149"/>
      <c r="H193" s="149" t="s">
        <v>754</v>
      </c>
      <c r="I193" s="149" t="s">
        <v>692</v>
      </c>
      <c r="J193" s="149"/>
      <c r="K193" s="195"/>
    </row>
    <row r="194" spans="2:11" s="1" customFormat="1" ht="15" customHeight="1">
      <c r="B194" s="172"/>
      <c r="C194" s="208" t="s">
        <v>755</v>
      </c>
      <c r="D194" s="149"/>
      <c r="E194" s="149"/>
      <c r="F194" s="170" t="s">
        <v>663</v>
      </c>
      <c r="G194" s="149"/>
      <c r="H194" s="149" t="s">
        <v>756</v>
      </c>
      <c r="I194" s="149" t="s">
        <v>692</v>
      </c>
      <c r="J194" s="149"/>
      <c r="K194" s="195"/>
    </row>
    <row r="195" spans="2:11" s="1" customFormat="1" ht="15" customHeight="1">
      <c r="B195" s="201"/>
      <c r="C195" s="216"/>
      <c r="D195" s="181"/>
      <c r="E195" s="181"/>
      <c r="F195" s="181"/>
      <c r="G195" s="181"/>
      <c r="H195" s="181"/>
      <c r="I195" s="181"/>
      <c r="J195" s="181"/>
      <c r="K195" s="202"/>
    </row>
    <row r="196" spans="2:11" s="1" customFormat="1" ht="18.75" customHeight="1">
      <c r="B196" s="183"/>
      <c r="C196" s="193"/>
      <c r="D196" s="193"/>
      <c r="E196" s="193"/>
      <c r="F196" s="203"/>
      <c r="G196" s="193"/>
      <c r="H196" s="193"/>
      <c r="I196" s="193"/>
      <c r="J196" s="193"/>
      <c r="K196" s="183"/>
    </row>
    <row r="197" spans="2:11" s="1" customFormat="1" ht="18.75" customHeight="1">
      <c r="B197" s="183"/>
      <c r="C197" s="193"/>
      <c r="D197" s="193"/>
      <c r="E197" s="193"/>
      <c r="F197" s="203"/>
      <c r="G197" s="193"/>
      <c r="H197" s="193"/>
      <c r="I197" s="193"/>
      <c r="J197" s="193"/>
      <c r="K197" s="183"/>
    </row>
    <row r="198" spans="2:11" s="1" customFormat="1" ht="18.75" customHeight="1">
      <c r="B198" s="156"/>
      <c r="C198" s="156"/>
      <c r="D198" s="156"/>
      <c r="E198" s="156"/>
      <c r="F198" s="156"/>
      <c r="G198" s="156"/>
      <c r="H198" s="156"/>
      <c r="I198" s="156"/>
      <c r="J198" s="156"/>
      <c r="K198" s="156"/>
    </row>
    <row r="199" spans="2:11" s="1" customFormat="1" ht="13.5">
      <c r="B199" s="138"/>
      <c r="C199" s="139"/>
      <c r="D199" s="139"/>
      <c r="E199" s="139"/>
      <c r="F199" s="139"/>
      <c r="G199" s="139"/>
      <c r="H199" s="139"/>
      <c r="I199" s="139"/>
      <c r="J199" s="139"/>
      <c r="K199" s="140"/>
    </row>
    <row r="200" spans="2:11" s="1" customFormat="1" ht="21">
      <c r="B200" s="141"/>
      <c r="C200" s="378" t="s">
        <v>757</v>
      </c>
      <c r="D200" s="378"/>
      <c r="E200" s="378"/>
      <c r="F200" s="378"/>
      <c r="G200" s="378"/>
      <c r="H200" s="378"/>
      <c r="I200" s="378"/>
      <c r="J200" s="378"/>
      <c r="K200" s="142"/>
    </row>
    <row r="201" spans="2:11" s="1" customFormat="1" ht="25.5" customHeight="1">
      <c r="B201" s="141"/>
      <c r="C201" s="217" t="s">
        <v>758</v>
      </c>
      <c r="D201" s="217"/>
      <c r="E201" s="217"/>
      <c r="F201" s="217" t="s">
        <v>759</v>
      </c>
      <c r="G201" s="218"/>
      <c r="H201" s="381" t="s">
        <v>760</v>
      </c>
      <c r="I201" s="381"/>
      <c r="J201" s="381"/>
      <c r="K201" s="142"/>
    </row>
    <row r="202" spans="2:11" s="1" customFormat="1" ht="5.25" customHeight="1">
      <c r="B202" s="172"/>
      <c r="C202" s="167"/>
      <c r="D202" s="167"/>
      <c r="E202" s="167"/>
      <c r="F202" s="167"/>
      <c r="G202" s="193"/>
      <c r="H202" s="167"/>
      <c r="I202" s="167"/>
      <c r="J202" s="167"/>
      <c r="K202" s="195"/>
    </row>
    <row r="203" spans="2:11" s="1" customFormat="1" ht="15" customHeight="1">
      <c r="B203" s="172"/>
      <c r="C203" s="149" t="s">
        <v>750</v>
      </c>
      <c r="D203" s="149"/>
      <c r="E203" s="149"/>
      <c r="F203" s="170" t="s">
        <v>47</v>
      </c>
      <c r="G203" s="149"/>
      <c r="H203" s="382" t="s">
        <v>761</v>
      </c>
      <c r="I203" s="382"/>
      <c r="J203" s="382"/>
      <c r="K203" s="195"/>
    </row>
    <row r="204" spans="2:11" s="1" customFormat="1" ht="15" customHeight="1">
      <c r="B204" s="172"/>
      <c r="C204" s="149"/>
      <c r="D204" s="149"/>
      <c r="E204" s="149"/>
      <c r="F204" s="170" t="s">
        <v>48</v>
      </c>
      <c r="G204" s="149"/>
      <c r="H204" s="382" t="s">
        <v>762</v>
      </c>
      <c r="I204" s="382"/>
      <c r="J204" s="382"/>
      <c r="K204" s="195"/>
    </row>
    <row r="205" spans="2:11" s="1" customFormat="1" ht="15" customHeight="1">
      <c r="B205" s="172"/>
      <c r="C205" s="149"/>
      <c r="D205" s="149"/>
      <c r="E205" s="149"/>
      <c r="F205" s="170" t="s">
        <v>51</v>
      </c>
      <c r="G205" s="149"/>
      <c r="H205" s="382" t="s">
        <v>763</v>
      </c>
      <c r="I205" s="382"/>
      <c r="J205" s="382"/>
      <c r="K205" s="195"/>
    </row>
    <row r="206" spans="2:11" s="1" customFormat="1" ht="15" customHeight="1">
      <c r="B206" s="172"/>
      <c r="C206" s="149"/>
      <c r="D206" s="149"/>
      <c r="E206" s="149"/>
      <c r="F206" s="170" t="s">
        <v>49</v>
      </c>
      <c r="G206" s="149"/>
      <c r="H206" s="382" t="s">
        <v>764</v>
      </c>
      <c r="I206" s="382"/>
      <c r="J206" s="382"/>
      <c r="K206" s="195"/>
    </row>
    <row r="207" spans="2:11" s="1" customFormat="1" ht="15" customHeight="1">
      <c r="B207" s="172"/>
      <c r="C207" s="149"/>
      <c r="D207" s="149"/>
      <c r="E207" s="149"/>
      <c r="F207" s="170" t="s">
        <v>50</v>
      </c>
      <c r="G207" s="149"/>
      <c r="H207" s="382" t="s">
        <v>765</v>
      </c>
      <c r="I207" s="382"/>
      <c r="J207" s="382"/>
      <c r="K207" s="195"/>
    </row>
    <row r="208" spans="2:11" s="1" customFormat="1" ht="15" customHeight="1">
      <c r="B208" s="172"/>
      <c r="C208" s="149"/>
      <c r="D208" s="149"/>
      <c r="E208" s="149"/>
      <c r="F208" s="170"/>
      <c r="G208" s="149"/>
      <c r="H208" s="149"/>
      <c r="I208" s="149"/>
      <c r="J208" s="149"/>
      <c r="K208" s="195"/>
    </row>
    <row r="209" spans="2:11" s="1" customFormat="1" ht="15" customHeight="1">
      <c r="B209" s="172"/>
      <c r="C209" s="149" t="s">
        <v>704</v>
      </c>
      <c r="D209" s="149"/>
      <c r="E209" s="149"/>
      <c r="F209" s="170" t="s">
        <v>83</v>
      </c>
      <c r="G209" s="149"/>
      <c r="H209" s="382" t="s">
        <v>766</v>
      </c>
      <c r="I209" s="382"/>
      <c r="J209" s="382"/>
      <c r="K209" s="195"/>
    </row>
    <row r="210" spans="2:11" s="1" customFormat="1" ht="15" customHeight="1">
      <c r="B210" s="172"/>
      <c r="C210" s="149"/>
      <c r="D210" s="149"/>
      <c r="E210" s="149"/>
      <c r="F210" s="170" t="s">
        <v>600</v>
      </c>
      <c r="G210" s="149"/>
      <c r="H210" s="382" t="s">
        <v>601</v>
      </c>
      <c r="I210" s="382"/>
      <c r="J210" s="382"/>
      <c r="K210" s="195"/>
    </row>
    <row r="211" spans="2:11" s="1" customFormat="1" ht="15" customHeight="1">
      <c r="B211" s="172"/>
      <c r="C211" s="149"/>
      <c r="D211" s="149"/>
      <c r="E211" s="149"/>
      <c r="F211" s="170" t="s">
        <v>598</v>
      </c>
      <c r="G211" s="149"/>
      <c r="H211" s="382" t="s">
        <v>767</v>
      </c>
      <c r="I211" s="382"/>
      <c r="J211" s="382"/>
      <c r="K211" s="195"/>
    </row>
    <row r="212" spans="2:11" s="1" customFormat="1" ht="15" customHeight="1">
      <c r="B212" s="219"/>
      <c r="C212" s="149"/>
      <c r="D212" s="149"/>
      <c r="E212" s="149"/>
      <c r="F212" s="170" t="s">
        <v>602</v>
      </c>
      <c r="G212" s="208"/>
      <c r="H212" s="383" t="s">
        <v>603</v>
      </c>
      <c r="I212" s="383"/>
      <c r="J212" s="383"/>
      <c r="K212" s="220"/>
    </row>
    <row r="213" spans="2:11" s="1" customFormat="1" ht="15" customHeight="1">
      <c r="B213" s="219"/>
      <c r="C213" s="149"/>
      <c r="D213" s="149"/>
      <c r="E213" s="149"/>
      <c r="F213" s="170" t="s">
        <v>604</v>
      </c>
      <c r="G213" s="208"/>
      <c r="H213" s="383" t="s">
        <v>768</v>
      </c>
      <c r="I213" s="383"/>
      <c r="J213" s="383"/>
      <c r="K213" s="220"/>
    </row>
    <row r="214" spans="2:11" s="1" customFormat="1" ht="15" customHeight="1">
      <c r="B214" s="219"/>
      <c r="C214" s="149"/>
      <c r="D214" s="149"/>
      <c r="E214" s="149"/>
      <c r="F214" s="170"/>
      <c r="G214" s="208"/>
      <c r="H214" s="199"/>
      <c r="I214" s="199"/>
      <c r="J214" s="199"/>
      <c r="K214" s="220"/>
    </row>
    <row r="215" spans="2:11" s="1" customFormat="1" ht="15" customHeight="1">
      <c r="B215" s="219"/>
      <c r="C215" s="149" t="s">
        <v>728</v>
      </c>
      <c r="D215" s="149"/>
      <c r="E215" s="149"/>
      <c r="F215" s="170">
        <v>1</v>
      </c>
      <c r="G215" s="208"/>
      <c r="H215" s="383" t="s">
        <v>769</v>
      </c>
      <c r="I215" s="383"/>
      <c r="J215" s="383"/>
      <c r="K215" s="220"/>
    </row>
    <row r="216" spans="2:11" s="1" customFormat="1" ht="15" customHeight="1">
      <c r="B216" s="219"/>
      <c r="C216" s="149"/>
      <c r="D216" s="149"/>
      <c r="E216" s="149"/>
      <c r="F216" s="170">
        <v>2</v>
      </c>
      <c r="G216" s="208"/>
      <c r="H216" s="383" t="s">
        <v>770</v>
      </c>
      <c r="I216" s="383"/>
      <c r="J216" s="383"/>
      <c r="K216" s="220"/>
    </row>
    <row r="217" spans="2:11" s="1" customFormat="1" ht="15" customHeight="1">
      <c r="B217" s="219"/>
      <c r="C217" s="149"/>
      <c r="D217" s="149"/>
      <c r="E217" s="149"/>
      <c r="F217" s="170">
        <v>3</v>
      </c>
      <c r="G217" s="208"/>
      <c r="H217" s="383" t="s">
        <v>771</v>
      </c>
      <c r="I217" s="383"/>
      <c r="J217" s="383"/>
      <c r="K217" s="220"/>
    </row>
    <row r="218" spans="2:11" s="1" customFormat="1" ht="15" customHeight="1">
      <c r="B218" s="219"/>
      <c r="C218" s="149"/>
      <c r="D218" s="149"/>
      <c r="E218" s="149"/>
      <c r="F218" s="170">
        <v>4</v>
      </c>
      <c r="G218" s="208"/>
      <c r="H218" s="383" t="s">
        <v>772</v>
      </c>
      <c r="I218" s="383"/>
      <c r="J218" s="383"/>
      <c r="K218" s="220"/>
    </row>
    <row r="219" spans="2:11" s="1" customFormat="1" ht="12.75" customHeight="1">
      <c r="B219" s="221"/>
      <c r="C219" s="222"/>
      <c r="D219" s="222"/>
      <c r="E219" s="222"/>
      <c r="F219" s="222"/>
      <c r="G219" s="222"/>
      <c r="H219" s="222"/>
      <c r="I219" s="222"/>
      <c r="J219" s="222"/>
      <c r="K219" s="22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1 - Stavební část</vt:lpstr>
      <vt:lpstr>2.1 - Zdravotní technika</vt:lpstr>
      <vt:lpstr>2.2 - Elektroinstalace</vt:lpstr>
      <vt:lpstr>Pokyny pro vyplnění</vt:lpstr>
      <vt:lpstr>'1 - Stavební část'!Názvy_tisku</vt:lpstr>
      <vt:lpstr>'2.1 - Zdravotní technika'!Názvy_tisku</vt:lpstr>
      <vt:lpstr>'2.2 - Elektroinstalace'!Názvy_tisku</vt:lpstr>
      <vt:lpstr>'Rekapitulace stavby'!Názvy_tisku</vt:lpstr>
      <vt:lpstr>'1 - Stavební část'!Oblast_tisku</vt:lpstr>
      <vt:lpstr>'2.1 - Zdravotní technika'!Oblast_tisku</vt:lpstr>
      <vt:lpstr>'2.2 - Elektroinstalace'!Oblast_tisku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MILICKA2\AtelierZidka</dc:creator>
  <cp:lastModifiedBy>Furch Dalibor</cp:lastModifiedBy>
  <dcterms:created xsi:type="dcterms:W3CDTF">2025-05-19T07:39:32Z</dcterms:created>
  <dcterms:modified xsi:type="dcterms:W3CDTF">2025-05-20T14:44:26Z</dcterms:modified>
</cp:coreProperties>
</file>