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5480" windowHeight="6165" activeTab="0"/>
  </bookViews>
  <sheets>
    <sheet name="ZTI" sheetId="1" r:id="rId1"/>
  </sheets>
  <definedNames/>
  <calcPr fullCalcOnLoad="1"/>
</workbook>
</file>

<file path=xl/sharedStrings.xml><?xml version="1.0" encoding="utf-8"?>
<sst xmlns="http://schemas.openxmlformats.org/spreadsheetml/2006/main" count="98" uniqueCount="65">
  <si>
    <t>1</t>
  </si>
  <si>
    <t>m</t>
  </si>
  <si>
    <t>ks</t>
  </si>
  <si>
    <t>Č</t>
  </si>
  <si>
    <t>M.j.</t>
  </si>
  <si>
    <t>Množství</t>
  </si>
  <si>
    <t xml:space="preserve"> </t>
  </si>
  <si>
    <t>Vnitřní kanalizace</t>
  </si>
  <si>
    <t>Oprava-vsazení odbočky, potrubí PVC hrdlové D 110</t>
  </si>
  <si>
    <t>kus</t>
  </si>
  <si>
    <t>2</t>
  </si>
  <si>
    <t>Demontáž potrubí z PVC do D 114 mm</t>
  </si>
  <si>
    <t>3</t>
  </si>
  <si>
    <t>Potrubí HT připojovací D 50 x 1,8 mm</t>
  </si>
  <si>
    <t>4</t>
  </si>
  <si>
    <t>Vyvedení odpadních výpustek D 50 x 1,8</t>
  </si>
  <si>
    <t>5</t>
  </si>
  <si>
    <t>Zkouška těsnosti kanalizace vodou DN 125</t>
  </si>
  <si>
    <t>Vnitřní vodovod</t>
  </si>
  <si>
    <t>6</t>
  </si>
  <si>
    <t>Oprava-propojení dosavadního potrubí do DN32</t>
  </si>
  <si>
    <t>7</t>
  </si>
  <si>
    <t>Demontáž rozvodů vody z plastů do D 32</t>
  </si>
  <si>
    <t>8</t>
  </si>
  <si>
    <t>Potrubí z PPR Instaplast, teplá, D 20x3,4 mm</t>
  </si>
  <si>
    <t>9</t>
  </si>
  <si>
    <t>Potrubí z PPR Instaplast, teplá, D 25x4,2 mm</t>
  </si>
  <si>
    <t>10</t>
  </si>
  <si>
    <t>Sestavení plastového rozvodu vody D 20 mm</t>
  </si>
  <si>
    <t>11</t>
  </si>
  <si>
    <t>Izolace návleková MIRELON PRO tl. stěny 9 mm</t>
  </si>
  <si>
    <t>12</t>
  </si>
  <si>
    <t>Příplatek za montáž izolačních tvarovek DN 25</t>
  </si>
  <si>
    <t>13</t>
  </si>
  <si>
    <t>Vyvedení a upevnění výpustek DN 15</t>
  </si>
  <si>
    <t>14</t>
  </si>
  <si>
    <t>Uzavření/otevření vodovodního potrubí při opravě</t>
  </si>
  <si>
    <t>15</t>
  </si>
  <si>
    <t>Hadice flexibilní k baterii,DN 15 x M10,délka 0,5m</t>
  </si>
  <si>
    <t>soubor</t>
  </si>
  <si>
    <t>16</t>
  </si>
  <si>
    <t>Hadice sanitární flexibilní, DN 15, délka 1,0 m</t>
  </si>
  <si>
    <t>17</t>
  </si>
  <si>
    <t>Nástěnka pro pevné trubky D 20xR1/2</t>
  </si>
  <si>
    <t>18</t>
  </si>
  <si>
    <t>Kohout kulový, podomítkový DN 15</t>
  </si>
  <si>
    <t>19</t>
  </si>
  <si>
    <t>Kohout kulový pračkový DN15 x DN20</t>
  </si>
  <si>
    <t>20</t>
  </si>
  <si>
    <t>Tlaková zkouška vodovodního potrubí DN 32</t>
  </si>
  <si>
    <t>Strojní vybavení</t>
  </si>
  <si>
    <t>21</t>
  </si>
  <si>
    <t>konzola pro potrubí vodovodu</t>
  </si>
  <si>
    <t>22</t>
  </si>
  <si>
    <t>konzola pro potrubí kanalizace, závitová tyč d10-1,5m, třmenová příchytka</t>
  </si>
  <si>
    <t>Zařizovací předměty</t>
  </si>
  <si>
    <t>23</t>
  </si>
  <si>
    <t>Montáž dřezů jednoduchých</t>
  </si>
  <si>
    <t>24</t>
  </si>
  <si>
    <t>Ventil rohový s filtrem IVAR.KING DN 15 x DN 10</t>
  </si>
  <si>
    <t>25</t>
  </si>
  <si>
    <t>Baterie dřezová stojánková ruční, bez otvír.odpadu</t>
  </si>
  <si>
    <t>26</t>
  </si>
  <si>
    <t>Sifon dřezový HL100G, D 40, 50 mm, 6/4"</t>
  </si>
  <si>
    <t>Orientační soupis prací a dodávek ZTI (zkrácený)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</si>
</sst>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"/>
    <numFmt numFmtId="187" formatCode="_-* #,##0.000000\ _K_č_-;\-* #,##0.000000\ _K_č_-;_-* &quot;-&quot;??????\ _K_č_-;_-@_-"/>
    <numFmt numFmtId="188" formatCode="_-* #,##0.00000\ _K_č_-;\-* #,##0.00000\ _K_č_-;_-* &quot;-&quot;?????\ _K_č_-;_-@_-"/>
    <numFmt numFmtId="189" formatCode="#,##0\ &quot;Kč&quot;"/>
    <numFmt numFmtId="190" formatCode="_-* #,##0.00\ [$Kč-405]_-;\-* #,##0.00\ [$Kč-405]_-;_-* &quot;-&quot;??\ [$Kč-405]_-;_-@_-"/>
    <numFmt numFmtId="191" formatCode="0_\\k\s"/>
    <numFmt numFmtId="192" formatCode="#,##0.0"/>
    <numFmt numFmtId="193" formatCode="#,##0.\-"/>
    <numFmt numFmtId="194" formatCode="[$-405]d\.\ mmmm\ yyyy"/>
    <numFmt numFmtId="195" formatCode="_-* #,##0.0\ &quot;Kč&quot;_-;\-* #,##0.0\ &quot;Kč&quot;_-;_-* &quot;-&quot;??\ &quot;Kč&quot;_-;_-@_-"/>
    <numFmt numFmtId="196" formatCode="_-* #,##0\ &quot;Kč&quot;_-;\-* #,##0\ &quot;Kč&quot;_-;_-* &quot;-&quot;??\ &quot;Kč&quot;_-;_-@_-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zoomScalePageLayoutView="0" workbookViewId="0" topLeftCell="A1">
      <selection activeCell="H22" sqref="H22"/>
    </sheetView>
  </sheetViews>
  <sheetFormatPr defaultColWidth="11.625" defaultRowHeight="12.75"/>
  <cols>
    <col min="1" max="1" width="3.75390625" style="3" customWidth="1"/>
    <col min="2" max="2" width="61.75390625" style="3" customWidth="1"/>
    <col min="3" max="3" width="4.25390625" style="3" customWidth="1"/>
    <col min="4" max="4" width="12.875" style="3" customWidth="1"/>
    <col min="5" max="26" width="11.625" style="3" customWidth="1"/>
    <col min="27" max="28" width="12.125" style="3" hidden="1" customWidth="1"/>
    <col min="29" max="16384" width="11.625" style="3" customWidth="1"/>
  </cols>
  <sheetData>
    <row r="1" spans="1:5" ht="13.5" thickBot="1">
      <c r="A1" s="1" t="s">
        <v>3</v>
      </c>
      <c r="B1" s="1" t="s">
        <v>64</v>
      </c>
      <c r="C1" s="1" t="s">
        <v>4</v>
      </c>
      <c r="D1" s="1" t="s">
        <v>5</v>
      </c>
      <c r="E1" s="2"/>
    </row>
    <row r="2" spans="1:4" ht="12.75">
      <c r="A2" s="4" t="s">
        <v>6</v>
      </c>
      <c r="B2" s="4" t="s">
        <v>7</v>
      </c>
      <c r="C2" s="4" t="s">
        <v>6</v>
      </c>
      <c r="D2" s="5" t="s">
        <v>6</v>
      </c>
    </row>
    <row r="3" spans="1:28" ht="12.75">
      <c r="A3" s="6" t="s">
        <v>0</v>
      </c>
      <c r="B3" s="6" t="s">
        <v>8</v>
      </c>
      <c r="C3" s="6" t="s">
        <v>9</v>
      </c>
      <c r="D3" s="7">
        <v>1</v>
      </c>
      <c r="AA3" s="8" t="e">
        <f>#REF!*0.539129287598945</f>
        <v>#REF!</v>
      </c>
      <c r="AB3" s="8" t="e">
        <f>#REF!*(1-0.539129287598945)</f>
        <v>#REF!</v>
      </c>
    </row>
    <row r="4" spans="1:28" ht="12.75">
      <c r="A4" s="6" t="s">
        <v>10</v>
      </c>
      <c r="B4" s="6" t="s">
        <v>11</v>
      </c>
      <c r="C4" s="6" t="s">
        <v>1</v>
      </c>
      <c r="D4" s="7">
        <v>1</v>
      </c>
      <c r="AA4" s="8" t="e">
        <f>#REF!*0</f>
        <v>#REF!</v>
      </c>
      <c r="AB4" s="8" t="e">
        <f>#REF!*(1-0)</f>
        <v>#REF!</v>
      </c>
    </row>
    <row r="5" spans="1:28" ht="12.75">
      <c r="A5" s="6" t="s">
        <v>12</v>
      </c>
      <c r="B5" s="6" t="s">
        <v>13</v>
      </c>
      <c r="C5" s="6" t="s">
        <v>1</v>
      </c>
      <c r="D5" s="7">
        <v>2</v>
      </c>
      <c r="AA5" s="8" t="e">
        <f>#REF!*0.407143961651461</f>
        <v>#REF!</v>
      </c>
      <c r="AB5" s="8" t="e">
        <f>#REF!*(1-0.407143961651461)</f>
        <v>#REF!</v>
      </c>
    </row>
    <row r="6" spans="1:28" ht="12.75">
      <c r="A6" s="6" t="s">
        <v>14</v>
      </c>
      <c r="B6" s="6" t="s">
        <v>15</v>
      </c>
      <c r="C6" s="6" t="s">
        <v>9</v>
      </c>
      <c r="D6" s="7">
        <v>1</v>
      </c>
      <c r="AA6" s="8" t="e">
        <f>#REF!*0</f>
        <v>#REF!</v>
      </c>
      <c r="AB6" s="8" t="e">
        <f>#REF!*(1-0)</f>
        <v>#REF!</v>
      </c>
    </row>
    <row r="7" spans="1:28" ht="12.75">
      <c r="A7" s="6" t="s">
        <v>16</v>
      </c>
      <c r="B7" s="6" t="s">
        <v>17</v>
      </c>
      <c r="C7" s="6" t="s">
        <v>1</v>
      </c>
      <c r="D7" s="7">
        <v>2</v>
      </c>
      <c r="AA7" s="8" t="e">
        <f>#REF!*0.0352201257861635</f>
        <v>#REF!</v>
      </c>
      <c r="AB7" s="8" t="e">
        <f>#REF!*(1-0.0352201257861635)</f>
        <v>#REF!</v>
      </c>
    </row>
    <row r="8" spans="1:4" ht="12.75">
      <c r="A8" s="9" t="s">
        <v>6</v>
      </c>
      <c r="B8" s="9" t="s">
        <v>18</v>
      </c>
      <c r="C8" s="9" t="s">
        <v>6</v>
      </c>
      <c r="D8" s="10" t="s">
        <v>6</v>
      </c>
    </row>
    <row r="9" spans="1:28" ht="12.75">
      <c r="A9" s="6" t="s">
        <v>19</v>
      </c>
      <c r="B9" s="6" t="s">
        <v>20</v>
      </c>
      <c r="C9" s="6" t="s">
        <v>9</v>
      </c>
      <c r="D9" s="7">
        <v>2</v>
      </c>
      <c r="AA9" s="8" t="e">
        <f>#REF!*0.315933884297521</f>
        <v>#REF!</v>
      </c>
      <c r="AB9" s="8" t="e">
        <f>#REF!*(1-0.315933884297521)</f>
        <v>#REF!</v>
      </c>
    </row>
    <row r="10" spans="1:28" ht="12.75">
      <c r="A10" s="6" t="s">
        <v>21</v>
      </c>
      <c r="B10" s="6" t="s">
        <v>22</v>
      </c>
      <c r="C10" s="6" t="s">
        <v>1</v>
      </c>
      <c r="D10" s="7">
        <v>1</v>
      </c>
      <c r="AA10" s="8" t="e">
        <f>#REF!*0</f>
        <v>#REF!</v>
      </c>
      <c r="AB10" s="8" t="e">
        <f>#REF!*(1-0)</f>
        <v>#REF!</v>
      </c>
    </row>
    <row r="11" spans="1:28" ht="12.75">
      <c r="A11" s="6" t="s">
        <v>23</v>
      </c>
      <c r="B11" s="6" t="s">
        <v>24</v>
      </c>
      <c r="C11" s="6" t="s">
        <v>1</v>
      </c>
      <c r="D11" s="7">
        <v>4</v>
      </c>
      <c r="AA11" s="8" t="e">
        <f>#REF!*0.257128919242538</f>
        <v>#REF!</v>
      </c>
      <c r="AB11" s="8" t="e">
        <f>#REF!*(1-0.257128919242538)</f>
        <v>#REF!</v>
      </c>
    </row>
    <row r="12" spans="1:28" ht="12.75">
      <c r="A12" s="6" t="s">
        <v>25</v>
      </c>
      <c r="B12" s="6" t="s">
        <v>26</v>
      </c>
      <c r="C12" s="6" t="s">
        <v>1</v>
      </c>
      <c r="D12" s="7">
        <v>1</v>
      </c>
      <c r="AA12" s="8" t="e">
        <f>#REF!*0.286232804616892</f>
        <v>#REF!</v>
      </c>
      <c r="AB12" s="8" t="e">
        <f>#REF!*(1-0.286232804616892)</f>
        <v>#REF!</v>
      </c>
    </row>
    <row r="13" spans="1:28" ht="12.75">
      <c r="A13" s="6" t="s">
        <v>27</v>
      </c>
      <c r="B13" s="6" t="s">
        <v>28</v>
      </c>
      <c r="C13" s="6" t="s">
        <v>1</v>
      </c>
      <c r="D13" s="7">
        <v>4</v>
      </c>
      <c r="AA13" s="8" t="e">
        <f>#REF!*0.138655462184874</f>
        <v>#REF!</v>
      </c>
      <c r="AB13" s="8" t="e">
        <f>#REF!*(1-0.138655462184874)</f>
        <v>#REF!</v>
      </c>
    </row>
    <row r="14" spans="1:28" ht="12.75">
      <c r="A14" s="6" t="s">
        <v>29</v>
      </c>
      <c r="B14" s="6" t="s">
        <v>30</v>
      </c>
      <c r="C14" s="6" t="s">
        <v>1</v>
      </c>
      <c r="D14" s="7">
        <v>5</v>
      </c>
      <c r="AA14" s="8" t="e">
        <f>#REF!*0.384694401643554</f>
        <v>#REF!</v>
      </c>
      <c r="AB14" s="8" t="e">
        <f>#REF!*(1-0.384694401643554)</f>
        <v>#REF!</v>
      </c>
    </row>
    <row r="15" spans="1:28" ht="12.75">
      <c r="A15" s="6" t="s">
        <v>31</v>
      </c>
      <c r="B15" s="6" t="s">
        <v>32</v>
      </c>
      <c r="C15" s="6" t="s">
        <v>9</v>
      </c>
      <c r="D15" s="7">
        <v>10</v>
      </c>
      <c r="AA15" s="8" t="e">
        <f>#REF!*0</f>
        <v>#REF!</v>
      </c>
      <c r="AB15" s="8" t="e">
        <f>#REF!*(1-0)</f>
        <v>#REF!</v>
      </c>
    </row>
    <row r="16" spans="1:28" ht="12.75">
      <c r="A16" s="6" t="s">
        <v>33</v>
      </c>
      <c r="B16" s="6" t="s">
        <v>34</v>
      </c>
      <c r="C16" s="6" t="s">
        <v>9</v>
      </c>
      <c r="D16" s="7">
        <v>2</v>
      </c>
      <c r="AA16" s="8" t="e">
        <f>#REF!*0</f>
        <v>#REF!</v>
      </c>
      <c r="AB16" s="8" t="e">
        <f>#REF!*(1-0)</f>
        <v>#REF!</v>
      </c>
    </row>
    <row r="17" spans="1:28" ht="12.75">
      <c r="A17" s="6" t="s">
        <v>35</v>
      </c>
      <c r="B17" s="6" t="s">
        <v>36</v>
      </c>
      <c r="C17" s="6" t="s">
        <v>9</v>
      </c>
      <c r="D17" s="7">
        <v>1</v>
      </c>
      <c r="AA17" s="8" t="e">
        <f>#REF!*0</f>
        <v>#REF!</v>
      </c>
      <c r="AB17" s="8" t="e">
        <f>#REF!*(1-0)</f>
        <v>#REF!</v>
      </c>
    </row>
    <row r="18" spans="1:28" ht="12.75">
      <c r="A18" s="6" t="s">
        <v>37</v>
      </c>
      <c r="B18" s="6" t="s">
        <v>38</v>
      </c>
      <c r="C18" s="6" t="s">
        <v>39</v>
      </c>
      <c r="D18" s="7">
        <v>2</v>
      </c>
      <c r="AA18" s="8" t="e">
        <f>#REF!*0.73195219123506</f>
        <v>#REF!</v>
      </c>
      <c r="AB18" s="8" t="e">
        <f>#REF!*(1-0.73195219123506)</f>
        <v>#REF!</v>
      </c>
    </row>
    <row r="19" spans="1:28" ht="12.75">
      <c r="A19" s="6" t="s">
        <v>40</v>
      </c>
      <c r="B19" s="6" t="s">
        <v>41</v>
      </c>
      <c r="C19" s="6" t="s">
        <v>39</v>
      </c>
      <c r="D19" s="7">
        <v>1</v>
      </c>
      <c r="AA19" s="8" t="e">
        <f>#REF!*0.793619631901841</f>
        <v>#REF!</v>
      </c>
      <c r="AB19" s="8" t="e">
        <f>#REF!*(1-0.793619631901841)</f>
        <v>#REF!</v>
      </c>
    </row>
    <row r="20" spans="1:28" ht="12.75">
      <c r="A20" s="6" t="s">
        <v>42</v>
      </c>
      <c r="B20" s="6" t="s">
        <v>43</v>
      </c>
      <c r="C20" s="6" t="s">
        <v>9</v>
      </c>
      <c r="D20" s="7">
        <v>3</v>
      </c>
      <c r="AA20" s="8" t="e">
        <f>#REF!*0.751249963873876</f>
        <v>#REF!</v>
      </c>
      <c r="AB20" s="8" t="e">
        <f>#REF!*(1-0.751249963873876)</f>
        <v>#REF!</v>
      </c>
    </row>
    <row r="21" spans="1:28" ht="12.75">
      <c r="A21" s="6" t="s">
        <v>44</v>
      </c>
      <c r="B21" s="6" t="s">
        <v>45</v>
      </c>
      <c r="C21" s="6" t="s">
        <v>9</v>
      </c>
      <c r="D21" s="7">
        <v>2</v>
      </c>
      <c r="AA21" s="8" t="e">
        <f>#REF!*0.667589156550726</f>
        <v>#REF!</v>
      </c>
      <c r="AB21" s="8" t="e">
        <f>#REF!*(1-0.667589156550726)</f>
        <v>#REF!</v>
      </c>
    </row>
    <row r="22" spans="1:28" ht="12.75">
      <c r="A22" s="6" t="s">
        <v>46</v>
      </c>
      <c r="B22" s="6" t="s">
        <v>47</v>
      </c>
      <c r="C22" s="6" t="s">
        <v>9</v>
      </c>
      <c r="D22" s="7">
        <v>1</v>
      </c>
      <c r="AA22" s="8" t="e">
        <f>#REF!*0.857380301324326</f>
        <v>#REF!</v>
      </c>
      <c r="AB22" s="8" t="e">
        <f>#REF!*(1-0.857380301324326)</f>
        <v>#REF!</v>
      </c>
    </row>
    <row r="23" spans="1:28" ht="12.75">
      <c r="A23" s="6" t="s">
        <v>48</v>
      </c>
      <c r="B23" s="6" t="s">
        <v>49</v>
      </c>
      <c r="C23" s="6" t="s">
        <v>1</v>
      </c>
      <c r="D23" s="7">
        <v>20</v>
      </c>
      <c r="AA23" s="8" t="e">
        <f>#REF!*0.0189473684210526</f>
        <v>#REF!</v>
      </c>
      <c r="AB23" s="8" t="e">
        <f>#REF!*(1-0.0189473684210526)</f>
        <v>#REF!</v>
      </c>
    </row>
    <row r="24" spans="1:4" ht="12.75">
      <c r="A24" s="9" t="s">
        <v>6</v>
      </c>
      <c r="B24" s="9" t="s">
        <v>50</v>
      </c>
      <c r="C24" s="9" t="s">
        <v>6</v>
      </c>
      <c r="D24" s="10" t="s">
        <v>6</v>
      </c>
    </row>
    <row r="25" spans="1:28" ht="12.75">
      <c r="A25" s="6" t="s">
        <v>51</v>
      </c>
      <c r="B25" s="6" t="s">
        <v>52</v>
      </c>
      <c r="C25" s="6" t="s">
        <v>2</v>
      </c>
      <c r="D25" s="7">
        <v>2</v>
      </c>
      <c r="AA25" s="8" t="e">
        <f>#REF!*0.736842105263158</f>
        <v>#REF!</v>
      </c>
      <c r="AB25" s="8" t="e">
        <f>#REF!*(1-0.736842105263158)</f>
        <v>#REF!</v>
      </c>
    </row>
    <row r="26" spans="1:28" ht="12.75">
      <c r="A26" s="6" t="s">
        <v>53</v>
      </c>
      <c r="B26" s="6" t="s">
        <v>54</v>
      </c>
      <c r="C26" s="6" t="s">
        <v>2</v>
      </c>
      <c r="D26" s="7">
        <v>2</v>
      </c>
      <c r="AA26" s="8" t="e">
        <f>#REF!*0.761904761904762</f>
        <v>#REF!</v>
      </c>
      <c r="AB26" s="8" t="e">
        <f>#REF!*(1-0.761904761904762)</f>
        <v>#REF!</v>
      </c>
    </row>
    <row r="27" spans="1:4" ht="12.75">
      <c r="A27" s="9" t="s">
        <v>6</v>
      </c>
      <c r="B27" s="9" t="s">
        <v>55</v>
      </c>
      <c r="C27" s="9" t="s">
        <v>6</v>
      </c>
      <c r="D27" s="10" t="s">
        <v>6</v>
      </c>
    </row>
    <row r="28" spans="1:28" ht="12.75">
      <c r="A28" s="6" t="s">
        <v>56</v>
      </c>
      <c r="B28" s="6" t="s">
        <v>57</v>
      </c>
      <c r="C28" s="6" t="s">
        <v>39</v>
      </c>
      <c r="D28" s="7">
        <v>1</v>
      </c>
      <c r="AA28" s="8" t="e">
        <f>#REF!*0.74064</f>
        <v>#REF!</v>
      </c>
      <c r="AB28" s="8" t="e">
        <f>#REF!*(1-0.74064)</f>
        <v>#REF!</v>
      </c>
    </row>
    <row r="29" spans="1:28" ht="12.75">
      <c r="A29" s="6" t="s">
        <v>58</v>
      </c>
      <c r="B29" s="6" t="s">
        <v>59</v>
      </c>
      <c r="C29" s="6" t="s">
        <v>39</v>
      </c>
      <c r="D29" s="7">
        <v>2</v>
      </c>
      <c r="AA29" s="8" t="e">
        <f>#REF!*0.783542234332425</f>
        <v>#REF!</v>
      </c>
      <c r="AB29" s="8" t="e">
        <f>#REF!*(1-0.783542234332425)</f>
        <v>#REF!</v>
      </c>
    </row>
    <row r="30" spans="1:28" ht="12.75">
      <c r="A30" s="6" t="s">
        <v>60</v>
      </c>
      <c r="B30" s="6" t="s">
        <v>61</v>
      </c>
      <c r="C30" s="6" t="s">
        <v>9</v>
      </c>
      <c r="D30" s="7">
        <v>1</v>
      </c>
      <c r="AA30" s="8" t="e">
        <f>#REF!*0.950171268787137</f>
        <v>#REF!</v>
      </c>
      <c r="AB30" s="8" t="e">
        <f>#REF!*(1-0.950171268787137)</f>
        <v>#REF!</v>
      </c>
    </row>
    <row r="31" spans="1:28" ht="12.75">
      <c r="A31" s="6" t="s">
        <v>62</v>
      </c>
      <c r="B31" s="6" t="s">
        <v>63</v>
      </c>
      <c r="C31" s="6" t="s">
        <v>9</v>
      </c>
      <c r="D31" s="7">
        <v>1</v>
      </c>
      <c r="AA31" s="8" t="e">
        <f>#REF!*0.728709122203098</f>
        <v>#REF!</v>
      </c>
      <c r="AB31" s="8" t="e">
        <f>#REF!*(1-0.728709122203098)</f>
        <v>#REF!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Pinkava</dc:creator>
  <cp:keywords/>
  <dc:description/>
  <cp:lastModifiedBy>Furch Dalibor</cp:lastModifiedBy>
  <cp:lastPrinted>2015-03-03T15:12:33Z</cp:lastPrinted>
  <dcterms:created xsi:type="dcterms:W3CDTF">2001-05-28T04:22:57Z</dcterms:created>
  <dcterms:modified xsi:type="dcterms:W3CDTF">2015-04-14T13:41:13Z</dcterms:modified>
  <cp:category/>
  <cp:version/>
  <cp:contentType/>
  <cp:contentStatus/>
</cp:coreProperties>
</file>