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65" windowWidth="28290" windowHeight="14160" tabRatio="790" activeTab="5"/>
  </bookViews>
  <sheets>
    <sheet name="Celková nabídková cena" sheetId="29" r:id="rId1"/>
    <sheet name="Tab.1a" sheetId="17" r:id="rId2"/>
    <sheet name="Tab.1b" sheetId="18" r:id="rId3"/>
    <sheet name="Tab.1c" sheetId="19" r:id="rId4"/>
    <sheet name="Tab.2" sheetId="20" r:id="rId5"/>
    <sheet name="Tab.3" sheetId="28" r:id="rId6"/>
  </sheets>
  <definedNames>
    <definedName name="_xlnm.Print_Area" localSheetId="1">'Tab.1a'!$A$1:$I$34</definedName>
    <definedName name="_xlnm.Print_Area" localSheetId="2">'Tab.1b'!$A$1:$H$55</definedName>
    <definedName name="_xlnm.Print_Area" localSheetId="3">'Tab.1c'!$A$1:$G$18</definedName>
    <definedName name="_xlnm.Print_Area" localSheetId="4">'Tab.2'!$A$1:$F$16</definedName>
    <definedName name="_xlnm.Print_Area" localSheetId="5">'Tab.3'!$A$1:$G$14</definedName>
  </definedNames>
  <calcPr calcId="145621"/>
</workbook>
</file>

<file path=xl/sharedStrings.xml><?xml version="1.0" encoding="utf-8"?>
<sst xmlns="http://schemas.openxmlformats.org/spreadsheetml/2006/main" count="209" uniqueCount="138">
  <si>
    <t>České Budějovice</t>
  </si>
  <si>
    <t>Cenová tabulka</t>
  </si>
  <si>
    <t>Položka</t>
  </si>
  <si>
    <t>Jednotky</t>
  </si>
  <si>
    <t>Jednotková cena v Kč bez DPH</t>
  </si>
  <si>
    <t>Činnosti</t>
  </si>
  <si>
    <t>hod.</t>
  </si>
  <si>
    <t>ks</t>
  </si>
  <si>
    <t>Specifikace prostor a povrchů</t>
  </si>
  <si>
    <t>Množství,  výměra [jedn.]</t>
  </si>
  <si>
    <t>Jednotková cena [Kč bez DPH/jedn.]</t>
  </si>
  <si>
    <t>m2</t>
  </si>
  <si>
    <t>Rozpis prací prováděných nad rámec pravidelného úklidu včetně jednotkových cen</t>
  </si>
  <si>
    <t xml:space="preserve"> - okna zdvojená (vakuová)</t>
  </si>
  <si>
    <t xml:space="preserve"> - okna dvojitá špaletová</t>
  </si>
  <si>
    <t xml:space="preserve"> - prosklené stěny (interiér)</t>
  </si>
  <si>
    <t xml:space="preserve"> - střešní okna</t>
  </si>
  <si>
    <t>4) Čištění čalounění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</si>
  <si>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</si>
  <si>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</si>
  <si>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</si>
  <si>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</si>
  <si>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</si>
  <si>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</si>
  <si>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</si>
  <si>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</si>
  <si>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</si>
  <si>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 xml:space="preserve">Položky uvedené v této příloze jsou stanoveny modelově, fakturace probíhá dle skutečnosti. </t>
  </si>
  <si>
    <t>Uvedené počty kusů jsou stanoveny modelově, fakturace probíhá dle skutečné spotřeby.</t>
  </si>
  <si>
    <t>vývoz</t>
  </si>
  <si>
    <t>Pravidelný odvoz plastových odpadů (nádoba 240 l - 1x týdně)</t>
  </si>
  <si>
    <t>Pravidelný odvoz separovaného papíru a lepenkových obalů ( 2 x nádoba 240 l - 1x týdně)</t>
  </si>
  <si>
    <t>kg</t>
  </si>
  <si>
    <t>Mimořádný odvoz a likvidace vyřazeného majetku (1x ročně)</t>
  </si>
  <si>
    <t>Pravidelný odvoz  komunálního odpadu - popis dle přílohy č. 1 smlouvy (2 x nádoba 240 l - 1x týdně)</t>
  </si>
  <si>
    <t>servisní den</t>
  </si>
  <si>
    <t>hod</t>
  </si>
  <si>
    <t>* cena všech činností včetně dopravy</t>
  </si>
  <si>
    <t>Odvoz, třídění a likvidace odpadu*</t>
  </si>
  <si>
    <t>1) Kanceláře, bankovní hala</t>
  </si>
  <si>
    <t>3) Chodby, recepce</t>
  </si>
  <si>
    <t>2) Schodiště</t>
  </si>
  <si>
    <t>4) Učebny</t>
  </si>
  <si>
    <t>5) Výtahy</t>
  </si>
  <si>
    <t xml:space="preserve">6) Sociální zařízení </t>
  </si>
  <si>
    <t>7) Šatny</t>
  </si>
  <si>
    <t>8) Čajové kuchyňky</t>
  </si>
  <si>
    <t>9) Technické místnosti</t>
  </si>
  <si>
    <t>10) Venkovní plochy</t>
  </si>
  <si>
    <t>Spotřební materiál *</t>
  </si>
  <si>
    <t>* cena všech dodávaných materiálů je včetně dopravy</t>
  </si>
  <si>
    <t>Mýdlo tekuté dolévané - ( l)</t>
  </si>
  <si>
    <t xml:space="preserve">Pravidelný úklid* </t>
  </si>
  <si>
    <t>Práce na výzvu nad rámec pravidelného úklidu (model)*</t>
  </si>
  <si>
    <t>Četnost [dnů/měs.]</t>
  </si>
  <si>
    <t>Měsíční náklad [Kč bez DPH]</t>
  </si>
  <si>
    <t>Měsíční náklad úklid</t>
  </si>
  <si>
    <t>Pravidelný úklid celkem - roční náklady</t>
  </si>
  <si>
    <t>Pravidelný úklid celkem - náklady za 4 roky</t>
  </si>
  <si>
    <t>Modelová četnost [úkon/rok]</t>
  </si>
  <si>
    <t>Roční náklad [Kč bez DPH]</t>
  </si>
  <si>
    <t>Práce nad rámec prav. úklidu celkem - roční náklady</t>
  </si>
  <si>
    <t>Práce nad rámec prav. úklidu celkem - náklady za 4 roky</t>
  </si>
  <si>
    <t>** cena mytí oken bez zajištění plošiny</t>
  </si>
  <si>
    <t>Modelově stanovené 
jednotky</t>
  </si>
  <si>
    <t xml:space="preserve">Toaletní papír Jumbo role 230mm (recykl. Standard šíře 90mm, dvouvrstvý, 30g/m2) </t>
  </si>
  <si>
    <t>Desinfekční přípravek na ruce Spirigel, vč. dávkovače</t>
  </si>
  <si>
    <t>Spotřební materiál celkem - měsíční náklad</t>
  </si>
  <si>
    <t>Spotřební materiál celkem - roční náklad</t>
  </si>
  <si>
    <t>Spotřební materiál celkem - náklady za 4 roky</t>
  </si>
  <si>
    <t>Modelový počet 
jednotek za rok</t>
  </si>
  <si>
    <t>Celkové náklady za 4 roky v Kč bez DPH</t>
  </si>
  <si>
    <t>Péče o zeleň, zahradnické služby</t>
  </si>
  <si>
    <t>Tabulka 1a</t>
  </si>
  <si>
    <t>Tabulka č. 1b</t>
  </si>
  <si>
    <t>Tabulka č. 1c</t>
  </si>
  <si>
    <t>Tabulka č. 2</t>
  </si>
  <si>
    <t>Tabulka č. 3</t>
  </si>
  <si>
    <t>1) Čištění koberců-mokrou cestou/tepování/</t>
  </si>
  <si>
    <t>Ručník papírový skládaný ZZ (recykl. jednovrstvý bílý 230x250mm, 33-40g/m2) balení 250 listů</t>
  </si>
  <si>
    <t>Odvoz a likvidacenebezpečného odpadu - baterie, tonery, barvy, aj, (4xročně)</t>
  </si>
  <si>
    <t xml:space="preserve">  - čištění koženého nábytku</t>
  </si>
  <si>
    <t>3) Vchodové dveře - dub+ sklo - mytí + údržba dřeva</t>
  </si>
  <si>
    <t>2) Mytí oken(mytí skeněných ploch demineralizovanou vodou) vč. rámů a parapetů - 
celková výměra umývaných okenních ploch**</t>
  </si>
  <si>
    <t xml:space="preserve"> - prosklené stěny (fasáda-horolez.tech)- mytí demineralizovanou vodou</t>
  </si>
  <si>
    <t>Roční náklad</t>
  </si>
  <si>
    <t>Cena za modelový počet jednotek za rok v Kč bez DPH</t>
  </si>
  <si>
    <t>litr</t>
  </si>
  <si>
    <t xml:space="preserve">Náplň do hygbagů </t>
  </si>
  <si>
    <t>WC gel osvěžovač vzduchu</t>
  </si>
  <si>
    <t>Roční náklad celkem</t>
  </si>
  <si>
    <t>výjezd</t>
  </si>
  <si>
    <t>10) Havarijní úklid - práce</t>
  </si>
  <si>
    <t>11) Havarijní úklid - výjezd</t>
  </si>
  <si>
    <t>12) Práce výškové (horolez.technika)-např. čištění okapů apod.</t>
  </si>
  <si>
    <t>13) Voskování linolea DLW vč. Zdvoj. podlah</t>
  </si>
  <si>
    <t>15) Polish na parkety(včetně hloubkového vymytí podlah)</t>
  </si>
  <si>
    <t>16) Údržba dřevěných obkladů stěn</t>
  </si>
  <si>
    <t>17) Údržba chodbových dlažeb - polym. vosky</t>
  </si>
  <si>
    <t>18) Údržba kamenné fasády (horolez. technika)</t>
  </si>
  <si>
    <t>19) Úklid skladů a spisoven</t>
  </si>
  <si>
    <t>20) Úklid trezorů</t>
  </si>
  <si>
    <t>21) Zajištění schůdnosti chodníku - bez vyžádání, automaticky dle akt. klimat. podmínek</t>
  </si>
  <si>
    <t>22) Úklid sněhu ze střechy</t>
  </si>
  <si>
    <t xml:space="preserve">23) Strojní úklid točny </t>
  </si>
  <si>
    <t>* cena všech činností včetně dopravy a užitých čistících přípravků</t>
  </si>
  <si>
    <t>* cena všech činností včetně dopravy (mimo havarijního úklidu, kde bude výjezd hrazen) a užitých čisticích přípravků</t>
  </si>
  <si>
    <t>!účastník tento list nevyplňuje; ceny se přenášejí automaticky z ostatních listů tabulky!</t>
  </si>
  <si>
    <t>Celkem v Kč bez DPH</t>
  </si>
  <si>
    <t>Tab. 3</t>
  </si>
  <si>
    <t>Tab. 2</t>
  </si>
  <si>
    <t xml:space="preserve">Tab. 1c </t>
  </si>
  <si>
    <t xml:space="preserve">Tab. 1b </t>
  </si>
  <si>
    <t>Tab. 1a</t>
  </si>
  <si>
    <t>Celková nabídková cena za místo plnění České Budějovice za 4.roky</t>
  </si>
  <si>
    <r>
      <t>Pozn</t>
    </r>
    <r>
      <rPr>
        <u val="single"/>
        <sz val="10"/>
        <rFont val="Calibri"/>
        <family val="2"/>
        <scheme val="minor"/>
      </rPr>
      <t>.:</t>
    </r>
  </si>
  <si>
    <t xml:space="preserve">Množství,  výměra </t>
  </si>
  <si>
    <t>24)Čištění otopných těles a prostor pod parapetem</t>
  </si>
  <si>
    <t>14) Údržba mozaiky (teraco), krystalizace podlahy</t>
  </si>
  <si>
    <t>9) Ostatní práce účtované podle počtu skutečně odpracovaných hodin (např. čištění vnitřků lednic, odklízení objemného odpadu z chodeb, úklid po řemeslnících, důkladné vyčištění schodišťových ramen, atp.)</t>
  </si>
  <si>
    <t>25)Čištění podlah jednokotoučovými stroji vč. ručního dočištění strojově nepřístupných částí plochy</t>
  </si>
  <si>
    <t>26) Pronájem vysokozdvižné plošiny</t>
  </si>
  <si>
    <t>U položek 13),14),15),17)"voskování a polish" jednotková cena zahrnuje odmytí starého a položení nového a manipulace nábytkem při vystěhování kanceláří a nastěhování zpět</t>
  </si>
  <si>
    <t>bod 22) jedná se o zimní období v době od 6:00 do 17:00 v případě spadu sněhu a zniku náledí</t>
  </si>
  <si>
    <r>
      <t>Poznámky:</t>
    </r>
    <r>
      <rPr>
        <b/>
        <sz val="12"/>
        <rFont val="Calibri"/>
        <family val="2"/>
        <scheme val="minor"/>
      </rPr>
      <t xml:space="preserve"> </t>
    </r>
  </si>
  <si>
    <t xml:space="preserve">Členění ploch pravidelného úklidu včetně jednotkových cen a četnosti úklidu. 
</t>
  </si>
  <si>
    <t xml:space="preserve"> -chodník </t>
  </si>
  <si>
    <t>m3</t>
  </si>
  <si>
    <t>Odvoz a likvidace papírového odpadu skartací dle DIN 66399, úroveň ochrany 2, klasifikace P, 
stupeň bezpečnosti P-4</t>
  </si>
  <si>
    <t xml:space="preserve">* cena činností včetně dopravy </t>
  </si>
  <si>
    <t>Odplevelení zahrady*</t>
  </si>
  <si>
    <t>Řez okrasných stromů*</t>
  </si>
  <si>
    <t>Řez keřů*</t>
  </si>
  <si>
    <t>Ostatní zahradnické činnosti dle přílohy č. 1 smlouvy*</t>
  </si>
  <si>
    <t>Jednotková cena zahrnuje veškeré činnosti prováděné v měsíci.</t>
  </si>
  <si>
    <t>Odvoz biodpadu, včetně naložení na dopr. prostředek*</t>
  </si>
  <si>
    <t>Roční náklad              [Kč bez DPH]</t>
  </si>
  <si>
    <t>Jednotková cenav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</si>
</sst>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 style="medium">
        <color indexed="8"/>
      </top>
      <bottom/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1">
    <xf numFmtId="0" fontId="0" fillId="0" borderId="0" xfId="0"/>
    <xf numFmtId="0" fontId="4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Protection="1">
      <protection/>
    </xf>
    <xf numFmtId="4" fontId="6" fillId="0" borderId="0" xfId="0" applyNumberFormat="1" applyFont="1" applyProtection="1">
      <protection/>
    </xf>
    <xf numFmtId="0" fontId="0" fillId="0" borderId="1" xfId="0" applyFont="1" applyBorder="1" applyProtection="1">
      <protection/>
    </xf>
    <xf numFmtId="4" fontId="0" fillId="0" borderId="2" xfId="0" applyNumberFormat="1" applyFont="1" applyBorder="1" applyProtection="1">
      <protection/>
    </xf>
    <xf numFmtId="0" fontId="0" fillId="0" borderId="0" xfId="0" applyFont="1" applyBorder="1" applyProtection="1">
      <protection/>
    </xf>
    <xf numFmtId="4" fontId="0" fillId="0" borderId="3" xfId="0" applyNumberFormat="1" applyFont="1" applyBorder="1" applyProtection="1">
      <protection/>
    </xf>
    <xf numFmtId="0" fontId="0" fillId="0" borderId="4" xfId="0" applyFont="1" applyBorder="1" applyProtection="1">
      <protection/>
    </xf>
    <xf numFmtId="4" fontId="0" fillId="0" borderId="5" xfId="0" applyNumberFormat="1" applyFont="1" applyBorder="1" applyProtection="1">
      <protection/>
    </xf>
    <xf numFmtId="0" fontId="4" fillId="2" borderId="6" xfId="0" applyFont="1" applyFill="1" applyBorder="1" applyAlignment="1" applyProtection="1">
      <alignment/>
      <protection/>
    </xf>
    <xf numFmtId="4" fontId="4" fillId="2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Border="1" applyProtection="1">
      <protection/>
    </xf>
    <xf numFmtId="4" fontId="0" fillId="0" borderId="9" xfId="0" applyNumberFormat="1" applyFont="1" applyBorder="1" applyProtection="1">
      <protection/>
    </xf>
    <xf numFmtId="0" fontId="0" fillId="2" borderId="10" xfId="0" applyFont="1" applyFill="1" applyBorder="1" applyProtection="1">
      <protection/>
    </xf>
    <xf numFmtId="4" fontId="5" fillId="2" borderId="11" xfId="0" applyNumberFormat="1" applyFont="1" applyFill="1" applyBorder="1" applyAlignment="1" applyProtection="1">
      <alignment horizontal="center"/>
      <protection/>
    </xf>
    <xf numFmtId="4" fontId="4" fillId="2" borderId="11" xfId="0" applyNumberFormat="1" applyFont="1" applyFill="1" applyBorder="1" applyAlignment="1" applyProtection="1">
      <alignment horizontal="center"/>
      <protection/>
    </xf>
    <xf numFmtId="2" fontId="4" fillId="2" borderId="12" xfId="27" applyNumberFormat="1" applyFont="1" applyFill="1" applyBorder="1" applyAlignment="1" applyProtection="1">
      <alignment horizontal="center"/>
      <protection/>
    </xf>
    <xf numFmtId="0" fontId="4" fillId="0" borderId="11" xfId="0" applyFont="1" applyBorder="1" applyProtection="1">
      <protection/>
    </xf>
    <xf numFmtId="4" fontId="0" fillId="0" borderId="13" xfId="0" applyNumberFormat="1" applyFont="1" applyBorder="1" applyProtection="1">
      <protection/>
    </xf>
    <xf numFmtId="0" fontId="4" fillId="2" borderId="14" xfId="0" applyFont="1" applyFill="1" applyBorder="1" applyAlignment="1" applyProtection="1">
      <alignment/>
      <protection/>
    </xf>
    <xf numFmtId="4" fontId="4" fillId="2" borderId="14" xfId="0" applyNumberFormat="1" applyFont="1" applyFill="1" applyBorder="1" applyAlignment="1" applyProtection="1">
      <alignment horizontal="left"/>
      <protection/>
    </xf>
    <xf numFmtId="0" fontId="0" fillId="2" borderId="14" xfId="0" applyFont="1" applyFill="1" applyBorder="1" applyProtection="1">
      <protection/>
    </xf>
    <xf numFmtId="2" fontId="5" fillId="2" borderId="12" xfId="27" applyNumberFormat="1" applyFont="1" applyFill="1" applyBorder="1" applyAlignment="1" applyProtection="1">
      <alignment horizontal="center"/>
      <protection/>
    </xf>
    <xf numFmtId="0" fontId="7" fillId="2" borderId="14" xfId="0" applyFont="1" applyFill="1" applyBorder="1" applyProtection="1">
      <protection/>
    </xf>
    <xf numFmtId="2" fontId="0" fillId="2" borderId="12" xfId="0" applyNumberFormat="1" applyFont="1" applyFill="1" applyBorder="1" applyProtection="1">
      <protection/>
    </xf>
    <xf numFmtId="0" fontId="4" fillId="2" borderId="14" xfId="0" applyFont="1" applyFill="1" applyBorder="1" applyProtection="1"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2" fontId="4" fillId="2" borderId="12" xfId="27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2" fontId="13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Protection="1">
      <protection/>
    </xf>
    <xf numFmtId="4" fontId="0" fillId="0" borderId="18" xfId="0" applyNumberFormat="1" applyFont="1" applyBorder="1" applyProtection="1">
      <protection/>
    </xf>
    <xf numFmtId="0" fontId="12" fillId="2" borderId="19" xfId="44" applyFont="1" applyFill="1" applyBorder="1" applyProtection="1">
      <alignment/>
      <protection/>
    </xf>
    <xf numFmtId="4" fontId="13" fillId="2" borderId="20" xfId="44" applyNumberFormat="1" applyFont="1" applyFill="1" applyBorder="1" applyAlignment="1" applyProtection="1">
      <alignment horizontal="center" vertical="center"/>
      <protection/>
    </xf>
    <xf numFmtId="4" fontId="13" fillId="2" borderId="20" xfId="44" applyNumberFormat="1" applyFont="1" applyFill="1" applyBorder="1" applyAlignment="1" applyProtection="1">
      <alignment horizontal="center"/>
      <protection/>
    </xf>
    <xf numFmtId="0" fontId="14" fillId="0" borderId="21" xfId="44" applyFont="1" applyBorder="1" applyProtection="1">
      <alignment/>
      <protection/>
    </xf>
    <xf numFmtId="4" fontId="14" fillId="0" borderId="9" xfId="44" applyNumberFormat="1" applyFont="1" applyBorder="1" applyProtection="1">
      <alignment/>
      <protection/>
    </xf>
    <xf numFmtId="0" fontId="12" fillId="2" borderId="22" xfId="44" applyFont="1" applyFill="1" applyBorder="1" applyProtection="1">
      <alignment/>
      <protection/>
    </xf>
    <xf numFmtId="4" fontId="13" fillId="2" borderId="23" xfId="44" applyNumberFormat="1" applyFont="1" applyFill="1" applyBorder="1" applyAlignment="1" applyProtection="1">
      <alignment horizontal="center" vertical="center"/>
      <protection/>
    </xf>
    <xf numFmtId="0" fontId="14" fillId="0" borderId="20" xfId="44" applyFont="1" applyBorder="1" applyProtection="1">
      <alignment/>
      <protection/>
    </xf>
    <xf numFmtId="4" fontId="14" fillId="0" borderId="13" xfId="44" applyNumberFormat="1" applyFont="1" applyBorder="1" applyProtection="1">
      <alignment/>
      <protection/>
    </xf>
    <xf numFmtId="0" fontId="12" fillId="2" borderId="24" xfId="44" applyFont="1" applyFill="1" applyBorder="1" applyProtection="1">
      <alignment/>
      <protection/>
    </xf>
    <xf numFmtId="4" fontId="13" fillId="2" borderId="4" xfId="44" applyNumberFormat="1" applyFont="1" applyFill="1" applyBorder="1" applyAlignment="1" applyProtection="1">
      <alignment horizontal="center" vertical="center"/>
      <protection/>
    </xf>
    <xf numFmtId="4" fontId="13" fillId="2" borderId="4" xfId="44" applyNumberFormat="1" applyFont="1" applyFill="1" applyBorder="1" applyAlignment="1" applyProtection="1">
      <alignment horizontal="center"/>
      <protection/>
    </xf>
    <xf numFmtId="0" fontId="14" fillId="0" borderId="4" xfId="44" applyFont="1" applyBorder="1" applyProtection="1">
      <alignment/>
      <protection/>
    </xf>
    <xf numFmtId="4" fontId="14" fillId="0" borderId="18" xfId="44" applyNumberFormat="1" applyFont="1" applyBorder="1" applyProtection="1">
      <alignment/>
      <protection/>
    </xf>
    <xf numFmtId="0" fontId="14" fillId="0" borderId="0" xfId="44" applyFont="1" applyProtection="1">
      <alignment/>
      <protection/>
    </xf>
    <xf numFmtId="4" fontId="0" fillId="0" borderId="0" xfId="0" applyNumberFormat="1" applyFont="1" applyProtection="1">
      <protection/>
    </xf>
    <xf numFmtId="4" fontId="0" fillId="0" borderId="25" xfId="0" applyNumberFormat="1" applyFont="1" applyBorder="1" applyProtection="1">
      <protection/>
    </xf>
    <xf numFmtId="0" fontId="15" fillId="0" borderId="0" xfId="0" applyFont="1" applyProtection="1">
      <protection/>
    </xf>
    <xf numFmtId="4" fontId="11" fillId="0" borderId="0" xfId="0" applyNumberFormat="1" applyFont="1" applyBorder="1" applyAlignment="1" applyProtection="1">
      <alignment/>
      <protection/>
    </xf>
    <xf numFmtId="0" fontId="14" fillId="0" borderId="1" xfId="44" applyFont="1" applyBorder="1" applyProtection="1">
      <alignment/>
      <protection/>
    </xf>
    <xf numFmtId="4" fontId="14" fillId="0" borderId="2" xfId="44" applyNumberFormat="1" applyFont="1" applyBorder="1" applyProtection="1">
      <alignment/>
      <protection/>
    </xf>
    <xf numFmtId="4" fontId="14" fillId="0" borderId="5" xfId="44" applyNumberFormat="1" applyFont="1" applyBorder="1" applyProtection="1">
      <alignment/>
      <protection/>
    </xf>
    <xf numFmtId="0" fontId="11" fillId="2" borderId="26" xfId="44" applyFont="1" applyFill="1" applyBorder="1" applyAlignment="1" applyProtection="1">
      <alignment horizontal="left" vertical="center" wrapText="1"/>
      <protection/>
    </xf>
    <xf numFmtId="0" fontId="11" fillId="2" borderId="27" xfId="44" applyFont="1" applyFill="1" applyBorder="1" applyAlignment="1" applyProtection="1">
      <alignment horizontal="center" vertical="center" wrapText="1"/>
      <protection/>
    </xf>
    <xf numFmtId="0" fontId="4" fillId="2" borderId="28" xfId="44" applyFont="1" applyFill="1" applyBorder="1" applyAlignment="1" applyProtection="1">
      <alignment wrapText="1"/>
      <protection/>
    </xf>
    <xf numFmtId="0" fontId="14" fillId="2" borderId="29" xfId="44" applyFont="1" applyFill="1" applyBorder="1" applyAlignment="1" applyProtection="1">
      <alignment horizontal="center"/>
      <protection/>
    </xf>
    <xf numFmtId="4" fontId="14" fillId="0" borderId="9" xfId="44" applyNumberFormat="1" applyFont="1" applyBorder="1" applyAlignment="1" applyProtection="1">
      <alignment horizontal="right"/>
      <protection/>
    </xf>
    <xf numFmtId="4" fontId="14" fillId="0" borderId="13" xfId="44" applyNumberFormat="1" applyFont="1" applyBorder="1" applyAlignment="1" applyProtection="1">
      <alignment horizontal="right"/>
      <protection/>
    </xf>
    <xf numFmtId="0" fontId="14" fillId="2" borderId="28" xfId="44" applyFont="1" applyFill="1" applyBorder="1" applyProtection="1">
      <alignment/>
      <protection/>
    </xf>
    <xf numFmtId="0" fontId="4" fillId="2" borderId="30" xfId="44" applyNumberFormat="1" applyFont="1" applyFill="1" applyBorder="1" applyAlignment="1" applyProtection="1">
      <alignment/>
      <protection/>
    </xf>
    <xf numFmtId="4" fontId="4" fillId="2" borderId="31" xfId="44" applyNumberFormat="1" applyFont="1" applyFill="1" applyBorder="1" applyAlignment="1" applyProtection="1">
      <alignment horizontal="center"/>
      <protection/>
    </xf>
    <xf numFmtId="4" fontId="14" fillId="0" borderId="18" xfId="44" applyNumberFormat="1" applyFont="1" applyBorder="1" applyAlignment="1" applyProtection="1">
      <alignment horizontal="right"/>
      <protection/>
    </xf>
    <xf numFmtId="0" fontId="11" fillId="2" borderId="32" xfId="44" applyNumberFormat="1" applyFont="1" applyFill="1" applyBorder="1" applyAlignment="1" applyProtection="1">
      <alignment/>
      <protection/>
    </xf>
    <xf numFmtId="4" fontId="4" fillId="2" borderId="33" xfId="44" applyNumberFormat="1" applyFont="1" applyFill="1" applyBorder="1" applyAlignment="1" applyProtection="1">
      <alignment horizontal="center"/>
      <protection/>
    </xf>
    <xf numFmtId="0" fontId="14" fillId="0" borderId="33" xfId="44" applyFont="1" applyFill="1" applyBorder="1" applyProtection="1">
      <alignment/>
      <protection/>
    </xf>
    <xf numFmtId="4" fontId="14" fillId="0" borderId="0" xfId="44" applyNumberFormat="1" applyFont="1" applyProtection="1">
      <alignment/>
      <protection/>
    </xf>
    <xf numFmtId="0" fontId="11" fillId="2" borderId="34" xfId="44" applyNumberFormat="1" applyFont="1" applyFill="1" applyBorder="1" applyAlignment="1" applyProtection="1">
      <alignment/>
      <protection/>
    </xf>
    <xf numFmtId="4" fontId="4" fillId="2" borderId="4" xfId="44" applyNumberFormat="1" applyFont="1" applyFill="1" applyBorder="1" applyAlignment="1" applyProtection="1">
      <alignment horizontal="center"/>
      <protection/>
    </xf>
    <xf numFmtId="0" fontId="14" fillId="0" borderId="4" xfId="44" applyFont="1" applyFill="1" applyBorder="1" applyProtection="1">
      <alignment/>
      <protection/>
    </xf>
    <xf numFmtId="4" fontId="14" fillId="0" borderId="35" xfId="44" applyNumberFormat="1" applyFont="1" applyBorder="1" applyProtection="1">
      <alignment/>
      <protection/>
    </xf>
    <xf numFmtId="0" fontId="16" fillId="0" borderId="0" xfId="44" applyFo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1" fillId="0" borderId="4" xfId="0" applyNumberFormat="1" applyFont="1" applyBorder="1" applyAlignment="1" applyProtection="1">
      <alignment vertical="center" wrapText="1"/>
      <protection/>
    </xf>
    <xf numFmtId="0" fontId="11" fillId="2" borderId="36" xfId="44" applyFont="1" applyFill="1" applyBorder="1" applyAlignment="1" applyProtection="1">
      <alignment horizontal="center" vertical="center" wrapText="1"/>
      <protection/>
    </xf>
    <xf numFmtId="0" fontId="11" fillId="2" borderId="37" xfId="44" applyFont="1" applyFill="1" applyBorder="1" applyAlignment="1" applyProtection="1">
      <alignment horizontal="center" vertical="center" wrapText="1"/>
      <protection/>
    </xf>
    <xf numFmtId="4" fontId="16" fillId="2" borderId="38" xfId="44" applyNumberFormat="1" applyFont="1" applyFill="1" applyBorder="1" applyAlignment="1" applyProtection="1">
      <alignment horizontal="center" vertical="center" wrapText="1"/>
      <protection/>
    </xf>
    <xf numFmtId="0" fontId="14" fillId="0" borderId="38" xfId="44" applyFont="1" applyBorder="1" applyProtection="1">
      <alignment/>
      <protection/>
    </xf>
    <xf numFmtId="4" fontId="14" fillId="0" borderId="39" xfId="44" applyNumberFormat="1" applyFont="1" applyBorder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Protection="1">
      <protection/>
    </xf>
    <xf numFmtId="4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4" fontId="0" fillId="0" borderId="41" xfId="0" applyNumberFormat="1" applyFont="1" applyBorder="1" applyProtection="1">
      <protection/>
    </xf>
    <xf numFmtId="4" fontId="0" fillId="0" borderId="35" xfId="0" applyNumberFormat="1" applyFont="1" applyBorder="1" applyProtection="1">
      <protection/>
    </xf>
    <xf numFmtId="4" fontId="0" fillId="0" borderId="42" xfId="0" applyNumberFormat="1" applyFont="1" applyBorder="1" applyProtection="1"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left" vertical="center" wrapTex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Protection="1">
      <protection/>
    </xf>
    <xf numFmtId="0" fontId="21" fillId="0" borderId="0" xfId="0" applyFont="1" applyProtection="1">
      <protection/>
    </xf>
    <xf numFmtId="0" fontId="15" fillId="0" borderId="0" xfId="0" applyFont="1" applyFill="1" applyBorder="1" applyAlignment="1" applyProtection="1">
      <alignment horizontal="left"/>
      <protection/>
    </xf>
    <xf numFmtId="4" fontId="15" fillId="0" borderId="0" xfId="0" applyNumberFormat="1" applyFont="1" applyFill="1" applyBorder="1" applyAlignment="1" applyProtection="1">
      <alignment horizontal="left"/>
      <protection/>
    </xf>
    <xf numFmtId="0" fontId="21" fillId="0" borderId="1" xfId="0" applyFont="1" applyBorder="1" applyProtection="1">
      <protection/>
    </xf>
    <xf numFmtId="4" fontId="21" fillId="0" borderId="2" xfId="0" applyNumberFormat="1" applyFont="1" applyBorder="1" applyProtection="1">
      <protection/>
    </xf>
    <xf numFmtId="0" fontId="21" fillId="0" borderId="0" xfId="0" applyFont="1" applyBorder="1" applyProtection="1">
      <protection/>
    </xf>
    <xf numFmtId="4" fontId="21" fillId="0" borderId="3" xfId="0" applyNumberFormat="1" applyFont="1" applyBorder="1" applyProtection="1">
      <protection/>
    </xf>
    <xf numFmtId="0" fontId="21" fillId="0" borderId="4" xfId="0" applyFont="1" applyBorder="1" applyProtection="1">
      <protection/>
    </xf>
    <xf numFmtId="4" fontId="21" fillId="0" borderId="5" xfId="0" applyNumberFormat="1" applyFont="1" applyBorder="1" applyProtection="1">
      <protection/>
    </xf>
    <xf numFmtId="0" fontId="20" fillId="0" borderId="46" xfId="0" applyFont="1" applyFill="1" applyBorder="1" applyAlignment="1" applyProtection="1">
      <alignment/>
      <protection/>
    </xf>
    <xf numFmtId="3" fontId="20" fillId="0" borderId="8" xfId="0" applyNumberFormat="1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8" xfId="0" applyFont="1" applyBorder="1" applyProtection="1">
      <protection/>
    </xf>
    <xf numFmtId="4" fontId="21" fillId="0" borderId="25" xfId="0" applyNumberFormat="1" applyFont="1" applyBorder="1" applyProtection="1">
      <protection/>
    </xf>
    <xf numFmtId="0" fontId="20" fillId="0" borderId="14" xfId="0" applyFont="1" applyFill="1" applyBorder="1" applyAlignment="1" applyProtection="1">
      <alignment wrapText="1"/>
      <protection/>
    </xf>
    <xf numFmtId="3" fontId="20" fillId="0" borderId="11" xfId="0" applyNumberFormat="1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1" xfId="0" applyFont="1" applyBorder="1" applyProtection="1">
      <protection/>
    </xf>
    <xf numFmtId="4" fontId="21" fillId="0" borderId="13" xfId="0" applyNumberFormat="1" applyFont="1" applyBorder="1" applyProtection="1">
      <protection/>
    </xf>
    <xf numFmtId="0" fontId="20" fillId="0" borderId="14" xfId="0" applyFont="1" applyFill="1" applyBorder="1" applyAlignment="1" applyProtection="1">
      <alignment/>
      <protection/>
    </xf>
    <xf numFmtId="4" fontId="20" fillId="0" borderId="11" xfId="0" applyNumberFormat="1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left"/>
      <protection/>
    </xf>
    <xf numFmtId="3" fontId="20" fillId="0" borderId="11" xfId="0" applyNumberFormat="1" applyFont="1" applyBorder="1" applyAlignment="1" applyProtection="1">
      <alignment horizontal="center"/>
      <protection/>
    </xf>
    <xf numFmtId="0" fontId="20" fillId="0" borderId="47" xfId="0" applyFont="1" applyBorder="1" applyAlignment="1" applyProtection="1">
      <alignment wrapText="1"/>
      <protection/>
    </xf>
    <xf numFmtId="3" fontId="20" fillId="0" borderId="40" xfId="0" applyNumberFormat="1" applyFont="1" applyBorder="1" applyAlignment="1" applyProtection="1">
      <alignment horizontal="center"/>
      <protection/>
    </xf>
    <xf numFmtId="4" fontId="20" fillId="0" borderId="40" xfId="0" applyNumberFormat="1" applyFont="1" applyFill="1" applyBorder="1" applyAlignment="1" applyProtection="1">
      <alignment horizontal="center"/>
      <protection/>
    </xf>
    <xf numFmtId="0" fontId="20" fillId="0" borderId="40" xfId="0" applyFont="1" applyBorder="1" applyProtection="1">
      <protection/>
    </xf>
    <xf numFmtId="4" fontId="21" fillId="0" borderId="41" xfId="0" applyNumberFormat="1" applyFont="1" applyBorder="1" applyProtection="1">
      <protection/>
    </xf>
    <xf numFmtId="0" fontId="20" fillId="0" borderId="15" xfId="0" applyFont="1" applyFill="1" applyBorder="1" applyAlignment="1" applyProtection="1">
      <alignment/>
      <protection/>
    </xf>
    <xf numFmtId="3" fontId="20" fillId="0" borderId="16" xfId="0" applyNumberFormat="1" applyFont="1" applyBorder="1" applyAlignment="1" applyProtection="1">
      <alignment horizontal="center"/>
      <protection/>
    </xf>
    <xf numFmtId="4" fontId="20" fillId="0" borderId="16" xfId="0" applyNumberFormat="1" applyFont="1" applyFill="1" applyBorder="1" applyAlignment="1" applyProtection="1">
      <alignment horizontal="center"/>
      <protection/>
    </xf>
    <xf numFmtId="0" fontId="20" fillId="0" borderId="16" xfId="0" applyFont="1" applyBorder="1" applyProtection="1">
      <protection/>
    </xf>
    <xf numFmtId="4" fontId="21" fillId="0" borderId="18" xfId="0" applyNumberFormat="1" applyFont="1" applyBorder="1" applyProtection="1">
      <protection/>
    </xf>
    <xf numFmtId="0" fontId="20" fillId="0" borderId="0" xfId="0" applyFont="1" applyFill="1" applyBorder="1" applyAlignment="1" applyProtection="1">
      <alignment/>
      <protection/>
    </xf>
    <xf numFmtId="4" fontId="21" fillId="0" borderId="0" xfId="0" applyNumberFormat="1" applyFont="1" applyProtection="1">
      <protection/>
    </xf>
    <xf numFmtId="0" fontId="2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Protection="1"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3" fillId="0" borderId="0" xfId="44" applyFont="1" applyAlignment="1" applyProtection="1">
      <alignment wrapText="1"/>
      <protection/>
    </xf>
    <xf numFmtId="0" fontId="11" fillId="0" borderId="34" xfId="0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4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wrapText="1"/>
      <protection/>
    </xf>
    <xf numFmtId="0" fontId="17" fillId="0" borderId="49" xfId="44" applyFont="1" applyBorder="1" applyAlignment="1" applyProtection="1">
      <alignment horizontal="center" vertical="center" wrapText="1"/>
      <protection/>
    </xf>
    <xf numFmtId="0" fontId="11" fillId="2" borderId="50" xfId="44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51" xfId="0" applyFont="1" applyFill="1" applyBorder="1" applyProtection="1">
      <protection/>
    </xf>
    <xf numFmtId="0" fontId="4" fillId="0" borderId="43" xfId="0" applyFont="1" applyFill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4" fontId="14" fillId="0" borderId="42" xfId="44" applyNumberFormat="1" applyFont="1" applyBorder="1" applyProtection="1">
      <alignment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3" xfId="44" applyFont="1" applyBorder="1" applyAlignment="1" applyProtection="1">
      <alignment horizontal="center" vertical="center" wrapText="1"/>
      <protection/>
    </xf>
    <xf numFmtId="4" fontId="11" fillId="0" borderId="54" xfId="44" applyNumberFormat="1" applyFont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55" xfId="44" applyFont="1" applyBorder="1" applyAlignment="1" applyProtection="1">
      <alignment horizontal="center" vertical="center" wrapText="1"/>
      <protection/>
    </xf>
    <xf numFmtId="0" fontId="11" fillId="0" borderId="56" xfId="44" applyFont="1" applyBorder="1" applyAlignment="1" applyProtection="1">
      <alignment horizontal="center" vertical="center" wrapText="1"/>
      <protection/>
    </xf>
    <xf numFmtId="4" fontId="11" fillId="0" borderId="57" xfId="44" applyNumberFormat="1" applyFont="1" applyBorder="1" applyAlignment="1" applyProtection="1">
      <alignment horizontal="center" vertical="center" wrapText="1"/>
      <protection/>
    </xf>
    <xf numFmtId="3" fontId="4" fillId="2" borderId="11" xfId="0" applyNumberFormat="1" applyFont="1" applyFill="1" applyBorder="1" applyAlignment="1" applyProtection="1">
      <alignment horizontal="center" vertical="center" wrapText="1"/>
      <protection/>
    </xf>
    <xf numFmtId="3" fontId="4" fillId="2" borderId="40" xfId="0" applyNumberFormat="1" applyFont="1" applyFill="1" applyBorder="1" applyAlignment="1" applyProtection="1">
      <alignment horizontal="center" vertical="center" wrapText="1"/>
      <protection/>
    </xf>
    <xf numFmtId="3" fontId="4" fillId="2" borderId="33" xfId="0" applyNumberFormat="1" applyFont="1" applyFill="1" applyBorder="1" applyAlignment="1" applyProtection="1">
      <alignment horizontal="center" vertical="center" wrapText="1"/>
      <protection/>
    </xf>
    <xf numFmtId="4" fontId="13" fillId="0" borderId="20" xfId="27" applyNumberFormat="1" applyFont="1" applyFill="1" applyBorder="1" applyAlignment="1" applyProtection="1">
      <alignment horizontal="center"/>
      <protection/>
    </xf>
    <xf numFmtId="4" fontId="13" fillId="0" borderId="4" xfId="27" applyNumberFormat="1" applyFont="1" applyFill="1" applyBorder="1" applyAlignment="1" applyProtection="1">
      <alignment horizontal="center"/>
      <protection/>
    </xf>
    <xf numFmtId="0" fontId="15" fillId="4" borderId="58" xfId="44" applyFont="1" applyFill="1" applyBorder="1" applyAlignment="1" applyProtection="1">
      <alignment/>
      <protection/>
    </xf>
    <xf numFmtId="0" fontId="15" fillId="4" borderId="59" xfId="44" applyFont="1" applyFill="1" applyBorder="1" applyAlignment="1" applyProtection="1">
      <alignment horizontal="center"/>
      <protection/>
    </xf>
    <xf numFmtId="0" fontId="15" fillId="4" borderId="59" xfId="44" applyFont="1" applyFill="1" applyBorder="1" applyAlignment="1" applyProtection="1">
      <alignment/>
      <protection/>
    </xf>
    <xf numFmtId="0" fontId="15" fillId="4" borderId="60" xfId="44" applyFont="1" applyFill="1" applyBorder="1" applyAlignment="1" applyProtection="1">
      <alignment horizontal="center"/>
      <protection/>
    </xf>
    <xf numFmtId="4" fontId="15" fillId="4" borderId="61" xfId="44" applyNumberFormat="1" applyFont="1" applyFill="1" applyBorder="1" applyAlignment="1" applyProtection="1">
      <alignment horizontal="center"/>
      <protection/>
    </xf>
    <xf numFmtId="0" fontId="12" fillId="0" borderId="49" xfId="44" applyFont="1" applyBorder="1" applyAlignment="1" applyProtection="1">
      <alignment horizontal="center" vertical="center" wrapText="1"/>
      <protection/>
    </xf>
    <xf numFmtId="4" fontId="12" fillId="0" borderId="62" xfId="44" applyNumberFormat="1" applyFont="1" applyBorder="1" applyAlignment="1" applyProtection="1">
      <alignment horizontal="center" vertical="center" wrapText="1"/>
      <protection/>
    </xf>
    <xf numFmtId="0" fontId="4" fillId="0" borderId="63" xfId="44" applyFont="1" applyBorder="1" applyAlignment="1" applyProtection="1">
      <alignment horizontal="center"/>
      <protection/>
    </xf>
    <xf numFmtId="2" fontId="4" fillId="0" borderId="8" xfId="44" applyNumberFormat="1" applyFont="1" applyBorder="1" applyAlignment="1" applyProtection="1">
      <alignment horizontal="right" wrapText="1"/>
      <protection/>
    </xf>
    <xf numFmtId="0" fontId="4" fillId="0" borderId="29" xfId="44" applyFont="1" applyBorder="1" applyAlignment="1" applyProtection="1">
      <alignment horizontal="center"/>
      <protection/>
    </xf>
    <xf numFmtId="2" fontId="4" fillId="0" borderId="11" xfId="44" applyNumberFormat="1" applyFont="1" applyBorder="1" applyAlignment="1" applyProtection="1">
      <alignment horizontal="right" wrapText="1"/>
      <protection/>
    </xf>
    <xf numFmtId="0" fontId="4" fillId="0" borderId="31" xfId="44" applyFont="1" applyBorder="1" applyAlignment="1" applyProtection="1">
      <alignment horizontal="center"/>
      <protection/>
    </xf>
    <xf numFmtId="2" fontId="4" fillId="0" borderId="16" xfId="44" applyNumberFormat="1" applyFont="1" applyBorder="1" applyAlignment="1" applyProtection="1">
      <alignment horizontal="right" wrapText="1"/>
      <protection/>
    </xf>
    <xf numFmtId="0" fontId="4" fillId="0" borderId="33" xfId="44" applyFont="1" applyBorder="1" applyAlignment="1" applyProtection="1">
      <alignment horizontal="center"/>
      <protection/>
    </xf>
    <xf numFmtId="4" fontId="4" fillId="0" borderId="35" xfId="44" applyNumberFormat="1" applyFont="1" applyBorder="1" applyAlignment="1" applyProtection="1">
      <alignment vertical="center" wrapText="1"/>
      <protection/>
    </xf>
    <xf numFmtId="0" fontId="4" fillId="0" borderId="4" xfId="44" applyFont="1" applyBorder="1" applyAlignment="1" applyProtection="1">
      <alignment horizontal="center"/>
      <protection/>
    </xf>
    <xf numFmtId="0" fontId="12" fillId="0" borderId="4" xfId="44" applyFont="1" applyBorder="1" applyAlignment="1" applyProtection="1">
      <alignment vertical="center" wrapText="1"/>
      <protection/>
    </xf>
    <xf numFmtId="0" fontId="12" fillId="0" borderId="33" xfId="44" applyFont="1" applyBorder="1" applyAlignment="1" applyProtection="1">
      <alignment vertical="center" wrapText="1"/>
      <protection/>
    </xf>
    <xf numFmtId="0" fontId="19" fillId="2" borderId="45" xfId="44" applyFont="1" applyFill="1" applyBorder="1" applyAlignment="1" applyProtection="1">
      <alignment horizontal="left" vertical="center" wrapText="1"/>
      <protection/>
    </xf>
    <xf numFmtId="0" fontId="16" fillId="2" borderId="38" xfId="44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0" fillId="0" borderId="0" xfId="0" applyProtection="1">
      <protection/>
    </xf>
    <xf numFmtId="0" fontId="0" fillId="0" borderId="11" xfId="0" applyBorder="1" applyProtection="1"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Fill="1" applyBorder="1" applyProtection="1">
      <protection/>
    </xf>
    <xf numFmtId="4" fontId="0" fillId="0" borderId="0" xfId="0" applyNumberFormat="1" applyProtection="1">
      <protection/>
    </xf>
    <xf numFmtId="0" fontId="6" fillId="0" borderId="11" xfId="0" applyFont="1" applyBorder="1" applyProtection="1">
      <protection/>
    </xf>
    <xf numFmtId="4" fontId="6" fillId="0" borderId="11" xfId="0" applyNumberFormat="1" applyFont="1" applyBorder="1" applyAlignment="1" applyProtection="1">
      <alignment horizontal="center"/>
      <protection/>
    </xf>
    <xf numFmtId="0" fontId="8" fillId="0" borderId="0" xfId="0" applyFont="1" applyProtection="1">
      <protection/>
    </xf>
    <xf numFmtId="0" fontId="12" fillId="0" borderId="64" xfId="44" applyFont="1" applyBorder="1" applyAlignment="1" applyProtection="1">
      <alignment horizontal="center" vertical="center" wrapText="1"/>
      <protection/>
    </xf>
    <xf numFmtId="0" fontId="12" fillId="0" borderId="44" xfId="44" applyFont="1" applyBorder="1" applyAlignment="1" applyProtection="1">
      <alignment horizontal="center" vertical="center" wrapText="1"/>
      <protection/>
    </xf>
    <xf numFmtId="0" fontId="12" fillId="0" borderId="65" xfId="44" applyFont="1" applyBorder="1" applyAlignment="1" applyProtection="1">
      <alignment horizontal="center" vertical="center" wrapText="1"/>
      <protection/>
    </xf>
    <xf numFmtId="4" fontId="12" fillId="0" borderId="66" xfId="44" applyNumberFormat="1" applyFont="1" applyBorder="1" applyAlignment="1" applyProtection="1">
      <alignment horizontal="center" vertical="center" wrapText="1"/>
      <protection/>
    </xf>
    <xf numFmtId="4" fontId="12" fillId="0" borderId="67" xfId="44" applyNumberFormat="1" applyFont="1" applyBorder="1" applyAlignment="1" applyProtection="1">
      <alignment horizontal="center" vertical="center" wrapText="1"/>
      <protection/>
    </xf>
    <xf numFmtId="4" fontId="12" fillId="0" borderId="68" xfId="44" applyNumberFormat="1" applyFont="1" applyBorder="1" applyAlignment="1" applyProtection="1">
      <alignment horizontal="center" vertical="center" wrapText="1"/>
      <protection/>
    </xf>
    <xf numFmtId="0" fontId="10" fillId="2" borderId="3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1" fillId="2" borderId="69" xfId="0" applyFont="1" applyFill="1" applyBorder="1" applyAlignment="1" applyProtection="1">
      <alignment horizontal="center" wrapText="1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10" fillId="2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5" fillId="0" borderId="70" xfId="44" applyFont="1" applyFill="1" applyBorder="1" applyAlignment="1" applyProtection="1">
      <alignment horizontal="center" vertical="center" wrapText="1"/>
      <protection/>
    </xf>
    <xf numFmtId="0" fontId="15" fillId="0" borderId="71" xfId="44" applyFont="1" applyFill="1" applyBorder="1" applyAlignment="1" applyProtection="1">
      <alignment horizontal="center" vertical="center" wrapText="1"/>
      <protection/>
    </xf>
    <xf numFmtId="0" fontId="15" fillId="0" borderId="72" xfId="44" applyFont="1" applyFill="1" applyBorder="1" applyAlignment="1" applyProtection="1">
      <alignment horizontal="center" vertical="center" wrapText="1"/>
      <protection/>
    </xf>
    <xf numFmtId="4" fontId="15" fillId="0" borderId="73" xfId="44" applyNumberFormat="1" applyFont="1" applyFill="1" applyBorder="1" applyAlignment="1" applyProtection="1">
      <alignment horizontal="center" vertical="center" wrapText="1"/>
      <protection/>
    </xf>
    <xf numFmtId="4" fontId="15" fillId="0" borderId="74" xfId="44" applyNumberFormat="1" applyFont="1" applyFill="1" applyBorder="1" applyAlignment="1" applyProtection="1">
      <alignment horizontal="center" vertical="center" wrapText="1"/>
      <protection/>
    </xf>
    <xf numFmtId="4" fontId="15" fillId="0" borderId="75" xfId="44" applyNumberFormat="1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15" fillId="5" borderId="1" xfId="0" applyFont="1" applyFill="1" applyBorder="1" applyAlignment="1" applyProtection="1">
      <alignment horizontal="center"/>
      <protection/>
    </xf>
    <xf numFmtId="0" fontId="15" fillId="5" borderId="69" xfId="0" applyFont="1" applyFill="1" applyBorder="1" applyAlignment="1" applyProtection="1">
      <alignment horizontal="center" vertical="center" wrapText="1"/>
      <protection/>
    </xf>
    <xf numFmtId="0" fontId="15" fillId="5" borderId="4" xfId="0" applyFont="1" applyFill="1" applyBorder="1" applyAlignment="1" applyProtection="1">
      <alignment horizontal="center" vertical="center" wrapText="1"/>
      <protection/>
    </xf>
    <xf numFmtId="0" fontId="15" fillId="0" borderId="6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Protection="1">
      <protection/>
    </xf>
    <xf numFmtId="0" fontId="20" fillId="0" borderId="15" xfId="0" applyFont="1" applyFill="1" applyBorder="1" applyProtection="1"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vertical="center"/>
      <protection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15" fillId="5" borderId="1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0" fillId="6" borderId="32" xfId="44" applyFont="1" applyFill="1" applyBorder="1" applyAlignment="1" applyProtection="1">
      <alignment horizontal="center" vertical="center"/>
      <protection/>
    </xf>
    <xf numFmtId="0" fontId="10" fillId="6" borderId="1" xfId="44" applyFont="1" applyFill="1" applyBorder="1" applyAlignment="1" applyProtection="1">
      <alignment horizontal="center" vertical="center"/>
      <protection/>
    </xf>
    <xf numFmtId="0" fontId="10" fillId="6" borderId="69" xfId="44" applyFont="1" applyFill="1" applyBorder="1" applyAlignment="1" applyProtection="1">
      <alignment horizontal="center" vertical="center"/>
      <protection/>
    </xf>
    <xf numFmtId="0" fontId="10" fillId="6" borderId="4" xfId="44" applyFont="1" applyFill="1" applyBorder="1" applyAlignment="1" applyProtection="1">
      <alignment horizontal="center" vertical="center"/>
      <protection/>
    </xf>
    <xf numFmtId="0" fontId="10" fillId="2" borderId="32" xfId="44" applyFont="1" applyFill="1" applyBorder="1" applyAlignment="1" applyProtection="1">
      <alignment horizontal="center" vertical="center" wrapText="1"/>
      <protection/>
    </xf>
    <xf numFmtId="0" fontId="10" fillId="2" borderId="1" xfId="44" applyFont="1" applyFill="1" applyBorder="1" applyAlignment="1" applyProtection="1">
      <alignment horizontal="center" vertical="center" wrapText="1"/>
      <protection/>
    </xf>
    <xf numFmtId="0" fontId="10" fillId="2" borderId="69" xfId="44" applyFont="1" applyFill="1" applyBorder="1" applyAlignment="1" applyProtection="1">
      <alignment horizontal="center" vertical="center" wrapText="1"/>
      <protection/>
    </xf>
    <xf numFmtId="0" fontId="10" fillId="2" borderId="4" xfId="44" applyFont="1" applyFill="1" applyBorder="1" applyAlignment="1" applyProtection="1">
      <alignment horizontal="center" vertical="center" wrapText="1"/>
      <protection/>
    </xf>
    <xf numFmtId="0" fontId="15" fillId="0" borderId="76" xfId="44" applyFont="1" applyFill="1" applyBorder="1" applyAlignment="1" applyProtection="1">
      <alignment horizontal="left" vertical="center" wrapText="1"/>
      <protection/>
    </xf>
    <xf numFmtId="0" fontId="15" fillId="0" borderId="77" xfId="44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  <cellStyle name="Měna 2 2" xfId="45"/>
    <cellStyle name="Měna 2 3" xfId="46"/>
    <cellStyle name="měny 2 2" xfId="47"/>
    <cellStyle name="měny 2 3" xfId="48"/>
    <cellStyle name="měny 3 2" xfId="49"/>
    <cellStyle name="měny 3 3" xfId="50"/>
    <cellStyle name="Normálna 2 2" xfId="51"/>
    <cellStyle name="Normálna 2 3" xfId="52"/>
    <cellStyle name="Normální 10 2" xfId="53"/>
    <cellStyle name="Normální 10 3" xfId="54"/>
    <cellStyle name="Normální 11" xfId="55"/>
    <cellStyle name="normální 2 2 2" xfId="56"/>
    <cellStyle name="normální 2 2 3" xfId="57"/>
    <cellStyle name="normální 2 3" xfId="58"/>
    <cellStyle name="normální 2 4" xfId="59"/>
    <cellStyle name="normální 3 2 2 2" xfId="60"/>
    <cellStyle name="normální 3 2 2 3" xfId="61"/>
    <cellStyle name="normální 3 2 3" xfId="62"/>
    <cellStyle name="normální 3 2 4" xfId="63"/>
    <cellStyle name="normální 3 3 2" xfId="64"/>
    <cellStyle name="normální 3 3 3" xfId="65"/>
    <cellStyle name="normální 3 4" xfId="66"/>
    <cellStyle name="normální 3 5" xfId="67"/>
    <cellStyle name="normální 5 2 2" xfId="68"/>
    <cellStyle name="normální 5 2 3" xfId="69"/>
    <cellStyle name="normální 5 3 2" xfId="70"/>
    <cellStyle name="normální 5 3 3" xfId="71"/>
    <cellStyle name="Normální 6 2" xfId="72"/>
    <cellStyle name="Normální 6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"/>
  <sheetViews>
    <sheetView workbookViewId="0" topLeftCell="A1">
      <selection activeCell="B18" sqref="B18"/>
    </sheetView>
  </sheetViews>
  <sheetFormatPr defaultColWidth="9.140625" defaultRowHeight="15"/>
  <cols>
    <col min="1" max="1" width="19.7109375" style="191" customWidth="1"/>
    <col min="2" max="2" width="28.421875" style="191" customWidth="1"/>
    <col min="3" max="16384" width="9.140625" style="191" customWidth="1"/>
  </cols>
  <sheetData>
    <row r="2" ht="15">
      <c r="A2" s="190" t="s">
        <v>114</v>
      </c>
    </row>
    <row r="3" spans="1:2" ht="15">
      <c r="A3" s="192" t="s">
        <v>113</v>
      </c>
      <c r="B3" s="193">
        <f>'Tab.1a'!G31</f>
        <v>0</v>
      </c>
    </row>
    <row r="4" spans="1:2" ht="15">
      <c r="A4" s="192" t="s">
        <v>112</v>
      </c>
      <c r="B4" s="193">
        <f>'Tab.1b'!G44</f>
        <v>0</v>
      </c>
    </row>
    <row r="5" spans="1:2" ht="15">
      <c r="A5" s="192" t="s">
        <v>111</v>
      </c>
      <c r="B5" s="193">
        <f>'Tab.1c'!G13</f>
        <v>0</v>
      </c>
    </row>
    <row r="6" spans="1:2" ht="15">
      <c r="A6" s="192" t="s">
        <v>110</v>
      </c>
      <c r="B6" s="193">
        <f>'Tab.2'!F13</f>
        <v>0</v>
      </c>
    </row>
    <row r="7" spans="1:2" ht="15">
      <c r="A7" s="194" t="s">
        <v>109</v>
      </c>
      <c r="B7" s="193">
        <f>'Tab.3'!F12</f>
        <v>0</v>
      </c>
    </row>
    <row r="8" ht="15">
      <c r="B8" s="195"/>
    </row>
    <row r="9" spans="1:2" ht="15">
      <c r="A9" s="196" t="s">
        <v>108</v>
      </c>
      <c r="B9" s="197">
        <f>B3+B4+B5+B6+B7</f>
        <v>0</v>
      </c>
    </row>
    <row r="11" ht="15">
      <c r="A11" s="198" t="s">
        <v>107</v>
      </c>
    </row>
  </sheetData>
  <sheetProtection password="C6A2" sheet="1" objects="1" scenarios="1"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zoomScale="90" zoomScaleNormal="90" zoomScaleSheetLayoutView="100" workbookViewId="0" topLeftCell="A1">
      <selection activeCell="E10" sqref="E10"/>
    </sheetView>
  </sheetViews>
  <sheetFormatPr defaultColWidth="9.140625" defaultRowHeight="15"/>
  <cols>
    <col min="1" max="1" width="4.57421875" style="3" customWidth="1"/>
    <col min="2" max="2" width="60.28125" style="3" customWidth="1"/>
    <col min="3" max="3" width="11.28125" style="3" customWidth="1"/>
    <col min="4" max="4" width="9.140625" style="3" customWidth="1"/>
    <col min="5" max="5" width="17.421875" style="3" customWidth="1"/>
    <col min="6" max="6" width="10.7109375" style="3" customWidth="1"/>
    <col min="7" max="7" width="22.7109375" style="52" customWidth="1"/>
    <col min="8" max="16384" width="9.140625" style="3" customWidth="1"/>
  </cols>
  <sheetData>
    <row r="1" spans="2:7" ht="15.75" thickBot="1">
      <c r="B1" s="1" t="s">
        <v>0</v>
      </c>
      <c r="C1" s="2"/>
      <c r="G1" s="4" t="s">
        <v>73</v>
      </c>
    </row>
    <row r="2" spans="2:7" ht="21">
      <c r="B2" s="205" t="s">
        <v>52</v>
      </c>
      <c r="C2" s="206"/>
      <c r="D2" s="206"/>
      <c r="E2" s="206"/>
      <c r="F2" s="5"/>
      <c r="G2" s="6"/>
    </row>
    <row r="3" spans="2:7" ht="21">
      <c r="B3" s="221" t="s">
        <v>1</v>
      </c>
      <c r="C3" s="222"/>
      <c r="D3" s="222"/>
      <c r="E3" s="222"/>
      <c r="F3" s="7"/>
      <c r="G3" s="8"/>
    </row>
    <row r="4" spans="2:7" ht="31.5" customHeight="1" thickBot="1">
      <c r="B4" s="207" t="s">
        <v>125</v>
      </c>
      <c r="C4" s="208"/>
      <c r="D4" s="208"/>
      <c r="E4" s="208"/>
      <c r="F4" s="9"/>
      <c r="G4" s="10"/>
    </row>
    <row r="5" spans="2:7" ht="15" customHeight="1">
      <c r="B5" s="209" t="s">
        <v>8</v>
      </c>
      <c r="C5" s="212" t="s">
        <v>9</v>
      </c>
      <c r="D5" s="215" t="s">
        <v>3</v>
      </c>
      <c r="E5" s="218" t="s">
        <v>10</v>
      </c>
      <c r="F5" s="199" t="s">
        <v>54</v>
      </c>
      <c r="G5" s="202" t="s">
        <v>55</v>
      </c>
    </row>
    <row r="6" spans="2:7" ht="15">
      <c r="B6" s="210"/>
      <c r="C6" s="213"/>
      <c r="D6" s="216"/>
      <c r="E6" s="219"/>
      <c r="F6" s="200"/>
      <c r="G6" s="203"/>
    </row>
    <row r="7" spans="2:7" ht="15.75" thickBot="1">
      <c r="B7" s="211"/>
      <c r="C7" s="214"/>
      <c r="D7" s="217"/>
      <c r="E7" s="220"/>
      <c r="F7" s="201"/>
      <c r="G7" s="204"/>
    </row>
    <row r="8" spans="2:7" ht="15">
      <c r="B8" s="11" t="s">
        <v>39</v>
      </c>
      <c r="C8" s="12">
        <v>585</v>
      </c>
      <c r="D8" s="12" t="s">
        <v>11</v>
      </c>
      <c r="E8" s="144"/>
      <c r="F8" s="13">
        <v>21</v>
      </c>
      <c r="G8" s="14">
        <f>C8*E8*F8</f>
        <v>0</v>
      </c>
    </row>
    <row r="9" spans="2:7" ht="15">
      <c r="B9" s="15"/>
      <c r="C9" s="16"/>
      <c r="D9" s="17"/>
      <c r="E9" s="18"/>
      <c r="F9" s="19"/>
      <c r="G9" s="20"/>
    </row>
    <row r="10" spans="2:7" ht="15">
      <c r="B10" s="21" t="s">
        <v>41</v>
      </c>
      <c r="C10" s="17">
        <v>201</v>
      </c>
      <c r="D10" s="17" t="s">
        <v>11</v>
      </c>
      <c r="E10" s="144"/>
      <c r="F10" s="19">
        <v>21</v>
      </c>
      <c r="G10" s="20">
        <f aca="true" t="shared" si="0" ref="G10:G27">C10*E10*F10</f>
        <v>0</v>
      </c>
    </row>
    <row r="11" spans="2:7" ht="15">
      <c r="B11" s="15"/>
      <c r="C11" s="16"/>
      <c r="D11" s="17"/>
      <c r="E11" s="18"/>
      <c r="F11" s="19"/>
      <c r="G11" s="20"/>
    </row>
    <row r="12" spans="2:7" ht="15">
      <c r="B12" s="21" t="s">
        <v>40</v>
      </c>
      <c r="C12" s="17">
        <v>196</v>
      </c>
      <c r="D12" s="17" t="s">
        <v>11</v>
      </c>
      <c r="E12" s="144"/>
      <c r="F12" s="19">
        <v>21</v>
      </c>
      <c r="G12" s="20">
        <f t="shared" si="0"/>
        <v>0</v>
      </c>
    </row>
    <row r="13" spans="2:7" ht="15">
      <c r="B13" s="15"/>
      <c r="C13" s="16"/>
      <c r="D13" s="17"/>
      <c r="E13" s="18"/>
      <c r="F13" s="19"/>
      <c r="G13" s="20"/>
    </row>
    <row r="14" spans="2:7" ht="15">
      <c r="B14" s="22" t="s">
        <v>42</v>
      </c>
      <c r="C14" s="17">
        <v>135</v>
      </c>
      <c r="D14" s="17" t="s">
        <v>11</v>
      </c>
      <c r="E14" s="144"/>
      <c r="F14" s="19">
        <v>4</v>
      </c>
      <c r="G14" s="20">
        <f>C14*E14*F14</f>
        <v>0</v>
      </c>
    </row>
    <row r="15" spans="2:7" ht="15">
      <c r="B15" s="15"/>
      <c r="C15" s="16"/>
      <c r="D15" s="17"/>
      <c r="E15" s="18"/>
      <c r="F15" s="19"/>
      <c r="G15" s="20"/>
    </row>
    <row r="16" spans="2:7" ht="15">
      <c r="B16" s="21" t="s">
        <v>43</v>
      </c>
      <c r="C16" s="17">
        <v>8</v>
      </c>
      <c r="D16" s="17" t="s">
        <v>11</v>
      </c>
      <c r="E16" s="144"/>
      <c r="F16" s="19">
        <v>21</v>
      </c>
      <c r="G16" s="20">
        <f t="shared" si="0"/>
        <v>0</v>
      </c>
    </row>
    <row r="17" spans="2:7" ht="15">
      <c r="B17" s="15"/>
      <c r="C17" s="16"/>
      <c r="D17" s="17"/>
      <c r="E17" s="18"/>
      <c r="F17" s="19"/>
      <c r="G17" s="20"/>
    </row>
    <row r="18" spans="2:7" ht="15">
      <c r="B18" s="21" t="s">
        <v>44</v>
      </c>
      <c r="C18" s="17">
        <v>35</v>
      </c>
      <c r="D18" s="17" t="s">
        <v>11</v>
      </c>
      <c r="E18" s="144"/>
      <c r="F18" s="19">
        <v>21</v>
      </c>
      <c r="G18" s="20">
        <f t="shared" si="0"/>
        <v>0</v>
      </c>
    </row>
    <row r="19" spans="2:7" ht="15">
      <c r="B19" s="15"/>
      <c r="C19" s="16"/>
      <c r="D19" s="17"/>
      <c r="E19" s="18"/>
      <c r="F19" s="19"/>
      <c r="G19" s="20"/>
    </row>
    <row r="20" spans="2:7" ht="15">
      <c r="B20" s="21" t="s">
        <v>45</v>
      </c>
      <c r="C20" s="17">
        <v>9</v>
      </c>
      <c r="D20" s="17" t="s">
        <v>11</v>
      </c>
      <c r="E20" s="144"/>
      <c r="F20" s="19">
        <v>21</v>
      </c>
      <c r="G20" s="20">
        <f t="shared" si="0"/>
        <v>0</v>
      </c>
    </row>
    <row r="21" spans="2:7" ht="15">
      <c r="B21" s="23"/>
      <c r="C21" s="16"/>
      <c r="D21" s="17"/>
      <c r="E21" s="24"/>
      <c r="F21" s="19"/>
      <c r="G21" s="20"/>
    </row>
    <row r="22" spans="2:7" ht="15">
      <c r="B22" s="23" t="s">
        <v>46</v>
      </c>
      <c r="C22" s="17">
        <v>43</v>
      </c>
      <c r="D22" s="17" t="s">
        <v>11</v>
      </c>
      <c r="E22" s="144"/>
      <c r="F22" s="19">
        <v>21</v>
      </c>
      <c r="G22" s="20">
        <f t="shared" si="0"/>
        <v>0</v>
      </c>
    </row>
    <row r="23" spans="2:7" ht="15">
      <c r="B23" s="25"/>
      <c r="C23" s="16"/>
      <c r="D23" s="17"/>
      <c r="E23" s="26"/>
      <c r="F23" s="19"/>
      <c r="G23" s="20"/>
    </row>
    <row r="24" spans="2:7" ht="15">
      <c r="B24" s="23" t="s">
        <v>47</v>
      </c>
      <c r="C24" s="17">
        <v>67</v>
      </c>
      <c r="D24" s="17" t="s">
        <v>11</v>
      </c>
      <c r="E24" s="144"/>
      <c r="F24" s="19">
        <v>1</v>
      </c>
      <c r="G24" s="20">
        <f t="shared" si="0"/>
        <v>0</v>
      </c>
    </row>
    <row r="25" spans="2:7" ht="15">
      <c r="B25" s="15"/>
      <c r="C25" s="16"/>
      <c r="D25" s="17"/>
      <c r="E25" s="18"/>
      <c r="F25" s="19"/>
      <c r="G25" s="20"/>
    </row>
    <row r="26" spans="2:7" ht="15">
      <c r="B26" s="27" t="s">
        <v>48</v>
      </c>
      <c r="C26" s="28"/>
      <c r="D26" s="29"/>
      <c r="E26" s="30"/>
      <c r="F26" s="19"/>
      <c r="G26" s="20"/>
    </row>
    <row r="27" spans="2:7" ht="15">
      <c r="B27" s="21" t="s">
        <v>126</v>
      </c>
      <c r="C27" s="17">
        <v>120</v>
      </c>
      <c r="D27" s="17" t="s">
        <v>11</v>
      </c>
      <c r="E27" s="144"/>
      <c r="F27" s="19">
        <v>4</v>
      </c>
      <c r="G27" s="20">
        <f t="shared" si="0"/>
        <v>0</v>
      </c>
    </row>
    <row r="28" spans="2:7" ht="15.75" thickBot="1">
      <c r="B28" s="31"/>
      <c r="C28" s="32"/>
      <c r="D28" s="33"/>
      <c r="E28" s="34"/>
      <c r="F28" s="35"/>
      <c r="G28" s="36"/>
    </row>
    <row r="29" spans="2:7" ht="15">
      <c r="B29" s="37" t="s">
        <v>56</v>
      </c>
      <c r="C29" s="38"/>
      <c r="D29" s="39"/>
      <c r="E29" s="168"/>
      <c r="F29" s="40"/>
      <c r="G29" s="41">
        <f>G8+G10+G12+G14+G16+G18+G20+G22+G24+G27</f>
        <v>0</v>
      </c>
    </row>
    <row r="30" spans="2:7" ht="15">
      <c r="B30" s="42" t="s">
        <v>57</v>
      </c>
      <c r="C30" s="43"/>
      <c r="D30" s="39"/>
      <c r="E30" s="168"/>
      <c r="F30" s="44"/>
      <c r="G30" s="45">
        <f>G29*12</f>
        <v>0</v>
      </c>
    </row>
    <row r="31" spans="2:7" ht="15.75" thickBot="1">
      <c r="B31" s="46" t="s">
        <v>58</v>
      </c>
      <c r="C31" s="47"/>
      <c r="D31" s="48"/>
      <c r="E31" s="169"/>
      <c r="F31" s="49"/>
      <c r="G31" s="50">
        <f>G30*4</f>
        <v>0</v>
      </c>
    </row>
    <row r="33" ht="15">
      <c r="B33" s="51" t="s">
        <v>105</v>
      </c>
    </row>
    <row r="34" ht="15">
      <c r="B34" s="3" t="s">
        <v>134</v>
      </c>
    </row>
  </sheetData>
  <sheetProtection password="C162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dataValidations count="1">
    <dataValidation type="custom" allowBlank="1" showErrorMessage="1" errorTitle="CHYBA" error="zadávejte jen 2 desetinná čísla" sqref="E8 E10 E12 E14 E16 E18 E20 E22 E24 E27">
      <formula1>MOD(E8*100,1)=0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zoomScale="80" zoomScaleNormal="80" zoomScaleSheetLayoutView="100" workbookViewId="0" topLeftCell="A22">
      <selection activeCell="E24" sqref="E24"/>
    </sheetView>
  </sheetViews>
  <sheetFormatPr defaultColWidth="9.140625" defaultRowHeight="15"/>
  <cols>
    <col min="1" max="1" width="3.7109375" style="102" customWidth="1"/>
    <col min="2" max="2" width="75.00390625" style="102" customWidth="1"/>
    <col min="3" max="3" width="11.00390625" style="102" customWidth="1"/>
    <col min="4" max="4" width="10.28125" style="102" customWidth="1"/>
    <col min="5" max="5" width="19.8515625" style="102" customWidth="1"/>
    <col min="6" max="6" width="13.28125" style="102" customWidth="1"/>
    <col min="7" max="7" width="22.140625" style="136" customWidth="1"/>
    <col min="8" max="8" width="12.7109375" style="102" customWidth="1"/>
    <col min="9" max="16384" width="9.140625" style="102" customWidth="1"/>
  </cols>
  <sheetData>
    <row r="1" spans="2:7" ht="16.5" thickBot="1">
      <c r="B1" s="101" t="s">
        <v>0</v>
      </c>
      <c r="C1" s="101"/>
      <c r="D1" s="101"/>
      <c r="F1" s="103"/>
      <c r="G1" s="104" t="s">
        <v>74</v>
      </c>
    </row>
    <row r="2" spans="2:7" ht="15">
      <c r="B2" s="229" t="s">
        <v>53</v>
      </c>
      <c r="C2" s="230"/>
      <c r="D2" s="230"/>
      <c r="E2" s="230"/>
      <c r="F2" s="105"/>
      <c r="G2" s="106"/>
    </row>
    <row r="3" spans="2:7" ht="15">
      <c r="B3" s="245" t="s">
        <v>1</v>
      </c>
      <c r="C3" s="246"/>
      <c r="D3" s="246"/>
      <c r="E3" s="246"/>
      <c r="F3" s="107"/>
      <c r="G3" s="108"/>
    </row>
    <row r="4" spans="2:7" ht="16.5" thickBot="1">
      <c r="B4" s="231" t="s">
        <v>12</v>
      </c>
      <c r="C4" s="232"/>
      <c r="D4" s="232"/>
      <c r="E4" s="232"/>
      <c r="F4" s="109"/>
      <c r="G4" s="110"/>
    </row>
    <row r="5" spans="2:7" ht="16.5" customHeight="1" thickBot="1">
      <c r="B5" s="233" t="s">
        <v>8</v>
      </c>
      <c r="C5" s="236" t="s">
        <v>116</v>
      </c>
      <c r="D5" s="239" t="s">
        <v>3</v>
      </c>
      <c r="E5" s="242" t="s">
        <v>10</v>
      </c>
      <c r="F5" s="223" t="s">
        <v>59</v>
      </c>
      <c r="G5" s="226" t="s">
        <v>136</v>
      </c>
    </row>
    <row r="6" spans="2:7" ht="16.5" thickBot="1">
      <c r="B6" s="234"/>
      <c r="C6" s="237"/>
      <c r="D6" s="240"/>
      <c r="E6" s="243"/>
      <c r="F6" s="224"/>
      <c r="G6" s="227"/>
    </row>
    <row r="7" spans="2:7" ht="33" customHeight="1" thickBot="1">
      <c r="B7" s="235"/>
      <c r="C7" s="238"/>
      <c r="D7" s="241"/>
      <c r="E7" s="244"/>
      <c r="F7" s="225"/>
      <c r="G7" s="228"/>
    </row>
    <row r="8" spans="2:7" ht="15">
      <c r="B8" s="111" t="s">
        <v>78</v>
      </c>
      <c r="C8" s="112">
        <v>180</v>
      </c>
      <c r="D8" s="113" t="s">
        <v>11</v>
      </c>
      <c r="E8" s="144"/>
      <c r="F8" s="114">
        <v>2</v>
      </c>
      <c r="G8" s="115">
        <f>C8*E8*F8</f>
        <v>0</v>
      </c>
    </row>
    <row r="9" spans="2:7" ht="47.25">
      <c r="B9" s="116" t="s">
        <v>83</v>
      </c>
      <c r="C9" s="117"/>
      <c r="D9" s="118"/>
      <c r="E9" s="118"/>
      <c r="F9" s="119"/>
      <c r="G9" s="120"/>
    </row>
    <row r="10" spans="2:7" ht="15">
      <c r="B10" s="121" t="s">
        <v>13</v>
      </c>
      <c r="C10" s="117">
        <v>77.2</v>
      </c>
      <c r="D10" s="113" t="s">
        <v>11</v>
      </c>
      <c r="E10" s="144"/>
      <c r="F10" s="119">
        <v>2</v>
      </c>
      <c r="G10" s="120">
        <f aca="true" t="shared" si="0" ref="G10:G41">C10*E10*F10</f>
        <v>0</v>
      </c>
    </row>
    <row r="11" spans="2:7" ht="15">
      <c r="B11" s="121" t="s">
        <v>14</v>
      </c>
      <c r="C11" s="117">
        <v>405</v>
      </c>
      <c r="D11" s="113" t="s">
        <v>11</v>
      </c>
      <c r="E11" s="144"/>
      <c r="F11" s="119">
        <v>2</v>
      </c>
      <c r="G11" s="120">
        <f t="shared" si="0"/>
        <v>0</v>
      </c>
    </row>
    <row r="12" spans="2:7" ht="15">
      <c r="B12" s="121" t="s">
        <v>84</v>
      </c>
      <c r="C12" s="117">
        <v>15</v>
      </c>
      <c r="D12" s="113" t="s">
        <v>11</v>
      </c>
      <c r="E12" s="144"/>
      <c r="F12" s="119">
        <v>2</v>
      </c>
      <c r="G12" s="120">
        <f t="shared" si="0"/>
        <v>0</v>
      </c>
    </row>
    <row r="13" spans="2:7" ht="15">
      <c r="B13" s="121" t="s">
        <v>15</v>
      </c>
      <c r="C13" s="117">
        <v>45</v>
      </c>
      <c r="D13" s="113" t="s">
        <v>11</v>
      </c>
      <c r="E13" s="144"/>
      <c r="F13" s="119">
        <v>2</v>
      </c>
      <c r="G13" s="120">
        <f t="shared" si="0"/>
        <v>0</v>
      </c>
    </row>
    <row r="14" spans="2:7" ht="15">
      <c r="B14" s="121" t="s">
        <v>16</v>
      </c>
      <c r="C14" s="117">
        <v>35</v>
      </c>
      <c r="D14" s="113" t="s">
        <v>11</v>
      </c>
      <c r="E14" s="144"/>
      <c r="F14" s="119">
        <v>2</v>
      </c>
      <c r="G14" s="120">
        <f t="shared" si="0"/>
        <v>0</v>
      </c>
    </row>
    <row r="15" spans="2:7" ht="15">
      <c r="B15" s="121" t="s">
        <v>82</v>
      </c>
      <c r="C15" s="117">
        <v>18</v>
      </c>
      <c r="D15" s="122" t="s">
        <v>11</v>
      </c>
      <c r="E15" s="144"/>
      <c r="F15" s="119">
        <v>12</v>
      </c>
      <c r="G15" s="120">
        <f t="shared" si="0"/>
        <v>0</v>
      </c>
    </row>
    <row r="16" spans="2:7" ht="15">
      <c r="B16" s="121" t="s">
        <v>17</v>
      </c>
      <c r="C16" s="117">
        <v>110</v>
      </c>
      <c r="D16" s="122" t="s">
        <v>7</v>
      </c>
      <c r="E16" s="144"/>
      <c r="F16" s="119">
        <v>1</v>
      </c>
      <c r="G16" s="120">
        <f t="shared" si="0"/>
        <v>0</v>
      </c>
    </row>
    <row r="17" spans="2:7" ht="15">
      <c r="B17" s="121" t="s">
        <v>81</v>
      </c>
      <c r="C17" s="117">
        <v>7</v>
      </c>
      <c r="D17" s="122" t="s">
        <v>7</v>
      </c>
      <c r="E17" s="144"/>
      <c r="F17" s="119">
        <v>1</v>
      </c>
      <c r="G17" s="120">
        <f t="shared" si="0"/>
        <v>0</v>
      </c>
    </row>
    <row r="18" spans="2:7" ht="15">
      <c r="B18" s="121" t="s">
        <v>18</v>
      </c>
      <c r="C18" s="117">
        <v>254</v>
      </c>
      <c r="D18" s="122" t="s">
        <v>7</v>
      </c>
      <c r="E18" s="144"/>
      <c r="F18" s="119">
        <v>1</v>
      </c>
      <c r="G18" s="120">
        <f t="shared" si="0"/>
        <v>0</v>
      </c>
    </row>
    <row r="19" spans="2:7" ht="15">
      <c r="B19" s="121" t="s">
        <v>19</v>
      </c>
      <c r="C19" s="117">
        <v>7</v>
      </c>
      <c r="D19" s="122" t="s">
        <v>7</v>
      </c>
      <c r="E19" s="144"/>
      <c r="F19" s="119">
        <v>1</v>
      </c>
      <c r="G19" s="120">
        <f t="shared" si="0"/>
        <v>0</v>
      </c>
    </row>
    <row r="20" spans="2:7" ht="15">
      <c r="B20" s="121" t="s">
        <v>20</v>
      </c>
      <c r="C20" s="117"/>
      <c r="D20" s="122"/>
      <c r="E20" s="144"/>
      <c r="F20" s="119"/>
      <c r="G20" s="120">
        <f t="shared" si="0"/>
        <v>0</v>
      </c>
    </row>
    <row r="21" spans="2:7" ht="15">
      <c r="B21" s="123" t="s">
        <v>21</v>
      </c>
      <c r="C21" s="117">
        <v>90</v>
      </c>
      <c r="D21" s="122" t="s">
        <v>11</v>
      </c>
      <c r="E21" s="144"/>
      <c r="F21" s="119">
        <v>2</v>
      </c>
      <c r="G21" s="120">
        <f t="shared" si="0"/>
        <v>0</v>
      </c>
    </row>
    <row r="22" spans="2:7" ht="15">
      <c r="B22" s="123" t="s">
        <v>22</v>
      </c>
      <c r="C22" s="117">
        <v>5</v>
      </c>
      <c r="D22" s="122" t="s">
        <v>11</v>
      </c>
      <c r="E22" s="144"/>
      <c r="F22" s="119">
        <v>1</v>
      </c>
      <c r="G22" s="120">
        <f t="shared" si="0"/>
        <v>0</v>
      </c>
    </row>
    <row r="23" spans="2:7" ht="15">
      <c r="B23" s="121" t="s">
        <v>23</v>
      </c>
      <c r="C23" s="117">
        <v>60</v>
      </c>
      <c r="D23" s="122" t="s">
        <v>6</v>
      </c>
      <c r="E23" s="144"/>
      <c r="F23" s="119">
        <v>1</v>
      </c>
      <c r="G23" s="120">
        <f t="shared" si="0"/>
        <v>0</v>
      </c>
    </row>
    <row r="24" spans="2:7" ht="47.25">
      <c r="B24" s="116" t="s">
        <v>119</v>
      </c>
      <c r="C24" s="117">
        <v>1</v>
      </c>
      <c r="D24" s="122" t="s">
        <v>6</v>
      </c>
      <c r="E24" s="144"/>
      <c r="F24" s="119">
        <v>60</v>
      </c>
      <c r="G24" s="120">
        <f t="shared" si="0"/>
        <v>0</v>
      </c>
    </row>
    <row r="25" spans="2:7" ht="22.5" customHeight="1">
      <c r="B25" s="116" t="s">
        <v>92</v>
      </c>
      <c r="C25" s="117">
        <v>1</v>
      </c>
      <c r="D25" s="117" t="s">
        <v>6</v>
      </c>
      <c r="E25" s="144"/>
      <c r="F25" s="119">
        <v>3</v>
      </c>
      <c r="G25" s="120">
        <f>C25*E25*F25</f>
        <v>0</v>
      </c>
    </row>
    <row r="26" spans="2:7" ht="18" customHeight="1">
      <c r="B26" s="116" t="s">
        <v>93</v>
      </c>
      <c r="C26" s="117">
        <v>1</v>
      </c>
      <c r="D26" s="117" t="s">
        <v>91</v>
      </c>
      <c r="E26" s="144"/>
      <c r="F26" s="119">
        <v>1</v>
      </c>
      <c r="G26" s="120">
        <f>C26*E26*F26</f>
        <v>0</v>
      </c>
    </row>
    <row r="27" spans="2:7" ht="15">
      <c r="B27" s="121" t="s">
        <v>94</v>
      </c>
      <c r="C27" s="117">
        <v>1</v>
      </c>
      <c r="D27" s="122" t="s">
        <v>6</v>
      </c>
      <c r="E27" s="144"/>
      <c r="F27" s="119">
        <v>60</v>
      </c>
      <c r="G27" s="120">
        <f>C27*E27*F27</f>
        <v>0</v>
      </c>
    </row>
    <row r="28" spans="2:7" ht="15">
      <c r="B28" s="121" t="s">
        <v>95</v>
      </c>
      <c r="C28" s="117">
        <v>100</v>
      </c>
      <c r="D28" s="122" t="s">
        <v>11</v>
      </c>
      <c r="E28" s="144"/>
      <c r="F28" s="119">
        <v>2</v>
      </c>
      <c r="G28" s="120">
        <f t="shared" si="0"/>
        <v>0</v>
      </c>
    </row>
    <row r="29" spans="2:7" ht="15">
      <c r="B29" s="123" t="s">
        <v>118</v>
      </c>
      <c r="C29" s="117">
        <v>100</v>
      </c>
      <c r="D29" s="122" t="s">
        <v>11</v>
      </c>
      <c r="E29" s="144"/>
      <c r="F29" s="119">
        <v>1</v>
      </c>
      <c r="G29" s="120">
        <f t="shared" si="0"/>
        <v>0</v>
      </c>
    </row>
    <row r="30" spans="2:7" ht="15">
      <c r="B30" s="121" t="s">
        <v>96</v>
      </c>
      <c r="C30" s="117">
        <v>300</v>
      </c>
      <c r="D30" s="122" t="s">
        <v>11</v>
      </c>
      <c r="E30" s="144"/>
      <c r="F30" s="119">
        <v>2</v>
      </c>
      <c r="G30" s="120">
        <f t="shared" si="0"/>
        <v>0</v>
      </c>
    </row>
    <row r="31" spans="2:7" ht="15">
      <c r="B31" s="121" t="s">
        <v>97</v>
      </c>
      <c r="C31" s="117">
        <v>80</v>
      </c>
      <c r="D31" s="122" t="s">
        <v>11</v>
      </c>
      <c r="E31" s="144"/>
      <c r="F31" s="119">
        <v>1</v>
      </c>
      <c r="G31" s="120">
        <f t="shared" si="0"/>
        <v>0</v>
      </c>
    </row>
    <row r="32" spans="2:7" ht="15">
      <c r="B32" s="121" t="s">
        <v>98</v>
      </c>
      <c r="C32" s="117">
        <v>86</v>
      </c>
      <c r="D32" s="122" t="s">
        <v>11</v>
      </c>
      <c r="E32" s="144"/>
      <c r="F32" s="119">
        <v>2</v>
      </c>
      <c r="G32" s="120">
        <f t="shared" si="0"/>
        <v>0</v>
      </c>
    </row>
    <row r="33" spans="2:7" ht="15">
      <c r="B33" s="121" t="s">
        <v>99</v>
      </c>
      <c r="C33" s="117">
        <v>265</v>
      </c>
      <c r="D33" s="122" t="s">
        <v>11</v>
      </c>
      <c r="E33" s="144"/>
      <c r="F33" s="119">
        <v>2</v>
      </c>
      <c r="G33" s="120">
        <f t="shared" si="0"/>
        <v>0</v>
      </c>
    </row>
    <row r="34" spans="2:7" ht="15">
      <c r="B34" s="121" t="s">
        <v>100</v>
      </c>
      <c r="C34" s="117">
        <v>207.6</v>
      </c>
      <c r="D34" s="122" t="s">
        <v>11</v>
      </c>
      <c r="E34" s="144"/>
      <c r="F34" s="119">
        <v>1</v>
      </c>
      <c r="G34" s="120">
        <f t="shared" si="0"/>
        <v>0</v>
      </c>
    </row>
    <row r="35" spans="2:7" ht="15">
      <c r="B35" s="121" t="s">
        <v>101</v>
      </c>
      <c r="C35" s="117">
        <v>275</v>
      </c>
      <c r="D35" s="122" t="s">
        <v>11</v>
      </c>
      <c r="E35" s="144"/>
      <c r="F35" s="119">
        <v>1</v>
      </c>
      <c r="G35" s="120">
        <f t="shared" si="0"/>
        <v>0</v>
      </c>
    </row>
    <row r="36" spans="2:7" ht="31.5">
      <c r="B36" s="116" t="s">
        <v>102</v>
      </c>
      <c r="C36" s="124">
        <v>1</v>
      </c>
      <c r="D36" s="146" t="s">
        <v>35</v>
      </c>
      <c r="E36" s="144"/>
      <c r="F36" s="119">
        <v>10</v>
      </c>
      <c r="G36" s="120">
        <f t="shared" si="0"/>
        <v>0</v>
      </c>
    </row>
    <row r="37" spans="2:7" ht="15">
      <c r="B37" s="121" t="s">
        <v>103</v>
      </c>
      <c r="C37" s="124">
        <v>1</v>
      </c>
      <c r="D37" s="122" t="s">
        <v>6</v>
      </c>
      <c r="E37" s="144"/>
      <c r="F37" s="119">
        <v>10</v>
      </c>
      <c r="G37" s="120">
        <f t="shared" si="0"/>
        <v>0</v>
      </c>
    </row>
    <row r="38" spans="2:7" ht="15">
      <c r="B38" s="125" t="s">
        <v>104</v>
      </c>
      <c r="C38" s="124">
        <v>200</v>
      </c>
      <c r="D38" s="122" t="s">
        <v>11</v>
      </c>
      <c r="E38" s="144"/>
      <c r="F38" s="119">
        <v>12</v>
      </c>
      <c r="G38" s="120">
        <f t="shared" si="0"/>
        <v>0</v>
      </c>
    </row>
    <row r="39" spans="2:7" ht="15">
      <c r="B39" s="125" t="s">
        <v>117</v>
      </c>
      <c r="C39" s="126">
        <v>29</v>
      </c>
      <c r="D39" s="127" t="s">
        <v>7</v>
      </c>
      <c r="E39" s="144"/>
      <c r="F39" s="128">
        <v>2</v>
      </c>
      <c r="G39" s="129">
        <f t="shared" si="0"/>
        <v>0</v>
      </c>
    </row>
    <row r="40" spans="2:7" ht="31.5">
      <c r="B40" s="125" t="s">
        <v>120</v>
      </c>
      <c r="C40" s="126">
        <v>196</v>
      </c>
      <c r="D40" s="122" t="s">
        <v>11</v>
      </c>
      <c r="E40" s="144"/>
      <c r="F40" s="128">
        <v>4</v>
      </c>
      <c r="G40" s="129">
        <f t="shared" si="0"/>
        <v>0</v>
      </c>
    </row>
    <row r="41" spans="2:7" ht="16.5" thickBot="1">
      <c r="B41" s="130" t="s">
        <v>121</v>
      </c>
      <c r="C41" s="131">
        <v>1</v>
      </c>
      <c r="D41" s="132" t="s">
        <v>6</v>
      </c>
      <c r="E41" s="145"/>
      <c r="F41" s="133">
        <v>2</v>
      </c>
      <c r="G41" s="134">
        <f t="shared" si="0"/>
        <v>0</v>
      </c>
    </row>
    <row r="42" spans="3:5" ht="16.5" thickBot="1">
      <c r="C42" s="135"/>
      <c r="D42" s="135"/>
      <c r="E42" s="135"/>
    </row>
    <row r="43" spans="2:7" ht="16.5" thickBot="1">
      <c r="B43" s="170" t="s">
        <v>61</v>
      </c>
      <c r="C43" s="171"/>
      <c r="D43" s="172"/>
      <c r="E43" s="172"/>
      <c r="F43" s="173"/>
      <c r="G43" s="174">
        <f>G8+G10+G11+G12+G13+G14+G15+G16+G18+G19+G21+G22+G23+G24+G27+G28+G29+G30+G31+G32+G33+G34+G35+G36+G37+G38+G41+G25+G26</f>
        <v>0</v>
      </c>
    </row>
    <row r="44" spans="2:7" ht="16.5" thickBot="1">
      <c r="B44" s="170" t="s">
        <v>62</v>
      </c>
      <c r="C44" s="171"/>
      <c r="D44" s="172"/>
      <c r="E44" s="172"/>
      <c r="F44" s="173"/>
      <c r="G44" s="174">
        <f>G43*4</f>
        <v>0</v>
      </c>
    </row>
    <row r="45" spans="2:5" ht="15">
      <c r="B45" s="137" t="s">
        <v>124</v>
      </c>
      <c r="C45" s="138"/>
      <c r="D45" s="139"/>
      <c r="E45" s="138"/>
    </row>
    <row r="46" spans="2:5" ht="15">
      <c r="B46" s="135" t="s">
        <v>24</v>
      </c>
      <c r="C46" s="138"/>
      <c r="D46" s="139"/>
      <c r="E46" s="138"/>
    </row>
    <row r="47" spans="2:5" ht="15">
      <c r="B47" s="135" t="s">
        <v>25</v>
      </c>
      <c r="C47" s="140"/>
      <c r="D47" s="135"/>
      <c r="E47" s="140"/>
    </row>
    <row r="48" ht="15">
      <c r="B48" s="135" t="s">
        <v>26</v>
      </c>
    </row>
    <row r="49" ht="15">
      <c r="B49" s="135" t="s">
        <v>122</v>
      </c>
    </row>
    <row r="50" ht="15">
      <c r="B50" s="135" t="s">
        <v>123</v>
      </c>
    </row>
    <row r="51" ht="15">
      <c r="B51" s="135" t="s">
        <v>27</v>
      </c>
    </row>
    <row r="53" ht="31.5">
      <c r="B53" s="141" t="s">
        <v>106</v>
      </c>
    </row>
    <row r="54" ht="15">
      <c r="B54" s="102" t="s">
        <v>63</v>
      </c>
    </row>
  </sheetData>
  <sheetProtection password="C162" sheet="1" objects="1" scenarios="1"/>
  <protectedRanges>
    <protectedRange password="CC5E" sqref="C25:C26 F25:F26" name="Oblast3"/>
  </protectedRanges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dataValidations count="1">
    <dataValidation type="custom" allowBlank="1" showErrorMessage="1" errorTitle="CHYBA" error="zadávejte jen 2 desetinná čísla" sqref="E10:E41 E8">
      <formula1>MOD(E8*100,1)=0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zoomScale="90" zoomScaleNormal="90" zoomScaleSheetLayoutView="100" workbookViewId="0" topLeftCell="A1">
      <selection activeCell="E5" sqref="E5"/>
    </sheetView>
  </sheetViews>
  <sheetFormatPr defaultColWidth="9.140625" defaultRowHeight="15"/>
  <cols>
    <col min="1" max="1" width="5.00390625" style="3" customWidth="1"/>
    <col min="2" max="2" width="62.00390625" style="3" customWidth="1"/>
    <col min="3" max="3" width="12.7109375" style="3" customWidth="1"/>
    <col min="4" max="4" width="16.140625" style="3" customWidth="1"/>
    <col min="5" max="5" width="18.8515625" style="3" customWidth="1"/>
    <col min="6" max="6" width="15.28125" style="3" customWidth="1"/>
    <col min="7" max="7" width="16.28125" style="52" customWidth="1"/>
    <col min="8" max="16384" width="9.140625" style="3" customWidth="1"/>
  </cols>
  <sheetData>
    <row r="1" spans="2:7" ht="16.5" thickBot="1">
      <c r="B1" s="3" t="s">
        <v>0</v>
      </c>
      <c r="C1" s="54"/>
      <c r="G1" s="55" t="s">
        <v>75</v>
      </c>
    </row>
    <row r="2" spans="2:7" ht="21">
      <c r="B2" s="247" t="s">
        <v>49</v>
      </c>
      <c r="C2" s="248"/>
      <c r="D2" s="248"/>
      <c r="E2" s="56"/>
      <c r="F2" s="56"/>
      <c r="G2" s="57"/>
    </row>
    <row r="3" spans="2:7" ht="21.75" thickBot="1">
      <c r="B3" s="249" t="s">
        <v>1</v>
      </c>
      <c r="C3" s="250"/>
      <c r="D3" s="250"/>
      <c r="E3" s="49"/>
      <c r="F3" s="49"/>
      <c r="G3" s="58"/>
    </row>
    <row r="4" spans="2:7" ht="50.25" customHeight="1" thickBot="1">
      <c r="B4" s="59" t="s">
        <v>2</v>
      </c>
      <c r="C4" s="147" t="s">
        <v>64</v>
      </c>
      <c r="D4" s="60" t="s">
        <v>3</v>
      </c>
      <c r="E4" s="148" t="s">
        <v>10</v>
      </c>
      <c r="F4" s="175" t="s">
        <v>55</v>
      </c>
      <c r="G4" s="176" t="s">
        <v>60</v>
      </c>
    </row>
    <row r="5" spans="2:7" ht="30">
      <c r="B5" s="61" t="s">
        <v>65</v>
      </c>
      <c r="C5" s="177">
        <v>10</v>
      </c>
      <c r="D5" s="62" t="s">
        <v>7</v>
      </c>
      <c r="E5" s="144"/>
      <c r="F5" s="178">
        <f>C5*E5</f>
        <v>0</v>
      </c>
      <c r="G5" s="63">
        <f>F5*12</f>
        <v>0</v>
      </c>
    </row>
    <row r="6" spans="2:7" ht="30.75" customHeight="1">
      <c r="B6" s="61" t="s">
        <v>79</v>
      </c>
      <c r="C6" s="179">
        <v>20</v>
      </c>
      <c r="D6" s="62" t="s">
        <v>7</v>
      </c>
      <c r="E6" s="144"/>
      <c r="F6" s="180">
        <f aca="true" t="shared" si="0" ref="F6:F10">C6*E6</f>
        <v>0</v>
      </c>
      <c r="G6" s="64">
        <f aca="true" t="shared" si="1" ref="G6:G10">F6*12</f>
        <v>0</v>
      </c>
    </row>
    <row r="7" spans="2:7" ht="26.25" customHeight="1">
      <c r="B7" s="65" t="s">
        <v>51</v>
      </c>
      <c r="C7" s="179">
        <v>10</v>
      </c>
      <c r="D7" s="62" t="s">
        <v>87</v>
      </c>
      <c r="E7" s="144"/>
      <c r="F7" s="180">
        <f t="shared" si="0"/>
        <v>0</v>
      </c>
      <c r="G7" s="64">
        <f t="shared" si="1"/>
        <v>0</v>
      </c>
    </row>
    <row r="8" spans="2:7" ht="15">
      <c r="B8" s="65" t="s">
        <v>88</v>
      </c>
      <c r="C8" s="179">
        <v>25</v>
      </c>
      <c r="D8" s="62" t="s">
        <v>7</v>
      </c>
      <c r="E8" s="144"/>
      <c r="F8" s="180">
        <f t="shared" si="0"/>
        <v>0</v>
      </c>
      <c r="G8" s="64">
        <f t="shared" si="1"/>
        <v>0</v>
      </c>
    </row>
    <row r="9" spans="2:7" ht="15">
      <c r="B9" s="65" t="s">
        <v>89</v>
      </c>
      <c r="C9" s="179">
        <v>10</v>
      </c>
      <c r="D9" s="62" t="s">
        <v>7</v>
      </c>
      <c r="E9" s="144"/>
      <c r="F9" s="180">
        <f t="shared" si="0"/>
        <v>0</v>
      </c>
      <c r="G9" s="64">
        <f t="shared" si="1"/>
        <v>0</v>
      </c>
    </row>
    <row r="10" spans="2:7" ht="15.75" thickBot="1">
      <c r="B10" s="66" t="s">
        <v>66</v>
      </c>
      <c r="C10" s="181">
        <v>1</v>
      </c>
      <c r="D10" s="67" t="s">
        <v>7</v>
      </c>
      <c r="E10" s="144"/>
      <c r="F10" s="182">
        <f t="shared" si="0"/>
        <v>0</v>
      </c>
      <c r="G10" s="68">
        <f t="shared" si="1"/>
        <v>0</v>
      </c>
    </row>
    <row r="11" spans="2:7" ht="15.75" thickBot="1">
      <c r="B11" s="69" t="s">
        <v>67</v>
      </c>
      <c r="C11" s="183"/>
      <c r="D11" s="70"/>
      <c r="E11" s="71"/>
      <c r="F11" s="184">
        <f>F5+F6+F7+F8+F9+F10</f>
        <v>0</v>
      </c>
      <c r="G11" s="72"/>
    </row>
    <row r="12" spans="2:7" ht="15.75" thickBot="1">
      <c r="B12" s="73" t="s">
        <v>68</v>
      </c>
      <c r="C12" s="185"/>
      <c r="D12" s="74"/>
      <c r="E12" s="75"/>
      <c r="F12" s="186"/>
      <c r="G12" s="76">
        <f>F11*12</f>
        <v>0</v>
      </c>
    </row>
    <row r="13" spans="2:7" ht="15.75" thickBot="1">
      <c r="B13" s="73" t="s">
        <v>69</v>
      </c>
      <c r="C13" s="183"/>
      <c r="D13" s="70"/>
      <c r="E13" s="71"/>
      <c r="F13" s="187"/>
      <c r="G13" s="76">
        <f>G12*4</f>
        <v>0</v>
      </c>
    </row>
    <row r="14" spans="2:7" ht="15">
      <c r="B14" s="77" t="s">
        <v>115</v>
      </c>
      <c r="C14" s="51"/>
      <c r="D14" s="51"/>
      <c r="E14" s="51"/>
      <c r="F14" s="51"/>
      <c r="G14" s="72"/>
    </row>
    <row r="15" spans="2:7" ht="15">
      <c r="B15" s="51" t="s">
        <v>28</v>
      </c>
      <c r="C15" s="51"/>
      <c r="D15" s="51"/>
      <c r="E15" s="51"/>
      <c r="F15" s="51"/>
      <c r="G15" s="72"/>
    </row>
    <row r="16" spans="2:7" ht="15">
      <c r="B16" s="51" t="s">
        <v>50</v>
      </c>
      <c r="C16" s="51"/>
      <c r="D16" s="51"/>
      <c r="E16" s="51"/>
      <c r="F16" s="51"/>
      <c r="G16" s="72"/>
    </row>
  </sheetData>
  <sheetProtection password="C162" sheet="1" objects="1" scenarios="1"/>
  <mergeCells count="2">
    <mergeCell ref="B2:D2"/>
    <mergeCell ref="B3:D3"/>
  </mergeCells>
  <dataValidations count="1">
    <dataValidation type="custom" allowBlank="1" showErrorMessage="1" errorTitle="CHYBA" error="zadávejte jen 2 desetinná čísla" sqref="E5:E10">
      <formula1>MOD(E5*100,1)=0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zoomScale="90" zoomScaleNormal="90" zoomScaleSheetLayoutView="100" workbookViewId="0" topLeftCell="A1">
      <selection activeCell="E8" sqref="E8"/>
    </sheetView>
  </sheetViews>
  <sheetFormatPr defaultColWidth="9.140625" defaultRowHeight="25.5" customHeight="1"/>
  <cols>
    <col min="1" max="1" width="4.7109375" style="3" customWidth="1"/>
    <col min="2" max="2" width="86.8515625" style="3" customWidth="1"/>
    <col min="3" max="3" width="11.57421875" style="3" customWidth="1"/>
    <col min="4" max="4" width="18.140625" style="3" customWidth="1"/>
    <col min="5" max="5" width="20.7109375" style="3" customWidth="1"/>
    <col min="6" max="6" width="19.421875" style="52" customWidth="1"/>
    <col min="7" max="16384" width="9.140625" style="3" customWidth="1"/>
  </cols>
  <sheetData>
    <row r="1" spans="2:6" ht="25.5" customHeight="1" thickBot="1">
      <c r="B1" s="78" t="s">
        <v>0</v>
      </c>
      <c r="C1" s="79"/>
      <c r="F1" s="80" t="s">
        <v>76</v>
      </c>
    </row>
    <row r="2" spans="2:6" ht="25.5" customHeight="1">
      <c r="B2" s="251" t="s">
        <v>38</v>
      </c>
      <c r="C2" s="252"/>
      <c r="D2" s="252"/>
      <c r="E2" s="56"/>
      <c r="F2" s="57"/>
    </row>
    <row r="3" spans="2:6" ht="25.5" customHeight="1" thickBot="1">
      <c r="B3" s="253" t="s">
        <v>1</v>
      </c>
      <c r="C3" s="254"/>
      <c r="D3" s="254"/>
      <c r="E3" s="49"/>
      <c r="F3" s="58"/>
    </row>
    <row r="4" spans="2:6" ht="45" customHeight="1" thickBot="1">
      <c r="B4" s="81" t="s">
        <v>2</v>
      </c>
      <c r="C4" s="82" t="s">
        <v>3</v>
      </c>
      <c r="D4" s="162" t="s">
        <v>70</v>
      </c>
      <c r="E4" s="163" t="s">
        <v>137</v>
      </c>
      <c r="F4" s="164" t="s">
        <v>86</v>
      </c>
    </row>
    <row r="5" spans="2:6" ht="25.5" customHeight="1">
      <c r="B5" s="188" t="s">
        <v>5</v>
      </c>
      <c r="C5" s="189"/>
      <c r="D5" s="83"/>
      <c r="E5" s="84"/>
      <c r="F5" s="85"/>
    </row>
    <row r="6" spans="2:6" ht="30">
      <c r="B6" s="86" t="s">
        <v>34</v>
      </c>
      <c r="C6" s="87" t="s">
        <v>29</v>
      </c>
      <c r="D6" s="165">
        <v>52</v>
      </c>
      <c r="E6" s="144"/>
      <c r="F6" s="20">
        <f aca="true" t="shared" si="0" ref="F6:F11">D6*E6</f>
        <v>0</v>
      </c>
    </row>
    <row r="7" spans="2:6" ht="25.5" customHeight="1">
      <c r="B7" s="86" t="s">
        <v>30</v>
      </c>
      <c r="C7" s="87" t="s">
        <v>29</v>
      </c>
      <c r="D7" s="165">
        <v>52</v>
      </c>
      <c r="E7" s="144"/>
      <c r="F7" s="20">
        <f t="shared" si="0"/>
        <v>0</v>
      </c>
    </row>
    <row r="8" spans="2:6" ht="25.5" customHeight="1">
      <c r="B8" s="86" t="s">
        <v>31</v>
      </c>
      <c r="C8" s="87" t="s">
        <v>29</v>
      </c>
      <c r="D8" s="165">
        <v>52</v>
      </c>
      <c r="E8" s="144"/>
      <c r="F8" s="20">
        <f t="shared" si="0"/>
        <v>0</v>
      </c>
    </row>
    <row r="9" spans="2:6" ht="30">
      <c r="B9" s="143" t="s">
        <v>128</v>
      </c>
      <c r="C9" s="87" t="s">
        <v>32</v>
      </c>
      <c r="D9" s="165">
        <v>200</v>
      </c>
      <c r="E9" s="144"/>
      <c r="F9" s="20">
        <f t="shared" si="0"/>
        <v>0</v>
      </c>
    </row>
    <row r="10" spans="2:6" ht="25.5" customHeight="1">
      <c r="B10" s="88" t="s">
        <v>80</v>
      </c>
      <c r="C10" s="89" t="s">
        <v>32</v>
      </c>
      <c r="D10" s="165">
        <v>10</v>
      </c>
      <c r="E10" s="144"/>
      <c r="F10" s="20">
        <f t="shared" si="0"/>
        <v>0</v>
      </c>
    </row>
    <row r="11" spans="2:6" ht="25.5" customHeight="1" thickBot="1">
      <c r="B11" s="90" t="s">
        <v>33</v>
      </c>
      <c r="C11" s="89" t="s">
        <v>32</v>
      </c>
      <c r="D11" s="166">
        <v>150</v>
      </c>
      <c r="E11" s="144"/>
      <c r="F11" s="91">
        <f t="shared" si="0"/>
        <v>0</v>
      </c>
    </row>
    <row r="12" spans="2:6" ht="25.5" customHeight="1" thickBot="1">
      <c r="B12" s="142" t="s">
        <v>85</v>
      </c>
      <c r="C12" s="149"/>
      <c r="D12" s="167"/>
      <c r="E12" s="150"/>
      <c r="F12" s="92">
        <f>F6+F7+F8+F9+F10+F11</f>
        <v>0</v>
      </c>
    </row>
    <row r="13" spans="2:6" ht="25.5" customHeight="1" thickBot="1">
      <c r="B13" s="255" t="s">
        <v>71</v>
      </c>
      <c r="C13" s="255"/>
      <c r="D13" s="255"/>
      <c r="E13" s="256"/>
      <c r="F13" s="93">
        <f>F12*4</f>
        <v>0</v>
      </c>
    </row>
    <row r="15" ht="25.5" customHeight="1">
      <c r="B15" s="51" t="s">
        <v>37</v>
      </c>
    </row>
  </sheetData>
  <sheetProtection password="C162" sheet="1" objects="1" scenarios="1"/>
  <mergeCells count="3">
    <mergeCell ref="B2:D2"/>
    <mergeCell ref="B3:D3"/>
    <mergeCell ref="B13:E13"/>
  </mergeCells>
  <dataValidations count="1">
    <dataValidation type="custom" allowBlank="1" showErrorMessage="1" errorTitle="CHYBA" error="zadávejte jen 2 desetinná čísla" sqref="E6:E11">
      <formula1>MOD(E6*100,1)=0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tabSelected="1" zoomScale="90" zoomScaleNormal="90" zoomScaleSheetLayoutView="100" workbookViewId="0" topLeftCell="A1">
      <selection activeCell="E6" sqref="E6:E10"/>
    </sheetView>
  </sheetViews>
  <sheetFormatPr defaultColWidth="9.140625" defaultRowHeight="15"/>
  <cols>
    <col min="1" max="1" width="3.421875" style="3" customWidth="1"/>
    <col min="2" max="2" width="56.00390625" style="3" customWidth="1"/>
    <col min="3" max="3" width="10.7109375" style="3" customWidth="1"/>
    <col min="4" max="4" width="18.140625" style="3" customWidth="1"/>
    <col min="5" max="5" width="16.28125" style="3" customWidth="1"/>
    <col min="6" max="6" width="19.421875" style="52" customWidth="1"/>
    <col min="7" max="16384" width="9.140625" style="3" customWidth="1"/>
  </cols>
  <sheetData>
    <row r="1" spans="2:6" ht="15.75" thickBot="1">
      <c r="B1" s="78" t="s">
        <v>0</v>
      </c>
      <c r="C1" s="79"/>
      <c r="F1" s="80" t="s">
        <v>77</v>
      </c>
    </row>
    <row r="2" spans="2:6" ht="21">
      <c r="B2" s="257" t="s">
        <v>72</v>
      </c>
      <c r="C2" s="258"/>
      <c r="D2" s="258"/>
      <c r="E2" s="258"/>
      <c r="F2" s="6"/>
    </row>
    <row r="3" spans="2:6" ht="21.75" thickBot="1">
      <c r="B3" s="259" t="s">
        <v>1</v>
      </c>
      <c r="C3" s="260"/>
      <c r="D3" s="260"/>
      <c r="E3" s="260"/>
      <c r="F3" s="10"/>
    </row>
    <row r="4" spans="2:6" ht="52.5" customHeight="1" thickBot="1">
      <c r="B4" s="94" t="s">
        <v>2</v>
      </c>
      <c r="C4" s="95" t="s">
        <v>3</v>
      </c>
      <c r="D4" s="159" t="s">
        <v>70</v>
      </c>
      <c r="E4" s="158" t="s">
        <v>4</v>
      </c>
      <c r="F4" s="160" t="s">
        <v>86</v>
      </c>
    </row>
    <row r="5" spans="2:6" ht="15.75">
      <c r="B5" s="96" t="s">
        <v>5</v>
      </c>
      <c r="C5" s="97"/>
      <c r="D5" s="97"/>
      <c r="E5" s="98"/>
      <c r="F5" s="53"/>
    </row>
    <row r="6" spans="2:6" ht="15.75">
      <c r="B6" s="86" t="s">
        <v>130</v>
      </c>
      <c r="C6" s="122" t="s">
        <v>11</v>
      </c>
      <c r="D6" s="100">
        <v>256</v>
      </c>
      <c r="E6" s="144"/>
      <c r="F6" s="20">
        <f aca="true" t="shared" si="0" ref="F6:F9">D6*E6</f>
        <v>0</v>
      </c>
    </row>
    <row r="7" spans="2:6" ht="15">
      <c r="B7" s="86" t="s">
        <v>131</v>
      </c>
      <c r="C7" s="99" t="s">
        <v>36</v>
      </c>
      <c r="D7" s="100">
        <v>40</v>
      </c>
      <c r="E7" s="144"/>
      <c r="F7" s="20">
        <f t="shared" si="0"/>
        <v>0</v>
      </c>
    </row>
    <row r="8" spans="2:6" ht="15">
      <c r="B8" s="86" t="s">
        <v>132</v>
      </c>
      <c r="C8" s="99" t="s">
        <v>36</v>
      </c>
      <c r="D8" s="100">
        <v>50</v>
      </c>
      <c r="E8" s="144"/>
      <c r="F8" s="20">
        <f t="shared" si="0"/>
        <v>0</v>
      </c>
    </row>
    <row r="9" spans="2:6" ht="15.75">
      <c r="B9" s="86" t="s">
        <v>135</v>
      </c>
      <c r="C9" s="122" t="s">
        <v>127</v>
      </c>
      <c r="D9" s="100">
        <v>3</v>
      </c>
      <c r="E9" s="144"/>
      <c r="F9" s="20">
        <f t="shared" si="0"/>
        <v>0</v>
      </c>
    </row>
    <row r="10" spans="2:6" ht="15.75" thickBot="1">
      <c r="B10" s="151" t="s">
        <v>133</v>
      </c>
      <c r="C10" s="152" t="s">
        <v>36</v>
      </c>
      <c r="D10" s="153">
        <v>40</v>
      </c>
      <c r="E10" s="144"/>
      <c r="F10" s="91">
        <f>D10*E10</f>
        <v>0</v>
      </c>
    </row>
    <row r="11" spans="2:6" ht="15.75" thickBot="1">
      <c r="B11" s="155" t="s">
        <v>90</v>
      </c>
      <c r="C11" s="156"/>
      <c r="D11" s="157"/>
      <c r="E11" s="161"/>
      <c r="F11" s="92">
        <f>SUM(F6:F10)</f>
        <v>0</v>
      </c>
    </row>
    <row r="12" spans="2:6" ht="16.5" thickBot="1">
      <c r="B12" s="255" t="s">
        <v>71</v>
      </c>
      <c r="C12" s="255"/>
      <c r="D12" s="255"/>
      <c r="E12" s="256"/>
      <c r="F12" s="154">
        <f>F11*4</f>
        <v>0</v>
      </c>
    </row>
    <row r="14" ht="15">
      <c r="B14" s="51" t="s">
        <v>129</v>
      </c>
    </row>
  </sheetData>
  <sheetProtection password="C162" sheet="1" objects="1" scenarios="1"/>
  <mergeCells count="3">
    <mergeCell ref="B2:E2"/>
    <mergeCell ref="B3:E3"/>
    <mergeCell ref="B12:E12"/>
  </mergeCells>
  <dataValidations count="1">
    <dataValidation type="custom" allowBlank="1" showErrorMessage="1" errorTitle="CHYBA" error="zadávejte jen 2 desetinná čísla" sqref="E6:E10">
      <formula1>MOD(E6*100,1)=0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Bolfová Petra</cp:lastModifiedBy>
  <cp:lastPrinted>2020-01-20T12:39:23Z</cp:lastPrinted>
  <dcterms:created xsi:type="dcterms:W3CDTF">2015-05-21T11:13:01Z</dcterms:created>
  <dcterms:modified xsi:type="dcterms:W3CDTF">2020-01-22T06:37:43Z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583059457</vt:i4>
  </property>
  <property fmtid="{D5CDD505-2E9C-101B-9397-08002B2CF9AE}" pid="4" name="_EmailSubject">
    <vt:lpwstr>lhůty pro konání prohlídek místa plnění+kontrola cenových tabulek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-105467516</vt:i4>
  </property>
  <property fmtid="{D5CDD505-2E9C-101B-9397-08002B2CF9AE}" pid="8" name="_ReviewingToolsShownOnce">
    <vt:lpwstr/>
  </property>
</Properties>
</file>