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Rekapitulace stavby" sheetId="1" r:id="rId1"/>
    <sheet name="16-021-CNB-01 - DEM - Dem..." sheetId="2" r:id="rId2"/>
    <sheet name="16-021-CNB-02 - ZT - Zdra..." sheetId="3" r:id="rId3"/>
  </sheets>
  <definedNames>
    <definedName name="_xlnm.Print_Titles" localSheetId="1">'16-021-CNB-01 - DEM - Dem...'!$119:$119</definedName>
    <definedName name="_xlnm.Print_Titles" localSheetId="2">'16-021-CNB-02 - ZT - Zdra...'!$123:$123</definedName>
    <definedName name="_xlnm.Print_Titles" localSheetId="0">'Rekapitulace stavby'!$86:$86</definedName>
    <definedName name="_xlnm.Print_Area" localSheetId="1">'16-021-CNB-01 - DEM - Dem...'!$C$4:$Q$70,'16-021-CNB-01 - DEM - Dem...'!$C$76:$Q$103,'16-021-CNB-01 - DEM - Dem...'!$C$109:$Q$149</definedName>
    <definedName name="_xlnm.Print_Area" localSheetId="2">'16-021-CNB-02 - ZT - Zdra...'!$C$4:$Q$70,'16-021-CNB-02 - ZT - Zdra...'!$C$76:$Q$107,'16-021-CNB-02 - ZT - Zdra...'!$C$113:$Q$191</definedName>
    <definedName name="_xlnm.Print_Area" localSheetId="0">'Rekapitulace stavby'!$C$4:$AP$71,'Rekapitulace stavby'!$C$77:$AP$98</definedName>
  </definedNames>
  <calcPr fullCalcOnLoad="1"/>
</workbook>
</file>

<file path=xl/sharedStrings.xml><?xml version="1.0" encoding="utf-8"?>
<sst xmlns="http://schemas.openxmlformats.org/spreadsheetml/2006/main" count="749" uniqueCount="325">
  <si>
    <t>2012</t>
  </si>
  <si>
    <t>List obsahuje:</t>
  </si>
  <si>
    <t>2.0</t>
  </si>
  <si>
    <t>False</t>
  </si>
  <si>
    <t>True</t>
  </si>
  <si>
    <t>optimalizováno pro tisk sestav ve formátu A4 - na výšku</t>
  </si>
  <si>
    <t>21</t>
  </si>
  <si>
    <t>15</t>
  </si>
  <si>
    <t>SOUHRNNÝ LIST STAVBY</t>
  </si>
  <si>
    <t>Kód:</t>
  </si>
  <si>
    <t>Stavba:</t>
  </si>
  <si>
    <t>ČNB - Úprava zapojení přípravy teplé vody I. tlakového pásma</t>
  </si>
  <si>
    <t>JKSO:</t>
  </si>
  <si>
    <t>801 6</t>
  </si>
  <si>
    <t>CC-CZ:</t>
  </si>
  <si>
    <t>1220</t>
  </si>
  <si>
    <t>1</t>
  </si>
  <si>
    <t>Místo:</t>
  </si>
  <si>
    <t>Na Příkopě 864/28, Praha 1 - Nové Město</t>
  </si>
  <si>
    <t>Datum:</t>
  </si>
  <si>
    <t>10</t>
  </si>
  <si>
    <t>Objednavatel:</t>
  </si>
  <si>
    <t>IČ:</t>
  </si>
  <si>
    <t>48136450</t>
  </si>
  <si>
    <t>Česká národní banka, Praha 1</t>
  </si>
  <si>
    <t>DIČ:</t>
  </si>
  <si>
    <t>Zhotovitel:</t>
  </si>
  <si>
    <t>Vyplň údaj</t>
  </si>
  <si>
    <t>Projektant:</t>
  </si>
  <si>
    <t>69523321</t>
  </si>
  <si>
    <t>Projekční kancelář Černý a Ferst, Praha 8</t>
  </si>
  <si>
    <t>Zpracovatel:</t>
  </si>
  <si>
    <t>Poznámka:</t>
  </si>
  <si>
    <t>Náklady z rozpočtů</t>
  </si>
  <si>
    <t>Materiál</t>
  </si>
  <si>
    <t>Montáž</t>
  </si>
  <si>
    <t>Ostatní náklady ze souhrnného listu</t>
  </si>
  <si>
    <t>Cena bez DPH</t>
  </si>
  <si>
    <t>DPH</t>
  </si>
  <si>
    <t>základní</t>
  </si>
  <si>
    <t>ze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</si>
  <si>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</si>
  <si>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</si>
  <si>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</si>
  <si>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</si>
  <si>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</si>
  <si>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</si>
  <si>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</si>
  <si>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</si>
  <si>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</si>
  <si>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</si>
  <si>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</si>
  <si>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</si>
  <si>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</si>
  <si>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Kód</t>
  </si>
  <si>
    <t>Objekt</t>
  </si>
  <si>
    <t>Cena bez DPH [CZK]</t>
  </si>
  <si>
    <t>Cena s DPH [CZK]</t>
  </si>
  <si>
    <t>1) Náklady z rozpočtů</t>
  </si>
  <si>
    <t>16-021-CNB-01</t>
  </si>
  <si>
    <t>DEM - Demontáže</t>
  </si>
  <si>
    <t>{CE342A45-584E-479D-BA63-6980E19791AB}</t>
  </si>
  <si>
    <t>16-021-CNB-02</t>
  </si>
  <si>
    <t>ZT - Zdravotní technika</t>
  </si>
  <si>
    <t>2) Ostatní náklady ze souhrnného listu</t>
  </si>
  <si>
    <t>Ostatní náklady</t>
  </si>
  <si>
    <t>Vyplň vlastní</t>
  </si>
  <si>
    <t>Celkové náklady za stavbu 1) + 2)</t>
  </si>
  <si>
    <t>Zpět na list:</t>
  </si>
  <si>
    <t>2</t>
  </si>
  <si>
    <t>KRYCÍ LIST ROZPOČTU</t>
  </si>
  <si>
    <t>Objekt:</t>
  </si>
  <si>
    <t>16-021-CNB-01 - DEM - Demontáže</t>
  </si>
  <si>
    <t>Náklady z rozpočtu</t>
  </si>
  <si>
    <t>REKAPITULACE ROZPOČTU</t>
  </si>
  <si>
    <t>Kód - Popis</t>
  </si>
  <si>
    <t>Materiál [CZK]</t>
  </si>
  <si>
    <t>Montáž [CZK]</t>
  </si>
  <si>
    <t>Cena celkem [CZK]</t>
  </si>
  <si>
    <t>1) Náklady z rozpočtu</t>
  </si>
  <si>
    <t>-1</t>
  </si>
  <si>
    <t>PSV - Práce a dodávky PSV</t>
  </si>
  <si>
    <t xml:space="preserve">    713 - Izolace tepelné</t>
  </si>
  <si>
    <t xml:space="preserve">    722 - Zdravotechnika - vnitřní vodovod</t>
  </si>
  <si>
    <t xml:space="preserve">    724 - Zdravotechnika - strojní vybavení</t>
  </si>
  <si>
    <t xml:space="preserve">    733 - Ústřední vytápění - rozvodné potrubí</t>
  </si>
  <si>
    <t>2) Ostatní náklady</t>
  </si>
  <si>
    <t>Zařízení staveniště</t>
  </si>
  <si>
    <t>Projektové práce</t>
  </si>
  <si>
    <t>Územní vlivy</t>
  </si>
  <si>
    <t>Provozní vlivy</t>
  </si>
  <si>
    <t>Jiné VRN</t>
  </si>
  <si>
    <t>Kompletační činnost</t>
  </si>
  <si>
    <t>ROZPOČET</t>
  </si>
  <si>
    <t>PČ</t>
  </si>
  <si>
    <t>Typ</t>
  </si>
  <si>
    <t>Popis</t>
  </si>
  <si>
    <t>MJ</t>
  </si>
  <si>
    <t>Množství</t>
  </si>
  <si>
    <t>J. materiál
[CZK]</t>
  </si>
  <si>
    <t>J. montáž
[CZK]</t>
  </si>
  <si>
    <t>Cena celkem
[CZK]</t>
  </si>
  <si>
    <t>0,00</t>
  </si>
  <si>
    <t>K</t>
  </si>
  <si>
    <t>713460811</t>
  </si>
  <si>
    <t>Odstanění izolace tepelné potrubí a ohybů skružemi na tmel tl do 50 mm</t>
  </si>
  <si>
    <t>m</t>
  </si>
  <si>
    <t>16</t>
  </si>
  <si>
    <t>713490821</t>
  </si>
  <si>
    <t>Demontáž izolace tepelné oplechování pevné potrubí vnějšího obvodu přes 500 mm</t>
  </si>
  <si>
    <t>3</t>
  </si>
  <si>
    <t>998713103</t>
  </si>
  <si>
    <t>Přemístění vnitrostaveništní demontovaných hmot pro izolace tepelné v objektech v do 24 m</t>
  </si>
  <si>
    <t>t</t>
  </si>
  <si>
    <t>4</t>
  </si>
  <si>
    <t>722160803</t>
  </si>
  <si>
    <t>Demontáž potrubí vodovodního měděného D 54x2</t>
  </si>
  <si>
    <t>5</t>
  </si>
  <si>
    <t>722160805</t>
  </si>
  <si>
    <t>Demontáž potrubí vodovodního měděného D 76x2</t>
  </si>
  <si>
    <t>6</t>
  </si>
  <si>
    <t>722160806</t>
  </si>
  <si>
    <t>Demontáž potrubí vodovodního měděného D 133x3</t>
  </si>
  <si>
    <t>7</t>
  </si>
  <si>
    <t>733292913</t>
  </si>
  <si>
    <t>Zaslepení potrubí měděného D 133x3,0 mm</t>
  </si>
  <si>
    <t>kus</t>
  </si>
  <si>
    <t>8</t>
  </si>
  <si>
    <t>722211813</t>
  </si>
  <si>
    <t>Demontáž armatur přírubových se dvěma přírubami DN 50 vyvažovací ventil</t>
  </si>
  <si>
    <t>9</t>
  </si>
  <si>
    <t>722211815a</t>
  </si>
  <si>
    <t>Demontáž armatur přírubových se dvěma přírubami DN 125 uzavírací šoupě</t>
  </si>
  <si>
    <t>722211815b</t>
  </si>
  <si>
    <t>Demontáž armatur přírubových se dvěma přírubami DN 125 zpětný ventil</t>
  </si>
  <si>
    <t>11</t>
  </si>
  <si>
    <t>722211815c</t>
  </si>
  <si>
    <t>Demontáž armatur přírubových se dvěma přírubami DN 125 filtr</t>
  </si>
  <si>
    <t>12</t>
  </si>
  <si>
    <t>722211815d</t>
  </si>
  <si>
    <t>Demontáž armatur přírubových se dvěma přírubami DN 125 vyvažovací ventil</t>
  </si>
  <si>
    <t>13</t>
  </si>
  <si>
    <t>722211815e</t>
  </si>
  <si>
    <t>Demontáž armatur přírubových se dvěma přírubami DN 125 ventil s el. pohonem</t>
  </si>
  <si>
    <t>14</t>
  </si>
  <si>
    <t>722211826</t>
  </si>
  <si>
    <t>Demontáž armatur přírubových se třemi přírubami DN 125 směšovací ventil</t>
  </si>
  <si>
    <t>722220863</t>
  </si>
  <si>
    <t>Demontáž armatur závitových se dvěma závity G 6/4 pojistný ventil</t>
  </si>
  <si>
    <t>722220864</t>
  </si>
  <si>
    <t>Demontáž armatur závitových se dvěma závity G 2 pojistný ventil</t>
  </si>
  <si>
    <t>17</t>
  </si>
  <si>
    <t>722290823</t>
  </si>
  <si>
    <t>Přemístění vnitrostaveništní demontovaných hmot pro vnitřní vodovod v objektech výšky do 24 m</t>
  </si>
  <si>
    <t>18</t>
  </si>
  <si>
    <t>732420813</t>
  </si>
  <si>
    <t>Demontáž čerpadla oběhového DN 50</t>
  </si>
  <si>
    <t>19</t>
  </si>
  <si>
    <t>732420814</t>
  </si>
  <si>
    <t>Demontáž čerpadla oběhového DN 65</t>
  </si>
  <si>
    <t>20</t>
  </si>
  <si>
    <t>732221809R</t>
  </si>
  <si>
    <t>Demontáž deskového výměníku tepla</t>
  </si>
  <si>
    <t>724590813</t>
  </si>
  <si>
    <t>Přemístění vnitrostaveništní demontovaných hmot pro strojní vybavení v objektech výšky do 24 m</t>
  </si>
  <si>
    <t>22</t>
  </si>
  <si>
    <t>733120832</t>
  </si>
  <si>
    <t>Demontáž potrubí ocelového hladkého DN 125</t>
  </si>
  <si>
    <t>23</t>
  </si>
  <si>
    <t>733890803</t>
  </si>
  <si>
    <t>Přemístění potrubí demontovaného vodorovně do 100 m v objektech výšky přes 6 do 24 m</t>
  </si>
  <si>
    <t>16-021-CNB-02 - ZT - Zdravotní technika</t>
  </si>
  <si>
    <t>HSV - Práce a dodávky HSV</t>
  </si>
  <si>
    <t xml:space="preserve">    94 - Lešení a stavební výtahy</t>
  </si>
  <si>
    <t xml:space="preserve">    783 - Dokončovací práce - nátěry</t>
  </si>
  <si>
    <t xml:space="preserve">    999 - Ostatní</t>
  </si>
  <si>
    <t>946111112</t>
  </si>
  <si>
    <t>Montáž pojízdných věží trubkových/dílcových š do 0,9 m dl do 3,2 m v do 2,5 m</t>
  </si>
  <si>
    <t>946111212</t>
  </si>
  <si>
    <t>Příplatek k pojízdným věžím š do 0,9 m dl do 3,2 m v do 2,5 m za první a ZKD den použití</t>
  </si>
  <si>
    <t>946111812</t>
  </si>
  <si>
    <t>Demontáž pojízdných věží trubkových/dílcových š do 0,9 m dl do 3,2 m v do 2,5 m</t>
  </si>
  <si>
    <t>713463131</t>
  </si>
  <si>
    <t>Montáž izolace tepelné potrubí potrubními pouzdry bez úpravy slepenými 1x tl izolace do 25 mm</t>
  </si>
  <si>
    <t>M</t>
  </si>
  <si>
    <t>283771230</t>
  </si>
  <si>
    <t>izolace potrubí z pěnového polyethylenu laminované ochrannou PE tkaninou 54 x 13 mm</t>
  </si>
  <si>
    <t>32</t>
  </si>
  <si>
    <t>283770780R</t>
  </si>
  <si>
    <t>izolace potrubí z pěnového polyethylenu laminované ochrannou PE tkaninou 133 x 13 mm</t>
  </si>
  <si>
    <t>713463212</t>
  </si>
  <si>
    <t>Montáž izolace tepelné potrubí potrubními pouzdry s Al fólií staženými Al páskou 1x D do 100 mm</t>
  </si>
  <si>
    <t>631547110</t>
  </si>
  <si>
    <t>pouzdro potrubní izolační z minerálních vláken opatřenou hliníkovou folií 76/60 mm</t>
  </si>
  <si>
    <t>631547312</t>
  </si>
  <si>
    <t>pouzdro potrubní izolační z minerálních vláken opatřenou hliníkovou folií 108/100 mm</t>
  </si>
  <si>
    <t>631547314</t>
  </si>
  <si>
    <t>pouzdro potrubní izolační z minerálních vláken opatřenou hliníkovou folií 133/100 mm</t>
  </si>
  <si>
    <t>Přesun hmot tonážní pro izolace tepelné v objektech v do 24 m</t>
  </si>
  <si>
    <t>722160158</t>
  </si>
  <si>
    <t>Potrubí vodovodní měděné tvrdé spojované tvrdým pájením D 54x2 mm</t>
  </si>
  <si>
    <t>722160160</t>
  </si>
  <si>
    <t>Potrubí vodovodní měděné tvrdé spojované tvrdým pájením D 76,1x2 mm</t>
  </si>
  <si>
    <t>722160162</t>
  </si>
  <si>
    <t>Potrubí vodovodní měděné tvrdé spojované tvrdým pájením D 108x2,5 mm</t>
  </si>
  <si>
    <t>722160163</t>
  </si>
  <si>
    <t>Potrubí vodovodní měděné tvrdé spojované tvrdým pájením D 133x3,0 mm</t>
  </si>
  <si>
    <t>722219103</t>
  </si>
  <si>
    <t>Montáž armatur vodovodních přírubových DN 65 ostatní typ</t>
  </si>
  <si>
    <t>551280880</t>
  </si>
  <si>
    <t>klapka uzavírací mezipřírubová disk nerez, DN 65</t>
  </si>
  <si>
    <t>722219105</t>
  </si>
  <si>
    <t>Montáž armatur vodovodních přírubových DN 100 ostatní typ</t>
  </si>
  <si>
    <t>551280900</t>
  </si>
  <si>
    <t>klapka uzavírací mezipřírubová disk nerez, DN 100</t>
  </si>
  <si>
    <t>551D6021100</t>
  </si>
  <si>
    <t>mezipřírubová zpětná klapka nerez ocel DN 100 PN16</t>
  </si>
  <si>
    <t>422657790</t>
  </si>
  <si>
    <t>filtr přírubový DN 100 PN 16</t>
  </si>
  <si>
    <t>722219106</t>
  </si>
  <si>
    <t>Montáž armatur vodovodních přírubových DN 125 ostatní typ</t>
  </si>
  <si>
    <t>551280910</t>
  </si>
  <si>
    <t>klapka uzavírací mezipřírubová disk nerez, DN 125</t>
  </si>
  <si>
    <t>24</t>
  </si>
  <si>
    <t>551D6021125</t>
  </si>
  <si>
    <t>mezipřírubová zpětná klapka nerez ocel DN 125 PN16</t>
  </si>
  <si>
    <t>25</t>
  </si>
  <si>
    <t>422657800</t>
  </si>
  <si>
    <t>filtr přírubový DN 125 PN 16</t>
  </si>
  <si>
    <t>26</t>
  </si>
  <si>
    <t>722224116</t>
  </si>
  <si>
    <t>Kohout plnicí nebo vypouštěcí G 3/4 PN 10 s jedním závitem</t>
  </si>
  <si>
    <t>27</t>
  </si>
  <si>
    <t>722232045</t>
  </si>
  <si>
    <t>Kohout kulový přímý G 1 PN 42 do 185°C vnitřní závit</t>
  </si>
  <si>
    <t>28</t>
  </si>
  <si>
    <t>722232048</t>
  </si>
  <si>
    <t>Kohout kulový přímý G 2 PN 42 do 185°C vnitřní závit</t>
  </si>
  <si>
    <t>29</t>
  </si>
  <si>
    <t>722239101</t>
  </si>
  <si>
    <t>Montáž armatur vodovodních se dvěma závity G 1/2</t>
  </si>
  <si>
    <t>30</t>
  </si>
  <si>
    <t>55121R215</t>
  </si>
  <si>
    <t>ventil pojistný DN 1/2" x 3/4" 10 bar</t>
  </si>
  <si>
    <t>31</t>
  </si>
  <si>
    <t>722239103</t>
  </si>
  <si>
    <t>Montáž armatur vodovodních se dvěma závity G 1</t>
  </si>
  <si>
    <t>55121R517</t>
  </si>
  <si>
    <t>ventil pojistný DN 1" x 1 1/4" 10 bar</t>
  </si>
  <si>
    <t>33</t>
  </si>
  <si>
    <t>722239106</t>
  </si>
  <si>
    <t>Montáž armatur vodovodních se dvěma závity G 2</t>
  </si>
  <si>
    <t>34</t>
  </si>
  <si>
    <t>55121R817</t>
  </si>
  <si>
    <t>ventil pojistný DN 2" x 2 1/2" 10 bar</t>
  </si>
  <si>
    <t>35</t>
  </si>
  <si>
    <t>734494213R</t>
  </si>
  <si>
    <t>Návarek s trubkovým závitem G 1/2</t>
  </si>
  <si>
    <t>36</t>
  </si>
  <si>
    <t>722290215</t>
  </si>
  <si>
    <t>Zkouška těsnosti vodovodního potrubí hrdlového nebo přírubového do DN 100</t>
  </si>
  <si>
    <t>37</t>
  </si>
  <si>
    <t>722290218</t>
  </si>
  <si>
    <t>Zkouška těsnosti vodovodního potrubí hrdlového nebo přírubového do DN 200</t>
  </si>
  <si>
    <t>38</t>
  </si>
  <si>
    <t>722290226</t>
  </si>
  <si>
    <t>Zkouška těsnosti vodovodního potrubí závitového do DN 50</t>
  </si>
  <si>
    <t>39</t>
  </si>
  <si>
    <t>722290234</t>
  </si>
  <si>
    <t>Proplach a dezinfekce vodovodního potrubí do DN 80</t>
  </si>
  <si>
    <t>40</t>
  </si>
  <si>
    <t>722290237</t>
  </si>
  <si>
    <t>Proplach a dezinfekce vodovodního potrubí do DN 200</t>
  </si>
  <si>
    <t>41</t>
  </si>
  <si>
    <t>998722103</t>
  </si>
  <si>
    <t>Přesun hmot tonážní pro vnitřní vodovod v objektech v do 24 m</t>
  </si>
  <si>
    <t>42</t>
  </si>
  <si>
    <t>732429225</t>
  </si>
  <si>
    <t>Montáž stávajícího čerpadla oběhového mokroběžného přírubového DN 50 jednodílné</t>
  </si>
  <si>
    <t>soubor</t>
  </si>
  <si>
    <t>43</t>
  </si>
  <si>
    <t>732429227</t>
  </si>
  <si>
    <t>Montáž čerpadla oběhového mokroběžného přírubového DN 65 jednodílné</t>
  </si>
  <si>
    <t>44</t>
  </si>
  <si>
    <t>42697924365</t>
  </si>
  <si>
    <t>Elektronické nabíjecí čerpadlo DN65 PN 6/10 pro teplou vodu s plynulou regulací otáček; Q = 7,2-34,9 m3/h; H = 0,5-3,5 m; 17-769 W; 0,18-3,38 A; 1x230V/50Hz; vč. komunikačního rozhraní BACnet</t>
  </si>
  <si>
    <t>45</t>
  </si>
  <si>
    <t>724R001</t>
  </si>
  <si>
    <t>Montáž deskového výměníku tepla</t>
  </si>
  <si>
    <t>46</t>
  </si>
  <si>
    <t>724R002</t>
  </si>
  <si>
    <t>Rozebíratelný deskový výměník tepla pro přípravu teplé vody; tepelný výkon 350,0 kW; prim.: 55°C/49°C, 50,0 m3/h, 37,0 kPa; sek.: 10°C/52°C, 7,2 m3/h, 1,1 kPa; vč. tepelné izolace</t>
  </si>
  <si>
    <t>47</t>
  </si>
  <si>
    <t>724R003</t>
  </si>
  <si>
    <t>Dopojení stávajícího deskového výměníku tepla</t>
  </si>
  <si>
    <t>48</t>
  </si>
  <si>
    <t>724231128</t>
  </si>
  <si>
    <t>Tlakoměr radiální, průměr 100 mm, vč. tlak. přípojky, třícestného kohoutu, těsnění, 0-10 bar</t>
  </si>
  <si>
    <t>49</t>
  </si>
  <si>
    <t>998724103</t>
  </si>
  <si>
    <t>Přesun hmot tonážní pro strojní vybavení v objektech v do 24 m</t>
  </si>
  <si>
    <t>733121232</t>
  </si>
  <si>
    <t>Potrubí ocelové hladké bezešvé v kotelnách nebo strojovnách D 133x4,5</t>
  </si>
  <si>
    <t>733190232</t>
  </si>
  <si>
    <t>Zkouška těsnosti potrubí ocelové hladké přes D 89x5,0 do D 133x5,0</t>
  </si>
  <si>
    <t>998733103</t>
  </si>
  <si>
    <t>Přesun hmot tonážní pro rozvody potrubí v objektech v do 24 m</t>
  </si>
  <si>
    <t>783425628</t>
  </si>
  <si>
    <t>nátěr potrubí přes DN100 do DN150 základní antikorozní 2x</t>
  </si>
  <si>
    <t>99901</t>
  </si>
  <si>
    <t>Stavební přípomoce</t>
  </si>
  <si>
    <t>99902</t>
  </si>
  <si>
    <t>Izolační závěsy, ocelové pomocné konstrukce, kotvení potrubí</t>
  </si>
  <si>
    <t>99903</t>
  </si>
  <si>
    <t>Zkoušky funkčnosti systému</t>
  </si>
  <si>
    <t>99904</t>
  </si>
  <si>
    <t>Čištění, proplachy po montáži, vypouštění a napoštění rozvodů</t>
  </si>
  <si>
    <t>1) Souhrnný list stavby</t>
  </si>
  <si>
    <t>2) Rekapitulace objektů</t>
  </si>
  <si>
    <t>/</t>
  </si>
  <si>
    <t>1) Krycí list rozpočtu</t>
  </si>
  <si>
    <t>2) Rekapitulace rozpočtu</t>
  </si>
  <si>
    <t>3) Rozpočet</t>
  </si>
  <si>
    <t>Rekapitulace stavby</t>
  </si>
  <si>
    <t>16-021-CNB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</si>
</sst>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  <numFmt numFmtId="169" formatCode="#,##0.0;\-#,##0.0"/>
    <numFmt numFmtId="170" formatCode="#,##0;\-#,##0"/>
    <numFmt numFmtId="171" formatCode="#,##0.00_ ;\-#,##0.00\ "/>
  </numFmts>
  <fonts count="69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sz val="8"/>
      <color indexed="48"/>
      <name val="Trebuchet MS"/>
      <family val="0"/>
    </font>
    <font>
      <b/>
      <sz val="16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b/>
      <sz val="8"/>
      <color indexed="55"/>
      <name val="Trebuchet MS"/>
      <family val="0"/>
    </font>
    <font>
      <b/>
      <sz val="12"/>
      <name val="Trebuchet MS"/>
      <family val="0"/>
    </font>
    <font>
      <sz val="10"/>
      <color indexed="63"/>
      <name val="Trebuchet MS"/>
      <family val="0"/>
    </font>
    <font>
      <sz val="10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10"/>
      <color indexed="63"/>
      <name val="Trebuchet MS"/>
      <family val="0"/>
    </font>
    <font>
      <sz val="10"/>
      <color indexed="55"/>
      <name val="Trebuchet MS"/>
      <family val="0"/>
    </font>
    <font>
      <b/>
      <sz val="9"/>
      <name val="Trebuchet MS"/>
      <family val="0"/>
    </font>
    <font>
      <b/>
      <sz val="12"/>
      <color indexed="16"/>
      <name val="Trebuchet MS"/>
      <family val="0"/>
    </font>
    <font>
      <sz val="12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sz val="10"/>
      <color indexed="56"/>
      <name val="Trebuchet MS"/>
      <family val="0"/>
    </font>
    <font>
      <sz val="12"/>
      <color indexed="56"/>
      <name val="Trebuchet MS"/>
      <family val="0"/>
    </font>
    <font>
      <sz val="8"/>
      <color indexed="56"/>
      <name val="Trebuchet MS"/>
      <family val="0"/>
    </font>
    <font>
      <b/>
      <sz val="8"/>
      <name val="Trebuchet MS"/>
      <family val="0"/>
    </font>
    <font>
      <b/>
      <sz val="12"/>
      <color indexed="56"/>
      <name val="Trebuchet MS"/>
      <family val="0"/>
    </font>
    <font>
      <i/>
      <sz val="8"/>
      <color indexed="12"/>
      <name val="Trebuchet M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8"/>
      <color indexed="12"/>
      <name val="Trebuchet MS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Trebuchet MS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12"/>
      <name val="Trebuchet MS"/>
      <family val="2"/>
    </font>
    <font>
      <sz val="18"/>
      <color indexed="12"/>
      <name val="Wingdings 2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Trebuchet MS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Trebuchet MS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0"/>
      <name val="Trebuchet MS"/>
      <family val="2"/>
    </font>
    <font>
      <sz val="18"/>
      <color theme="10"/>
      <name val="Wingdings 2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/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 style="hair">
        <color indexed="55"/>
      </left>
      <right/>
      <top/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</borders>
  <cellStyleXfs count="63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0" borderId="0" applyNumberFormat="0" applyBorder="0" applyAlignment="0" applyProtection="0"/>
    <xf numFmtId="0" fontId="5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2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0" fillId="0" borderId="7" applyNumberFormat="0" applyFill="0" applyAlignment="0" applyProtection="0"/>
    <xf numFmtId="0" fontId="61" fillId="24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5" borderId="8" applyNumberFormat="0" applyAlignment="0" applyProtection="0"/>
    <xf numFmtId="0" fontId="64" fillId="26" borderId="8" applyNumberFormat="0" applyAlignment="0" applyProtection="0"/>
    <xf numFmtId="0" fontId="65" fillId="26" borderId="9" applyNumberFormat="0" applyAlignment="0" applyProtection="0"/>
    <xf numFmtId="0" fontId="66" fillId="0" borderId="0" applyNumberFormat="0" applyFill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</cellStyleXfs>
  <cellXfs count="193">
    <xf numFmtId="0" fontId="0" fillId="0" borderId="0" xfId="0" applyAlignment="1">
      <alignment vertical="top"/>
    </xf>
    <xf numFmtId="0" fontId="1" fillId="33" borderId="0" xfId="0" applyFont="1" applyFill="1" applyAlignment="1" applyProtection="1">
      <alignment horizontal="left" vertical="center"/>
      <protection/>
    </xf>
    <xf numFmtId="0" fontId="10" fillId="33" borderId="0" xfId="0" applyFont="1" applyFill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67" fillId="33" borderId="0" xfId="36" applyFont="1" applyFill="1" applyAlignment="1" applyProtection="1">
      <alignment horizontal="left" vertical="center"/>
      <protection/>
    </xf>
    <xf numFmtId="0" fontId="0" fillId="33" borderId="0" xfId="0" applyFont="1" applyFill="1" applyAlignment="1" applyProtection="1">
      <alignment horizontal="left" vertical="top"/>
      <protection/>
    </xf>
    <xf numFmtId="14" fontId="6" fillId="34" borderId="0" xfId="0" applyNumberFormat="1" applyFont="1" applyFill="1" applyAlignment="1" applyProtection="1">
      <alignment horizontal="left" vertical="center"/>
      <protection locked="0"/>
    </xf>
    <xf numFmtId="49" fontId="6" fillId="34" borderId="0" xfId="0" applyNumberFormat="1" applyFont="1" applyFill="1" applyAlignment="1" applyProtection="1">
      <alignment horizontal="left" vertical="top"/>
      <protection locked="0"/>
    </xf>
    <xf numFmtId="0" fontId="0" fillId="33" borderId="0" xfId="0" applyFill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top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0" borderId="10" xfId="0" applyBorder="1" applyAlignment="1" applyProtection="1">
      <alignment horizontal="left" vertical="top"/>
      <protection/>
    </xf>
    <xf numFmtId="0" fontId="0" fillId="0" borderId="11" xfId="0" applyBorder="1" applyAlignment="1" applyProtection="1">
      <alignment horizontal="left" vertical="top"/>
      <protection/>
    </xf>
    <xf numFmtId="0" fontId="0" fillId="0" borderId="12" xfId="0" applyBorder="1" applyAlignment="1" applyProtection="1">
      <alignment horizontal="left" vertical="top"/>
      <protection/>
    </xf>
    <xf numFmtId="0" fontId="0" fillId="0" borderId="13" xfId="0" applyBorder="1" applyAlignment="1" applyProtection="1">
      <alignment horizontal="left" vertical="top"/>
      <protection/>
    </xf>
    <xf numFmtId="0" fontId="0" fillId="0" borderId="14" xfId="0" applyBorder="1" applyAlignment="1" applyProtection="1">
      <alignment horizontal="left" vertical="top"/>
      <protection/>
    </xf>
    <xf numFmtId="0" fontId="5" fillId="0" borderId="0" xfId="0" applyFont="1" applyAlignment="1" applyProtection="1">
      <alignment horizontal="left" vertical="top"/>
      <protection/>
    </xf>
    <xf numFmtId="0" fontId="6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 wrapText="1"/>
      <protection/>
    </xf>
    <xf numFmtId="0" fontId="8" fillId="0" borderId="0" xfId="0" applyFont="1" applyAlignment="1" applyProtection="1">
      <alignment horizontal="left" vertical="top"/>
      <protection/>
    </xf>
    <xf numFmtId="0" fontId="5" fillId="0" borderId="0" xfId="0" applyFont="1" applyAlignment="1" applyProtection="1">
      <alignment horizontal="left" vertical="center"/>
      <protection/>
    </xf>
    <xf numFmtId="0" fontId="0" fillId="0" borderId="15" xfId="0" applyBorder="1" applyAlignment="1" applyProtection="1">
      <alignment horizontal="left" vertical="top"/>
      <protection/>
    </xf>
    <xf numFmtId="0" fontId="9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13" xfId="0" applyBorder="1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11" fillId="0" borderId="16" xfId="0" applyFont="1" applyBorder="1" applyAlignment="1" applyProtection="1">
      <alignment horizontal="left" vertical="center"/>
      <protection/>
    </xf>
    <xf numFmtId="0" fontId="0" fillId="0" borderId="16" xfId="0" applyBorder="1" applyAlignment="1" applyProtection="1">
      <alignment horizontal="left" vertical="center"/>
      <protection/>
    </xf>
    <xf numFmtId="0" fontId="12" fillId="0" borderId="13" xfId="0" applyFont="1" applyBorder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/>
      <protection/>
    </xf>
    <xf numFmtId="165" fontId="12" fillId="0" borderId="0" xfId="0" applyNumberFormat="1" applyFont="1" applyAlignment="1" applyProtection="1">
      <alignment horizontal="right" vertical="center"/>
      <protection/>
    </xf>
    <xf numFmtId="0" fontId="12" fillId="0" borderId="0" xfId="0" applyFont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left" vertical="center"/>
      <protection/>
    </xf>
    <xf numFmtId="171" fontId="0" fillId="0" borderId="0" xfId="0" applyNumberFormat="1" applyAlignment="1" applyProtection="1">
      <alignment horizontal="left" vertical="center"/>
      <protection/>
    </xf>
    <xf numFmtId="0" fontId="0" fillId="35" borderId="0" xfId="0" applyFill="1" applyAlignment="1" applyProtection="1">
      <alignment horizontal="left" vertical="center"/>
      <protection/>
    </xf>
    <xf numFmtId="0" fontId="8" fillId="35" borderId="17" xfId="0" applyFont="1" applyFill="1" applyBorder="1" applyAlignment="1" applyProtection="1">
      <alignment horizontal="left" vertical="center"/>
      <protection/>
    </xf>
    <xf numFmtId="0" fontId="0" fillId="35" borderId="18" xfId="0" applyFill="1" applyBorder="1" applyAlignment="1" applyProtection="1">
      <alignment horizontal="left" vertical="center"/>
      <protection/>
    </xf>
    <xf numFmtId="0" fontId="8" fillId="35" borderId="18" xfId="0" applyFont="1" applyFill="1" applyBorder="1" applyAlignment="1" applyProtection="1">
      <alignment horizontal="center" vertical="center"/>
      <protection/>
    </xf>
    <xf numFmtId="0" fontId="13" fillId="0" borderId="19" xfId="0" applyFont="1" applyBorder="1" applyAlignment="1" applyProtection="1">
      <alignment horizontal="left" vertical="center"/>
      <protection/>
    </xf>
    <xf numFmtId="0" fontId="0" fillId="0" borderId="20" xfId="0" applyBorder="1" applyAlignment="1" applyProtection="1">
      <alignment horizontal="left" vertical="center"/>
      <protection/>
    </xf>
    <xf numFmtId="0" fontId="0" fillId="0" borderId="21" xfId="0" applyBorder="1" applyAlignment="1" applyProtection="1">
      <alignment horizontal="left" vertical="center"/>
      <protection/>
    </xf>
    <xf numFmtId="0" fontId="0" fillId="0" borderId="22" xfId="0" applyBorder="1" applyAlignment="1" applyProtection="1">
      <alignment horizontal="left" vertical="top"/>
      <protection/>
    </xf>
    <xf numFmtId="0" fontId="0" fillId="0" borderId="23" xfId="0" applyBorder="1" applyAlignment="1" applyProtection="1">
      <alignment horizontal="left" vertical="top"/>
      <protection/>
    </xf>
    <xf numFmtId="0" fontId="14" fillId="0" borderId="24" xfId="0" applyFont="1" applyBorder="1" applyAlignment="1" applyProtection="1">
      <alignment horizontal="left" vertical="center"/>
      <protection/>
    </xf>
    <xf numFmtId="0" fontId="0" fillId="0" borderId="25" xfId="0" applyBorder="1" applyAlignment="1" applyProtection="1">
      <alignment horizontal="left" vertical="center"/>
      <protection/>
    </xf>
    <xf numFmtId="0" fontId="14" fillId="0" borderId="25" xfId="0" applyFont="1" applyBorder="1" applyAlignment="1" applyProtection="1">
      <alignment horizontal="left" vertical="center"/>
      <protection/>
    </xf>
    <xf numFmtId="0" fontId="0" fillId="0" borderId="26" xfId="0" applyBorder="1" applyAlignment="1" applyProtection="1">
      <alignment horizontal="left" vertical="center"/>
      <protection/>
    </xf>
    <xf numFmtId="0" fontId="0" fillId="0" borderId="27" xfId="0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 horizontal="left" vertical="center"/>
      <protection/>
    </xf>
    <xf numFmtId="0" fontId="0" fillId="0" borderId="11" xfId="0" applyBorder="1" applyAlignment="1" applyProtection="1">
      <alignment horizontal="left" vertical="center"/>
      <protection/>
    </xf>
    <xf numFmtId="0" fontId="0" fillId="0" borderId="12" xfId="0" applyBorder="1" applyAlignment="1" applyProtection="1">
      <alignment horizontal="left" vertical="center"/>
      <protection/>
    </xf>
    <xf numFmtId="0" fontId="6" fillId="0" borderId="13" xfId="0" applyFont="1" applyBorder="1" applyAlignment="1" applyProtection="1">
      <alignment horizontal="left" vertical="center"/>
      <protection/>
    </xf>
    <xf numFmtId="0" fontId="6" fillId="0" borderId="14" xfId="0" applyFont="1" applyBorder="1" applyAlignment="1" applyProtection="1">
      <alignment horizontal="left" vertical="center"/>
      <protection/>
    </xf>
    <xf numFmtId="0" fontId="8" fillId="0" borderId="0" xfId="0" applyFont="1" applyAlignment="1" applyProtection="1">
      <alignment horizontal="left" vertical="center"/>
      <protection/>
    </xf>
    <xf numFmtId="0" fontId="8" fillId="0" borderId="13" xfId="0" applyFont="1" applyBorder="1" applyAlignment="1" applyProtection="1">
      <alignment horizontal="left" vertical="center"/>
      <protection/>
    </xf>
    <xf numFmtId="0" fontId="8" fillId="0" borderId="14" xfId="0" applyFont="1" applyBorder="1" applyAlignment="1" applyProtection="1">
      <alignment horizontal="left" vertical="center"/>
      <protection/>
    </xf>
    <xf numFmtId="0" fontId="15" fillId="0" borderId="0" xfId="0" applyFont="1" applyAlignment="1" applyProtection="1">
      <alignment horizontal="left" vertical="center"/>
      <protection/>
    </xf>
    <xf numFmtId="166" fontId="6" fillId="0" borderId="0" xfId="0" applyNumberFormat="1" applyFont="1" applyAlignment="1" applyProtection="1">
      <alignment horizontal="left" vertical="top"/>
      <protection/>
    </xf>
    <xf numFmtId="0" fontId="0" fillId="0" borderId="0" xfId="0" applyAlignment="1" applyProtection="1">
      <alignment horizontal="center" vertical="center" wrapText="1"/>
      <protection/>
    </xf>
    <xf numFmtId="0" fontId="16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right" vertical="center"/>
      <protection/>
    </xf>
    <xf numFmtId="0" fontId="68" fillId="0" borderId="0" xfId="36" applyFont="1" applyAlignment="1" applyProtection="1">
      <alignment horizontal="center" vertical="center"/>
      <protection/>
    </xf>
    <xf numFmtId="0" fontId="18" fillId="0" borderId="13" xfId="0" applyFont="1" applyBorder="1" applyAlignment="1" applyProtection="1">
      <alignment horizontal="left" vertical="center"/>
      <protection/>
    </xf>
    <xf numFmtId="0" fontId="19" fillId="0" borderId="0" xfId="0" applyFont="1" applyAlignment="1" applyProtection="1">
      <alignment horizontal="left" vertical="center"/>
      <protection/>
    </xf>
    <xf numFmtId="0" fontId="18" fillId="0" borderId="14" xfId="0" applyFont="1" applyBorder="1" applyAlignment="1" applyProtection="1">
      <alignment horizontal="left"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16" fillId="35" borderId="0" xfId="0" applyFont="1" applyFill="1" applyAlignment="1" applyProtection="1">
      <alignment horizontal="left" vertical="center"/>
      <protection/>
    </xf>
    <xf numFmtId="164" fontId="0" fillId="34" borderId="30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Alignment="1" applyProtection="1">
      <alignment horizontal="left" vertical="center"/>
      <protection/>
    </xf>
    <xf numFmtId="0" fontId="0" fillId="0" borderId="13" xfId="0" applyBorder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14" xfId="0" applyBorder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right" vertical="center"/>
      <protection/>
    </xf>
    <xf numFmtId="0" fontId="8" fillId="35" borderId="18" xfId="0" applyFont="1" applyFill="1" applyBorder="1" applyAlignment="1" applyProtection="1">
      <alignment horizontal="right" vertical="center"/>
      <protection/>
    </xf>
    <xf numFmtId="0" fontId="22" fillId="0" borderId="13" xfId="0" applyFont="1" applyBorder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14" xfId="0" applyFont="1" applyBorder="1" applyAlignment="1" applyProtection="1">
      <alignment horizontal="left" vertical="center"/>
      <protection/>
    </xf>
    <xf numFmtId="0" fontId="21" fillId="0" borderId="13" xfId="0" applyFont="1" applyBorder="1" applyAlignment="1" applyProtection="1">
      <alignment horizontal="left" vertical="center"/>
      <protection/>
    </xf>
    <xf numFmtId="0" fontId="21" fillId="0" borderId="14" xfId="0" applyFont="1" applyBorder="1" applyAlignment="1" applyProtection="1">
      <alignment horizontal="left" vertical="center"/>
      <protection/>
    </xf>
    <xf numFmtId="171" fontId="10" fillId="0" borderId="0" xfId="0" applyNumberFormat="1" applyFont="1" applyAlignment="1" applyProtection="1">
      <alignment horizontal="left" vertical="center"/>
      <protection/>
    </xf>
    <xf numFmtId="164" fontId="0" fillId="0" borderId="0" xfId="0" applyNumberFormat="1" applyFont="1" applyAlignment="1" applyProtection="1">
      <alignment horizontal="right" vertical="center"/>
      <protection/>
    </xf>
    <xf numFmtId="0" fontId="0" fillId="0" borderId="13" xfId="0" applyBorder="1" applyAlignment="1" applyProtection="1">
      <alignment horizontal="center" vertical="center" wrapText="1"/>
      <protection/>
    </xf>
    <xf numFmtId="0" fontId="6" fillId="35" borderId="31" xfId="0" applyFont="1" applyFill="1" applyBorder="1" applyAlignment="1" applyProtection="1">
      <alignment horizontal="center" vertical="center" wrapText="1"/>
      <protection/>
    </xf>
    <xf numFmtId="0" fontId="6" fillId="35" borderId="32" xfId="0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right"/>
      <protection/>
    </xf>
    <xf numFmtId="164" fontId="24" fillId="0" borderId="0" xfId="0" applyNumberFormat="1" applyFont="1" applyAlignment="1" applyProtection="1">
      <alignment horizontal="right" vertical="center"/>
      <protection/>
    </xf>
    <xf numFmtId="0" fontId="23" fillId="0" borderId="13" xfId="0" applyFont="1" applyBorder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22" fillId="0" borderId="0" xfId="0" applyFont="1" applyAlignment="1" applyProtection="1">
      <alignment horizontal="left"/>
      <protection/>
    </xf>
    <xf numFmtId="0" fontId="23" fillId="0" borderId="0" xfId="0" applyFont="1" applyAlignment="1" applyProtection="1">
      <alignment horizontal="left"/>
      <protection/>
    </xf>
    <xf numFmtId="0" fontId="23" fillId="0" borderId="14" xfId="0" applyFont="1" applyBorder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164" fontId="23" fillId="0" borderId="0" xfId="0" applyNumberFormat="1" applyFont="1" applyAlignment="1" applyProtection="1">
      <alignment horizontal="right" vertical="center"/>
      <protection/>
    </xf>
    <xf numFmtId="0" fontId="21" fillId="0" borderId="0" xfId="0" applyFont="1" applyAlignment="1" applyProtection="1">
      <alignment horizontal="left"/>
      <protection/>
    </xf>
    <xf numFmtId="49" fontId="0" fillId="6" borderId="0" xfId="0" applyNumberFormat="1" applyFill="1" applyAlignment="1" applyProtection="1">
      <alignment horizontal="left"/>
      <protection/>
    </xf>
    <xf numFmtId="0" fontId="0" fillId="0" borderId="30" xfId="0" applyFont="1" applyBorder="1" applyAlignment="1" applyProtection="1">
      <alignment horizontal="center" vertical="center"/>
      <protection/>
    </xf>
    <xf numFmtId="49" fontId="0" fillId="0" borderId="30" xfId="0" applyNumberFormat="1" applyFont="1" applyBorder="1" applyAlignment="1" applyProtection="1">
      <alignment horizontal="left" vertical="center" wrapText="1"/>
      <protection/>
    </xf>
    <xf numFmtId="0" fontId="0" fillId="0" borderId="30" xfId="0" applyFont="1" applyBorder="1" applyAlignment="1" applyProtection="1">
      <alignment horizontal="center" vertical="center" wrapText="1"/>
      <protection/>
    </xf>
    <xf numFmtId="49" fontId="0" fillId="0" borderId="30" xfId="0" applyNumberFormat="1" applyFont="1" applyBorder="1" applyAlignment="1" applyProtection="1">
      <alignment horizontal="right" vertical="center"/>
      <protection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 horizontal="right" vertical="center"/>
      <protection/>
    </xf>
    <xf numFmtId="49" fontId="21" fillId="0" borderId="0" xfId="0" applyNumberFormat="1" applyFont="1" applyAlignment="1" applyProtection="1">
      <alignment horizontal="left"/>
      <protection/>
    </xf>
    <xf numFmtId="2" fontId="0" fillId="6" borderId="0" xfId="0" applyNumberFormat="1" applyFill="1" applyAlignment="1" applyProtection="1">
      <alignment horizontal="left"/>
      <protection/>
    </xf>
    <xf numFmtId="2" fontId="0" fillId="6" borderId="0" xfId="0" applyNumberFormat="1" applyFont="1" applyFill="1" applyAlignment="1" applyProtection="1">
      <alignment horizontal="left"/>
      <protection/>
    </xf>
    <xf numFmtId="164" fontId="26" fillId="34" borderId="30" xfId="0" applyNumberFormat="1" applyFont="1" applyFill="1" applyBorder="1" applyAlignment="1" applyProtection="1">
      <alignment horizontal="right" vertical="center"/>
      <protection locked="0"/>
    </xf>
    <xf numFmtId="0" fontId="0" fillId="6" borderId="0" xfId="0" applyFill="1" applyAlignment="1" applyProtection="1">
      <alignment horizontal="left"/>
      <protection/>
    </xf>
    <xf numFmtId="168" fontId="0" fillId="0" borderId="30" xfId="0" applyNumberFormat="1" applyFont="1" applyBorder="1" applyAlignment="1" applyProtection="1">
      <alignment horizontal="right" vertical="center"/>
      <protection/>
    </xf>
    <xf numFmtId="0" fontId="26" fillId="0" borderId="30" xfId="0" applyFont="1" applyBorder="1" applyAlignment="1" applyProtection="1">
      <alignment horizontal="center" vertical="center"/>
      <protection/>
    </xf>
    <xf numFmtId="49" fontId="26" fillId="0" borderId="30" xfId="0" applyNumberFormat="1" applyFont="1" applyBorder="1" applyAlignment="1" applyProtection="1">
      <alignment horizontal="left" vertical="center" wrapText="1"/>
      <protection/>
    </xf>
    <xf numFmtId="0" fontId="26" fillId="0" borderId="30" xfId="0" applyFont="1" applyBorder="1" applyAlignment="1" applyProtection="1">
      <alignment horizontal="center" vertical="center" wrapText="1"/>
      <protection/>
    </xf>
    <xf numFmtId="168" fontId="26" fillId="0" borderId="30" xfId="0" applyNumberFormat="1" applyFont="1" applyBorder="1" applyAlignment="1" applyProtection="1">
      <alignment horizontal="right" vertical="center"/>
      <protection/>
    </xf>
    <xf numFmtId="164" fontId="16" fillId="35" borderId="0" xfId="0" applyNumberFormat="1" applyFont="1" applyFill="1" applyAlignment="1" applyProtection="1">
      <alignment horizontal="right" vertical="center"/>
      <protection/>
    </xf>
    <xf numFmtId="0" fontId="0" fillId="35" borderId="0" xfId="0" applyFill="1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left" vertical="top"/>
      <protection/>
    </xf>
    <xf numFmtId="0" fontId="21" fillId="34" borderId="0" xfId="0" applyFont="1" applyFill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164" fontId="21" fillId="34" borderId="0" xfId="0" applyNumberFormat="1" applyFont="1" applyFill="1" applyAlignment="1" applyProtection="1">
      <alignment horizontal="right" vertical="center"/>
      <protection locked="0"/>
    </xf>
    <xf numFmtId="164" fontId="21" fillId="0" borderId="0" xfId="0" applyNumberFormat="1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/>
    </xf>
    <xf numFmtId="164" fontId="16" fillId="0" borderId="0" xfId="0" applyNumberFormat="1" applyFont="1" applyAlignment="1" applyProtection="1">
      <alignment horizontal="right" vertical="center"/>
      <protection/>
    </xf>
    <xf numFmtId="0" fontId="16" fillId="0" borderId="0" xfId="0" applyFont="1" applyAlignment="1" applyProtection="1">
      <alignment horizontal="left" vertical="center"/>
      <protection/>
    </xf>
    <xf numFmtId="164" fontId="20" fillId="0" borderId="0" xfId="0" applyNumberFormat="1" applyFont="1" applyAlignment="1" applyProtection="1">
      <alignment horizontal="right" vertical="center"/>
      <protection/>
    </xf>
    <xf numFmtId="0" fontId="20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horizontal="left" vertical="center" wrapText="1"/>
      <protection/>
    </xf>
    <xf numFmtId="0" fontId="19" fillId="0" borderId="0" xfId="0" applyFont="1" applyAlignment="1" applyProtection="1">
      <alignment horizontal="left" vertical="center"/>
      <protection/>
    </xf>
    <xf numFmtId="0" fontId="6" fillId="35" borderId="17" xfId="0" applyFont="1" applyFill="1" applyBorder="1" applyAlignment="1" applyProtection="1">
      <alignment horizontal="center" vertical="center"/>
      <protection/>
    </xf>
    <xf numFmtId="0" fontId="0" fillId="35" borderId="18" xfId="0" applyFill="1" applyBorder="1" applyAlignment="1" applyProtection="1">
      <alignment horizontal="left" vertical="center"/>
      <protection/>
    </xf>
    <xf numFmtId="0" fontId="6" fillId="35" borderId="18" xfId="0" applyFont="1" applyFill="1" applyBorder="1" applyAlignment="1" applyProtection="1">
      <alignment horizontal="center" vertical="center"/>
      <protection/>
    </xf>
    <xf numFmtId="0" fontId="0" fillId="35" borderId="33" xfId="0" applyFill="1" applyBorder="1" applyAlignment="1" applyProtection="1">
      <alignment horizontal="left" vertical="center"/>
      <protection/>
    </xf>
    <xf numFmtId="0" fontId="8" fillId="35" borderId="18" xfId="0" applyFont="1" applyFill="1" applyBorder="1" applyAlignment="1" applyProtection="1">
      <alignment horizontal="left" vertical="center"/>
      <protection/>
    </xf>
    <xf numFmtId="164" fontId="8" fillId="35" borderId="18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left" vertical="center" wrapText="1"/>
      <protection/>
    </xf>
    <xf numFmtId="0" fontId="6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165" fontId="12" fillId="0" borderId="0" xfId="0" applyNumberFormat="1" applyFont="1" applyAlignment="1" applyProtection="1">
      <alignment horizontal="right" vertical="center"/>
      <protection/>
    </xf>
    <xf numFmtId="0" fontId="12" fillId="0" borderId="0" xfId="0" applyFont="1" applyAlignment="1" applyProtection="1">
      <alignment horizontal="left" vertical="center"/>
      <protection/>
    </xf>
    <xf numFmtId="164" fontId="7" fillId="0" borderId="0" xfId="0" applyNumberFormat="1" applyFont="1" applyAlignment="1" applyProtection="1">
      <alignment horizontal="right" vertical="center"/>
      <protection/>
    </xf>
    <xf numFmtId="164" fontId="5" fillId="0" borderId="0" xfId="0" applyNumberFormat="1" applyFont="1" applyAlignment="1" applyProtection="1">
      <alignment horizontal="right" vertical="center"/>
      <protection/>
    </xf>
    <xf numFmtId="164" fontId="10" fillId="0" borderId="0" xfId="0" applyNumberFormat="1" applyFont="1" applyAlignment="1" applyProtection="1">
      <alignment horizontal="right" vertical="center"/>
      <protection/>
    </xf>
    <xf numFmtId="164" fontId="11" fillId="0" borderId="16" xfId="0" applyNumberFormat="1" applyFont="1" applyBorder="1" applyAlignment="1" applyProtection="1">
      <alignment horizontal="right" vertical="center"/>
      <protection/>
    </xf>
    <xf numFmtId="0" fontId="0" fillId="0" borderId="16" xfId="0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 vertical="top"/>
      <protection/>
    </xf>
    <xf numFmtId="0" fontId="0" fillId="0" borderId="0" xfId="0" applyAlignment="1" applyProtection="1">
      <alignment horizontal="left" vertical="center" wrapText="1"/>
      <protection/>
    </xf>
    <xf numFmtId="0" fontId="8" fillId="0" borderId="0" xfId="0" applyFont="1" applyAlignment="1" applyProtection="1">
      <alignment horizontal="left" vertical="top" wrapText="1"/>
      <protection/>
    </xf>
    <xf numFmtId="49" fontId="6" fillId="34" borderId="0" xfId="0" applyNumberFormat="1" applyFont="1" applyFill="1" applyAlignment="1" applyProtection="1">
      <alignment horizontal="left" vertical="top"/>
      <protection locked="0"/>
    </xf>
    <xf numFmtId="0" fontId="0" fillId="0" borderId="0" xfId="0" applyFont="1" applyAlignment="1" applyProtection="1">
      <alignment horizontal="left" vertical="top"/>
      <protection locked="0"/>
    </xf>
    <xf numFmtId="0" fontId="6" fillId="0" borderId="0" xfId="0" applyFont="1" applyAlignment="1" applyProtection="1">
      <alignment horizontal="left" vertical="center" wrapText="1"/>
      <protection/>
    </xf>
    <xf numFmtId="4" fontId="5" fillId="0" borderId="0" xfId="0" applyNumberFormat="1" applyFont="1" applyAlignment="1" applyProtection="1">
      <alignment horizontal="right" vertical="center"/>
      <protection/>
    </xf>
    <xf numFmtId="4" fontId="0" fillId="0" borderId="0" xfId="0" applyNumberFormat="1" applyFont="1" applyAlignment="1" applyProtection="1">
      <alignment horizontal="left" vertical="top"/>
      <protection/>
    </xf>
    <xf numFmtId="164" fontId="22" fillId="0" borderId="0" xfId="0" applyNumberFormat="1" applyFont="1" applyAlignment="1" applyProtection="1">
      <alignment horizontal="right"/>
      <protection/>
    </xf>
    <xf numFmtId="164" fontId="25" fillId="0" borderId="0" xfId="0" applyNumberFormat="1" applyFont="1" applyAlignment="1" applyProtection="1">
      <alignment horizontal="right"/>
      <protection/>
    </xf>
    <xf numFmtId="0" fontId="67" fillId="33" borderId="0" xfId="36" applyFont="1" applyFill="1" applyAlignment="1" applyProtection="1">
      <alignment horizontal="center" vertical="center"/>
      <protection/>
    </xf>
    <xf numFmtId="0" fontId="0" fillId="0" borderId="30" xfId="0" applyFont="1" applyBorder="1" applyAlignment="1" applyProtection="1">
      <alignment horizontal="left" vertical="center" wrapText="1"/>
      <protection/>
    </xf>
    <xf numFmtId="0" fontId="0" fillId="0" borderId="30" xfId="0" applyBorder="1" applyAlignment="1" applyProtection="1">
      <alignment horizontal="left" vertical="center"/>
      <protection/>
    </xf>
    <xf numFmtId="164" fontId="0" fillId="0" borderId="30" xfId="0" applyNumberFormat="1" applyFont="1" applyBorder="1" applyAlignment="1" applyProtection="1">
      <alignment horizontal="right" vertical="center"/>
      <protection/>
    </xf>
    <xf numFmtId="164" fontId="0" fillId="34" borderId="30" xfId="0" applyNumberFormat="1" applyFont="1" applyFill="1" applyBorder="1" applyAlignment="1" applyProtection="1">
      <alignment horizontal="right" vertical="center"/>
      <protection locked="0"/>
    </xf>
    <xf numFmtId="0" fontId="0" fillId="0" borderId="30" xfId="0" applyBorder="1" applyAlignment="1" applyProtection="1">
      <alignment horizontal="left" vertical="center"/>
      <protection locked="0"/>
    </xf>
    <xf numFmtId="164" fontId="16" fillId="0" borderId="0" xfId="0" applyNumberFormat="1" applyFont="1" applyAlignment="1" applyProtection="1">
      <alignment horizontal="right"/>
      <protection/>
    </xf>
    <xf numFmtId="0" fontId="22" fillId="0" borderId="0" xfId="0" applyFont="1" applyAlignment="1" applyProtection="1">
      <alignment horizontal="left"/>
      <protection/>
    </xf>
    <xf numFmtId="0" fontId="23" fillId="0" borderId="0" xfId="0" applyFont="1" applyAlignment="1" applyProtection="1">
      <alignment horizontal="left"/>
      <protection/>
    </xf>
    <xf numFmtId="164" fontId="21" fillId="0" borderId="0" xfId="0" applyNumberFormat="1" applyFont="1" applyAlignment="1" applyProtection="1">
      <alignment horizontal="right"/>
      <protection/>
    </xf>
    <xf numFmtId="0" fontId="21" fillId="0" borderId="0" xfId="0" applyFont="1" applyAlignment="1" applyProtection="1">
      <alignment horizontal="left"/>
      <protection/>
    </xf>
    <xf numFmtId="164" fontId="21" fillId="0" borderId="0" xfId="0" applyNumberFormat="1" applyFont="1" applyAlignment="1" applyProtection="1">
      <alignment horizontal="right"/>
      <protection/>
    </xf>
    <xf numFmtId="166" fontId="6" fillId="0" borderId="0" xfId="0" applyNumberFormat="1" applyFont="1" applyAlignment="1" applyProtection="1">
      <alignment horizontal="left" vertical="top"/>
      <protection/>
    </xf>
    <xf numFmtId="0" fontId="6" fillId="35" borderId="32" xfId="0" applyFont="1" applyFill="1" applyBorder="1" applyAlignment="1" applyProtection="1">
      <alignment horizontal="center" vertical="center" wrapText="1"/>
      <protection/>
    </xf>
    <xf numFmtId="0" fontId="0" fillId="35" borderId="32" xfId="0" applyFill="1" applyBorder="1" applyAlignment="1" applyProtection="1">
      <alignment horizontal="center" vertical="center" wrapText="1"/>
      <protection/>
    </xf>
    <xf numFmtId="0" fontId="0" fillId="35" borderId="34" xfId="0" applyFill="1" applyBorder="1" applyAlignment="1" applyProtection="1">
      <alignment horizontal="center" vertical="center" wrapText="1"/>
      <protection/>
    </xf>
    <xf numFmtId="164" fontId="16" fillId="35" borderId="0" xfId="0" applyNumberFormat="1" applyFont="1" applyFill="1" applyAlignment="1" applyProtection="1">
      <alignment horizontal="right" vertical="center"/>
      <protection/>
    </xf>
    <xf numFmtId="0" fontId="5" fillId="0" borderId="0" xfId="0" applyFont="1" applyAlignment="1" applyProtection="1">
      <alignment horizontal="left" vertical="center" wrapText="1"/>
      <protection/>
    </xf>
    <xf numFmtId="0" fontId="23" fillId="0" borderId="0" xfId="0" applyFont="1" applyAlignment="1" applyProtection="1">
      <alignment horizontal="left" vertical="center"/>
      <protection/>
    </xf>
    <xf numFmtId="164" fontId="22" fillId="0" borderId="0" xfId="0" applyNumberFormat="1" applyFont="1" applyAlignment="1" applyProtection="1">
      <alignment horizontal="right" vertical="center"/>
      <protection/>
    </xf>
    <xf numFmtId="0" fontId="6" fillId="35" borderId="0" xfId="0" applyFont="1" applyFill="1" applyAlignment="1" applyProtection="1">
      <alignment horizontal="center" vertical="center"/>
      <protection/>
    </xf>
    <xf numFmtId="164" fontId="12" fillId="0" borderId="0" xfId="0" applyNumberFormat="1" applyFont="1" applyAlignment="1" applyProtection="1">
      <alignment horizontal="right" vertical="center"/>
      <protection/>
    </xf>
    <xf numFmtId="164" fontId="11" fillId="0" borderId="0" xfId="0" applyNumberFormat="1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6" fillId="34" borderId="0" xfId="0" applyFont="1" applyFill="1" applyAlignment="1" applyProtection="1">
      <alignment horizontal="left" vertical="center"/>
      <protection locked="0"/>
    </xf>
    <xf numFmtId="166" fontId="6" fillId="34" borderId="0" xfId="0" applyNumberFormat="1" applyFont="1" applyFill="1" applyAlignment="1" applyProtection="1">
      <alignment horizontal="left" vertical="top"/>
      <protection locked="0"/>
    </xf>
    <xf numFmtId="0" fontId="26" fillId="0" borderId="30" xfId="0" applyFont="1" applyBorder="1" applyAlignment="1" applyProtection="1">
      <alignment horizontal="left" vertical="center" wrapText="1"/>
      <protection/>
    </xf>
    <xf numFmtId="0" fontId="26" fillId="0" borderId="30" xfId="0" applyFont="1" applyBorder="1" applyAlignment="1" applyProtection="1">
      <alignment horizontal="left" vertical="center"/>
      <protection/>
    </xf>
    <xf numFmtId="164" fontId="11" fillId="0" borderId="0" xfId="0" applyNumberFormat="1" applyFont="1" applyAlignment="1" applyProtection="1">
      <alignment horizontal="right" vertical="center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90BA9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F3FF8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49090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C:\KROSplusData\System\Temp\rad90BA9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C:\KROSplusData\System\Temp\radF3FF8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C:\KROSplusData\System\Temp\rad49090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9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N13" sqref="AN13"/>
    </sheetView>
  </sheetViews>
  <sheetFormatPr defaultColWidth="10.66015625" defaultRowHeight="14.25" customHeight="1"/>
  <cols>
    <col min="1" max="1" width="8.33203125" style="9" customWidth="1"/>
    <col min="2" max="2" width="1.66796875" style="9" customWidth="1"/>
    <col min="3" max="3" width="4.16015625" style="9" customWidth="1"/>
    <col min="4" max="33" width="2.5" style="9" customWidth="1"/>
    <col min="34" max="34" width="3.33203125" style="9" customWidth="1"/>
    <col min="35" max="37" width="2.5" style="9" customWidth="1"/>
    <col min="38" max="38" width="8.33203125" style="9" customWidth="1"/>
    <col min="39" max="39" width="3.33203125" style="9" customWidth="1"/>
    <col min="40" max="40" width="13.33203125" style="9" customWidth="1"/>
    <col min="41" max="41" width="11" style="9" bestFit="1" customWidth="1"/>
    <col min="42" max="42" width="4.16015625" style="9" customWidth="1"/>
    <col min="43" max="43" width="1.66796875" style="9" customWidth="1"/>
    <col min="44" max="44" width="10.66015625" style="9" customWidth="1"/>
    <col min="45" max="48" width="25.83203125" style="9" customWidth="1"/>
    <col min="49" max="49" width="25" style="9" customWidth="1"/>
    <col min="50" max="54" width="21.66015625" style="9" customWidth="1"/>
    <col min="55" max="55" width="19.16015625" style="9" customWidth="1"/>
    <col min="56" max="56" width="25" style="9" customWidth="1"/>
    <col min="57" max="58" width="19.16015625" style="9" customWidth="1"/>
    <col min="59" max="59" width="66.5" style="9" customWidth="1"/>
    <col min="60" max="70" width="10.66015625" style="9" customWidth="1"/>
    <col min="71" max="89" width="10.66015625" style="9" hidden="1" customWidth="1"/>
    <col min="90" max="16384" width="10.66015625" style="9" customWidth="1"/>
  </cols>
  <sheetData>
    <row r="1" spans="1:256" s="8" customFormat="1" ht="22.5" customHeight="1">
      <c r="A1" s="1" t="s">
        <v>0</v>
      </c>
      <c r="B1" s="2"/>
      <c r="C1" s="2"/>
      <c r="D1" s="3" t="s">
        <v>1</v>
      </c>
      <c r="E1" s="2"/>
      <c r="F1" s="2"/>
      <c r="G1" s="2"/>
      <c r="H1" s="2"/>
      <c r="I1" s="2"/>
      <c r="J1" s="2"/>
      <c r="K1" s="4" t="s">
        <v>317</v>
      </c>
      <c r="L1" s="4"/>
      <c r="M1" s="4"/>
      <c r="N1" s="4"/>
      <c r="O1" s="4"/>
      <c r="P1" s="4"/>
      <c r="Q1" s="4"/>
      <c r="R1" s="4"/>
      <c r="S1" s="4"/>
      <c r="T1" s="2"/>
      <c r="U1" s="2"/>
      <c r="V1" s="2"/>
      <c r="W1" s="4" t="s">
        <v>318</v>
      </c>
      <c r="X1" s="4"/>
      <c r="Y1" s="4"/>
      <c r="Z1" s="4"/>
      <c r="AA1" s="4"/>
      <c r="AB1" s="4"/>
      <c r="AC1" s="4"/>
      <c r="AD1" s="4"/>
      <c r="AE1" s="4"/>
      <c r="AF1" s="4"/>
      <c r="AG1" s="2"/>
      <c r="AH1" s="2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1" t="s">
        <v>2</v>
      </c>
      <c r="BB1" s="1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1" t="s">
        <v>3</v>
      </c>
      <c r="BU1" s="1" t="s">
        <v>4</v>
      </c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ht="37.5" customHeight="1">
      <c r="C2" s="153" t="s">
        <v>5</v>
      </c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  <c r="AH2" s="154"/>
      <c r="AI2" s="154"/>
      <c r="AJ2" s="154"/>
      <c r="AK2" s="154"/>
      <c r="AL2" s="154"/>
      <c r="AM2" s="154"/>
      <c r="AN2" s="154"/>
      <c r="AO2" s="154"/>
      <c r="AP2" s="154"/>
      <c r="AR2" s="123"/>
      <c r="AS2" s="124"/>
      <c r="AT2" s="124"/>
      <c r="AU2" s="124"/>
      <c r="AV2" s="124"/>
      <c r="AW2" s="124"/>
      <c r="AX2" s="124"/>
      <c r="AY2" s="124"/>
      <c r="AZ2" s="124"/>
      <c r="BA2" s="124"/>
      <c r="BB2" s="124"/>
      <c r="BC2" s="124"/>
      <c r="BD2" s="124"/>
      <c r="BE2" s="124"/>
      <c r="BF2" s="124"/>
      <c r="BG2" s="124"/>
      <c r="BS2" s="12"/>
      <c r="BT2" s="12"/>
    </row>
    <row r="3" spans="2:72" ht="7.5" customHeight="1"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5"/>
      <c r="BS3" s="12"/>
      <c r="BT3" s="12"/>
    </row>
    <row r="4" spans="2:71" ht="37.5" customHeight="1">
      <c r="B4" s="16"/>
      <c r="C4" s="142" t="s">
        <v>8</v>
      </c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4"/>
      <c r="AF4" s="154"/>
      <c r="AG4" s="154"/>
      <c r="AH4" s="154"/>
      <c r="AI4" s="154"/>
      <c r="AJ4" s="154"/>
      <c r="AK4" s="154"/>
      <c r="AL4" s="154"/>
      <c r="AM4" s="154"/>
      <c r="AN4" s="154"/>
      <c r="AO4" s="154"/>
      <c r="AP4" s="154"/>
      <c r="AQ4" s="17"/>
      <c r="AS4" s="12"/>
      <c r="BG4" s="12"/>
      <c r="BS4" s="12"/>
    </row>
    <row r="5" spans="2:71" ht="15" customHeight="1">
      <c r="B5" s="16"/>
      <c r="D5" s="18" t="s">
        <v>9</v>
      </c>
      <c r="K5" s="144" t="s">
        <v>324</v>
      </c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154"/>
      <c r="AO5" s="154"/>
      <c r="AQ5" s="17"/>
      <c r="BG5" s="155"/>
      <c r="BS5" s="12"/>
    </row>
    <row r="6" spans="2:71" ht="37.5" customHeight="1">
      <c r="B6" s="16"/>
      <c r="D6" s="21" t="s">
        <v>10</v>
      </c>
      <c r="K6" s="156" t="s">
        <v>11</v>
      </c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154"/>
      <c r="AE6" s="154"/>
      <c r="AF6" s="154"/>
      <c r="AG6" s="154"/>
      <c r="AH6" s="154"/>
      <c r="AI6" s="154"/>
      <c r="AJ6" s="154"/>
      <c r="AK6" s="154"/>
      <c r="AL6" s="154"/>
      <c r="AM6" s="154"/>
      <c r="AN6" s="154"/>
      <c r="AO6" s="154"/>
      <c r="AQ6" s="17"/>
      <c r="BG6" s="124"/>
      <c r="BS6" s="12"/>
    </row>
    <row r="7" spans="2:71" ht="15" customHeight="1">
      <c r="B7" s="16"/>
      <c r="D7" s="22" t="s">
        <v>12</v>
      </c>
      <c r="K7" s="19" t="s">
        <v>13</v>
      </c>
      <c r="AK7" s="22" t="s">
        <v>14</v>
      </c>
      <c r="AN7" s="19" t="s">
        <v>15</v>
      </c>
      <c r="AQ7" s="17"/>
      <c r="BG7" s="124"/>
      <c r="BS7" s="12"/>
    </row>
    <row r="8" spans="2:71" ht="15" customHeight="1">
      <c r="B8" s="16"/>
      <c r="D8" s="22" t="s">
        <v>17</v>
      </c>
      <c r="K8" s="19" t="s">
        <v>18</v>
      </c>
      <c r="AK8" s="22" t="s">
        <v>19</v>
      </c>
      <c r="AN8" s="6">
        <v>42802</v>
      </c>
      <c r="AQ8" s="17"/>
      <c r="BG8" s="124"/>
      <c r="BS8" s="12"/>
    </row>
    <row r="9" spans="2:71" ht="15" customHeight="1">
      <c r="B9" s="16"/>
      <c r="AQ9" s="17"/>
      <c r="BG9" s="124"/>
      <c r="BS9" s="12"/>
    </row>
    <row r="10" spans="2:71" ht="15" customHeight="1">
      <c r="B10" s="16"/>
      <c r="D10" s="22" t="s">
        <v>21</v>
      </c>
      <c r="AK10" s="22" t="s">
        <v>22</v>
      </c>
      <c r="AN10" s="19" t="s">
        <v>23</v>
      </c>
      <c r="AQ10" s="17"/>
      <c r="BG10" s="124"/>
      <c r="BS10" s="12"/>
    </row>
    <row r="11" spans="2:71" ht="19.5" customHeight="1">
      <c r="B11" s="16"/>
      <c r="E11" s="19" t="s">
        <v>24</v>
      </c>
      <c r="AK11" s="22" t="s">
        <v>25</v>
      </c>
      <c r="AN11" s="19"/>
      <c r="AQ11" s="17"/>
      <c r="BG11" s="124"/>
      <c r="BS11" s="12"/>
    </row>
    <row r="12" spans="2:71" ht="7.5" customHeight="1">
      <c r="B12" s="16"/>
      <c r="AQ12" s="17"/>
      <c r="BG12" s="124"/>
      <c r="BS12" s="12"/>
    </row>
    <row r="13" spans="2:71" ht="15" customHeight="1">
      <c r="B13" s="16"/>
      <c r="D13" s="22" t="s">
        <v>26</v>
      </c>
      <c r="AK13" s="22" t="s">
        <v>22</v>
      </c>
      <c r="AN13" s="7" t="s">
        <v>27</v>
      </c>
      <c r="AQ13" s="17"/>
      <c r="BG13" s="124"/>
      <c r="BS13" s="12"/>
    </row>
    <row r="14" spans="2:71" ht="15.75" customHeight="1">
      <c r="B14" s="16"/>
      <c r="E14" s="157" t="s">
        <v>27</v>
      </c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  <c r="AI14" s="158"/>
      <c r="AJ14" s="158"/>
      <c r="AK14" s="22" t="s">
        <v>25</v>
      </c>
      <c r="AN14" s="7" t="s">
        <v>27</v>
      </c>
      <c r="AQ14" s="17"/>
      <c r="BG14" s="124"/>
      <c r="BS14" s="12"/>
    </row>
    <row r="15" spans="2:71" ht="7.5" customHeight="1">
      <c r="B15" s="16"/>
      <c r="AQ15" s="17"/>
      <c r="BG15" s="124"/>
      <c r="BS15" s="12"/>
    </row>
    <row r="16" spans="2:71" ht="15" customHeight="1">
      <c r="B16" s="16"/>
      <c r="D16" s="22" t="s">
        <v>28</v>
      </c>
      <c r="AK16" s="22" t="s">
        <v>22</v>
      </c>
      <c r="AN16" s="19" t="s">
        <v>29</v>
      </c>
      <c r="AQ16" s="17"/>
      <c r="BG16" s="124"/>
      <c r="BS16" s="12"/>
    </row>
    <row r="17" spans="2:71" ht="19.5" customHeight="1">
      <c r="B17" s="16"/>
      <c r="E17" s="19" t="s">
        <v>30</v>
      </c>
      <c r="AK17" s="22" t="s">
        <v>25</v>
      </c>
      <c r="AN17" s="19"/>
      <c r="AQ17" s="17"/>
      <c r="BG17" s="124"/>
      <c r="BS17" s="12"/>
    </row>
    <row r="18" spans="2:71" ht="7.5" customHeight="1">
      <c r="B18" s="16"/>
      <c r="AQ18" s="17"/>
      <c r="BG18" s="124"/>
      <c r="BS18" s="12"/>
    </row>
    <row r="19" spans="2:71" ht="15" customHeight="1">
      <c r="B19" s="16"/>
      <c r="D19" s="22" t="s">
        <v>31</v>
      </c>
      <c r="AK19" s="22" t="s">
        <v>22</v>
      </c>
      <c r="AN19" s="19" t="s">
        <v>29</v>
      </c>
      <c r="AQ19" s="17"/>
      <c r="BG19" s="124"/>
      <c r="BS19" s="12"/>
    </row>
    <row r="20" spans="2:59" ht="15.75" customHeight="1">
      <c r="B20" s="16"/>
      <c r="E20" s="19" t="s">
        <v>30</v>
      </c>
      <c r="AK20" s="22" t="s">
        <v>25</v>
      </c>
      <c r="AN20" s="19"/>
      <c r="AQ20" s="17"/>
      <c r="BG20" s="124"/>
    </row>
    <row r="21" spans="2:59" ht="7.5" customHeight="1">
      <c r="B21" s="16"/>
      <c r="AQ21" s="17"/>
      <c r="BG21" s="124"/>
    </row>
    <row r="22" spans="2:59" ht="15.75" customHeight="1">
      <c r="B22" s="16"/>
      <c r="D22" s="22" t="s">
        <v>32</v>
      </c>
      <c r="AQ22" s="17"/>
      <c r="BG22" s="124"/>
    </row>
    <row r="23" spans="2:59" ht="15.75" customHeight="1">
      <c r="B23" s="16"/>
      <c r="E23" s="159"/>
      <c r="F23" s="154"/>
      <c r="G23" s="154"/>
      <c r="H23" s="154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54"/>
      <c r="W23" s="154"/>
      <c r="X23" s="154"/>
      <c r="Y23" s="154"/>
      <c r="Z23" s="154"/>
      <c r="AA23" s="154"/>
      <c r="AB23" s="154"/>
      <c r="AC23" s="154"/>
      <c r="AD23" s="154"/>
      <c r="AE23" s="154"/>
      <c r="AF23" s="154"/>
      <c r="AG23" s="154"/>
      <c r="AH23" s="154"/>
      <c r="AI23" s="154"/>
      <c r="AJ23" s="154"/>
      <c r="AK23" s="154"/>
      <c r="AL23" s="154"/>
      <c r="AM23" s="154"/>
      <c r="AN23" s="154"/>
      <c r="AQ23" s="17"/>
      <c r="BG23" s="124"/>
    </row>
    <row r="24" spans="2:59" ht="7.5" customHeight="1">
      <c r="B24" s="16"/>
      <c r="AQ24" s="17"/>
      <c r="BG24" s="124"/>
    </row>
    <row r="25" spans="2:59" ht="7.5" customHeight="1">
      <c r="B25" s="16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Q25" s="17"/>
      <c r="BG25" s="124"/>
    </row>
    <row r="26" spans="2:59" ht="15" customHeight="1">
      <c r="B26" s="16"/>
      <c r="D26" s="24" t="s">
        <v>33</v>
      </c>
      <c r="AK26" s="150">
        <f>ROUND($AG$88,2)</f>
        <v>0</v>
      </c>
      <c r="AL26" s="154"/>
      <c r="AM26" s="154"/>
      <c r="AN26" s="154"/>
      <c r="AO26" s="154"/>
      <c r="AQ26" s="17"/>
      <c r="BG26" s="124"/>
    </row>
    <row r="27" spans="2:59" ht="15.75" customHeight="1">
      <c r="B27" s="16"/>
      <c r="E27" s="22" t="s">
        <v>34</v>
      </c>
      <c r="AK27" s="160">
        <f>'16-021-CNB-01 - DEM - Dem...'!H88:H88+'16-021-CNB-02 - ZT - Zdra...'!H88:H88</f>
        <v>0</v>
      </c>
      <c r="AL27" s="161"/>
      <c r="AM27" s="161"/>
      <c r="AN27" s="161"/>
      <c r="AO27" s="161"/>
      <c r="AQ27" s="17"/>
      <c r="BG27" s="124"/>
    </row>
    <row r="28" spans="1:59" s="12" customFormat="1" ht="15.75" customHeight="1">
      <c r="A28" s="25"/>
      <c r="B28" s="26"/>
      <c r="C28" s="25"/>
      <c r="D28" s="25"/>
      <c r="E28" s="22" t="s">
        <v>35</v>
      </c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149">
        <f>'16-021-CNB-01 - DEM - Dem...'!K88:K88+'16-021-CNB-02 - ZT - Zdra...'!K88:K88</f>
        <v>0</v>
      </c>
      <c r="AL28" s="129"/>
      <c r="AM28" s="129"/>
      <c r="AN28" s="129"/>
      <c r="AO28" s="129"/>
      <c r="AP28" s="25"/>
      <c r="AQ28" s="27"/>
      <c r="BG28" s="145"/>
    </row>
    <row r="29" spans="1:59" s="12" customFormat="1" ht="15.75" customHeight="1">
      <c r="A29" s="25"/>
      <c r="B29" s="26"/>
      <c r="C29" s="25"/>
      <c r="D29" s="25"/>
      <c r="E29" s="28" t="s">
        <v>65</v>
      </c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149">
        <f>'16-021-CNB-01 - DEM - Dem...'!M95+'16-021-CNB-02 - ZT - Zdra...'!M99:M99</f>
        <v>0</v>
      </c>
      <c r="AL29" s="129"/>
      <c r="AM29" s="129"/>
      <c r="AN29" s="129"/>
      <c r="AO29" s="129"/>
      <c r="AP29" s="25"/>
      <c r="AQ29" s="27"/>
      <c r="BG29" s="145"/>
    </row>
    <row r="30" spans="1:59" s="12" customFormat="1" ht="15" customHeight="1">
      <c r="A30" s="25"/>
      <c r="B30" s="26"/>
      <c r="C30" s="25"/>
      <c r="D30" s="24" t="s">
        <v>36</v>
      </c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150">
        <f>ROUND($AG$92,2)</f>
        <v>0</v>
      </c>
      <c r="AL30" s="129"/>
      <c r="AM30" s="129"/>
      <c r="AN30" s="129"/>
      <c r="AO30" s="129"/>
      <c r="AP30" s="25"/>
      <c r="AQ30" s="27"/>
      <c r="BG30" s="145"/>
    </row>
    <row r="31" spans="1:59" s="12" customFormat="1" ht="7.5" customHeight="1">
      <c r="A31" s="25"/>
      <c r="B31" s="26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7"/>
      <c r="BG31" s="145"/>
    </row>
    <row r="32" spans="1:59" s="12" customFormat="1" ht="27" customHeight="1">
      <c r="A32" s="25"/>
      <c r="B32" s="26"/>
      <c r="C32" s="25"/>
      <c r="D32" s="29" t="s">
        <v>37</v>
      </c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151">
        <f>ROUND($AK$26+$AK$30,2)</f>
        <v>0</v>
      </c>
      <c r="AL32" s="152"/>
      <c r="AM32" s="152"/>
      <c r="AN32" s="152"/>
      <c r="AO32" s="152"/>
      <c r="AP32" s="25"/>
      <c r="AQ32" s="27"/>
      <c r="BG32" s="145"/>
    </row>
    <row r="33" spans="1:59" s="12" customFormat="1" ht="7.5" customHeight="1">
      <c r="A33" s="25"/>
      <c r="B33" s="26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7"/>
      <c r="BG33" s="145"/>
    </row>
    <row r="34" spans="1:59" s="12" customFormat="1" ht="15" customHeight="1">
      <c r="A34" s="25"/>
      <c r="B34" s="31"/>
      <c r="C34" s="25"/>
      <c r="D34" s="32" t="s">
        <v>38</v>
      </c>
      <c r="E34" s="25"/>
      <c r="F34" s="32" t="s">
        <v>39</v>
      </c>
      <c r="G34" s="25"/>
      <c r="H34" s="25"/>
      <c r="I34" s="25"/>
      <c r="J34" s="25"/>
      <c r="K34" s="25"/>
      <c r="L34" s="146">
        <v>0.21</v>
      </c>
      <c r="M34" s="147"/>
      <c r="N34" s="147"/>
      <c r="O34" s="147"/>
      <c r="P34" s="25"/>
      <c r="Q34" s="25"/>
      <c r="R34" s="25"/>
      <c r="S34" s="25"/>
      <c r="T34" s="34" t="s">
        <v>40</v>
      </c>
      <c r="U34" s="25"/>
      <c r="V34" s="25"/>
      <c r="W34" s="148">
        <f>AK32</f>
        <v>0</v>
      </c>
      <c r="X34" s="147"/>
      <c r="Y34" s="147"/>
      <c r="Z34" s="147"/>
      <c r="AA34" s="147"/>
      <c r="AB34" s="147"/>
      <c r="AC34" s="147"/>
      <c r="AD34" s="147"/>
      <c r="AE34" s="147"/>
      <c r="AF34" s="25"/>
      <c r="AG34" s="25"/>
      <c r="AH34" s="25"/>
      <c r="AI34" s="25"/>
      <c r="AJ34" s="25"/>
      <c r="AK34" s="148">
        <f>W34*0.21</f>
        <v>0</v>
      </c>
      <c r="AL34" s="147"/>
      <c r="AM34" s="147"/>
      <c r="AN34" s="147"/>
      <c r="AO34" s="147"/>
      <c r="AP34" s="25"/>
      <c r="AQ34" s="35"/>
      <c r="BG34" s="145"/>
    </row>
    <row r="35" spans="1:59" s="12" customFormat="1" ht="15" customHeight="1">
      <c r="A35" s="25"/>
      <c r="B35" s="31"/>
      <c r="C35" s="25"/>
      <c r="D35" s="25"/>
      <c r="E35" s="25"/>
      <c r="F35" s="32"/>
      <c r="G35" s="25"/>
      <c r="H35" s="25"/>
      <c r="I35" s="25"/>
      <c r="J35" s="25"/>
      <c r="K35" s="25"/>
      <c r="L35" s="146"/>
      <c r="M35" s="147"/>
      <c r="N35" s="147"/>
      <c r="O35" s="147"/>
      <c r="P35" s="25"/>
      <c r="Q35" s="25"/>
      <c r="R35" s="25"/>
      <c r="S35" s="25"/>
      <c r="T35" s="34"/>
      <c r="U35" s="25"/>
      <c r="V35" s="25"/>
      <c r="W35" s="148"/>
      <c r="X35" s="147"/>
      <c r="Y35" s="147"/>
      <c r="Z35" s="147"/>
      <c r="AA35" s="147"/>
      <c r="AB35" s="147"/>
      <c r="AC35" s="147"/>
      <c r="AD35" s="147"/>
      <c r="AE35" s="147"/>
      <c r="AF35" s="25"/>
      <c r="AG35" s="25"/>
      <c r="AH35" s="25"/>
      <c r="AI35" s="25"/>
      <c r="AJ35" s="25"/>
      <c r="AK35" s="148"/>
      <c r="AL35" s="147"/>
      <c r="AM35" s="147"/>
      <c r="AN35" s="147"/>
      <c r="AO35" s="147"/>
      <c r="AP35" s="25"/>
      <c r="AQ35" s="35"/>
      <c r="AT35" s="36"/>
      <c r="BG35" s="145"/>
    </row>
    <row r="36" spans="1:43" s="12" customFormat="1" ht="15" customHeight="1" hidden="1">
      <c r="A36" s="25"/>
      <c r="B36" s="31"/>
      <c r="C36" s="25"/>
      <c r="D36" s="25"/>
      <c r="E36" s="25"/>
      <c r="F36" s="32" t="s">
        <v>41</v>
      </c>
      <c r="G36" s="25"/>
      <c r="H36" s="25"/>
      <c r="I36" s="25"/>
      <c r="J36" s="25"/>
      <c r="K36" s="25"/>
      <c r="L36" s="146">
        <v>0.21</v>
      </c>
      <c r="M36" s="147"/>
      <c r="N36" s="147"/>
      <c r="O36" s="147"/>
      <c r="P36" s="25"/>
      <c r="Q36" s="25"/>
      <c r="R36" s="25"/>
      <c r="S36" s="25"/>
      <c r="T36" s="34" t="s">
        <v>40</v>
      </c>
      <c r="U36" s="25"/>
      <c r="V36" s="25"/>
      <c r="W36" s="148">
        <f>ROUND($BD$88+SUM($CF$93:$CF$97),2)</f>
        <v>0</v>
      </c>
      <c r="X36" s="147"/>
      <c r="Y36" s="147"/>
      <c r="Z36" s="147"/>
      <c r="AA36" s="147"/>
      <c r="AB36" s="147"/>
      <c r="AC36" s="147"/>
      <c r="AD36" s="147"/>
      <c r="AE36" s="147"/>
      <c r="AF36" s="25"/>
      <c r="AG36" s="25"/>
      <c r="AH36" s="25"/>
      <c r="AI36" s="25"/>
      <c r="AJ36" s="25"/>
      <c r="AK36" s="148">
        <v>0</v>
      </c>
      <c r="AL36" s="147"/>
      <c r="AM36" s="147"/>
      <c r="AN36" s="147"/>
      <c r="AO36" s="147"/>
      <c r="AP36" s="25"/>
      <c r="AQ36" s="35"/>
    </row>
    <row r="37" spans="1:43" s="12" customFormat="1" ht="15" customHeight="1" hidden="1">
      <c r="A37" s="25"/>
      <c r="B37" s="31"/>
      <c r="C37" s="25"/>
      <c r="D37" s="25"/>
      <c r="E37" s="25"/>
      <c r="F37" s="32" t="s">
        <v>42</v>
      </c>
      <c r="G37" s="25"/>
      <c r="H37" s="25"/>
      <c r="I37" s="25"/>
      <c r="J37" s="25"/>
      <c r="K37" s="25"/>
      <c r="L37" s="146">
        <v>0.15</v>
      </c>
      <c r="M37" s="147"/>
      <c r="N37" s="147"/>
      <c r="O37" s="147"/>
      <c r="P37" s="25"/>
      <c r="Q37" s="25"/>
      <c r="R37" s="25"/>
      <c r="S37" s="25"/>
      <c r="T37" s="34" t="s">
        <v>40</v>
      </c>
      <c r="U37" s="25"/>
      <c r="V37" s="25"/>
      <c r="W37" s="148">
        <f>ROUND($BE$88+SUM($CG$93:$CG$97),2)</f>
        <v>0</v>
      </c>
      <c r="X37" s="147"/>
      <c r="Y37" s="147"/>
      <c r="Z37" s="147"/>
      <c r="AA37" s="147"/>
      <c r="AB37" s="147"/>
      <c r="AC37" s="147"/>
      <c r="AD37" s="147"/>
      <c r="AE37" s="147"/>
      <c r="AF37" s="25"/>
      <c r="AG37" s="25"/>
      <c r="AH37" s="25"/>
      <c r="AI37" s="25"/>
      <c r="AJ37" s="25"/>
      <c r="AK37" s="148">
        <v>0</v>
      </c>
      <c r="AL37" s="147"/>
      <c r="AM37" s="147"/>
      <c r="AN37" s="147"/>
      <c r="AO37" s="147"/>
      <c r="AP37" s="25"/>
      <c r="AQ37" s="35"/>
    </row>
    <row r="38" spans="1:43" s="12" customFormat="1" ht="15" customHeight="1" hidden="1">
      <c r="A38" s="25"/>
      <c r="B38" s="31"/>
      <c r="C38" s="25"/>
      <c r="D38" s="25"/>
      <c r="E38" s="25"/>
      <c r="F38" s="32" t="s">
        <v>43</v>
      </c>
      <c r="G38" s="25"/>
      <c r="H38" s="25"/>
      <c r="I38" s="25"/>
      <c r="J38" s="25"/>
      <c r="K38" s="25"/>
      <c r="L38" s="146">
        <v>0</v>
      </c>
      <c r="M38" s="147"/>
      <c r="N38" s="147"/>
      <c r="O38" s="147"/>
      <c r="P38" s="25"/>
      <c r="Q38" s="25"/>
      <c r="R38" s="25"/>
      <c r="S38" s="25"/>
      <c r="T38" s="34" t="s">
        <v>40</v>
      </c>
      <c r="U38" s="25"/>
      <c r="V38" s="25"/>
      <c r="W38" s="148">
        <f>ROUND($BF$88+SUM($CH$93:$CH$97),2)</f>
        <v>0</v>
      </c>
      <c r="X38" s="147"/>
      <c r="Y38" s="147"/>
      <c r="Z38" s="147"/>
      <c r="AA38" s="147"/>
      <c r="AB38" s="147"/>
      <c r="AC38" s="147"/>
      <c r="AD38" s="147"/>
      <c r="AE38" s="147"/>
      <c r="AF38" s="25"/>
      <c r="AG38" s="25"/>
      <c r="AH38" s="25"/>
      <c r="AI38" s="25"/>
      <c r="AJ38" s="25"/>
      <c r="AK38" s="148">
        <v>0</v>
      </c>
      <c r="AL38" s="147"/>
      <c r="AM38" s="147"/>
      <c r="AN38" s="147"/>
      <c r="AO38" s="147"/>
      <c r="AP38" s="25"/>
      <c r="AQ38" s="35"/>
    </row>
    <row r="39" spans="1:43" s="12" customFormat="1" ht="7.5" customHeight="1">
      <c r="A39" s="25"/>
      <c r="B39" s="26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7"/>
    </row>
    <row r="40" spans="1:43" s="12" customFormat="1" ht="27" customHeight="1">
      <c r="A40" s="25"/>
      <c r="B40" s="26"/>
      <c r="C40" s="37"/>
      <c r="D40" s="38" t="s">
        <v>44</v>
      </c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40" t="s">
        <v>45</v>
      </c>
      <c r="U40" s="39"/>
      <c r="V40" s="39"/>
      <c r="W40" s="39"/>
      <c r="X40" s="140" t="s">
        <v>46</v>
      </c>
      <c r="Y40" s="137"/>
      <c r="Z40" s="137"/>
      <c r="AA40" s="137"/>
      <c r="AB40" s="137"/>
      <c r="AC40" s="39"/>
      <c r="AD40" s="39"/>
      <c r="AE40" s="39"/>
      <c r="AF40" s="39"/>
      <c r="AG40" s="39"/>
      <c r="AH40" s="39"/>
      <c r="AI40" s="39"/>
      <c r="AJ40" s="39"/>
      <c r="AK40" s="141">
        <f>AK34+AK32</f>
        <v>0</v>
      </c>
      <c r="AL40" s="137"/>
      <c r="AM40" s="137"/>
      <c r="AN40" s="137"/>
      <c r="AO40" s="139"/>
      <c r="AP40" s="37"/>
      <c r="AQ40" s="27"/>
    </row>
    <row r="41" spans="1:43" s="12" customFormat="1" ht="15" customHeight="1">
      <c r="A41" s="25"/>
      <c r="B41" s="26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7"/>
    </row>
    <row r="42" spans="2:43" ht="14.25" customHeight="1">
      <c r="B42" s="16"/>
      <c r="AQ42" s="17"/>
    </row>
    <row r="43" spans="2:43" ht="14.25" customHeight="1">
      <c r="B43" s="16"/>
      <c r="AQ43" s="17"/>
    </row>
    <row r="44" spans="2:43" ht="14.25" customHeight="1">
      <c r="B44" s="16"/>
      <c r="AQ44" s="17"/>
    </row>
    <row r="45" spans="2:43" ht="14.25" customHeight="1">
      <c r="B45" s="16"/>
      <c r="AQ45" s="17"/>
    </row>
    <row r="46" spans="2:43" ht="14.25" customHeight="1">
      <c r="B46" s="16"/>
      <c r="AQ46" s="17"/>
    </row>
    <row r="47" spans="2:43" ht="14.25" customHeight="1">
      <c r="B47" s="16"/>
      <c r="AQ47" s="17"/>
    </row>
    <row r="48" spans="2:43" ht="14.25" customHeight="1">
      <c r="B48" s="16"/>
      <c r="AQ48" s="17"/>
    </row>
    <row r="49" spans="2:43" ht="14.25" customHeight="1">
      <c r="B49" s="16"/>
      <c r="AQ49" s="17"/>
    </row>
    <row r="50" spans="1:43" s="12" customFormat="1" ht="15.75" customHeight="1">
      <c r="A50" s="25"/>
      <c r="B50" s="26"/>
      <c r="C50" s="25"/>
      <c r="D50" s="41" t="s">
        <v>47</v>
      </c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3"/>
      <c r="AA50" s="25"/>
      <c r="AB50" s="25"/>
      <c r="AC50" s="41" t="s">
        <v>48</v>
      </c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3"/>
      <c r="AP50" s="25"/>
      <c r="AQ50" s="27"/>
    </row>
    <row r="51" spans="2:43" ht="14.25" customHeight="1">
      <c r="B51" s="16"/>
      <c r="D51" s="44"/>
      <c r="Z51" s="45"/>
      <c r="AC51" s="44"/>
      <c r="AO51" s="45"/>
      <c r="AQ51" s="17"/>
    </row>
    <row r="52" spans="2:43" ht="14.25" customHeight="1">
      <c r="B52" s="16"/>
      <c r="D52" s="44"/>
      <c r="Z52" s="45"/>
      <c r="AC52" s="44"/>
      <c r="AO52" s="45"/>
      <c r="AQ52" s="17"/>
    </row>
    <row r="53" spans="2:43" ht="14.25" customHeight="1">
      <c r="B53" s="16"/>
      <c r="D53" s="44"/>
      <c r="Z53" s="45"/>
      <c r="AC53" s="44"/>
      <c r="AO53" s="45"/>
      <c r="AQ53" s="17"/>
    </row>
    <row r="54" spans="2:43" ht="14.25" customHeight="1">
      <c r="B54" s="16"/>
      <c r="D54" s="44"/>
      <c r="Z54" s="45"/>
      <c r="AC54" s="44"/>
      <c r="AO54" s="45"/>
      <c r="AQ54" s="17"/>
    </row>
    <row r="55" spans="2:43" ht="14.25" customHeight="1">
      <c r="B55" s="16"/>
      <c r="D55" s="44"/>
      <c r="Z55" s="45"/>
      <c r="AC55" s="44"/>
      <c r="AO55" s="45"/>
      <c r="AQ55" s="17"/>
    </row>
    <row r="56" spans="2:43" ht="14.25" customHeight="1">
      <c r="B56" s="16"/>
      <c r="D56" s="44"/>
      <c r="Z56" s="45"/>
      <c r="AC56" s="44"/>
      <c r="AO56" s="45"/>
      <c r="AQ56" s="17"/>
    </row>
    <row r="57" spans="2:43" ht="14.25" customHeight="1">
      <c r="B57" s="16"/>
      <c r="D57" s="44"/>
      <c r="Z57" s="45"/>
      <c r="AC57" s="44"/>
      <c r="AO57" s="45"/>
      <c r="AQ57" s="17"/>
    </row>
    <row r="58" spans="2:43" ht="14.25" customHeight="1">
      <c r="B58" s="16"/>
      <c r="D58" s="44"/>
      <c r="Z58" s="45"/>
      <c r="AC58" s="44"/>
      <c r="AO58" s="45"/>
      <c r="AQ58" s="17"/>
    </row>
    <row r="59" spans="1:43" s="12" customFormat="1" ht="15.75" customHeight="1">
      <c r="A59" s="25"/>
      <c r="B59" s="26"/>
      <c r="C59" s="25"/>
      <c r="D59" s="46" t="s">
        <v>49</v>
      </c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8" t="s">
        <v>50</v>
      </c>
      <c r="S59" s="47"/>
      <c r="T59" s="47"/>
      <c r="U59" s="47"/>
      <c r="V59" s="47"/>
      <c r="W59" s="47"/>
      <c r="X59" s="47"/>
      <c r="Y59" s="47"/>
      <c r="Z59" s="49"/>
      <c r="AA59" s="25"/>
      <c r="AB59" s="25"/>
      <c r="AC59" s="46" t="s">
        <v>49</v>
      </c>
      <c r="AD59" s="47"/>
      <c r="AE59" s="47"/>
      <c r="AF59" s="47"/>
      <c r="AG59" s="47"/>
      <c r="AH59" s="47"/>
      <c r="AI59" s="47"/>
      <c r="AJ59" s="47"/>
      <c r="AK59" s="47"/>
      <c r="AL59" s="47"/>
      <c r="AM59" s="48" t="s">
        <v>50</v>
      </c>
      <c r="AN59" s="47"/>
      <c r="AO59" s="49"/>
      <c r="AP59" s="25"/>
      <c r="AQ59" s="27"/>
    </row>
    <row r="60" spans="2:43" ht="14.25" customHeight="1">
      <c r="B60" s="16"/>
      <c r="AQ60" s="17"/>
    </row>
    <row r="61" spans="1:43" s="12" customFormat="1" ht="15.75" customHeight="1">
      <c r="A61" s="25"/>
      <c r="B61" s="26"/>
      <c r="C61" s="25"/>
      <c r="D61" s="41" t="s">
        <v>51</v>
      </c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3"/>
      <c r="AA61" s="25"/>
      <c r="AB61" s="25"/>
      <c r="AC61" s="41" t="s">
        <v>52</v>
      </c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3"/>
      <c r="AP61" s="25"/>
      <c r="AQ61" s="27"/>
    </row>
    <row r="62" spans="2:43" ht="14.25" customHeight="1">
      <c r="B62" s="16"/>
      <c r="D62" s="44"/>
      <c r="Z62" s="45"/>
      <c r="AC62" s="44"/>
      <c r="AO62" s="45"/>
      <c r="AQ62" s="17"/>
    </row>
    <row r="63" spans="2:43" ht="14.25" customHeight="1">
      <c r="B63" s="16"/>
      <c r="D63" s="44"/>
      <c r="Z63" s="45"/>
      <c r="AC63" s="44"/>
      <c r="AO63" s="45"/>
      <c r="AQ63" s="17"/>
    </row>
    <row r="64" spans="2:43" ht="14.25" customHeight="1">
      <c r="B64" s="16"/>
      <c r="D64" s="44"/>
      <c r="Z64" s="45"/>
      <c r="AC64" s="44"/>
      <c r="AO64" s="45"/>
      <c r="AQ64" s="17"/>
    </row>
    <row r="65" spans="2:43" ht="14.25" customHeight="1">
      <c r="B65" s="16"/>
      <c r="D65" s="44"/>
      <c r="Z65" s="45"/>
      <c r="AC65" s="44"/>
      <c r="AO65" s="45"/>
      <c r="AQ65" s="17"/>
    </row>
    <row r="66" spans="2:43" ht="14.25" customHeight="1">
      <c r="B66" s="16"/>
      <c r="D66" s="44"/>
      <c r="Z66" s="45"/>
      <c r="AC66" s="44"/>
      <c r="AO66" s="45"/>
      <c r="AQ66" s="17"/>
    </row>
    <row r="67" spans="2:43" ht="14.25" customHeight="1">
      <c r="B67" s="16"/>
      <c r="D67" s="44"/>
      <c r="Z67" s="45"/>
      <c r="AC67" s="44"/>
      <c r="AO67" s="45"/>
      <c r="AQ67" s="17"/>
    </row>
    <row r="68" spans="2:43" ht="14.25" customHeight="1">
      <c r="B68" s="16"/>
      <c r="D68" s="44"/>
      <c r="Z68" s="45"/>
      <c r="AC68" s="44"/>
      <c r="AO68" s="45"/>
      <c r="AQ68" s="17"/>
    </row>
    <row r="69" spans="2:43" ht="14.25" customHeight="1">
      <c r="B69" s="16"/>
      <c r="D69" s="44"/>
      <c r="Z69" s="45"/>
      <c r="AC69" s="44"/>
      <c r="AO69" s="45"/>
      <c r="AQ69" s="17"/>
    </row>
    <row r="70" spans="1:43" s="12" customFormat="1" ht="15.75" customHeight="1">
      <c r="A70" s="25"/>
      <c r="B70" s="26"/>
      <c r="C70" s="25"/>
      <c r="D70" s="46" t="s">
        <v>49</v>
      </c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8" t="s">
        <v>50</v>
      </c>
      <c r="S70" s="47"/>
      <c r="T70" s="47"/>
      <c r="U70" s="47"/>
      <c r="V70" s="47"/>
      <c r="W70" s="47"/>
      <c r="X70" s="47"/>
      <c r="Y70" s="47"/>
      <c r="Z70" s="49"/>
      <c r="AA70" s="25"/>
      <c r="AB70" s="25"/>
      <c r="AC70" s="46" t="s">
        <v>49</v>
      </c>
      <c r="AD70" s="47"/>
      <c r="AE70" s="47"/>
      <c r="AF70" s="47"/>
      <c r="AG70" s="47"/>
      <c r="AH70" s="47"/>
      <c r="AI70" s="47"/>
      <c r="AJ70" s="47"/>
      <c r="AK70" s="47"/>
      <c r="AL70" s="47"/>
      <c r="AM70" s="48" t="s">
        <v>50</v>
      </c>
      <c r="AN70" s="47"/>
      <c r="AO70" s="49"/>
      <c r="AP70" s="25"/>
      <c r="AQ70" s="27"/>
    </row>
    <row r="71" spans="1:43" s="12" customFormat="1" ht="7.5" customHeight="1">
      <c r="A71" s="25"/>
      <c r="B71" s="26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7"/>
    </row>
    <row r="72" spans="1:43" s="12" customFormat="1" ht="7.5" customHeight="1">
      <c r="A72" s="25"/>
      <c r="B72" s="50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1"/>
      <c r="AI72" s="51"/>
      <c r="AJ72" s="51"/>
      <c r="AK72" s="51"/>
      <c r="AL72" s="51"/>
      <c r="AM72" s="51"/>
      <c r="AN72" s="51"/>
      <c r="AO72" s="51"/>
      <c r="AP72" s="51"/>
      <c r="AQ72" s="52"/>
    </row>
    <row r="76" spans="1:43" s="12" customFormat="1" ht="7.5" customHeight="1">
      <c r="A76" s="25"/>
      <c r="B76" s="53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5"/>
    </row>
    <row r="77" spans="1:43" s="12" customFormat="1" ht="37.5" customHeight="1">
      <c r="A77" s="25"/>
      <c r="B77" s="26"/>
      <c r="C77" s="142" t="s">
        <v>53</v>
      </c>
      <c r="D77" s="129"/>
      <c r="E77" s="129"/>
      <c r="F77" s="129"/>
      <c r="G77" s="129"/>
      <c r="H77" s="129"/>
      <c r="I77" s="129"/>
      <c r="J77" s="129"/>
      <c r="K77" s="129"/>
      <c r="L77" s="129"/>
      <c r="M77" s="129"/>
      <c r="N77" s="129"/>
      <c r="O77" s="129"/>
      <c r="P77" s="129"/>
      <c r="Q77" s="129"/>
      <c r="R77" s="129"/>
      <c r="S77" s="129"/>
      <c r="T77" s="129"/>
      <c r="U77" s="129"/>
      <c r="V77" s="129"/>
      <c r="W77" s="129"/>
      <c r="X77" s="129"/>
      <c r="Y77" s="129"/>
      <c r="Z77" s="129"/>
      <c r="AA77" s="129"/>
      <c r="AB77" s="129"/>
      <c r="AC77" s="129"/>
      <c r="AD77" s="129"/>
      <c r="AE77" s="129"/>
      <c r="AF77" s="129"/>
      <c r="AG77" s="129"/>
      <c r="AH77" s="129"/>
      <c r="AI77" s="129"/>
      <c r="AJ77" s="129"/>
      <c r="AK77" s="129"/>
      <c r="AL77" s="129"/>
      <c r="AM77" s="129"/>
      <c r="AN77" s="129"/>
      <c r="AO77" s="129"/>
      <c r="AP77" s="129"/>
      <c r="AQ77" s="27"/>
    </row>
    <row r="78" spans="1:43" s="12" customFormat="1" ht="15" customHeight="1">
      <c r="A78" s="19"/>
      <c r="B78" s="56"/>
      <c r="C78" s="22" t="s">
        <v>9</v>
      </c>
      <c r="D78" s="19"/>
      <c r="E78" s="19"/>
      <c r="F78" s="19"/>
      <c r="G78" s="19"/>
      <c r="H78" s="19"/>
      <c r="I78" s="19"/>
      <c r="J78" s="19"/>
      <c r="K78" s="19"/>
      <c r="L78" s="19" t="str">
        <f>$K$5</f>
        <v>16-021-CNB</v>
      </c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57"/>
    </row>
    <row r="79" spans="1:43" s="12" customFormat="1" ht="37.5" customHeight="1">
      <c r="A79" s="58"/>
      <c r="B79" s="59"/>
      <c r="C79" s="58" t="s">
        <v>10</v>
      </c>
      <c r="D79" s="58"/>
      <c r="E79" s="58"/>
      <c r="F79" s="58"/>
      <c r="G79" s="58"/>
      <c r="H79" s="58"/>
      <c r="I79" s="58"/>
      <c r="J79" s="58"/>
      <c r="K79" s="58"/>
      <c r="L79" s="143" t="str">
        <f>$K$6</f>
        <v>ČNB - Úprava zapojení přípravy teplé vody I. tlakového pásma</v>
      </c>
      <c r="M79" s="129"/>
      <c r="N79" s="129"/>
      <c r="O79" s="129"/>
      <c r="P79" s="129"/>
      <c r="Q79" s="129"/>
      <c r="R79" s="129"/>
      <c r="S79" s="129"/>
      <c r="T79" s="129"/>
      <c r="U79" s="129"/>
      <c r="V79" s="129"/>
      <c r="W79" s="129"/>
      <c r="X79" s="129"/>
      <c r="Y79" s="129"/>
      <c r="Z79" s="129"/>
      <c r="AA79" s="129"/>
      <c r="AB79" s="129"/>
      <c r="AC79" s="129"/>
      <c r="AD79" s="129"/>
      <c r="AE79" s="129"/>
      <c r="AF79" s="129"/>
      <c r="AG79" s="129"/>
      <c r="AH79" s="129"/>
      <c r="AI79" s="129"/>
      <c r="AJ79" s="129"/>
      <c r="AK79" s="129"/>
      <c r="AL79" s="129"/>
      <c r="AM79" s="129"/>
      <c r="AN79" s="129"/>
      <c r="AO79" s="129"/>
      <c r="AP79" s="58"/>
      <c r="AQ79" s="60"/>
    </row>
    <row r="80" spans="1:43" s="12" customFormat="1" ht="7.5" customHeight="1">
      <c r="A80" s="25"/>
      <c r="B80" s="26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7"/>
    </row>
    <row r="81" spans="1:43" s="12" customFormat="1" ht="15.75" customHeight="1">
      <c r="A81" s="25"/>
      <c r="B81" s="26"/>
      <c r="C81" s="22" t="s">
        <v>17</v>
      </c>
      <c r="D81" s="25"/>
      <c r="E81" s="25"/>
      <c r="F81" s="25"/>
      <c r="G81" s="25"/>
      <c r="H81" s="25"/>
      <c r="I81" s="25"/>
      <c r="J81" s="25"/>
      <c r="K81" s="25"/>
      <c r="L81" s="61" t="str">
        <f>IF($K$8="","",$K$8)</f>
        <v>Na Příkopě 864/28, Praha 1 - Nové Město</v>
      </c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2" t="s">
        <v>19</v>
      </c>
      <c r="AJ81" s="25"/>
      <c r="AK81" s="25"/>
      <c r="AL81" s="25"/>
      <c r="AM81" s="62">
        <f>IF($AN$8="","",$AN$8)</f>
        <v>42802</v>
      </c>
      <c r="AN81" s="25"/>
      <c r="AO81" s="25"/>
      <c r="AP81" s="25"/>
      <c r="AQ81" s="27"/>
    </row>
    <row r="82" spans="1:43" s="12" customFormat="1" ht="7.5" customHeight="1">
      <c r="A82" s="25"/>
      <c r="B82" s="26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7"/>
    </row>
    <row r="83" spans="1:46" s="12" customFormat="1" ht="18.75" customHeight="1">
      <c r="A83" s="25"/>
      <c r="B83" s="26"/>
      <c r="C83" s="22" t="s">
        <v>21</v>
      </c>
      <c r="D83" s="25"/>
      <c r="E83" s="25"/>
      <c r="F83" s="25"/>
      <c r="G83" s="25"/>
      <c r="H83" s="25"/>
      <c r="I83" s="25"/>
      <c r="J83" s="25"/>
      <c r="K83" s="25"/>
      <c r="L83" s="19" t="str">
        <f>IF($E$11="","",$E$11)</f>
        <v>Česká národní banka, Praha 1</v>
      </c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2" t="s">
        <v>28</v>
      </c>
      <c r="AJ83" s="25"/>
      <c r="AK83" s="25"/>
      <c r="AL83" s="25"/>
      <c r="AM83" s="144" t="str">
        <f>IF($E$17="","",$E$17)</f>
        <v>Projekční kancelář Černý a Ferst, Praha 8</v>
      </c>
      <c r="AN83" s="129"/>
      <c r="AO83" s="129"/>
      <c r="AP83" s="129"/>
      <c r="AQ83" s="27"/>
      <c r="AS83" s="123"/>
      <c r="AT83" s="145"/>
    </row>
    <row r="84" spans="1:46" s="12" customFormat="1" ht="15.75" customHeight="1">
      <c r="A84" s="25"/>
      <c r="B84" s="26"/>
      <c r="C84" s="22" t="s">
        <v>26</v>
      </c>
      <c r="D84" s="25"/>
      <c r="E84" s="25"/>
      <c r="F84" s="25"/>
      <c r="G84" s="25"/>
      <c r="H84" s="25"/>
      <c r="I84" s="25"/>
      <c r="J84" s="25"/>
      <c r="K84" s="25"/>
      <c r="L84" s="19">
        <f>IF($E$14="Vyplň údaj","",$E$14)</f>
      </c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2" t="s">
        <v>31</v>
      </c>
      <c r="AJ84" s="25"/>
      <c r="AK84" s="25"/>
      <c r="AL84" s="25"/>
      <c r="AM84" s="144" t="str">
        <f>IF($E$20="","",$E$20)</f>
        <v>Projekční kancelář Černý a Ferst, Praha 8</v>
      </c>
      <c r="AN84" s="129"/>
      <c r="AO84" s="129"/>
      <c r="AP84" s="129"/>
      <c r="AQ84" s="27"/>
      <c r="AS84" s="145"/>
      <c r="AT84" s="145"/>
    </row>
    <row r="85" spans="1:46" s="12" customFormat="1" ht="12" customHeight="1">
      <c r="A85" s="25"/>
      <c r="B85" s="26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7"/>
      <c r="AS85" s="145"/>
      <c r="AT85" s="145"/>
    </row>
    <row r="86" spans="1:58" s="12" customFormat="1" ht="30" customHeight="1">
      <c r="A86" s="25"/>
      <c r="B86" s="26"/>
      <c r="C86" s="136" t="s">
        <v>54</v>
      </c>
      <c r="D86" s="137"/>
      <c r="E86" s="137"/>
      <c r="F86" s="137"/>
      <c r="G86" s="137"/>
      <c r="H86" s="39"/>
      <c r="I86" s="138" t="s">
        <v>55</v>
      </c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37"/>
      <c r="X86" s="137"/>
      <c r="Y86" s="137"/>
      <c r="Z86" s="137"/>
      <c r="AA86" s="137"/>
      <c r="AB86" s="137"/>
      <c r="AC86" s="137"/>
      <c r="AD86" s="137"/>
      <c r="AE86" s="137"/>
      <c r="AF86" s="137"/>
      <c r="AG86" s="138" t="s">
        <v>56</v>
      </c>
      <c r="AH86" s="137"/>
      <c r="AI86" s="137"/>
      <c r="AJ86" s="137"/>
      <c r="AK86" s="137"/>
      <c r="AL86" s="137"/>
      <c r="AM86" s="137"/>
      <c r="AN86" s="138" t="s">
        <v>57</v>
      </c>
      <c r="AO86" s="137"/>
      <c r="AP86" s="139"/>
      <c r="AQ86" s="27"/>
      <c r="AS86" s="63"/>
      <c r="AT86" s="63"/>
      <c r="AU86" s="63"/>
      <c r="AV86" s="63"/>
      <c r="AW86" s="63"/>
      <c r="AX86" s="63"/>
      <c r="AY86" s="63"/>
      <c r="AZ86" s="63"/>
      <c r="BA86" s="63"/>
      <c r="BB86" s="63"/>
      <c r="BC86" s="63"/>
      <c r="BD86" s="63"/>
      <c r="BE86" s="63"/>
      <c r="BF86" s="63"/>
    </row>
    <row r="87" spans="1:43" s="12" customFormat="1" ht="12" customHeight="1">
      <c r="A87" s="25"/>
      <c r="B87" s="26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7"/>
    </row>
    <row r="88" spans="1:58" s="12" customFormat="1" ht="33" customHeight="1">
      <c r="A88" s="58"/>
      <c r="B88" s="59"/>
      <c r="C88" s="64" t="s">
        <v>58</v>
      </c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4"/>
      <c r="AB88" s="64"/>
      <c r="AC88" s="64"/>
      <c r="AD88" s="64"/>
      <c r="AE88" s="64"/>
      <c r="AF88" s="64"/>
      <c r="AG88" s="130">
        <f>ROUND(SUM($AG$89:$AG$90),2)</f>
        <v>0</v>
      </c>
      <c r="AH88" s="131"/>
      <c r="AI88" s="131"/>
      <c r="AJ88" s="131"/>
      <c r="AK88" s="131"/>
      <c r="AL88" s="131"/>
      <c r="AM88" s="131"/>
      <c r="AN88" s="130">
        <f>AG88*1.21</f>
        <v>0</v>
      </c>
      <c r="AO88" s="131"/>
      <c r="AP88" s="131"/>
      <c r="AQ88" s="60"/>
      <c r="AS88" s="65"/>
      <c r="AT88" s="65"/>
      <c r="AU88" s="65"/>
      <c r="AV88" s="65"/>
      <c r="AW88" s="65"/>
      <c r="AX88" s="65"/>
      <c r="AY88" s="65"/>
      <c r="AZ88" s="65"/>
      <c r="BA88" s="65"/>
      <c r="BB88" s="65"/>
      <c r="BC88" s="65"/>
      <c r="BD88" s="65"/>
      <c r="BE88" s="65"/>
      <c r="BF88" s="65"/>
    </row>
    <row r="89" spans="1:58" s="12" customFormat="1" ht="28.5" customHeight="1">
      <c r="A89" s="66" t="s">
        <v>319</v>
      </c>
      <c r="B89" s="67"/>
      <c r="C89" s="68"/>
      <c r="D89" s="134" t="s">
        <v>59</v>
      </c>
      <c r="E89" s="135"/>
      <c r="F89" s="135"/>
      <c r="G89" s="135"/>
      <c r="H89" s="135"/>
      <c r="I89" s="68"/>
      <c r="J89" s="134" t="s">
        <v>60</v>
      </c>
      <c r="K89" s="135"/>
      <c r="L89" s="135"/>
      <c r="M89" s="135"/>
      <c r="N89" s="135"/>
      <c r="O89" s="135"/>
      <c r="P89" s="135"/>
      <c r="Q89" s="135"/>
      <c r="R89" s="135"/>
      <c r="S89" s="135"/>
      <c r="T89" s="135"/>
      <c r="U89" s="135"/>
      <c r="V89" s="135"/>
      <c r="W89" s="135"/>
      <c r="X89" s="135"/>
      <c r="Y89" s="135"/>
      <c r="Z89" s="135"/>
      <c r="AA89" s="135"/>
      <c r="AB89" s="135"/>
      <c r="AC89" s="135"/>
      <c r="AD89" s="135"/>
      <c r="AE89" s="135"/>
      <c r="AF89" s="135"/>
      <c r="AG89" s="132">
        <f>'16-021-CNB-01 - DEM - Dem...'!$M$32</f>
        <v>0</v>
      </c>
      <c r="AH89" s="133"/>
      <c r="AI89" s="133"/>
      <c r="AJ89" s="133"/>
      <c r="AK89" s="133"/>
      <c r="AL89" s="133"/>
      <c r="AM89" s="133"/>
      <c r="AN89" s="132">
        <f>AG89*1.21</f>
        <v>0</v>
      </c>
      <c r="AO89" s="133"/>
      <c r="AP89" s="133"/>
      <c r="AQ89" s="69"/>
      <c r="AS89" s="65"/>
      <c r="AT89" s="65"/>
      <c r="AU89" s="65"/>
      <c r="AV89" s="65"/>
      <c r="AW89" s="65"/>
      <c r="AX89" s="65"/>
      <c r="AY89" s="65"/>
      <c r="AZ89" s="65"/>
      <c r="BA89" s="65"/>
      <c r="BB89" s="65"/>
      <c r="BC89" s="65"/>
      <c r="BD89" s="65"/>
      <c r="BE89" s="65"/>
      <c r="BF89" s="65"/>
    </row>
    <row r="90" spans="1:58" s="12" customFormat="1" ht="28.5" customHeight="1">
      <c r="A90" s="66" t="s">
        <v>319</v>
      </c>
      <c r="B90" s="67"/>
      <c r="C90" s="68"/>
      <c r="D90" s="134" t="s">
        <v>62</v>
      </c>
      <c r="E90" s="135"/>
      <c r="F90" s="135"/>
      <c r="G90" s="135"/>
      <c r="H90" s="135"/>
      <c r="I90" s="68"/>
      <c r="J90" s="134" t="s">
        <v>63</v>
      </c>
      <c r="K90" s="135"/>
      <c r="L90" s="135"/>
      <c r="M90" s="135"/>
      <c r="N90" s="135"/>
      <c r="O90" s="135"/>
      <c r="P90" s="135"/>
      <c r="Q90" s="135"/>
      <c r="R90" s="135"/>
      <c r="S90" s="135"/>
      <c r="T90" s="135"/>
      <c r="U90" s="135"/>
      <c r="V90" s="135"/>
      <c r="W90" s="135"/>
      <c r="X90" s="135"/>
      <c r="Y90" s="135"/>
      <c r="Z90" s="135"/>
      <c r="AA90" s="135"/>
      <c r="AB90" s="135"/>
      <c r="AC90" s="135"/>
      <c r="AD90" s="135"/>
      <c r="AE90" s="135"/>
      <c r="AF90" s="135"/>
      <c r="AG90" s="132">
        <f>'16-021-CNB-02 - ZT - Zdra...'!$M$32</f>
        <v>0</v>
      </c>
      <c r="AH90" s="133"/>
      <c r="AI90" s="133"/>
      <c r="AJ90" s="133"/>
      <c r="AK90" s="133"/>
      <c r="AL90" s="133"/>
      <c r="AM90" s="133"/>
      <c r="AN90" s="132">
        <f>AG90*1.21</f>
        <v>0</v>
      </c>
      <c r="AO90" s="133"/>
      <c r="AP90" s="133"/>
      <c r="AQ90" s="69"/>
      <c r="AS90" s="65"/>
      <c r="AT90" s="65"/>
      <c r="AU90" s="65"/>
      <c r="AV90" s="65"/>
      <c r="AW90" s="65"/>
      <c r="AX90" s="65"/>
      <c r="AY90" s="65"/>
      <c r="AZ90" s="65"/>
      <c r="BA90" s="65"/>
      <c r="BB90" s="65"/>
      <c r="BC90" s="65"/>
      <c r="BD90" s="65"/>
      <c r="BE90" s="65"/>
      <c r="BF90" s="65"/>
    </row>
    <row r="91" spans="2:43" ht="14.25" customHeight="1">
      <c r="B91" s="16"/>
      <c r="AQ91" s="17"/>
    </row>
    <row r="92" spans="1:48" s="12" customFormat="1" ht="30.75" customHeight="1">
      <c r="A92" s="25"/>
      <c r="B92" s="26"/>
      <c r="C92" s="64" t="s">
        <v>64</v>
      </c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130">
        <f>ROUND(SUM($AG$93:$AG$96),2)</f>
        <v>0</v>
      </c>
      <c r="AH92" s="129"/>
      <c r="AI92" s="129"/>
      <c r="AJ92" s="129"/>
      <c r="AK92" s="129"/>
      <c r="AL92" s="129"/>
      <c r="AM92" s="129"/>
      <c r="AN92" s="130">
        <f>ROUND(SUM($AN$93:$AN$96),2)</f>
        <v>0</v>
      </c>
      <c r="AO92" s="129"/>
      <c r="AP92" s="129"/>
      <c r="AQ92" s="27"/>
      <c r="AS92" s="63"/>
      <c r="AT92" s="63"/>
      <c r="AU92" s="63"/>
      <c r="AV92" s="63"/>
    </row>
    <row r="93" spans="1:86" s="12" customFormat="1" ht="21" customHeight="1">
      <c r="A93" s="25"/>
      <c r="B93" s="26"/>
      <c r="C93" s="25"/>
      <c r="D93" s="70" t="s">
        <v>65</v>
      </c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127">
        <v>0</v>
      </c>
      <c r="AH93" s="126"/>
      <c r="AI93" s="126"/>
      <c r="AJ93" s="126"/>
      <c r="AK93" s="126"/>
      <c r="AL93" s="126"/>
      <c r="AM93" s="126"/>
      <c r="AN93" s="128">
        <f>AG93*1.21</f>
        <v>0</v>
      </c>
      <c r="AO93" s="129"/>
      <c r="AP93" s="129"/>
      <c r="AQ93" s="27"/>
      <c r="AS93" s="11"/>
      <c r="AT93" s="11"/>
      <c r="AU93" s="11"/>
      <c r="AV93" s="65"/>
      <c r="BY93" s="65"/>
      <c r="BZ93" s="65"/>
      <c r="CA93" s="65"/>
      <c r="CB93" s="65"/>
      <c r="CC93" s="65"/>
      <c r="CD93" s="65"/>
      <c r="CE93" s="65"/>
      <c r="CF93" s="65"/>
      <c r="CG93" s="65"/>
      <c r="CH93" s="65"/>
    </row>
    <row r="94" spans="1:86" s="12" customFormat="1" ht="21" customHeight="1">
      <c r="A94" s="25"/>
      <c r="B94" s="26"/>
      <c r="C94" s="25"/>
      <c r="D94" s="125" t="s">
        <v>66</v>
      </c>
      <c r="E94" s="126"/>
      <c r="F94" s="126"/>
      <c r="G94" s="126"/>
      <c r="H94" s="126"/>
      <c r="I94" s="126"/>
      <c r="J94" s="126"/>
      <c r="K94" s="126"/>
      <c r="L94" s="126"/>
      <c r="M94" s="126"/>
      <c r="N94" s="126"/>
      <c r="O94" s="126"/>
      <c r="P94" s="126"/>
      <c r="Q94" s="126"/>
      <c r="R94" s="126"/>
      <c r="S94" s="126"/>
      <c r="T94" s="126"/>
      <c r="U94" s="126"/>
      <c r="V94" s="126"/>
      <c r="W94" s="126"/>
      <c r="X94" s="126"/>
      <c r="Y94" s="126"/>
      <c r="Z94" s="126"/>
      <c r="AA94" s="126"/>
      <c r="AB94" s="126"/>
      <c r="AC94" s="25"/>
      <c r="AD94" s="25"/>
      <c r="AE94" s="25"/>
      <c r="AF94" s="25"/>
      <c r="AG94" s="127">
        <v>0</v>
      </c>
      <c r="AH94" s="126"/>
      <c r="AI94" s="126"/>
      <c r="AJ94" s="126"/>
      <c r="AK94" s="126"/>
      <c r="AL94" s="126"/>
      <c r="AM94" s="126"/>
      <c r="AN94" s="128">
        <f>AG94*1.21</f>
        <v>0</v>
      </c>
      <c r="AO94" s="129"/>
      <c r="AP94" s="129"/>
      <c r="AQ94" s="27"/>
      <c r="AS94" s="11"/>
      <c r="AT94" s="11"/>
      <c r="AU94" s="11"/>
      <c r="AV94" s="65"/>
      <c r="BY94" s="65"/>
      <c r="BZ94" s="65"/>
      <c r="CA94" s="65"/>
      <c r="CB94" s="65"/>
      <c r="CC94" s="65"/>
      <c r="CD94" s="65"/>
      <c r="CE94" s="65"/>
      <c r="CF94" s="65"/>
      <c r="CG94" s="65"/>
      <c r="CH94" s="65"/>
    </row>
    <row r="95" spans="1:86" s="12" customFormat="1" ht="21" customHeight="1">
      <c r="A95" s="25"/>
      <c r="B95" s="26"/>
      <c r="C95" s="25"/>
      <c r="D95" s="125" t="s">
        <v>66</v>
      </c>
      <c r="E95" s="126"/>
      <c r="F95" s="126"/>
      <c r="G95" s="126"/>
      <c r="H95" s="126"/>
      <c r="I95" s="126"/>
      <c r="J95" s="126"/>
      <c r="K95" s="126"/>
      <c r="L95" s="126"/>
      <c r="M95" s="126"/>
      <c r="N95" s="126"/>
      <c r="O95" s="126"/>
      <c r="P95" s="126"/>
      <c r="Q95" s="126"/>
      <c r="R95" s="126"/>
      <c r="S95" s="126"/>
      <c r="T95" s="126"/>
      <c r="U95" s="126"/>
      <c r="V95" s="126"/>
      <c r="W95" s="126"/>
      <c r="X95" s="126"/>
      <c r="Y95" s="126"/>
      <c r="Z95" s="126"/>
      <c r="AA95" s="126"/>
      <c r="AB95" s="126"/>
      <c r="AC95" s="25"/>
      <c r="AD95" s="25"/>
      <c r="AE95" s="25"/>
      <c r="AF95" s="25"/>
      <c r="AG95" s="127">
        <v>0</v>
      </c>
      <c r="AH95" s="126"/>
      <c r="AI95" s="126"/>
      <c r="AJ95" s="126"/>
      <c r="AK95" s="126"/>
      <c r="AL95" s="126"/>
      <c r="AM95" s="126"/>
      <c r="AN95" s="128">
        <f>AG95*1.21</f>
        <v>0</v>
      </c>
      <c r="AO95" s="129"/>
      <c r="AP95" s="129"/>
      <c r="AQ95" s="27"/>
      <c r="AS95" s="11"/>
      <c r="AT95" s="11"/>
      <c r="AU95" s="11"/>
      <c r="AV95" s="65"/>
      <c r="BY95" s="65"/>
      <c r="BZ95" s="65"/>
      <c r="CA95" s="65"/>
      <c r="CB95" s="65"/>
      <c r="CC95" s="65"/>
      <c r="CD95" s="65"/>
      <c r="CE95" s="65"/>
      <c r="CF95" s="65"/>
      <c r="CG95" s="65"/>
      <c r="CH95" s="65"/>
    </row>
    <row r="96" spans="1:86" s="12" customFormat="1" ht="21" customHeight="1">
      <c r="A96" s="25"/>
      <c r="B96" s="26"/>
      <c r="C96" s="25"/>
      <c r="D96" s="125" t="s">
        <v>66</v>
      </c>
      <c r="E96" s="126"/>
      <c r="F96" s="126"/>
      <c r="G96" s="126"/>
      <c r="H96" s="126"/>
      <c r="I96" s="126"/>
      <c r="J96" s="126"/>
      <c r="K96" s="126"/>
      <c r="L96" s="126"/>
      <c r="M96" s="126"/>
      <c r="N96" s="126"/>
      <c r="O96" s="126"/>
      <c r="P96" s="126"/>
      <c r="Q96" s="126"/>
      <c r="R96" s="126"/>
      <c r="S96" s="126"/>
      <c r="T96" s="126"/>
      <c r="U96" s="126"/>
      <c r="V96" s="126"/>
      <c r="W96" s="126"/>
      <c r="X96" s="126"/>
      <c r="Y96" s="126"/>
      <c r="Z96" s="126"/>
      <c r="AA96" s="126"/>
      <c r="AB96" s="126"/>
      <c r="AC96" s="25"/>
      <c r="AD96" s="25"/>
      <c r="AE96" s="25"/>
      <c r="AF96" s="25"/>
      <c r="AG96" s="127">
        <v>0</v>
      </c>
      <c r="AH96" s="126"/>
      <c r="AI96" s="126"/>
      <c r="AJ96" s="126"/>
      <c r="AK96" s="126"/>
      <c r="AL96" s="126"/>
      <c r="AM96" s="126"/>
      <c r="AN96" s="128">
        <f>AG96*1.21</f>
        <v>0</v>
      </c>
      <c r="AO96" s="129"/>
      <c r="AP96" s="129"/>
      <c r="AQ96" s="27"/>
      <c r="AS96" s="11"/>
      <c r="AT96" s="11"/>
      <c r="AU96" s="11"/>
      <c r="AV96" s="65"/>
      <c r="BY96" s="65"/>
      <c r="BZ96" s="65"/>
      <c r="CA96" s="65"/>
      <c r="CB96" s="65"/>
      <c r="CC96" s="65"/>
      <c r="CD96" s="65"/>
      <c r="CE96" s="65"/>
      <c r="CF96" s="65"/>
      <c r="CG96" s="65"/>
      <c r="CH96" s="65"/>
    </row>
    <row r="97" spans="1:43" s="12" customFormat="1" ht="12" customHeight="1">
      <c r="A97" s="25"/>
      <c r="B97" s="26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  <c r="AQ97" s="27"/>
    </row>
    <row r="98" spans="1:43" s="12" customFormat="1" ht="30.75" customHeight="1">
      <c r="A98" s="25"/>
      <c r="B98" s="26"/>
      <c r="C98" s="71" t="s">
        <v>67</v>
      </c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121">
        <f>ROUND($AG$88+$AG$92,2)</f>
        <v>0</v>
      </c>
      <c r="AH98" s="122"/>
      <c r="AI98" s="122"/>
      <c r="AJ98" s="122"/>
      <c r="AK98" s="122"/>
      <c r="AL98" s="122"/>
      <c r="AM98" s="122"/>
      <c r="AN98" s="121">
        <f>$AN$88+$AN$92</f>
        <v>0</v>
      </c>
      <c r="AO98" s="122"/>
      <c r="AP98" s="122"/>
      <c r="AQ98" s="27"/>
    </row>
    <row r="99" spans="1:43" s="12" customFormat="1" ht="7.5" customHeight="1">
      <c r="A99" s="25"/>
      <c r="B99" s="50"/>
      <c r="C99" s="51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1"/>
      <c r="AI99" s="51"/>
      <c r="AJ99" s="51"/>
      <c r="AK99" s="51"/>
      <c r="AL99" s="51"/>
      <c r="AM99" s="51"/>
      <c r="AN99" s="51"/>
      <c r="AO99" s="51"/>
      <c r="AP99" s="51"/>
      <c r="AQ99" s="52"/>
    </row>
  </sheetData>
  <sheetProtection password="CF70" sheet="1" selectLockedCells="1"/>
  <mergeCells count="65">
    <mergeCell ref="C2:AP2"/>
    <mergeCell ref="C4:AP4"/>
    <mergeCell ref="BG5:BG35"/>
    <mergeCell ref="K5:AO5"/>
    <mergeCell ref="K6:AO6"/>
    <mergeCell ref="E14:AJ14"/>
    <mergeCell ref="E23:AN23"/>
    <mergeCell ref="AK26:AO26"/>
    <mergeCell ref="AK27:AO27"/>
    <mergeCell ref="AK28:AO28"/>
    <mergeCell ref="AK30:AO30"/>
    <mergeCell ref="AK32:AO32"/>
    <mergeCell ref="L34:O34"/>
    <mergeCell ref="W34:AE34"/>
    <mergeCell ref="AK34:AO34"/>
    <mergeCell ref="AK29:AO29"/>
    <mergeCell ref="L35:O35"/>
    <mergeCell ref="W35:AE35"/>
    <mergeCell ref="AK35:AO35"/>
    <mergeCell ref="L36:O36"/>
    <mergeCell ref="W36:AE36"/>
    <mergeCell ref="AK36:AO36"/>
    <mergeCell ref="L37:O37"/>
    <mergeCell ref="W37:AE37"/>
    <mergeCell ref="AK37:AO37"/>
    <mergeCell ref="L38:O38"/>
    <mergeCell ref="W38:AE38"/>
    <mergeCell ref="AK38:AO38"/>
    <mergeCell ref="X40:AB40"/>
    <mergeCell ref="AK40:AO40"/>
    <mergeCell ref="C77:AP77"/>
    <mergeCell ref="L79:AO79"/>
    <mergeCell ref="AM83:AP83"/>
    <mergeCell ref="AS83:AT85"/>
    <mergeCell ref="AM84:AP84"/>
    <mergeCell ref="C86:G86"/>
    <mergeCell ref="I86:AF86"/>
    <mergeCell ref="AG86:AM86"/>
    <mergeCell ref="AN86:AP86"/>
    <mergeCell ref="AN89:AP89"/>
    <mergeCell ref="AG89:AM89"/>
    <mergeCell ref="D89:H89"/>
    <mergeCell ref="J89:AF89"/>
    <mergeCell ref="AN90:AP90"/>
    <mergeCell ref="AG90:AM90"/>
    <mergeCell ref="D90:H90"/>
    <mergeCell ref="J90:AF90"/>
    <mergeCell ref="AG93:AM93"/>
    <mergeCell ref="AN93:AP93"/>
    <mergeCell ref="D94:AB94"/>
    <mergeCell ref="AG94:AM94"/>
    <mergeCell ref="AN94:AP94"/>
    <mergeCell ref="D95:AB95"/>
    <mergeCell ref="AG95:AM95"/>
    <mergeCell ref="AN95:AP95"/>
    <mergeCell ref="AG98:AM98"/>
    <mergeCell ref="AN98:AP98"/>
    <mergeCell ref="AR2:BG2"/>
    <mergeCell ref="D96:AB96"/>
    <mergeCell ref="AG96:AM96"/>
    <mergeCell ref="AN96:AP96"/>
    <mergeCell ref="AG88:AM88"/>
    <mergeCell ref="AN88:AP88"/>
    <mergeCell ref="AG92:AM92"/>
    <mergeCell ref="AN92:AP92"/>
  </mergeCells>
  <dataValidations count="2">
    <dataValidation type="list" allowBlank="1" showInputMessage="1" showErrorMessage="1" error="Povoleny jsou hodnoty základní, snížená, zákl. přenesená, sníž. přenesená, nulová." sqref="AU93:AU97">
      <formula1>"základní,snížená,zákl. přenesená,sníž. přenesená,nulová"</formula1>
    </dataValidation>
    <dataValidation type="list" allowBlank="1" showInputMessage="1" showErrorMessage="1" error="Povoleny jsou hodnoty stavební čast, technologická čast, investiční čast." sqref="AT93:AT97">
      <formula1>"stavební čast,technologická čast,investiční čast"</formula1>
    </dataValidation>
  </dataValidations>
  <hyperlinks>
    <hyperlink ref="K1:S1" location="C2" tooltip="Souhrnný list stavby" display="1) Souhrnný list stavby"/>
    <hyperlink ref="W1:AF1" location="C87" tooltip="Rekapitulace objektů" display="2) Rekapitulace objektů"/>
    <hyperlink ref="A89" location="'16-021-CNB-01 - DEM - Dem...'!C2" tooltip="16-021-CNB-01 - DEM - Dem..." display="/"/>
    <hyperlink ref="A90" location="'16-021-CNB-02 - ZT - Zdra...'!C2" tooltip="16-021-CNB-02 - ZT - Zdra..." display="/"/>
  </hyperlinks>
  <printOptions/>
  <pageMargins left="0.5902777910232544" right="0.5902777910232544" top="0.5208333730697632" bottom="0.4861111342906952" header="0" footer="0"/>
  <pageSetup blackAndWhite="1" fitToHeight="100" fitToWidth="1" horizontalDpi="600" verticalDpi="600" orientation="portrait" paperSize="9" scale="95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50"/>
  <sheetViews>
    <sheetView showGridLines="0" zoomScalePageLayoutView="0" workbookViewId="0" topLeftCell="A1">
      <pane ySplit="1" topLeftCell="A129" activePane="bottomLeft" state="frozen"/>
      <selection pane="topLeft" activeCell="A1" sqref="A1"/>
      <selection pane="bottomLeft" activeCell="M148" sqref="M148:O148"/>
    </sheetView>
  </sheetViews>
  <sheetFormatPr defaultColWidth="10.5" defaultRowHeight="14.25" customHeight="1"/>
  <cols>
    <col min="1" max="1" width="8.33203125" style="9" customWidth="1"/>
    <col min="2" max="2" width="1.66796875" style="9" customWidth="1"/>
    <col min="3" max="3" width="4.16015625" style="9" customWidth="1"/>
    <col min="4" max="4" width="4.33203125" style="9" customWidth="1"/>
    <col min="5" max="5" width="17.16015625" style="9" customWidth="1"/>
    <col min="6" max="7" width="11.16015625" style="9" customWidth="1"/>
    <col min="8" max="8" width="12.5" style="9" customWidth="1"/>
    <col min="9" max="9" width="7" style="9" customWidth="1"/>
    <col min="10" max="10" width="5.16015625" style="9" customWidth="1"/>
    <col min="11" max="11" width="11.5" style="9" customWidth="1"/>
    <col min="12" max="12" width="12" style="9" customWidth="1"/>
    <col min="13" max="14" width="6" style="9" customWidth="1"/>
    <col min="15" max="15" width="2" style="9" customWidth="1"/>
    <col min="16" max="16" width="12.5" style="9" customWidth="1"/>
    <col min="17" max="17" width="4.16015625" style="9" customWidth="1"/>
    <col min="18" max="18" width="1.66796875" style="9" customWidth="1"/>
    <col min="19" max="19" width="8.5" style="9" customWidth="1"/>
    <col min="20" max="20" width="29.66015625" style="9" customWidth="1"/>
    <col min="21" max="22" width="17" style="9" hidden="1" customWidth="1"/>
    <col min="23" max="24" width="20" style="9" customWidth="1"/>
    <col min="25" max="25" width="12.33203125" style="9" customWidth="1"/>
    <col min="26" max="26" width="16.33203125" style="9" customWidth="1"/>
    <col min="27" max="27" width="12.33203125" style="9" customWidth="1"/>
    <col min="28" max="28" width="15" style="9" customWidth="1"/>
    <col min="29" max="29" width="11" style="9" customWidth="1"/>
    <col min="30" max="30" width="15" style="9" customWidth="1"/>
    <col min="31" max="31" width="16.33203125" style="9" customWidth="1"/>
    <col min="32" max="43" width="10.5" style="10" customWidth="1"/>
    <col min="44" max="64" width="10.5" style="9" customWidth="1"/>
    <col min="65" max="16384" width="10.5" style="10" customWidth="1"/>
  </cols>
  <sheetData>
    <row r="1" spans="1:256" s="8" customFormat="1" ht="22.5" customHeight="1">
      <c r="A1" s="5"/>
      <c r="B1" s="2"/>
      <c r="C1" s="2"/>
      <c r="D1" s="3" t="s">
        <v>1</v>
      </c>
      <c r="E1" s="2"/>
      <c r="F1" s="4" t="s">
        <v>320</v>
      </c>
      <c r="G1" s="4"/>
      <c r="H1" s="164" t="s">
        <v>321</v>
      </c>
      <c r="I1" s="164"/>
      <c r="J1" s="164"/>
      <c r="K1" s="164"/>
      <c r="L1" s="4" t="s">
        <v>322</v>
      </c>
      <c r="M1" s="2"/>
      <c r="N1" s="2"/>
      <c r="O1" s="3" t="s">
        <v>68</v>
      </c>
      <c r="P1" s="2"/>
      <c r="Q1" s="2"/>
      <c r="R1" s="2"/>
      <c r="S1" s="4" t="s">
        <v>323</v>
      </c>
      <c r="T1" s="4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9" customFormat="1" ht="37.5" customHeight="1">
      <c r="C2" s="153" t="s">
        <v>5</v>
      </c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S2" s="123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T2" s="9" t="s">
        <v>61</v>
      </c>
    </row>
    <row r="3" spans="2:46" s="9" customFormat="1" ht="7.5" customHeight="1"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5"/>
      <c r="AT3" s="9" t="s">
        <v>69</v>
      </c>
    </row>
    <row r="4" spans="2:46" s="9" customFormat="1" ht="37.5" customHeight="1">
      <c r="B4" s="16"/>
      <c r="C4" s="142" t="s">
        <v>70</v>
      </c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7"/>
      <c r="T4" s="73"/>
      <c r="AT4" s="9" t="s">
        <v>3</v>
      </c>
    </row>
    <row r="5" spans="2:18" s="9" customFormat="1" ht="7.5" customHeight="1">
      <c r="B5" s="16"/>
      <c r="R5" s="17"/>
    </row>
    <row r="6" spans="2:18" s="9" customFormat="1" ht="26.25" customHeight="1">
      <c r="B6" s="16"/>
      <c r="D6" s="22" t="s">
        <v>10</v>
      </c>
      <c r="F6" s="181" t="str">
        <f>'Rekapitulace stavby'!$K$6</f>
        <v>ČNB - Úprava zapojení přípravy teplé vody I. tlakového pásma</v>
      </c>
      <c r="G6" s="154"/>
      <c r="H6" s="154"/>
      <c r="I6" s="154"/>
      <c r="J6" s="154"/>
      <c r="K6" s="154"/>
      <c r="L6" s="154"/>
      <c r="M6" s="154"/>
      <c r="N6" s="154"/>
      <c r="O6" s="154"/>
      <c r="P6" s="154"/>
      <c r="R6" s="17"/>
    </row>
    <row r="7" spans="2:18" s="25" customFormat="1" ht="33.75" customHeight="1">
      <c r="B7" s="26"/>
      <c r="D7" s="21" t="s">
        <v>71</v>
      </c>
      <c r="F7" s="156" t="s">
        <v>72</v>
      </c>
      <c r="G7" s="129"/>
      <c r="H7" s="129"/>
      <c r="I7" s="129"/>
      <c r="J7" s="129"/>
      <c r="K7" s="129"/>
      <c r="L7" s="129"/>
      <c r="M7" s="129"/>
      <c r="N7" s="129"/>
      <c r="O7" s="129"/>
      <c r="P7" s="129"/>
      <c r="R7" s="27"/>
    </row>
    <row r="8" spans="2:18" s="25" customFormat="1" ht="15" customHeight="1">
      <c r="B8" s="26"/>
      <c r="D8" s="22" t="s">
        <v>12</v>
      </c>
      <c r="F8" s="19" t="s">
        <v>13</v>
      </c>
      <c r="M8" s="22" t="s">
        <v>14</v>
      </c>
      <c r="O8" s="19" t="s">
        <v>15</v>
      </c>
      <c r="R8" s="27"/>
    </row>
    <row r="9" spans="2:18" s="25" customFormat="1" ht="15" customHeight="1">
      <c r="B9" s="26"/>
      <c r="D9" s="22" t="s">
        <v>17</v>
      </c>
      <c r="F9" s="19" t="s">
        <v>18</v>
      </c>
      <c r="M9" s="22" t="s">
        <v>19</v>
      </c>
      <c r="O9" s="189">
        <f>'Rekapitulace stavby'!$AN$8</f>
        <v>42802</v>
      </c>
      <c r="P9" s="126"/>
      <c r="R9" s="27"/>
    </row>
    <row r="10" spans="2:18" s="25" customFormat="1" ht="12" customHeight="1">
      <c r="B10" s="26"/>
      <c r="R10" s="27"/>
    </row>
    <row r="11" spans="2:18" s="25" customFormat="1" ht="15" customHeight="1">
      <c r="B11" s="26"/>
      <c r="D11" s="22" t="s">
        <v>21</v>
      </c>
      <c r="M11" s="22" t="s">
        <v>22</v>
      </c>
      <c r="O11" s="144" t="s">
        <v>23</v>
      </c>
      <c r="P11" s="129"/>
      <c r="R11" s="27"/>
    </row>
    <row r="12" spans="2:18" s="25" customFormat="1" ht="18.75" customHeight="1">
      <c r="B12" s="26"/>
      <c r="E12" s="19" t="s">
        <v>24</v>
      </c>
      <c r="M12" s="22" t="s">
        <v>25</v>
      </c>
      <c r="O12" s="144"/>
      <c r="P12" s="129"/>
      <c r="R12" s="27"/>
    </row>
    <row r="13" spans="2:18" s="25" customFormat="1" ht="7.5" customHeight="1">
      <c r="B13" s="26"/>
      <c r="R13" s="27"/>
    </row>
    <row r="14" spans="2:18" s="25" customFormat="1" ht="15" customHeight="1">
      <c r="B14" s="26"/>
      <c r="D14" s="22" t="s">
        <v>26</v>
      </c>
      <c r="M14" s="22" t="s">
        <v>22</v>
      </c>
      <c r="O14" s="188" t="str">
        <f>IF('Rekapitulace stavby'!$AN$13="","",'Rekapitulace stavby'!$AN$13)</f>
        <v>Vyplň údaj</v>
      </c>
      <c r="P14" s="126"/>
      <c r="R14" s="27"/>
    </row>
    <row r="15" spans="2:18" s="25" customFormat="1" ht="18.75" customHeight="1">
      <c r="B15" s="26"/>
      <c r="E15" s="188" t="str">
        <f>IF('Rekapitulace stavby'!$E$14="","",'Rekapitulace stavby'!$E$14)</f>
        <v>Vyplň údaj</v>
      </c>
      <c r="F15" s="126"/>
      <c r="G15" s="126"/>
      <c r="H15" s="126"/>
      <c r="I15" s="126"/>
      <c r="J15" s="126"/>
      <c r="K15" s="126"/>
      <c r="L15" s="126"/>
      <c r="M15" s="22" t="s">
        <v>25</v>
      </c>
      <c r="O15" s="188" t="str">
        <f>IF('Rekapitulace stavby'!$AN$14="","",'Rekapitulace stavby'!$AN$14)</f>
        <v>Vyplň údaj</v>
      </c>
      <c r="P15" s="126"/>
      <c r="R15" s="27"/>
    </row>
    <row r="16" spans="2:18" s="25" customFormat="1" ht="7.5" customHeight="1">
      <c r="B16" s="26"/>
      <c r="R16" s="27"/>
    </row>
    <row r="17" spans="2:18" s="25" customFormat="1" ht="15" customHeight="1">
      <c r="B17" s="26"/>
      <c r="D17" s="22" t="s">
        <v>28</v>
      </c>
      <c r="M17" s="22" t="s">
        <v>22</v>
      </c>
      <c r="O17" s="144" t="s">
        <v>29</v>
      </c>
      <c r="P17" s="129"/>
      <c r="R17" s="27"/>
    </row>
    <row r="18" spans="2:18" s="25" customFormat="1" ht="18.75" customHeight="1">
      <c r="B18" s="26"/>
      <c r="E18" s="19" t="s">
        <v>30</v>
      </c>
      <c r="M18" s="22" t="s">
        <v>25</v>
      </c>
      <c r="O18" s="144"/>
      <c r="P18" s="129"/>
      <c r="R18" s="27"/>
    </row>
    <row r="19" spans="2:18" s="25" customFormat="1" ht="7.5" customHeight="1">
      <c r="B19" s="26"/>
      <c r="R19" s="27"/>
    </row>
    <row r="20" spans="2:18" s="25" customFormat="1" ht="15" customHeight="1">
      <c r="B20" s="26"/>
      <c r="D20" s="22" t="s">
        <v>31</v>
      </c>
      <c r="M20" s="22" t="s">
        <v>22</v>
      </c>
      <c r="O20" s="144" t="s">
        <v>29</v>
      </c>
      <c r="P20" s="129"/>
      <c r="R20" s="27"/>
    </row>
    <row r="21" spans="2:18" s="25" customFormat="1" ht="18.75" customHeight="1">
      <c r="B21" s="26"/>
      <c r="E21" s="19" t="s">
        <v>30</v>
      </c>
      <c r="M21" s="22" t="s">
        <v>25</v>
      </c>
      <c r="O21" s="144"/>
      <c r="P21" s="129"/>
      <c r="R21" s="27"/>
    </row>
    <row r="22" spans="2:18" s="25" customFormat="1" ht="7.5" customHeight="1">
      <c r="B22" s="26"/>
      <c r="R22" s="27"/>
    </row>
    <row r="23" spans="2:18" s="25" customFormat="1" ht="15" customHeight="1">
      <c r="B23" s="26"/>
      <c r="D23" s="22" t="s">
        <v>32</v>
      </c>
      <c r="R23" s="27"/>
    </row>
    <row r="24" spans="2:18" s="75" customFormat="1" ht="15.75" customHeight="1">
      <c r="B24" s="74"/>
      <c r="E24" s="159"/>
      <c r="F24" s="187"/>
      <c r="G24" s="187"/>
      <c r="H24" s="187"/>
      <c r="I24" s="187"/>
      <c r="J24" s="187"/>
      <c r="K24" s="187"/>
      <c r="L24" s="187"/>
      <c r="R24" s="76"/>
    </row>
    <row r="25" spans="2:18" s="25" customFormat="1" ht="7.5" customHeight="1">
      <c r="B25" s="26"/>
      <c r="R25" s="27"/>
    </row>
    <row r="26" spans="2:18" s="25" customFormat="1" ht="7.5" customHeight="1">
      <c r="B26" s="26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R26" s="27"/>
    </row>
    <row r="27" spans="2:18" s="25" customFormat="1" ht="15" customHeight="1">
      <c r="B27" s="26"/>
      <c r="D27" s="77" t="s">
        <v>73</v>
      </c>
      <c r="M27" s="150">
        <f>$M$88</f>
        <v>0</v>
      </c>
      <c r="N27" s="129"/>
      <c r="O27" s="129"/>
      <c r="P27" s="129"/>
      <c r="R27" s="27"/>
    </row>
    <row r="28" spans="2:18" s="25" customFormat="1" ht="15.75" customHeight="1">
      <c r="B28" s="26"/>
      <c r="E28" s="22" t="s">
        <v>34</v>
      </c>
      <c r="M28" s="149">
        <f>$H$88</f>
        <v>0</v>
      </c>
      <c r="N28" s="129"/>
      <c r="O28" s="129"/>
      <c r="P28" s="129"/>
      <c r="R28" s="27"/>
    </row>
    <row r="29" spans="2:18" s="25" customFormat="1" ht="15.75" customHeight="1">
      <c r="B29" s="26"/>
      <c r="E29" s="22" t="s">
        <v>35</v>
      </c>
      <c r="M29" s="149">
        <f>$K$88</f>
        <v>0</v>
      </c>
      <c r="N29" s="129"/>
      <c r="O29" s="129"/>
      <c r="P29" s="129"/>
      <c r="R29" s="27"/>
    </row>
    <row r="30" spans="2:18" s="25" customFormat="1" ht="15" customHeight="1">
      <c r="B30" s="26"/>
      <c r="D30" s="24" t="s">
        <v>65</v>
      </c>
      <c r="M30" s="150">
        <f>$M$95</f>
        <v>0</v>
      </c>
      <c r="N30" s="129"/>
      <c r="O30" s="129"/>
      <c r="P30" s="129"/>
      <c r="R30" s="27"/>
    </row>
    <row r="31" spans="2:18" s="25" customFormat="1" ht="7.5" customHeight="1">
      <c r="B31" s="26"/>
      <c r="R31" s="27"/>
    </row>
    <row r="32" spans="2:18" s="25" customFormat="1" ht="26.25" customHeight="1">
      <c r="B32" s="26"/>
      <c r="D32" s="78" t="s">
        <v>37</v>
      </c>
      <c r="M32" s="186">
        <f>$M$27+$M$30</f>
        <v>0</v>
      </c>
      <c r="N32" s="129"/>
      <c r="O32" s="129"/>
      <c r="P32" s="129"/>
      <c r="R32" s="27"/>
    </row>
    <row r="33" spans="2:18" s="25" customFormat="1" ht="7.5" customHeight="1">
      <c r="B33" s="26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R33" s="27"/>
    </row>
    <row r="34" spans="2:18" s="25" customFormat="1" ht="15" customHeight="1">
      <c r="B34" s="26"/>
      <c r="D34" s="32" t="s">
        <v>38</v>
      </c>
      <c r="E34" s="32" t="s">
        <v>39</v>
      </c>
      <c r="F34" s="33">
        <v>0.21</v>
      </c>
      <c r="G34" s="79" t="s">
        <v>40</v>
      </c>
      <c r="H34" s="185">
        <f>M32</f>
        <v>0</v>
      </c>
      <c r="I34" s="129"/>
      <c r="J34" s="129"/>
      <c r="M34" s="185">
        <f>H34*0.21</f>
        <v>0</v>
      </c>
      <c r="N34" s="129"/>
      <c r="O34" s="129"/>
      <c r="P34" s="129"/>
      <c r="R34" s="27"/>
    </row>
    <row r="35" spans="2:18" s="25" customFormat="1" ht="15" customHeight="1">
      <c r="B35" s="26"/>
      <c r="E35" s="32"/>
      <c r="F35" s="33"/>
      <c r="G35" s="79"/>
      <c r="H35" s="185"/>
      <c r="I35" s="129"/>
      <c r="J35" s="129"/>
      <c r="M35" s="185"/>
      <c r="N35" s="129"/>
      <c r="O35" s="129"/>
      <c r="P35" s="129"/>
      <c r="R35" s="27"/>
    </row>
    <row r="36" spans="2:18" s="25" customFormat="1" ht="15" customHeight="1" hidden="1">
      <c r="B36" s="26"/>
      <c r="E36" s="32" t="s">
        <v>41</v>
      </c>
      <c r="F36" s="33">
        <v>0.21</v>
      </c>
      <c r="G36" s="79" t="s">
        <v>40</v>
      </c>
      <c r="H36" s="185">
        <f>(SUM($BG$95:$BG$102)+SUM($BG$120:$BG$148))</f>
        <v>0</v>
      </c>
      <c r="I36" s="129"/>
      <c r="J36" s="129"/>
      <c r="M36" s="185">
        <v>0</v>
      </c>
      <c r="N36" s="129"/>
      <c r="O36" s="129"/>
      <c r="P36" s="129"/>
      <c r="R36" s="27"/>
    </row>
    <row r="37" spans="2:18" s="25" customFormat="1" ht="15" customHeight="1" hidden="1">
      <c r="B37" s="26"/>
      <c r="E37" s="32" t="s">
        <v>42</v>
      </c>
      <c r="F37" s="33">
        <v>0.15</v>
      </c>
      <c r="G37" s="79" t="s">
        <v>40</v>
      </c>
      <c r="H37" s="185">
        <f>(SUM($BH$95:$BH$102)+SUM($BH$120:$BH$148))</f>
        <v>0</v>
      </c>
      <c r="I37" s="129"/>
      <c r="J37" s="129"/>
      <c r="M37" s="185">
        <v>0</v>
      </c>
      <c r="N37" s="129"/>
      <c r="O37" s="129"/>
      <c r="P37" s="129"/>
      <c r="R37" s="27"/>
    </row>
    <row r="38" spans="2:18" s="25" customFormat="1" ht="15" customHeight="1" hidden="1">
      <c r="B38" s="26"/>
      <c r="E38" s="32" t="s">
        <v>43</v>
      </c>
      <c r="F38" s="33">
        <v>0</v>
      </c>
      <c r="G38" s="79" t="s">
        <v>40</v>
      </c>
      <c r="H38" s="185">
        <f>(SUM($BI$95:$BI$102)+SUM($BI$120:$BI$148))</f>
        <v>0</v>
      </c>
      <c r="I38" s="129"/>
      <c r="J38" s="129"/>
      <c r="M38" s="185">
        <v>0</v>
      </c>
      <c r="N38" s="129"/>
      <c r="O38" s="129"/>
      <c r="P38" s="129"/>
      <c r="R38" s="27"/>
    </row>
    <row r="39" spans="2:18" s="25" customFormat="1" ht="7.5" customHeight="1">
      <c r="B39" s="26"/>
      <c r="R39" s="27"/>
    </row>
    <row r="40" spans="2:18" s="25" customFormat="1" ht="26.25" customHeight="1">
      <c r="B40" s="26"/>
      <c r="C40" s="37"/>
      <c r="D40" s="38" t="s">
        <v>44</v>
      </c>
      <c r="E40" s="39"/>
      <c r="F40" s="39"/>
      <c r="G40" s="80" t="s">
        <v>45</v>
      </c>
      <c r="H40" s="40" t="s">
        <v>46</v>
      </c>
      <c r="I40" s="39"/>
      <c r="J40" s="39"/>
      <c r="K40" s="39"/>
      <c r="L40" s="141">
        <f>M32*1.21</f>
        <v>0</v>
      </c>
      <c r="M40" s="137"/>
      <c r="N40" s="137"/>
      <c r="O40" s="137"/>
      <c r="P40" s="139"/>
      <c r="Q40" s="37"/>
      <c r="R40" s="27"/>
    </row>
    <row r="41" spans="2:18" s="25" customFormat="1" ht="15" customHeight="1">
      <c r="B41" s="26"/>
      <c r="R41" s="27"/>
    </row>
    <row r="42" spans="2:18" s="25" customFormat="1" ht="15" customHeight="1">
      <c r="B42" s="26"/>
      <c r="R42" s="27"/>
    </row>
    <row r="43" spans="2:18" s="9" customFormat="1" ht="14.25" customHeight="1">
      <c r="B43" s="16"/>
      <c r="R43" s="17"/>
    </row>
    <row r="44" spans="2:18" s="9" customFormat="1" ht="14.25" customHeight="1">
      <c r="B44" s="16"/>
      <c r="R44" s="17"/>
    </row>
    <row r="45" spans="2:18" s="9" customFormat="1" ht="14.25" customHeight="1">
      <c r="B45" s="16"/>
      <c r="R45" s="17"/>
    </row>
    <row r="46" spans="2:18" s="9" customFormat="1" ht="14.25" customHeight="1">
      <c r="B46" s="16"/>
      <c r="R46" s="17"/>
    </row>
    <row r="47" spans="2:18" s="9" customFormat="1" ht="14.25" customHeight="1">
      <c r="B47" s="16"/>
      <c r="R47" s="17"/>
    </row>
    <row r="48" spans="2:18" s="9" customFormat="1" ht="14.25" customHeight="1">
      <c r="B48" s="16"/>
      <c r="R48" s="17"/>
    </row>
    <row r="49" spans="2:18" s="9" customFormat="1" ht="14.25" customHeight="1">
      <c r="B49" s="16"/>
      <c r="R49" s="17"/>
    </row>
    <row r="50" spans="2:18" s="25" customFormat="1" ht="15.75" customHeight="1">
      <c r="B50" s="26"/>
      <c r="D50" s="41" t="s">
        <v>47</v>
      </c>
      <c r="E50" s="42"/>
      <c r="F50" s="42"/>
      <c r="G50" s="42"/>
      <c r="H50" s="43"/>
      <c r="J50" s="41" t="s">
        <v>48</v>
      </c>
      <c r="K50" s="42"/>
      <c r="L50" s="42"/>
      <c r="M50" s="42"/>
      <c r="N50" s="42"/>
      <c r="O50" s="42"/>
      <c r="P50" s="43"/>
      <c r="R50" s="27"/>
    </row>
    <row r="51" spans="2:18" s="9" customFormat="1" ht="14.25" customHeight="1">
      <c r="B51" s="16"/>
      <c r="D51" s="44"/>
      <c r="H51" s="45"/>
      <c r="J51" s="44"/>
      <c r="P51" s="45"/>
      <c r="R51" s="17"/>
    </row>
    <row r="52" spans="2:18" s="9" customFormat="1" ht="14.25" customHeight="1">
      <c r="B52" s="16"/>
      <c r="D52" s="44"/>
      <c r="H52" s="45"/>
      <c r="J52" s="44"/>
      <c r="P52" s="45"/>
      <c r="R52" s="17"/>
    </row>
    <row r="53" spans="2:18" s="9" customFormat="1" ht="14.25" customHeight="1">
      <c r="B53" s="16"/>
      <c r="D53" s="44"/>
      <c r="H53" s="45"/>
      <c r="J53" s="44"/>
      <c r="P53" s="45"/>
      <c r="R53" s="17"/>
    </row>
    <row r="54" spans="2:18" s="9" customFormat="1" ht="14.25" customHeight="1">
      <c r="B54" s="16"/>
      <c r="D54" s="44"/>
      <c r="H54" s="45"/>
      <c r="J54" s="44"/>
      <c r="P54" s="45"/>
      <c r="R54" s="17"/>
    </row>
    <row r="55" spans="2:18" s="9" customFormat="1" ht="14.25" customHeight="1">
      <c r="B55" s="16"/>
      <c r="D55" s="44"/>
      <c r="H55" s="45"/>
      <c r="J55" s="44"/>
      <c r="P55" s="45"/>
      <c r="R55" s="17"/>
    </row>
    <row r="56" spans="2:18" s="9" customFormat="1" ht="14.25" customHeight="1">
      <c r="B56" s="16"/>
      <c r="D56" s="44"/>
      <c r="H56" s="45"/>
      <c r="J56" s="44"/>
      <c r="P56" s="45"/>
      <c r="R56" s="17"/>
    </row>
    <row r="57" spans="2:18" s="9" customFormat="1" ht="14.25" customHeight="1">
      <c r="B57" s="16"/>
      <c r="D57" s="44"/>
      <c r="H57" s="45"/>
      <c r="J57" s="44"/>
      <c r="P57" s="45"/>
      <c r="R57" s="17"/>
    </row>
    <row r="58" spans="2:18" s="9" customFormat="1" ht="14.25" customHeight="1">
      <c r="B58" s="16"/>
      <c r="D58" s="44"/>
      <c r="H58" s="45"/>
      <c r="J58" s="44"/>
      <c r="P58" s="45"/>
      <c r="R58" s="17"/>
    </row>
    <row r="59" spans="2:18" s="25" customFormat="1" ht="15.75" customHeight="1">
      <c r="B59" s="26"/>
      <c r="D59" s="46" t="s">
        <v>49</v>
      </c>
      <c r="E59" s="47"/>
      <c r="F59" s="47"/>
      <c r="G59" s="48" t="s">
        <v>50</v>
      </c>
      <c r="H59" s="49"/>
      <c r="J59" s="46" t="s">
        <v>49</v>
      </c>
      <c r="K59" s="47"/>
      <c r="L59" s="47"/>
      <c r="M59" s="47"/>
      <c r="N59" s="48" t="s">
        <v>50</v>
      </c>
      <c r="O59" s="47"/>
      <c r="P59" s="49"/>
      <c r="R59" s="27"/>
    </row>
    <row r="60" spans="2:18" s="9" customFormat="1" ht="14.25" customHeight="1">
      <c r="B60" s="16"/>
      <c r="R60" s="17"/>
    </row>
    <row r="61" spans="2:18" s="25" customFormat="1" ht="15.75" customHeight="1">
      <c r="B61" s="26"/>
      <c r="D61" s="41" t="s">
        <v>51</v>
      </c>
      <c r="E61" s="42"/>
      <c r="F61" s="42"/>
      <c r="G61" s="42"/>
      <c r="H61" s="43"/>
      <c r="J61" s="41" t="s">
        <v>52</v>
      </c>
      <c r="K61" s="42"/>
      <c r="L61" s="42"/>
      <c r="M61" s="42"/>
      <c r="N61" s="42"/>
      <c r="O61" s="42"/>
      <c r="P61" s="43"/>
      <c r="R61" s="27"/>
    </row>
    <row r="62" spans="2:18" s="9" customFormat="1" ht="14.25" customHeight="1">
      <c r="B62" s="16"/>
      <c r="D62" s="44"/>
      <c r="H62" s="45"/>
      <c r="J62" s="44"/>
      <c r="P62" s="45"/>
      <c r="R62" s="17"/>
    </row>
    <row r="63" spans="2:18" s="9" customFormat="1" ht="14.25" customHeight="1">
      <c r="B63" s="16"/>
      <c r="D63" s="44"/>
      <c r="H63" s="45"/>
      <c r="J63" s="44"/>
      <c r="P63" s="45"/>
      <c r="R63" s="17"/>
    </row>
    <row r="64" spans="2:18" s="9" customFormat="1" ht="14.25" customHeight="1">
      <c r="B64" s="16"/>
      <c r="D64" s="44"/>
      <c r="H64" s="45"/>
      <c r="J64" s="44"/>
      <c r="P64" s="45"/>
      <c r="R64" s="17"/>
    </row>
    <row r="65" spans="2:18" s="9" customFormat="1" ht="14.25" customHeight="1">
      <c r="B65" s="16"/>
      <c r="D65" s="44"/>
      <c r="H65" s="45"/>
      <c r="J65" s="44"/>
      <c r="P65" s="45"/>
      <c r="R65" s="17"/>
    </row>
    <row r="66" spans="2:18" s="9" customFormat="1" ht="14.25" customHeight="1">
      <c r="B66" s="16"/>
      <c r="D66" s="44"/>
      <c r="H66" s="45"/>
      <c r="J66" s="44"/>
      <c r="P66" s="45"/>
      <c r="R66" s="17"/>
    </row>
    <row r="67" spans="2:18" s="9" customFormat="1" ht="14.25" customHeight="1">
      <c r="B67" s="16"/>
      <c r="D67" s="44"/>
      <c r="H67" s="45"/>
      <c r="J67" s="44"/>
      <c r="P67" s="45"/>
      <c r="R67" s="17"/>
    </row>
    <row r="68" spans="2:18" s="9" customFormat="1" ht="14.25" customHeight="1">
      <c r="B68" s="16"/>
      <c r="D68" s="44"/>
      <c r="H68" s="45"/>
      <c r="J68" s="44"/>
      <c r="P68" s="45"/>
      <c r="R68" s="17"/>
    </row>
    <row r="69" spans="2:18" s="9" customFormat="1" ht="14.25" customHeight="1">
      <c r="B69" s="16"/>
      <c r="D69" s="44"/>
      <c r="H69" s="45"/>
      <c r="J69" s="44"/>
      <c r="P69" s="45"/>
      <c r="R69" s="17"/>
    </row>
    <row r="70" spans="2:18" s="25" customFormat="1" ht="15.75" customHeight="1">
      <c r="B70" s="26"/>
      <c r="D70" s="46" t="s">
        <v>49</v>
      </c>
      <c r="E70" s="47"/>
      <c r="F70" s="47"/>
      <c r="G70" s="48" t="s">
        <v>50</v>
      </c>
      <c r="H70" s="49"/>
      <c r="J70" s="46" t="s">
        <v>49</v>
      </c>
      <c r="K70" s="47"/>
      <c r="L70" s="47"/>
      <c r="M70" s="47"/>
      <c r="N70" s="48" t="s">
        <v>50</v>
      </c>
      <c r="O70" s="47"/>
      <c r="P70" s="49"/>
      <c r="R70" s="27"/>
    </row>
    <row r="71" spans="2:18" s="25" customFormat="1" ht="15" customHeight="1">
      <c r="B71" s="50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2"/>
    </row>
    <row r="75" spans="2:18" s="25" customFormat="1" ht="7.5" customHeight="1">
      <c r="B75" s="53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5"/>
    </row>
    <row r="76" spans="2:18" s="25" customFormat="1" ht="37.5" customHeight="1">
      <c r="B76" s="26"/>
      <c r="C76" s="142" t="s">
        <v>74</v>
      </c>
      <c r="D76" s="129"/>
      <c r="E76" s="129"/>
      <c r="F76" s="129"/>
      <c r="G76" s="129"/>
      <c r="H76" s="129"/>
      <c r="I76" s="129"/>
      <c r="J76" s="129"/>
      <c r="K76" s="129"/>
      <c r="L76" s="129"/>
      <c r="M76" s="129"/>
      <c r="N76" s="129"/>
      <c r="O76" s="129"/>
      <c r="P76" s="129"/>
      <c r="Q76" s="129"/>
      <c r="R76" s="27"/>
    </row>
    <row r="77" spans="2:18" s="25" customFormat="1" ht="7.5" customHeight="1">
      <c r="B77" s="26"/>
      <c r="R77" s="27"/>
    </row>
    <row r="78" spans="2:18" s="25" customFormat="1" ht="30.75" customHeight="1">
      <c r="B78" s="26"/>
      <c r="C78" s="22" t="s">
        <v>10</v>
      </c>
      <c r="F78" s="181" t="str">
        <f>$F$6</f>
        <v>ČNB - Úprava zapojení přípravy teplé vody I. tlakového pásma</v>
      </c>
      <c r="G78" s="129"/>
      <c r="H78" s="129"/>
      <c r="I78" s="129"/>
      <c r="J78" s="129"/>
      <c r="K78" s="129"/>
      <c r="L78" s="129"/>
      <c r="M78" s="129"/>
      <c r="N78" s="129"/>
      <c r="O78" s="129"/>
      <c r="P78" s="129"/>
      <c r="R78" s="27"/>
    </row>
    <row r="79" spans="2:18" s="25" customFormat="1" ht="37.5" customHeight="1">
      <c r="B79" s="26"/>
      <c r="C79" s="58" t="s">
        <v>71</v>
      </c>
      <c r="F79" s="143" t="str">
        <f>$F$7</f>
        <v>16-021-CNB-01 - DEM - Demontáže</v>
      </c>
      <c r="G79" s="129"/>
      <c r="H79" s="129"/>
      <c r="I79" s="129"/>
      <c r="J79" s="129"/>
      <c r="K79" s="129"/>
      <c r="L79" s="129"/>
      <c r="M79" s="129"/>
      <c r="N79" s="129"/>
      <c r="O79" s="129"/>
      <c r="P79" s="129"/>
      <c r="R79" s="27"/>
    </row>
    <row r="80" spans="2:18" s="25" customFormat="1" ht="7.5" customHeight="1">
      <c r="B80" s="26"/>
      <c r="R80" s="27"/>
    </row>
    <row r="81" spans="2:18" s="25" customFormat="1" ht="18.75" customHeight="1">
      <c r="B81" s="26"/>
      <c r="C81" s="22" t="s">
        <v>17</v>
      </c>
      <c r="F81" s="19" t="str">
        <f>$F$9</f>
        <v>Na Příkopě 864/28, Praha 1 - Nové Město</v>
      </c>
      <c r="K81" s="22" t="s">
        <v>19</v>
      </c>
      <c r="M81" s="176">
        <f>IF($O$9="","",$O$9)</f>
        <v>42802</v>
      </c>
      <c r="N81" s="129"/>
      <c r="O81" s="129"/>
      <c r="P81" s="129"/>
      <c r="R81" s="27"/>
    </row>
    <row r="82" spans="2:18" s="25" customFormat="1" ht="7.5" customHeight="1">
      <c r="B82" s="26"/>
      <c r="R82" s="27"/>
    </row>
    <row r="83" spans="2:18" s="25" customFormat="1" ht="15.75" customHeight="1">
      <c r="B83" s="26"/>
      <c r="C83" s="22" t="s">
        <v>21</v>
      </c>
      <c r="F83" s="19" t="str">
        <f>$E$12</f>
        <v>Česká národní banka, Praha 1</v>
      </c>
      <c r="K83" s="22" t="s">
        <v>28</v>
      </c>
      <c r="M83" s="144" t="str">
        <f>$E$18</f>
        <v>Projekční kancelář Černý a Ferst, Praha 8</v>
      </c>
      <c r="N83" s="129"/>
      <c r="O83" s="129"/>
      <c r="P83" s="129"/>
      <c r="Q83" s="129"/>
      <c r="R83" s="27"/>
    </row>
    <row r="84" spans="2:18" s="25" customFormat="1" ht="15" customHeight="1">
      <c r="B84" s="26"/>
      <c r="C84" s="22" t="s">
        <v>26</v>
      </c>
      <c r="F84" s="19" t="str">
        <f>IF($E$15="","",$E$15)</f>
        <v>Vyplň údaj</v>
      </c>
      <c r="K84" s="22" t="s">
        <v>31</v>
      </c>
      <c r="M84" s="144" t="str">
        <f>$E$21</f>
        <v>Projekční kancelář Černý a Ferst, Praha 8</v>
      </c>
      <c r="N84" s="129"/>
      <c r="O84" s="129"/>
      <c r="P84" s="129"/>
      <c r="Q84" s="129"/>
      <c r="R84" s="27"/>
    </row>
    <row r="85" spans="2:18" s="25" customFormat="1" ht="11.25" customHeight="1">
      <c r="B85" s="26"/>
      <c r="R85" s="27"/>
    </row>
    <row r="86" spans="2:18" s="25" customFormat="1" ht="30" customHeight="1">
      <c r="B86" s="26"/>
      <c r="C86" s="184" t="s">
        <v>75</v>
      </c>
      <c r="D86" s="122"/>
      <c r="E86" s="122"/>
      <c r="F86" s="122"/>
      <c r="G86" s="122"/>
      <c r="H86" s="184" t="s">
        <v>76</v>
      </c>
      <c r="I86" s="122"/>
      <c r="J86" s="122"/>
      <c r="K86" s="184" t="s">
        <v>77</v>
      </c>
      <c r="L86" s="122"/>
      <c r="M86" s="184" t="s">
        <v>78</v>
      </c>
      <c r="N86" s="122"/>
      <c r="O86" s="129"/>
      <c r="P86" s="129"/>
      <c r="Q86" s="129"/>
      <c r="R86" s="27"/>
    </row>
    <row r="87" spans="2:18" s="25" customFormat="1" ht="11.25" customHeight="1">
      <c r="B87" s="26"/>
      <c r="R87" s="27"/>
    </row>
    <row r="88" spans="2:47" s="25" customFormat="1" ht="30" customHeight="1">
      <c r="B88" s="26"/>
      <c r="C88" s="64" t="s">
        <v>79</v>
      </c>
      <c r="H88" s="130">
        <f>H89</f>
        <v>0</v>
      </c>
      <c r="I88" s="129"/>
      <c r="J88" s="129"/>
      <c r="K88" s="130">
        <f>K89</f>
        <v>0</v>
      </c>
      <c r="L88" s="129"/>
      <c r="M88" s="130">
        <f>$M$120</f>
        <v>0</v>
      </c>
      <c r="N88" s="129"/>
      <c r="O88" s="129"/>
      <c r="P88" s="129"/>
      <c r="Q88" s="129"/>
      <c r="R88" s="27"/>
      <c r="AU88" s="25" t="s">
        <v>80</v>
      </c>
    </row>
    <row r="89" spans="2:18" s="82" customFormat="1" ht="25.5" customHeight="1">
      <c r="B89" s="81"/>
      <c r="D89" s="83" t="s">
        <v>81</v>
      </c>
      <c r="H89" s="183">
        <f>SUM(H90:J93)</f>
        <v>0</v>
      </c>
      <c r="I89" s="182"/>
      <c r="J89" s="182"/>
      <c r="K89" s="183">
        <f>SUM(K90:L93)</f>
        <v>0</v>
      </c>
      <c r="L89" s="182"/>
      <c r="M89" s="183">
        <f>$M$121</f>
        <v>0</v>
      </c>
      <c r="N89" s="182"/>
      <c r="O89" s="182"/>
      <c r="P89" s="182"/>
      <c r="Q89" s="182"/>
      <c r="R89" s="84"/>
    </row>
    <row r="90" spans="2:18" s="77" customFormat="1" ht="21" customHeight="1">
      <c r="B90" s="85"/>
      <c r="D90" s="70" t="s">
        <v>82</v>
      </c>
      <c r="H90" s="128">
        <f>U122</f>
        <v>0</v>
      </c>
      <c r="I90" s="182"/>
      <c r="J90" s="182"/>
      <c r="K90" s="128">
        <f>V122</f>
        <v>0</v>
      </c>
      <c r="L90" s="182"/>
      <c r="M90" s="128">
        <f>$M$122</f>
        <v>0</v>
      </c>
      <c r="N90" s="182"/>
      <c r="O90" s="182"/>
      <c r="P90" s="182"/>
      <c r="Q90" s="182"/>
      <c r="R90" s="86"/>
    </row>
    <row r="91" spans="2:20" s="77" customFormat="1" ht="21" customHeight="1">
      <c r="B91" s="85"/>
      <c r="D91" s="70" t="s">
        <v>83</v>
      </c>
      <c r="H91" s="128">
        <f>U126</f>
        <v>0</v>
      </c>
      <c r="I91" s="182"/>
      <c r="J91" s="182"/>
      <c r="K91" s="128">
        <f>V126</f>
        <v>0</v>
      </c>
      <c r="L91" s="182"/>
      <c r="M91" s="128">
        <f>$M$126</f>
        <v>0</v>
      </c>
      <c r="N91" s="182"/>
      <c r="O91" s="182"/>
      <c r="P91" s="182"/>
      <c r="Q91" s="182"/>
      <c r="R91" s="86"/>
      <c r="T91" s="87"/>
    </row>
    <row r="92" spans="2:18" s="77" customFormat="1" ht="21" customHeight="1">
      <c r="B92" s="85"/>
      <c r="D92" s="70" t="s">
        <v>84</v>
      </c>
      <c r="H92" s="128">
        <f>U141</f>
        <v>0</v>
      </c>
      <c r="I92" s="182"/>
      <c r="J92" s="182"/>
      <c r="K92" s="128">
        <f>V141</f>
        <v>0</v>
      </c>
      <c r="L92" s="182"/>
      <c r="M92" s="128">
        <f>$M$141</f>
        <v>0</v>
      </c>
      <c r="N92" s="182"/>
      <c r="O92" s="182"/>
      <c r="P92" s="182"/>
      <c r="Q92" s="182"/>
      <c r="R92" s="86"/>
    </row>
    <row r="93" spans="2:22" s="77" customFormat="1" ht="21" customHeight="1">
      <c r="B93" s="85"/>
      <c r="D93" s="70" t="s">
        <v>85</v>
      </c>
      <c r="H93" s="128">
        <f>U146</f>
        <v>0</v>
      </c>
      <c r="I93" s="182"/>
      <c r="J93" s="182"/>
      <c r="K93" s="128">
        <f>V146</f>
        <v>0</v>
      </c>
      <c r="L93" s="182"/>
      <c r="M93" s="128">
        <f>$M$146</f>
        <v>0</v>
      </c>
      <c r="N93" s="182"/>
      <c r="O93" s="182"/>
      <c r="P93" s="182"/>
      <c r="Q93" s="182"/>
      <c r="R93" s="86"/>
      <c r="T93" s="12"/>
      <c r="U93" s="12"/>
      <c r="V93" s="12"/>
    </row>
    <row r="94" spans="2:22" s="25" customFormat="1" ht="22.5" customHeight="1">
      <c r="B94" s="26"/>
      <c r="R94" s="27"/>
      <c r="T94" s="12"/>
      <c r="U94" s="12"/>
      <c r="V94" s="12"/>
    </row>
    <row r="95" spans="2:22" s="25" customFormat="1" ht="30" customHeight="1">
      <c r="B95" s="26"/>
      <c r="C95" s="64" t="s">
        <v>86</v>
      </c>
      <c r="M95" s="130">
        <f>ROUND($M$96+$M$97+$M$98+$M$99+$M$100+$M$101,2)</f>
        <v>0</v>
      </c>
      <c r="N95" s="129"/>
      <c r="O95" s="129"/>
      <c r="P95" s="129"/>
      <c r="Q95" s="129"/>
      <c r="R95" s="27"/>
      <c r="T95" s="12"/>
      <c r="U95" s="11"/>
      <c r="V95" s="12"/>
    </row>
    <row r="96" spans="2:61" s="25" customFormat="1" ht="18.75" customHeight="1">
      <c r="B96" s="26"/>
      <c r="D96" s="70" t="s">
        <v>87</v>
      </c>
      <c r="E96" s="70"/>
      <c r="F96" s="70"/>
      <c r="G96" s="70"/>
      <c r="H96" s="70"/>
      <c r="M96" s="127">
        <v>0</v>
      </c>
      <c r="N96" s="126"/>
      <c r="O96" s="126"/>
      <c r="P96" s="126"/>
      <c r="Q96" s="126"/>
      <c r="R96" s="27"/>
      <c r="T96" s="12"/>
      <c r="U96" s="11"/>
      <c r="V96" s="12"/>
      <c r="BE96" s="88"/>
      <c r="BF96" s="88"/>
      <c r="BG96" s="88"/>
      <c r="BH96" s="88"/>
      <c r="BI96" s="88"/>
    </row>
    <row r="97" spans="2:61" s="25" customFormat="1" ht="18.75" customHeight="1">
      <c r="B97" s="26"/>
      <c r="D97" s="70" t="s">
        <v>88</v>
      </c>
      <c r="E97" s="70"/>
      <c r="F97" s="70"/>
      <c r="G97" s="70"/>
      <c r="H97" s="70"/>
      <c r="M97" s="127">
        <v>0</v>
      </c>
      <c r="N97" s="126"/>
      <c r="O97" s="126"/>
      <c r="P97" s="126"/>
      <c r="Q97" s="126"/>
      <c r="R97" s="27"/>
      <c r="T97" s="12"/>
      <c r="U97" s="11"/>
      <c r="V97" s="12"/>
      <c r="BE97" s="88"/>
      <c r="BF97" s="88"/>
      <c r="BG97" s="88"/>
      <c r="BH97" s="88"/>
      <c r="BI97" s="88"/>
    </row>
    <row r="98" spans="2:61" s="25" customFormat="1" ht="18.75" customHeight="1">
      <c r="B98" s="26"/>
      <c r="D98" s="70" t="s">
        <v>89</v>
      </c>
      <c r="E98" s="70"/>
      <c r="F98" s="70"/>
      <c r="G98" s="70"/>
      <c r="H98" s="70"/>
      <c r="M98" s="127">
        <v>0</v>
      </c>
      <c r="N98" s="126"/>
      <c r="O98" s="126"/>
      <c r="P98" s="126"/>
      <c r="Q98" s="126"/>
      <c r="R98" s="27"/>
      <c r="T98" s="12"/>
      <c r="U98" s="11"/>
      <c r="V98" s="12"/>
      <c r="BE98" s="88"/>
      <c r="BF98" s="88"/>
      <c r="BG98" s="88"/>
      <c r="BH98" s="88"/>
      <c r="BI98" s="88"/>
    </row>
    <row r="99" spans="2:61" s="25" customFormat="1" ht="18.75" customHeight="1">
      <c r="B99" s="26"/>
      <c r="D99" s="70" t="s">
        <v>90</v>
      </c>
      <c r="E99" s="70"/>
      <c r="F99" s="70"/>
      <c r="G99" s="70"/>
      <c r="H99" s="70"/>
      <c r="M99" s="127">
        <v>0</v>
      </c>
      <c r="N99" s="126"/>
      <c r="O99" s="126"/>
      <c r="P99" s="126"/>
      <c r="Q99" s="126"/>
      <c r="R99" s="27"/>
      <c r="T99" s="12"/>
      <c r="U99" s="11"/>
      <c r="V99" s="12"/>
      <c r="BE99" s="88"/>
      <c r="BF99" s="88"/>
      <c r="BG99" s="88"/>
      <c r="BH99" s="88"/>
      <c r="BI99" s="88"/>
    </row>
    <row r="100" spans="2:61" s="25" customFormat="1" ht="18.75" customHeight="1">
      <c r="B100" s="26"/>
      <c r="C100" s="70"/>
      <c r="D100" s="70" t="s">
        <v>91</v>
      </c>
      <c r="E100" s="70"/>
      <c r="F100" s="70"/>
      <c r="G100" s="70"/>
      <c r="H100" s="70"/>
      <c r="M100" s="127">
        <v>0</v>
      </c>
      <c r="N100" s="126"/>
      <c r="O100" s="126"/>
      <c r="P100" s="126"/>
      <c r="Q100" s="126"/>
      <c r="R100" s="27"/>
      <c r="T100" s="12"/>
      <c r="U100" s="11"/>
      <c r="V100" s="12"/>
      <c r="BE100" s="88"/>
      <c r="BF100" s="88"/>
      <c r="BG100" s="88"/>
      <c r="BH100" s="88"/>
      <c r="BI100" s="88"/>
    </row>
    <row r="101" spans="2:61" s="25" customFormat="1" ht="18.75" customHeight="1">
      <c r="B101" s="26"/>
      <c r="D101" s="70" t="s">
        <v>92</v>
      </c>
      <c r="M101" s="127">
        <v>0</v>
      </c>
      <c r="N101" s="126"/>
      <c r="O101" s="126"/>
      <c r="P101" s="126"/>
      <c r="Q101" s="126"/>
      <c r="R101" s="27"/>
      <c r="T101" s="12"/>
      <c r="U101" s="11"/>
      <c r="V101" s="12"/>
      <c r="BE101" s="88"/>
      <c r="BF101" s="88"/>
      <c r="BG101" s="88"/>
      <c r="BH101" s="88"/>
      <c r="BI101" s="88"/>
    </row>
    <row r="102" spans="2:22" s="25" customFormat="1" ht="14.25" customHeight="1">
      <c r="B102" s="26"/>
      <c r="R102" s="27"/>
      <c r="T102" s="12"/>
      <c r="U102" s="12"/>
      <c r="V102" s="12"/>
    </row>
    <row r="103" spans="2:22" s="25" customFormat="1" ht="30" customHeight="1">
      <c r="B103" s="26"/>
      <c r="C103" s="71" t="s">
        <v>67</v>
      </c>
      <c r="D103" s="37"/>
      <c r="E103" s="37"/>
      <c r="F103" s="37"/>
      <c r="G103" s="37"/>
      <c r="H103" s="37"/>
      <c r="I103" s="37"/>
      <c r="J103" s="37"/>
      <c r="K103" s="37"/>
      <c r="L103" s="180">
        <f>($M$88+$M$95)</f>
        <v>0</v>
      </c>
      <c r="M103" s="122"/>
      <c r="N103" s="122"/>
      <c r="O103" s="122"/>
      <c r="P103" s="122"/>
      <c r="Q103" s="122"/>
      <c r="R103" s="27"/>
      <c r="T103" s="12"/>
      <c r="U103" s="12"/>
      <c r="V103" s="12"/>
    </row>
    <row r="104" spans="2:22" s="25" customFormat="1" ht="7.5" customHeight="1">
      <c r="B104" s="50"/>
      <c r="C104" s="51"/>
      <c r="D104" s="51"/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2"/>
      <c r="T104" s="12"/>
      <c r="U104" s="12"/>
      <c r="V104" s="12"/>
    </row>
    <row r="108" spans="2:18" s="25" customFormat="1" ht="7.5" customHeight="1">
      <c r="B108" s="53"/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5"/>
    </row>
    <row r="109" spans="2:18" s="25" customFormat="1" ht="37.5" customHeight="1">
      <c r="B109" s="26"/>
      <c r="C109" s="142" t="s">
        <v>93</v>
      </c>
      <c r="D109" s="129"/>
      <c r="E109" s="129"/>
      <c r="F109" s="129"/>
      <c r="G109" s="129"/>
      <c r="H109" s="129"/>
      <c r="I109" s="129"/>
      <c r="J109" s="129"/>
      <c r="K109" s="129"/>
      <c r="L109" s="129"/>
      <c r="M109" s="129"/>
      <c r="N109" s="129"/>
      <c r="O109" s="129"/>
      <c r="P109" s="129"/>
      <c r="Q109" s="129"/>
      <c r="R109" s="27"/>
    </row>
    <row r="110" spans="2:18" s="25" customFormat="1" ht="7.5" customHeight="1">
      <c r="B110" s="26"/>
      <c r="R110" s="27"/>
    </row>
    <row r="111" spans="2:18" s="25" customFormat="1" ht="30.75" customHeight="1">
      <c r="B111" s="26"/>
      <c r="C111" s="22" t="s">
        <v>10</v>
      </c>
      <c r="F111" s="181" t="str">
        <f>$F$6</f>
        <v>ČNB - Úprava zapojení přípravy teplé vody I. tlakového pásma</v>
      </c>
      <c r="G111" s="129"/>
      <c r="H111" s="129"/>
      <c r="I111" s="129"/>
      <c r="J111" s="129"/>
      <c r="K111" s="129"/>
      <c r="L111" s="129"/>
      <c r="M111" s="129"/>
      <c r="N111" s="129"/>
      <c r="O111" s="129"/>
      <c r="P111" s="129"/>
      <c r="R111" s="27"/>
    </row>
    <row r="112" spans="2:18" s="25" customFormat="1" ht="37.5" customHeight="1">
      <c r="B112" s="26"/>
      <c r="C112" s="58" t="s">
        <v>71</v>
      </c>
      <c r="F112" s="143" t="str">
        <f>$F$7</f>
        <v>16-021-CNB-01 - DEM - Demontáže</v>
      </c>
      <c r="G112" s="129"/>
      <c r="H112" s="129"/>
      <c r="I112" s="129"/>
      <c r="J112" s="129"/>
      <c r="K112" s="129"/>
      <c r="L112" s="129"/>
      <c r="M112" s="129"/>
      <c r="N112" s="129"/>
      <c r="O112" s="129"/>
      <c r="P112" s="129"/>
      <c r="R112" s="27"/>
    </row>
    <row r="113" spans="2:18" s="25" customFormat="1" ht="7.5" customHeight="1">
      <c r="B113" s="26"/>
      <c r="R113" s="27"/>
    </row>
    <row r="114" spans="2:18" s="25" customFormat="1" ht="18.75" customHeight="1">
      <c r="B114" s="26"/>
      <c r="C114" s="22" t="s">
        <v>17</v>
      </c>
      <c r="F114" s="19" t="str">
        <f>$F$9</f>
        <v>Na Příkopě 864/28, Praha 1 - Nové Město</v>
      </c>
      <c r="K114" s="22" t="s">
        <v>19</v>
      </c>
      <c r="M114" s="176">
        <f>IF($O$9="","",$O$9)</f>
        <v>42802</v>
      </c>
      <c r="N114" s="129"/>
      <c r="O114" s="129"/>
      <c r="P114" s="129"/>
      <c r="R114" s="27"/>
    </row>
    <row r="115" spans="2:18" s="25" customFormat="1" ht="7.5" customHeight="1">
      <c r="B115" s="26"/>
      <c r="R115" s="27"/>
    </row>
    <row r="116" spans="2:18" s="25" customFormat="1" ht="15.75" customHeight="1">
      <c r="B116" s="26"/>
      <c r="C116" s="22" t="s">
        <v>21</v>
      </c>
      <c r="F116" s="19" t="str">
        <f>$E$12</f>
        <v>Česká národní banka, Praha 1</v>
      </c>
      <c r="K116" s="22" t="s">
        <v>28</v>
      </c>
      <c r="M116" s="144" t="str">
        <f>$E$18</f>
        <v>Projekční kancelář Černý a Ferst, Praha 8</v>
      </c>
      <c r="N116" s="129"/>
      <c r="O116" s="129"/>
      <c r="P116" s="129"/>
      <c r="Q116" s="129"/>
      <c r="R116" s="27"/>
    </row>
    <row r="117" spans="2:18" s="25" customFormat="1" ht="15" customHeight="1">
      <c r="B117" s="26"/>
      <c r="C117" s="22" t="s">
        <v>26</v>
      </c>
      <c r="F117" s="19" t="str">
        <f>IF($E$15="","",$E$15)</f>
        <v>Vyplň údaj</v>
      </c>
      <c r="K117" s="22" t="s">
        <v>31</v>
      </c>
      <c r="M117" s="144" t="str">
        <f>$E$21</f>
        <v>Projekční kancelář Černý a Ferst, Praha 8</v>
      </c>
      <c r="N117" s="129"/>
      <c r="O117" s="129"/>
      <c r="P117" s="129"/>
      <c r="Q117" s="129"/>
      <c r="R117" s="27"/>
    </row>
    <row r="118" spans="2:18" s="25" customFormat="1" ht="11.25" customHeight="1">
      <c r="B118" s="26"/>
      <c r="R118" s="27"/>
    </row>
    <row r="119" spans="2:30" s="93" customFormat="1" ht="30" customHeight="1">
      <c r="B119" s="89"/>
      <c r="C119" s="90" t="s">
        <v>94</v>
      </c>
      <c r="D119" s="91" t="s">
        <v>95</v>
      </c>
      <c r="E119" s="91" t="s">
        <v>54</v>
      </c>
      <c r="F119" s="177" t="s">
        <v>96</v>
      </c>
      <c r="G119" s="178"/>
      <c r="H119" s="178"/>
      <c r="I119" s="178"/>
      <c r="J119" s="91" t="s">
        <v>97</v>
      </c>
      <c r="K119" s="91" t="s">
        <v>98</v>
      </c>
      <c r="L119" s="91" t="s">
        <v>99</v>
      </c>
      <c r="M119" s="177" t="s">
        <v>100</v>
      </c>
      <c r="N119" s="178"/>
      <c r="O119" s="178"/>
      <c r="P119" s="177" t="s">
        <v>101</v>
      </c>
      <c r="Q119" s="179"/>
      <c r="R119" s="92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</row>
    <row r="120" spans="2:63" s="25" customFormat="1" ht="30" customHeight="1">
      <c r="B120" s="26"/>
      <c r="C120" s="64" t="s">
        <v>73</v>
      </c>
      <c r="M120" s="170">
        <f>M121</f>
        <v>0</v>
      </c>
      <c r="N120" s="129"/>
      <c r="O120" s="129"/>
      <c r="P120" s="129"/>
      <c r="Q120" s="129"/>
      <c r="R120" s="27"/>
      <c r="T120" s="12"/>
      <c r="U120" s="12"/>
      <c r="V120" s="12"/>
      <c r="W120" s="94"/>
      <c r="X120" s="94"/>
      <c r="Y120" s="12"/>
      <c r="Z120" s="94"/>
      <c r="AA120" s="12"/>
      <c r="AB120" s="94"/>
      <c r="AC120" s="12"/>
      <c r="AD120" s="94"/>
      <c r="BK120" s="95"/>
    </row>
    <row r="121" spans="2:63" s="97" customFormat="1" ht="37.5" customHeight="1">
      <c r="B121" s="96"/>
      <c r="D121" s="98" t="s">
        <v>81</v>
      </c>
      <c r="E121" s="98"/>
      <c r="F121" s="98"/>
      <c r="G121" s="98"/>
      <c r="H121" s="98"/>
      <c r="I121" s="98"/>
      <c r="J121" s="98"/>
      <c r="K121" s="98"/>
      <c r="L121" s="98"/>
      <c r="M121" s="162">
        <f>M122+M126+M141+M146</f>
        <v>0</v>
      </c>
      <c r="N121" s="171"/>
      <c r="O121" s="171"/>
      <c r="P121" s="171" t="s">
        <v>102</v>
      </c>
      <c r="Q121" s="172"/>
      <c r="R121" s="100"/>
      <c r="T121" s="101"/>
      <c r="U121" s="101"/>
      <c r="V121" s="101"/>
      <c r="W121" s="94"/>
      <c r="X121" s="94"/>
      <c r="Y121" s="101"/>
      <c r="Z121" s="94"/>
      <c r="AA121" s="101"/>
      <c r="AB121" s="94"/>
      <c r="AC121" s="101"/>
      <c r="AD121" s="94"/>
      <c r="AR121" s="99"/>
      <c r="AT121" s="99"/>
      <c r="AU121" s="99"/>
      <c r="AY121" s="99"/>
      <c r="BK121" s="102"/>
    </row>
    <row r="122" spans="2:63" s="97" customFormat="1" ht="21" customHeight="1">
      <c r="B122" s="96"/>
      <c r="D122" s="103" t="s">
        <v>82</v>
      </c>
      <c r="E122" s="103"/>
      <c r="F122" s="103"/>
      <c r="G122" s="103"/>
      <c r="H122" s="103"/>
      <c r="I122" s="103"/>
      <c r="J122" s="103"/>
      <c r="K122" s="103"/>
      <c r="L122" s="103"/>
      <c r="M122" s="173">
        <f>SUM(P123:Q125)</f>
        <v>0</v>
      </c>
      <c r="N122" s="174"/>
      <c r="O122" s="174"/>
      <c r="P122" s="174"/>
      <c r="Q122" s="172"/>
      <c r="R122" s="100"/>
      <c r="T122" s="101"/>
      <c r="U122" s="104">
        <f>SUM(U123:U125)</f>
        <v>0</v>
      </c>
      <c r="V122" s="104">
        <f>SUM(V123:V125)</f>
        <v>0</v>
      </c>
      <c r="W122" s="94"/>
      <c r="X122" s="94"/>
      <c r="Y122" s="101"/>
      <c r="Z122" s="94"/>
      <c r="AA122" s="101"/>
      <c r="AB122" s="94"/>
      <c r="AC122" s="101"/>
      <c r="AD122" s="94"/>
      <c r="AR122" s="99"/>
      <c r="AT122" s="99"/>
      <c r="AU122" s="99"/>
      <c r="AY122" s="99"/>
      <c r="BK122" s="102"/>
    </row>
    <row r="123" spans="2:63" s="25" customFormat="1" ht="27" customHeight="1">
      <c r="B123" s="26"/>
      <c r="C123" s="105" t="s">
        <v>16</v>
      </c>
      <c r="D123" s="105" t="s">
        <v>103</v>
      </c>
      <c r="E123" s="106" t="s">
        <v>104</v>
      </c>
      <c r="F123" s="165" t="s">
        <v>105</v>
      </c>
      <c r="G123" s="166"/>
      <c r="H123" s="166"/>
      <c r="I123" s="166"/>
      <c r="J123" s="107" t="s">
        <v>106</v>
      </c>
      <c r="K123" s="108">
        <v>99.9</v>
      </c>
      <c r="L123" s="72">
        <v>0</v>
      </c>
      <c r="M123" s="168">
        <v>0</v>
      </c>
      <c r="N123" s="169"/>
      <c r="O123" s="169"/>
      <c r="P123" s="167">
        <f>ROUND((L123+M123)*K123,2)</f>
        <v>0</v>
      </c>
      <c r="Q123" s="166"/>
      <c r="R123" s="27"/>
      <c r="T123" s="12"/>
      <c r="U123" s="109">
        <f>L123*K123</f>
        <v>0</v>
      </c>
      <c r="V123" s="110">
        <f>M123*K123</f>
        <v>0</v>
      </c>
      <c r="W123" s="110"/>
      <c r="X123" s="65"/>
      <c r="Y123" s="12"/>
      <c r="Z123" s="65"/>
      <c r="AA123" s="65"/>
      <c r="AB123" s="65"/>
      <c r="AC123" s="65"/>
      <c r="AD123" s="65"/>
      <c r="BE123" s="88"/>
      <c r="BF123" s="88"/>
      <c r="BG123" s="88"/>
      <c r="BH123" s="88"/>
      <c r="BI123" s="88"/>
      <c r="BK123" s="88"/>
    </row>
    <row r="124" spans="2:63" s="25" customFormat="1" ht="27" customHeight="1">
      <c r="B124" s="26"/>
      <c r="C124" s="105" t="s">
        <v>69</v>
      </c>
      <c r="D124" s="105" t="s">
        <v>103</v>
      </c>
      <c r="E124" s="106" t="s">
        <v>108</v>
      </c>
      <c r="F124" s="165" t="s">
        <v>109</v>
      </c>
      <c r="G124" s="166"/>
      <c r="H124" s="166"/>
      <c r="I124" s="166"/>
      <c r="J124" s="107" t="s">
        <v>106</v>
      </c>
      <c r="K124" s="108">
        <v>5</v>
      </c>
      <c r="L124" s="72">
        <v>0</v>
      </c>
      <c r="M124" s="168">
        <v>0</v>
      </c>
      <c r="N124" s="169"/>
      <c r="O124" s="169"/>
      <c r="P124" s="167">
        <f>ROUND((L124+M124)*K124,2)</f>
        <v>0</v>
      </c>
      <c r="Q124" s="166"/>
      <c r="R124" s="27"/>
      <c r="T124" s="12"/>
      <c r="U124" s="109">
        <f>L124*K124</f>
        <v>0</v>
      </c>
      <c r="V124" s="110">
        <f>M124*K124</f>
        <v>0</v>
      </c>
      <c r="W124" s="65"/>
      <c r="X124" s="65"/>
      <c r="Y124" s="12"/>
      <c r="Z124" s="65"/>
      <c r="AA124" s="65"/>
      <c r="AB124" s="65"/>
      <c r="AC124" s="65"/>
      <c r="AD124" s="65"/>
      <c r="BE124" s="88"/>
      <c r="BF124" s="88"/>
      <c r="BG124" s="88"/>
      <c r="BH124" s="88"/>
      <c r="BI124" s="88"/>
      <c r="BK124" s="88"/>
    </row>
    <row r="125" spans="2:63" s="25" customFormat="1" ht="27" customHeight="1">
      <c r="B125" s="26"/>
      <c r="C125" s="105" t="s">
        <v>110</v>
      </c>
      <c r="D125" s="105" t="s">
        <v>103</v>
      </c>
      <c r="E125" s="106" t="s">
        <v>111</v>
      </c>
      <c r="F125" s="165" t="s">
        <v>112</v>
      </c>
      <c r="G125" s="166"/>
      <c r="H125" s="166"/>
      <c r="I125" s="166"/>
      <c r="J125" s="107" t="s">
        <v>113</v>
      </c>
      <c r="K125" s="108">
        <v>0.545</v>
      </c>
      <c r="L125" s="72">
        <v>0</v>
      </c>
      <c r="M125" s="168">
        <v>0</v>
      </c>
      <c r="N125" s="169"/>
      <c r="O125" s="169"/>
      <c r="P125" s="167">
        <f>ROUND((L125+M125)*K125,2)</f>
        <v>0</v>
      </c>
      <c r="Q125" s="166"/>
      <c r="R125" s="27"/>
      <c r="T125" s="12"/>
      <c r="U125" s="109">
        <f>L125*K125</f>
        <v>0</v>
      </c>
      <c r="V125" s="110">
        <f>M125*K125</f>
        <v>0</v>
      </c>
      <c r="W125" s="65"/>
      <c r="X125" s="65"/>
      <c r="Y125" s="12"/>
      <c r="Z125" s="65"/>
      <c r="AA125" s="65"/>
      <c r="AB125" s="65"/>
      <c r="AC125" s="65"/>
      <c r="AD125" s="65"/>
      <c r="BE125" s="88"/>
      <c r="BF125" s="88"/>
      <c r="BG125" s="88"/>
      <c r="BH125" s="88"/>
      <c r="BI125" s="88"/>
      <c r="BK125" s="88"/>
    </row>
    <row r="126" spans="2:63" s="97" customFormat="1" ht="30.75" customHeight="1">
      <c r="B126" s="96"/>
      <c r="D126" s="103" t="s">
        <v>83</v>
      </c>
      <c r="E126" s="103"/>
      <c r="F126" s="103"/>
      <c r="G126" s="103"/>
      <c r="H126" s="103"/>
      <c r="I126" s="103"/>
      <c r="J126" s="103"/>
      <c r="K126" s="111"/>
      <c r="L126" s="103"/>
      <c r="M126" s="175">
        <f>SUM(P127:Q140)</f>
        <v>0</v>
      </c>
      <c r="N126" s="174"/>
      <c r="O126" s="174"/>
      <c r="P126" s="174" t="s">
        <v>102</v>
      </c>
      <c r="Q126" s="172"/>
      <c r="R126" s="100"/>
      <c r="T126" s="101"/>
      <c r="U126" s="112">
        <f>SUM(U127:U140)</f>
        <v>0</v>
      </c>
      <c r="V126" s="113">
        <f>SUM(V127:V140)</f>
        <v>0</v>
      </c>
      <c r="W126" s="94"/>
      <c r="X126" s="94"/>
      <c r="Y126" s="101"/>
      <c r="Z126" s="94"/>
      <c r="AA126" s="101"/>
      <c r="AB126" s="94"/>
      <c r="AC126" s="101"/>
      <c r="AD126" s="94"/>
      <c r="AR126" s="99"/>
      <c r="AT126" s="99"/>
      <c r="AU126" s="99"/>
      <c r="AY126" s="99"/>
      <c r="BK126" s="102"/>
    </row>
    <row r="127" spans="2:63" s="25" customFormat="1" ht="27" customHeight="1">
      <c r="B127" s="26"/>
      <c r="C127" s="105" t="s">
        <v>114</v>
      </c>
      <c r="D127" s="105" t="s">
        <v>103</v>
      </c>
      <c r="E127" s="106" t="s">
        <v>115</v>
      </c>
      <c r="F127" s="165" t="s">
        <v>116</v>
      </c>
      <c r="G127" s="166"/>
      <c r="H127" s="166"/>
      <c r="I127" s="166"/>
      <c r="J127" s="107" t="s">
        <v>106</v>
      </c>
      <c r="K127" s="108">
        <v>11.4</v>
      </c>
      <c r="L127" s="72">
        <v>0</v>
      </c>
      <c r="M127" s="168">
        <v>0</v>
      </c>
      <c r="N127" s="169"/>
      <c r="O127" s="169"/>
      <c r="P127" s="167">
        <f>ROUND((L127+M127)*K127,2)</f>
        <v>0</v>
      </c>
      <c r="Q127" s="166"/>
      <c r="R127" s="27"/>
      <c r="T127" s="12"/>
      <c r="U127" s="109">
        <f>L127*K127</f>
        <v>0</v>
      </c>
      <c r="V127" s="110">
        <f>M127*K127</f>
        <v>0</v>
      </c>
      <c r="W127" s="65"/>
      <c r="X127" s="65"/>
      <c r="Y127" s="12"/>
      <c r="Z127" s="65"/>
      <c r="AA127" s="65"/>
      <c r="AB127" s="65"/>
      <c r="AC127" s="65"/>
      <c r="AD127" s="65"/>
      <c r="BE127" s="88"/>
      <c r="BF127" s="88"/>
      <c r="BG127" s="88"/>
      <c r="BH127" s="88"/>
      <c r="BI127" s="88"/>
      <c r="BK127" s="88"/>
    </row>
    <row r="128" spans="2:63" s="25" customFormat="1" ht="27" customHeight="1">
      <c r="B128" s="26"/>
      <c r="C128" s="105" t="s">
        <v>117</v>
      </c>
      <c r="D128" s="105" t="s">
        <v>103</v>
      </c>
      <c r="E128" s="106" t="s">
        <v>118</v>
      </c>
      <c r="F128" s="165" t="s">
        <v>119</v>
      </c>
      <c r="G128" s="166"/>
      <c r="H128" s="166"/>
      <c r="I128" s="166"/>
      <c r="J128" s="107" t="s">
        <v>106</v>
      </c>
      <c r="K128" s="108">
        <v>1</v>
      </c>
      <c r="L128" s="72">
        <v>0</v>
      </c>
      <c r="M128" s="168">
        <v>0</v>
      </c>
      <c r="N128" s="169"/>
      <c r="O128" s="169"/>
      <c r="P128" s="167">
        <f aca="true" t="shared" si="0" ref="P128:P140">ROUND((L128+M128)*K128,2)</f>
        <v>0</v>
      </c>
      <c r="Q128" s="166"/>
      <c r="R128" s="27"/>
      <c r="T128" s="12"/>
      <c r="U128" s="109">
        <f aca="true" t="shared" si="1" ref="U128:U140">L128*K128</f>
        <v>0</v>
      </c>
      <c r="V128" s="110">
        <f aca="true" t="shared" si="2" ref="V128:V140">M128*K128</f>
        <v>0</v>
      </c>
      <c r="W128" s="65"/>
      <c r="X128" s="65"/>
      <c r="Y128" s="12"/>
      <c r="Z128" s="65"/>
      <c r="AA128" s="65"/>
      <c r="AB128" s="65"/>
      <c r="AC128" s="65"/>
      <c r="AD128" s="65"/>
      <c r="BE128" s="88"/>
      <c r="BF128" s="88"/>
      <c r="BG128" s="88"/>
      <c r="BH128" s="88"/>
      <c r="BI128" s="88"/>
      <c r="BK128" s="88"/>
    </row>
    <row r="129" spans="2:63" s="25" customFormat="1" ht="27" customHeight="1">
      <c r="B129" s="26"/>
      <c r="C129" s="105" t="s">
        <v>120</v>
      </c>
      <c r="D129" s="105" t="s">
        <v>103</v>
      </c>
      <c r="E129" s="106" t="s">
        <v>121</v>
      </c>
      <c r="F129" s="165" t="s">
        <v>122</v>
      </c>
      <c r="G129" s="166"/>
      <c r="H129" s="166"/>
      <c r="I129" s="166"/>
      <c r="J129" s="107" t="s">
        <v>106</v>
      </c>
      <c r="K129" s="108">
        <v>82.5</v>
      </c>
      <c r="L129" s="72">
        <v>0</v>
      </c>
      <c r="M129" s="168">
        <v>0</v>
      </c>
      <c r="N129" s="169"/>
      <c r="O129" s="169"/>
      <c r="P129" s="167">
        <f t="shared" si="0"/>
        <v>0</v>
      </c>
      <c r="Q129" s="166"/>
      <c r="R129" s="27"/>
      <c r="T129" s="12"/>
      <c r="U129" s="109">
        <f t="shared" si="1"/>
        <v>0</v>
      </c>
      <c r="V129" s="110">
        <f t="shared" si="2"/>
        <v>0</v>
      </c>
      <c r="W129" s="65"/>
      <c r="X129" s="65"/>
      <c r="Y129" s="12"/>
      <c r="Z129" s="65"/>
      <c r="AA129" s="65"/>
      <c r="AB129" s="65"/>
      <c r="AC129" s="65"/>
      <c r="AD129" s="65"/>
      <c r="BE129" s="88"/>
      <c r="BF129" s="88"/>
      <c r="BG129" s="88"/>
      <c r="BH129" s="88"/>
      <c r="BI129" s="88"/>
      <c r="BK129" s="88"/>
    </row>
    <row r="130" spans="2:63" s="25" customFormat="1" ht="15.75" customHeight="1">
      <c r="B130" s="26"/>
      <c r="C130" s="105" t="s">
        <v>123</v>
      </c>
      <c r="D130" s="105" t="s">
        <v>103</v>
      </c>
      <c r="E130" s="106" t="s">
        <v>124</v>
      </c>
      <c r="F130" s="165" t="s">
        <v>125</v>
      </c>
      <c r="G130" s="166"/>
      <c r="H130" s="166"/>
      <c r="I130" s="166"/>
      <c r="J130" s="107" t="s">
        <v>126</v>
      </c>
      <c r="K130" s="108">
        <v>1</v>
      </c>
      <c r="L130" s="72">
        <v>0</v>
      </c>
      <c r="M130" s="168">
        <v>0</v>
      </c>
      <c r="N130" s="169"/>
      <c r="O130" s="169"/>
      <c r="P130" s="167">
        <f t="shared" si="0"/>
        <v>0</v>
      </c>
      <c r="Q130" s="166"/>
      <c r="R130" s="27"/>
      <c r="T130" s="12"/>
      <c r="U130" s="109">
        <f t="shared" si="1"/>
        <v>0</v>
      </c>
      <c r="V130" s="110">
        <f t="shared" si="2"/>
        <v>0</v>
      </c>
      <c r="W130" s="65"/>
      <c r="X130" s="65"/>
      <c r="Y130" s="12"/>
      <c r="Z130" s="65"/>
      <c r="AA130" s="65"/>
      <c r="AB130" s="65"/>
      <c r="AC130" s="65"/>
      <c r="AD130" s="65"/>
      <c r="BE130" s="88"/>
      <c r="BF130" s="88"/>
      <c r="BG130" s="88"/>
      <c r="BH130" s="88"/>
      <c r="BI130" s="88"/>
      <c r="BK130" s="88"/>
    </row>
    <row r="131" spans="2:63" s="25" customFormat="1" ht="27" customHeight="1">
      <c r="B131" s="26"/>
      <c r="C131" s="105" t="s">
        <v>127</v>
      </c>
      <c r="D131" s="105" t="s">
        <v>103</v>
      </c>
      <c r="E131" s="106" t="s">
        <v>128</v>
      </c>
      <c r="F131" s="165" t="s">
        <v>129</v>
      </c>
      <c r="G131" s="166"/>
      <c r="H131" s="166"/>
      <c r="I131" s="166"/>
      <c r="J131" s="107" t="s">
        <v>126</v>
      </c>
      <c r="K131" s="108">
        <v>2</v>
      </c>
      <c r="L131" s="72">
        <v>0</v>
      </c>
      <c r="M131" s="168">
        <v>0</v>
      </c>
      <c r="N131" s="169"/>
      <c r="O131" s="169"/>
      <c r="P131" s="167">
        <f t="shared" si="0"/>
        <v>0</v>
      </c>
      <c r="Q131" s="166"/>
      <c r="R131" s="27"/>
      <c r="T131" s="12"/>
      <c r="U131" s="109">
        <f t="shared" si="1"/>
        <v>0</v>
      </c>
      <c r="V131" s="110">
        <f t="shared" si="2"/>
        <v>0</v>
      </c>
      <c r="W131" s="65"/>
      <c r="X131" s="65"/>
      <c r="Y131" s="12"/>
      <c r="Z131" s="65"/>
      <c r="AA131" s="65"/>
      <c r="AB131" s="65"/>
      <c r="AC131" s="65"/>
      <c r="AD131" s="65"/>
      <c r="BE131" s="88"/>
      <c r="BF131" s="88"/>
      <c r="BG131" s="88"/>
      <c r="BH131" s="88"/>
      <c r="BI131" s="88"/>
      <c r="BK131" s="88"/>
    </row>
    <row r="132" spans="2:63" s="25" customFormat="1" ht="27" customHeight="1">
      <c r="B132" s="26"/>
      <c r="C132" s="105" t="s">
        <v>130</v>
      </c>
      <c r="D132" s="105" t="s">
        <v>103</v>
      </c>
      <c r="E132" s="106" t="s">
        <v>131</v>
      </c>
      <c r="F132" s="165" t="s">
        <v>132</v>
      </c>
      <c r="G132" s="166"/>
      <c r="H132" s="166"/>
      <c r="I132" s="166"/>
      <c r="J132" s="107" t="s">
        <v>126</v>
      </c>
      <c r="K132" s="108">
        <v>33</v>
      </c>
      <c r="L132" s="72">
        <v>0</v>
      </c>
      <c r="M132" s="168">
        <v>0</v>
      </c>
      <c r="N132" s="169"/>
      <c r="O132" s="169"/>
      <c r="P132" s="167">
        <f t="shared" si="0"/>
        <v>0</v>
      </c>
      <c r="Q132" s="166"/>
      <c r="R132" s="27"/>
      <c r="T132" s="12"/>
      <c r="U132" s="109">
        <f t="shared" si="1"/>
        <v>0</v>
      </c>
      <c r="V132" s="110">
        <f t="shared" si="2"/>
        <v>0</v>
      </c>
      <c r="W132" s="65"/>
      <c r="X132" s="65"/>
      <c r="Y132" s="12"/>
      <c r="Z132" s="65"/>
      <c r="AA132" s="65"/>
      <c r="AB132" s="65"/>
      <c r="AC132" s="65"/>
      <c r="AD132" s="65"/>
      <c r="BE132" s="88"/>
      <c r="BF132" s="88"/>
      <c r="BG132" s="88"/>
      <c r="BH132" s="88"/>
      <c r="BI132" s="88"/>
      <c r="BK132" s="88"/>
    </row>
    <row r="133" spans="2:63" s="25" customFormat="1" ht="27" customHeight="1">
      <c r="B133" s="26"/>
      <c r="C133" s="105" t="s">
        <v>20</v>
      </c>
      <c r="D133" s="105" t="s">
        <v>103</v>
      </c>
      <c r="E133" s="106" t="s">
        <v>133</v>
      </c>
      <c r="F133" s="165" t="s">
        <v>134</v>
      </c>
      <c r="G133" s="166"/>
      <c r="H133" s="166"/>
      <c r="I133" s="166"/>
      <c r="J133" s="107" t="s">
        <v>126</v>
      </c>
      <c r="K133" s="108">
        <v>6</v>
      </c>
      <c r="L133" s="72">
        <v>0</v>
      </c>
      <c r="M133" s="168">
        <v>0</v>
      </c>
      <c r="N133" s="169"/>
      <c r="O133" s="169"/>
      <c r="P133" s="167">
        <f t="shared" si="0"/>
        <v>0</v>
      </c>
      <c r="Q133" s="166"/>
      <c r="R133" s="27"/>
      <c r="T133" s="12"/>
      <c r="U133" s="109">
        <f t="shared" si="1"/>
        <v>0</v>
      </c>
      <c r="V133" s="110">
        <f t="shared" si="2"/>
        <v>0</v>
      </c>
      <c r="W133" s="65"/>
      <c r="X133" s="65"/>
      <c r="Y133" s="12"/>
      <c r="Z133" s="65"/>
      <c r="AA133" s="65"/>
      <c r="AB133" s="65"/>
      <c r="AC133" s="65"/>
      <c r="AD133" s="65"/>
      <c r="BE133" s="88"/>
      <c r="BF133" s="88"/>
      <c r="BG133" s="88"/>
      <c r="BH133" s="88"/>
      <c r="BI133" s="88"/>
      <c r="BK133" s="88"/>
    </row>
    <row r="134" spans="2:63" s="25" customFormat="1" ht="27" customHeight="1">
      <c r="B134" s="26"/>
      <c r="C134" s="105" t="s">
        <v>135</v>
      </c>
      <c r="D134" s="105" t="s">
        <v>103</v>
      </c>
      <c r="E134" s="106" t="s">
        <v>136</v>
      </c>
      <c r="F134" s="165" t="s">
        <v>137</v>
      </c>
      <c r="G134" s="166"/>
      <c r="H134" s="166"/>
      <c r="I134" s="166"/>
      <c r="J134" s="107" t="s">
        <v>126</v>
      </c>
      <c r="K134" s="108">
        <v>7</v>
      </c>
      <c r="L134" s="72">
        <v>0</v>
      </c>
      <c r="M134" s="168">
        <v>0</v>
      </c>
      <c r="N134" s="169"/>
      <c r="O134" s="169"/>
      <c r="P134" s="167">
        <f t="shared" si="0"/>
        <v>0</v>
      </c>
      <c r="Q134" s="166"/>
      <c r="R134" s="27"/>
      <c r="T134" s="12"/>
      <c r="U134" s="109">
        <f t="shared" si="1"/>
        <v>0</v>
      </c>
      <c r="V134" s="110">
        <f t="shared" si="2"/>
        <v>0</v>
      </c>
      <c r="W134" s="65"/>
      <c r="X134" s="65"/>
      <c r="Y134" s="12"/>
      <c r="Z134" s="65"/>
      <c r="AA134" s="65"/>
      <c r="AB134" s="65"/>
      <c r="AC134" s="65"/>
      <c r="AD134" s="65"/>
      <c r="BE134" s="88"/>
      <c r="BF134" s="88"/>
      <c r="BG134" s="88"/>
      <c r="BH134" s="88"/>
      <c r="BI134" s="88"/>
      <c r="BK134" s="88"/>
    </row>
    <row r="135" spans="2:63" s="25" customFormat="1" ht="27" customHeight="1">
      <c r="B135" s="26"/>
      <c r="C135" s="105" t="s">
        <v>138</v>
      </c>
      <c r="D135" s="105" t="s">
        <v>103</v>
      </c>
      <c r="E135" s="106" t="s">
        <v>139</v>
      </c>
      <c r="F135" s="165" t="s">
        <v>140</v>
      </c>
      <c r="G135" s="166"/>
      <c r="H135" s="166"/>
      <c r="I135" s="166"/>
      <c r="J135" s="107" t="s">
        <v>126</v>
      </c>
      <c r="K135" s="108">
        <v>1</v>
      </c>
      <c r="L135" s="72">
        <v>0</v>
      </c>
      <c r="M135" s="168">
        <v>0</v>
      </c>
      <c r="N135" s="169"/>
      <c r="O135" s="169"/>
      <c r="P135" s="167">
        <f t="shared" si="0"/>
        <v>0</v>
      </c>
      <c r="Q135" s="166"/>
      <c r="R135" s="27"/>
      <c r="T135" s="12"/>
      <c r="U135" s="109">
        <f t="shared" si="1"/>
        <v>0</v>
      </c>
      <c r="V135" s="110">
        <f t="shared" si="2"/>
        <v>0</v>
      </c>
      <c r="W135" s="65"/>
      <c r="X135" s="65"/>
      <c r="Y135" s="12"/>
      <c r="Z135" s="65"/>
      <c r="AA135" s="65"/>
      <c r="AB135" s="65"/>
      <c r="AC135" s="65"/>
      <c r="AD135" s="65"/>
      <c r="BE135" s="88"/>
      <c r="BF135" s="88"/>
      <c r="BG135" s="88"/>
      <c r="BH135" s="88"/>
      <c r="BI135" s="88"/>
      <c r="BK135" s="88"/>
    </row>
    <row r="136" spans="2:63" s="25" customFormat="1" ht="27" customHeight="1">
      <c r="B136" s="26"/>
      <c r="C136" s="105" t="s">
        <v>141</v>
      </c>
      <c r="D136" s="105" t="s">
        <v>103</v>
      </c>
      <c r="E136" s="106" t="s">
        <v>142</v>
      </c>
      <c r="F136" s="165" t="s">
        <v>143</v>
      </c>
      <c r="G136" s="166"/>
      <c r="H136" s="166"/>
      <c r="I136" s="166"/>
      <c r="J136" s="107" t="s">
        <v>126</v>
      </c>
      <c r="K136" s="108">
        <v>1</v>
      </c>
      <c r="L136" s="72">
        <v>0</v>
      </c>
      <c r="M136" s="168">
        <v>0</v>
      </c>
      <c r="N136" s="169"/>
      <c r="O136" s="169"/>
      <c r="P136" s="167">
        <f t="shared" si="0"/>
        <v>0</v>
      </c>
      <c r="Q136" s="166"/>
      <c r="R136" s="27"/>
      <c r="T136" s="12"/>
      <c r="U136" s="109">
        <f t="shared" si="1"/>
        <v>0</v>
      </c>
      <c r="V136" s="110">
        <f t="shared" si="2"/>
        <v>0</v>
      </c>
      <c r="W136" s="65"/>
      <c r="X136" s="65"/>
      <c r="Y136" s="12"/>
      <c r="Z136" s="65"/>
      <c r="AA136" s="65"/>
      <c r="AB136" s="65"/>
      <c r="AC136" s="65"/>
      <c r="AD136" s="65"/>
      <c r="BE136" s="88"/>
      <c r="BF136" s="88"/>
      <c r="BG136" s="88"/>
      <c r="BH136" s="88"/>
      <c r="BI136" s="88"/>
      <c r="BK136" s="88"/>
    </row>
    <row r="137" spans="2:63" s="25" customFormat="1" ht="27" customHeight="1">
      <c r="B137" s="26"/>
      <c r="C137" s="105" t="s">
        <v>144</v>
      </c>
      <c r="D137" s="105" t="s">
        <v>103</v>
      </c>
      <c r="E137" s="106" t="s">
        <v>145</v>
      </c>
      <c r="F137" s="165" t="s">
        <v>146</v>
      </c>
      <c r="G137" s="166"/>
      <c r="H137" s="166"/>
      <c r="I137" s="166"/>
      <c r="J137" s="107" t="s">
        <v>126</v>
      </c>
      <c r="K137" s="108">
        <v>1</v>
      </c>
      <c r="L137" s="72">
        <v>0</v>
      </c>
      <c r="M137" s="168">
        <v>0</v>
      </c>
      <c r="N137" s="169"/>
      <c r="O137" s="169"/>
      <c r="P137" s="167">
        <f t="shared" si="0"/>
        <v>0</v>
      </c>
      <c r="Q137" s="166"/>
      <c r="R137" s="27"/>
      <c r="T137" s="12"/>
      <c r="U137" s="109">
        <f t="shared" si="1"/>
        <v>0</v>
      </c>
      <c r="V137" s="110">
        <f t="shared" si="2"/>
        <v>0</v>
      </c>
      <c r="W137" s="65"/>
      <c r="X137" s="65"/>
      <c r="Y137" s="12"/>
      <c r="Z137" s="65"/>
      <c r="AA137" s="65"/>
      <c r="AB137" s="65"/>
      <c r="AC137" s="65"/>
      <c r="AD137" s="65"/>
      <c r="BE137" s="88"/>
      <c r="BF137" s="88"/>
      <c r="BG137" s="88"/>
      <c r="BH137" s="88"/>
      <c r="BI137" s="88"/>
      <c r="BK137" s="88"/>
    </row>
    <row r="138" spans="2:63" s="25" customFormat="1" ht="27" customHeight="1">
      <c r="B138" s="26"/>
      <c r="C138" s="105" t="s">
        <v>7</v>
      </c>
      <c r="D138" s="105" t="s">
        <v>103</v>
      </c>
      <c r="E138" s="106" t="s">
        <v>147</v>
      </c>
      <c r="F138" s="165" t="s">
        <v>148</v>
      </c>
      <c r="G138" s="166"/>
      <c r="H138" s="166"/>
      <c r="I138" s="166"/>
      <c r="J138" s="107" t="s">
        <v>126</v>
      </c>
      <c r="K138" s="108">
        <v>5</v>
      </c>
      <c r="L138" s="72">
        <v>0</v>
      </c>
      <c r="M138" s="168">
        <v>0</v>
      </c>
      <c r="N138" s="169"/>
      <c r="O138" s="169"/>
      <c r="P138" s="167">
        <f t="shared" si="0"/>
        <v>0</v>
      </c>
      <c r="Q138" s="166"/>
      <c r="R138" s="27"/>
      <c r="T138" s="12"/>
      <c r="U138" s="109">
        <f t="shared" si="1"/>
        <v>0</v>
      </c>
      <c r="V138" s="110">
        <f t="shared" si="2"/>
        <v>0</v>
      </c>
      <c r="W138" s="65"/>
      <c r="X138" s="65"/>
      <c r="Y138" s="12"/>
      <c r="Z138" s="65"/>
      <c r="AA138" s="65"/>
      <c r="AB138" s="65"/>
      <c r="AC138" s="65"/>
      <c r="AD138" s="65"/>
      <c r="BE138" s="88"/>
      <c r="BF138" s="88"/>
      <c r="BG138" s="88"/>
      <c r="BH138" s="88"/>
      <c r="BI138" s="88"/>
      <c r="BK138" s="88"/>
    </row>
    <row r="139" spans="2:63" s="25" customFormat="1" ht="27" customHeight="1">
      <c r="B139" s="26"/>
      <c r="C139" s="105" t="s">
        <v>107</v>
      </c>
      <c r="D139" s="105" t="s">
        <v>103</v>
      </c>
      <c r="E139" s="106" t="s">
        <v>149</v>
      </c>
      <c r="F139" s="165" t="s">
        <v>150</v>
      </c>
      <c r="G139" s="166"/>
      <c r="H139" s="166"/>
      <c r="I139" s="166"/>
      <c r="J139" s="107" t="s">
        <v>126</v>
      </c>
      <c r="K139" s="108">
        <v>3</v>
      </c>
      <c r="L139" s="72">
        <v>0</v>
      </c>
      <c r="M139" s="168">
        <v>0</v>
      </c>
      <c r="N139" s="169"/>
      <c r="O139" s="169"/>
      <c r="P139" s="167">
        <f t="shared" si="0"/>
        <v>0</v>
      </c>
      <c r="Q139" s="166"/>
      <c r="R139" s="27"/>
      <c r="T139" s="12"/>
      <c r="U139" s="109">
        <f t="shared" si="1"/>
        <v>0</v>
      </c>
      <c r="V139" s="110">
        <f t="shared" si="2"/>
        <v>0</v>
      </c>
      <c r="W139" s="65"/>
      <c r="X139" s="65"/>
      <c r="Y139" s="12"/>
      <c r="Z139" s="65"/>
      <c r="AA139" s="65"/>
      <c r="AB139" s="65"/>
      <c r="AC139" s="65"/>
      <c r="AD139" s="65"/>
      <c r="BE139" s="88"/>
      <c r="BF139" s="88"/>
      <c r="BG139" s="88"/>
      <c r="BH139" s="88"/>
      <c r="BI139" s="88"/>
      <c r="BK139" s="88"/>
    </row>
    <row r="140" spans="2:63" s="25" customFormat="1" ht="39" customHeight="1">
      <c r="B140" s="26"/>
      <c r="C140" s="105" t="s">
        <v>151</v>
      </c>
      <c r="D140" s="105" t="s">
        <v>103</v>
      </c>
      <c r="E140" s="106" t="s">
        <v>152</v>
      </c>
      <c r="F140" s="165" t="s">
        <v>153</v>
      </c>
      <c r="G140" s="166"/>
      <c r="H140" s="166"/>
      <c r="I140" s="166"/>
      <c r="J140" s="107" t="s">
        <v>113</v>
      </c>
      <c r="K140" s="108">
        <v>5.19</v>
      </c>
      <c r="L140" s="72">
        <v>0</v>
      </c>
      <c r="M140" s="168">
        <v>0</v>
      </c>
      <c r="N140" s="169"/>
      <c r="O140" s="169"/>
      <c r="P140" s="167">
        <f t="shared" si="0"/>
        <v>0</v>
      </c>
      <c r="Q140" s="166"/>
      <c r="R140" s="27"/>
      <c r="T140" s="12"/>
      <c r="U140" s="109">
        <f t="shared" si="1"/>
        <v>0</v>
      </c>
      <c r="V140" s="110">
        <f t="shared" si="2"/>
        <v>0</v>
      </c>
      <c r="W140" s="65"/>
      <c r="X140" s="65"/>
      <c r="Y140" s="12"/>
      <c r="Z140" s="65"/>
      <c r="AA140" s="65"/>
      <c r="AB140" s="65"/>
      <c r="AC140" s="65"/>
      <c r="AD140" s="65"/>
      <c r="BE140" s="88"/>
      <c r="BF140" s="88"/>
      <c r="BG140" s="88"/>
      <c r="BH140" s="88"/>
      <c r="BI140" s="88"/>
      <c r="BK140" s="88"/>
    </row>
    <row r="141" spans="2:63" s="97" customFormat="1" ht="30.75" customHeight="1">
      <c r="B141" s="96"/>
      <c r="D141" s="103" t="s">
        <v>84</v>
      </c>
      <c r="E141" s="103"/>
      <c r="F141" s="103"/>
      <c r="G141" s="103"/>
      <c r="H141" s="103"/>
      <c r="I141" s="103"/>
      <c r="J141" s="103"/>
      <c r="K141" s="103"/>
      <c r="L141" s="103"/>
      <c r="M141" s="175">
        <f>SUM(P142:Q145)</f>
        <v>0</v>
      </c>
      <c r="N141" s="174"/>
      <c r="O141" s="174"/>
      <c r="P141" s="174" t="s">
        <v>102</v>
      </c>
      <c r="Q141" s="172"/>
      <c r="R141" s="100"/>
      <c r="T141" s="101"/>
      <c r="U141" s="112">
        <f>SUM(U142:U145)</f>
        <v>0</v>
      </c>
      <c r="V141" s="113">
        <f>SUM(V142:V145)</f>
        <v>0</v>
      </c>
      <c r="W141" s="94"/>
      <c r="X141" s="94"/>
      <c r="Y141" s="101"/>
      <c r="Z141" s="94"/>
      <c r="AA141" s="101"/>
      <c r="AB141" s="94"/>
      <c r="AC141" s="101"/>
      <c r="AD141" s="94"/>
      <c r="AR141" s="99"/>
      <c r="AT141" s="99"/>
      <c r="AU141" s="99"/>
      <c r="AY141" s="99"/>
      <c r="BK141" s="102"/>
    </row>
    <row r="142" spans="2:63" s="25" customFormat="1" ht="15.75" customHeight="1">
      <c r="B142" s="26"/>
      <c r="C142" s="105" t="s">
        <v>154</v>
      </c>
      <c r="D142" s="105" t="s">
        <v>103</v>
      </c>
      <c r="E142" s="106" t="s">
        <v>155</v>
      </c>
      <c r="F142" s="165" t="s">
        <v>156</v>
      </c>
      <c r="G142" s="166"/>
      <c r="H142" s="166"/>
      <c r="I142" s="166"/>
      <c r="J142" s="107" t="s">
        <v>126</v>
      </c>
      <c r="K142" s="108">
        <v>1</v>
      </c>
      <c r="L142" s="72">
        <v>0</v>
      </c>
      <c r="M142" s="168">
        <v>0</v>
      </c>
      <c r="N142" s="169"/>
      <c r="O142" s="169"/>
      <c r="P142" s="167">
        <f>ROUND((L142+M142)*K142,2)</f>
        <v>0</v>
      </c>
      <c r="Q142" s="166"/>
      <c r="R142" s="27"/>
      <c r="T142" s="12"/>
      <c r="U142" s="109">
        <f>L142*K142</f>
        <v>0</v>
      </c>
      <c r="V142" s="110">
        <f>M142*K142</f>
        <v>0</v>
      </c>
      <c r="W142" s="65"/>
      <c r="X142" s="65"/>
      <c r="Y142" s="12"/>
      <c r="Z142" s="65"/>
      <c r="AA142" s="65"/>
      <c r="AB142" s="65"/>
      <c r="AC142" s="65"/>
      <c r="AD142" s="65"/>
      <c r="BE142" s="88"/>
      <c r="BF142" s="88"/>
      <c r="BG142" s="88"/>
      <c r="BH142" s="88"/>
      <c r="BI142" s="88"/>
      <c r="BK142" s="88"/>
    </row>
    <row r="143" spans="2:63" s="25" customFormat="1" ht="15.75" customHeight="1">
      <c r="B143" s="26"/>
      <c r="C143" s="105" t="s">
        <v>157</v>
      </c>
      <c r="D143" s="105" t="s">
        <v>103</v>
      </c>
      <c r="E143" s="106" t="s">
        <v>158</v>
      </c>
      <c r="F143" s="165" t="s">
        <v>159</v>
      </c>
      <c r="G143" s="166"/>
      <c r="H143" s="166"/>
      <c r="I143" s="166"/>
      <c r="J143" s="107" t="s">
        <v>126</v>
      </c>
      <c r="K143" s="108">
        <v>1</v>
      </c>
      <c r="L143" s="72">
        <v>0</v>
      </c>
      <c r="M143" s="168">
        <v>0</v>
      </c>
      <c r="N143" s="169"/>
      <c r="O143" s="169"/>
      <c r="P143" s="167">
        <f>ROUND((L143+M143)*K143,2)</f>
        <v>0</v>
      </c>
      <c r="Q143" s="166"/>
      <c r="R143" s="27"/>
      <c r="T143" s="12"/>
      <c r="U143" s="109">
        <f>L143*K143</f>
        <v>0</v>
      </c>
      <c r="V143" s="110">
        <f>M143*K143</f>
        <v>0</v>
      </c>
      <c r="W143" s="65"/>
      <c r="X143" s="65"/>
      <c r="Y143" s="12"/>
      <c r="Z143" s="65"/>
      <c r="AA143" s="65"/>
      <c r="AB143" s="65"/>
      <c r="AC143" s="65"/>
      <c r="AD143" s="65"/>
      <c r="BE143" s="88"/>
      <c r="BF143" s="88"/>
      <c r="BG143" s="88"/>
      <c r="BH143" s="88"/>
      <c r="BI143" s="88"/>
      <c r="BK143" s="88"/>
    </row>
    <row r="144" spans="2:63" s="25" customFormat="1" ht="15.75" customHeight="1">
      <c r="B144" s="26"/>
      <c r="C144" s="105" t="s">
        <v>160</v>
      </c>
      <c r="D144" s="105" t="s">
        <v>103</v>
      </c>
      <c r="E144" s="106" t="s">
        <v>161</v>
      </c>
      <c r="F144" s="165" t="s">
        <v>162</v>
      </c>
      <c r="G144" s="166"/>
      <c r="H144" s="166"/>
      <c r="I144" s="166"/>
      <c r="J144" s="107" t="s">
        <v>126</v>
      </c>
      <c r="K144" s="108">
        <v>3</v>
      </c>
      <c r="L144" s="72">
        <v>0</v>
      </c>
      <c r="M144" s="168">
        <v>0</v>
      </c>
      <c r="N144" s="169"/>
      <c r="O144" s="169"/>
      <c r="P144" s="167">
        <f>ROUND((L144+M144)*K144,2)</f>
        <v>0</v>
      </c>
      <c r="Q144" s="166"/>
      <c r="R144" s="27"/>
      <c r="T144" s="12"/>
      <c r="U144" s="109">
        <f>L144*K144</f>
        <v>0</v>
      </c>
      <c r="V144" s="110">
        <f>M144*K144</f>
        <v>0</v>
      </c>
      <c r="W144" s="65"/>
      <c r="X144" s="65"/>
      <c r="Y144" s="12"/>
      <c r="Z144" s="65"/>
      <c r="AA144" s="65"/>
      <c r="AB144" s="65"/>
      <c r="AC144" s="65"/>
      <c r="AD144" s="65"/>
      <c r="BE144" s="88"/>
      <c r="BF144" s="88"/>
      <c r="BG144" s="88"/>
      <c r="BH144" s="88"/>
      <c r="BI144" s="88"/>
      <c r="BK144" s="88"/>
    </row>
    <row r="145" spans="2:63" s="25" customFormat="1" ht="39" customHeight="1">
      <c r="B145" s="26"/>
      <c r="C145" s="105" t="s">
        <v>6</v>
      </c>
      <c r="D145" s="105" t="s">
        <v>103</v>
      </c>
      <c r="E145" s="106" t="s">
        <v>163</v>
      </c>
      <c r="F145" s="165" t="s">
        <v>164</v>
      </c>
      <c r="G145" s="166"/>
      <c r="H145" s="166"/>
      <c r="I145" s="166"/>
      <c r="J145" s="107" t="s">
        <v>113</v>
      </c>
      <c r="K145" s="108">
        <v>0.949</v>
      </c>
      <c r="L145" s="72">
        <v>0</v>
      </c>
      <c r="M145" s="168">
        <v>0</v>
      </c>
      <c r="N145" s="169"/>
      <c r="O145" s="169"/>
      <c r="P145" s="167">
        <f>ROUND((L145+M145)*K145,2)</f>
        <v>0</v>
      </c>
      <c r="Q145" s="166"/>
      <c r="R145" s="27"/>
      <c r="T145" s="12"/>
      <c r="U145" s="109">
        <f>L145*K145</f>
        <v>0</v>
      </c>
      <c r="V145" s="110">
        <f>M145*K145</f>
        <v>0</v>
      </c>
      <c r="W145" s="65"/>
      <c r="X145" s="65"/>
      <c r="Y145" s="12"/>
      <c r="Z145" s="65"/>
      <c r="AA145" s="65"/>
      <c r="AB145" s="65"/>
      <c r="AC145" s="65"/>
      <c r="AD145" s="65"/>
      <c r="BE145" s="88"/>
      <c r="BF145" s="88"/>
      <c r="BG145" s="88"/>
      <c r="BH145" s="88"/>
      <c r="BI145" s="88"/>
      <c r="BK145" s="88"/>
    </row>
    <row r="146" spans="2:63" s="97" customFormat="1" ht="30.75" customHeight="1">
      <c r="B146" s="96"/>
      <c r="D146" s="103" t="s">
        <v>85</v>
      </c>
      <c r="E146" s="103"/>
      <c r="F146" s="103"/>
      <c r="G146" s="103"/>
      <c r="H146" s="103"/>
      <c r="I146" s="103"/>
      <c r="J146" s="103"/>
      <c r="K146" s="103"/>
      <c r="L146" s="103"/>
      <c r="M146" s="175">
        <f>SUM(P147:Q148)</f>
        <v>0</v>
      </c>
      <c r="N146" s="174"/>
      <c r="O146" s="174"/>
      <c r="P146" s="174" t="s">
        <v>102</v>
      </c>
      <c r="Q146" s="172"/>
      <c r="R146" s="100"/>
      <c r="T146" s="101"/>
      <c r="U146" s="104">
        <f>SUM(U147:U148)</f>
        <v>0</v>
      </c>
      <c r="V146" s="104">
        <f>SUM(V147:V148)</f>
        <v>0</v>
      </c>
      <c r="W146" s="94"/>
      <c r="X146" s="94"/>
      <c r="Y146" s="101"/>
      <c r="Z146" s="94"/>
      <c r="AA146" s="101"/>
      <c r="AB146" s="94"/>
      <c r="AC146" s="101"/>
      <c r="AD146" s="94"/>
      <c r="AR146" s="99"/>
      <c r="AT146" s="99"/>
      <c r="AU146" s="99"/>
      <c r="AY146" s="99"/>
      <c r="BK146" s="102"/>
    </row>
    <row r="147" spans="2:63" s="25" customFormat="1" ht="15.75" customHeight="1">
      <c r="B147" s="26"/>
      <c r="C147" s="105" t="s">
        <v>165</v>
      </c>
      <c r="D147" s="105" t="s">
        <v>103</v>
      </c>
      <c r="E147" s="106" t="s">
        <v>166</v>
      </c>
      <c r="F147" s="165" t="s">
        <v>167</v>
      </c>
      <c r="G147" s="166"/>
      <c r="H147" s="166"/>
      <c r="I147" s="166"/>
      <c r="J147" s="107" t="s">
        <v>106</v>
      </c>
      <c r="K147" s="108">
        <v>5</v>
      </c>
      <c r="L147" s="72">
        <v>0</v>
      </c>
      <c r="M147" s="168">
        <v>0</v>
      </c>
      <c r="N147" s="169"/>
      <c r="O147" s="169"/>
      <c r="P147" s="167">
        <f>ROUND((L147+M147)*K147,2)</f>
        <v>0</v>
      </c>
      <c r="Q147" s="166"/>
      <c r="R147" s="27"/>
      <c r="T147" s="12"/>
      <c r="U147" s="109">
        <f>L147*K147</f>
        <v>0</v>
      </c>
      <c r="V147" s="110">
        <f>M147*K147</f>
        <v>0</v>
      </c>
      <c r="W147" s="65"/>
      <c r="X147" s="65"/>
      <c r="Y147" s="12"/>
      <c r="Z147" s="65"/>
      <c r="AA147" s="65"/>
      <c r="AB147" s="65"/>
      <c r="AC147" s="65"/>
      <c r="AD147" s="65"/>
      <c r="BE147" s="88"/>
      <c r="BF147" s="88"/>
      <c r="BG147" s="88"/>
      <c r="BH147" s="88"/>
      <c r="BI147" s="88"/>
      <c r="BK147" s="88"/>
    </row>
    <row r="148" spans="2:63" s="25" customFormat="1" ht="27" customHeight="1">
      <c r="B148" s="26"/>
      <c r="C148" s="105" t="s">
        <v>168</v>
      </c>
      <c r="D148" s="105" t="s">
        <v>103</v>
      </c>
      <c r="E148" s="106" t="s">
        <v>169</v>
      </c>
      <c r="F148" s="165" t="s">
        <v>170</v>
      </c>
      <c r="G148" s="166"/>
      <c r="H148" s="166"/>
      <c r="I148" s="166"/>
      <c r="J148" s="107" t="s">
        <v>113</v>
      </c>
      <c r="K148" s="108">
        <v>0.069</v>
      </c>
      <c r="L148" s="72">
        <v>0</v>
      </c>
      <c r="M148" s="168">
        <v>0</v>
      </c>
      <c r="N148" s="169"/>
      <c r="O148" s="169"/>
      <c r="P148" s="167">
        <f>ROUND((L148+M148)*K148,2)</f>
        <v>0</v>
      </c>
      <c r="Q148" s="166"/>
      <c r="R148" s="27"/>
      <c r="T148" s="12"/>
      <c r="U148" s="109">
        <f>L148*K148</f>
        <v>0</v>
      </c>
      <c r="V148" s="110">
        <f>M148*K148</f>
        <v>0</v>
      </c>
      <c r="W148" s="65"/>
      <c r="X148" s="65"/>
      <c r="Y148" s="12"/>
      <c r="Z148" s="65"/>
      <c r="AA148" s="65"/>
      <c r="AB148" s="65"/>
      <c r="AC148" s="65"/>
      <c r="AD148" s="65"/>
      <c r="BE148" s="88"/>
      <c r="BF148" s="88"/>
      <c r="BG148" s="88"/>
      <c r="BH148" s="88"/>
      <c r="BI148" s="88"/>
      <c r="BK148" s="88"/>
    </row>
    <row r="149" spans="2:63" s="25" customFormat="1" ht="51" customHeight="1">
      <c r="B149" s="26"/>
      <c r="D149" s="98"/>
      <c r="M149" s="162"/>
      <c r="N149" s="129"/>
      <c r="O149" s="129"/>
      <c r="P149" s="163"/>
      <c r="Q149" s="129"/>
      <c r="R149" s="27"/>
      <c r="T149" s="12"/>
      <c r="U149" s="12"/>
      <c r="V149" s="12"/>
      <c r="W149" s="94"/>
      <c r="X149" s="94"/>
      <c r="Y149" s="12"/>
      <c r="Z149" s="12"/>
      <c r="AA149" s="12"/>
      <c r="AB149" s="12"/>
      <c r="AC149" s="12"/>
      <c r="AD149" s="12"/>
      <c r="BK149" s="88"/>
    </row>
    <row r="150" spans="2:30" s="25" customFormat="1" ht="7.5" customHeight="1">
      <c r="B150" s="50"/>
      <c r="C150" s="51"/>
      <c r="D150" s="51"/>
      <c r="E150" s="51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</row>
    <row r="151" s="9" customFormat="1" ht="14.25" customHeight="1"/>
  </sheetData>
  <sheetProtection password="CF70" sheet="1" selectLockedCells="1"/>
  <mergeCells count="154"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E24:L24"/>
    <mergeCell ref="M27:P27"/>
    <mergeCell ref="M28:P28"/>
    <mergeCell ref="M29:P29"/>
    <mergeCell ref="M30:P30"/>
    <mergeCell ref="M32:P32"/>
    <mergeCell ref="H34:J34"/>
    <mergeCell ref="M34:P34"/>
    <mergeCell ref="H35:J35"/>
    <mergeCell ref="M35:P35"/>
    <mergeCell ref="H36:J36"/>
    <mergeCell ref="M36:P36"/>
    <mergeCell ref="H37:J37"/>
    <mergeCell ref="M37:P37"/>
    <mergeCell ref="H38:J38"/>
    <mergeCell ref="M38:P38"/>
    <mergeCell ref="L40:P40"/>
    <mergeCell ref="C76:Q76"/>
    <mergeCell ref="F78:P78"/>
    <mergeCell ref="F79:P79"/>
    <mergeCell ref="M81:P81"/>
    <mergeCell ref="M83:Q83"/>
    <mergeCell ref="M84:Q84"/>
    <mergeCell ref="C86:G86"/>
    <mergeCell ref="H86:J86"/>
    <mergeCell ref="K86:L86"/>
    <mergeCell ref="M86:Q86"/>
    <mergeCell ref="H88:J88"/>
    <mergeCell ref="K88:L88"/>
    <mergeCell ref="M88:Q88"/>
    <mergeCell ref="M92:Q92"/>
    <mergeCell ref="H89:J89"/>
    <mergeCell ref="K89:L89"/>
    <mergeCell ref="M89:Q89"/>
    <mergeCell ref="H90:J90"/>
    <mergeCell ref="K90:L90"/>
    <mergeCell ref="M90:Q90"/>
    <mergeCell ref="H93:J93"/>
    <mergeCell ref="K93:L93"/>
    <mergeCell ref="M93:Q93"/>
    <mergeCell ref="M95:Q95"/>
    <mergeCell ref="M96:Q96"/>
    <mergeCell ref="H91:J91"/>
    <mergeCell ref="K91:L91"/>
    <mergeCell ref="M91:Q91"/>
    <mergeCell ref="H92:J92"/>
    <mergeCell ref="K92:L92"/>
    <mergeCell ref="M100:Q100"/>
    <mergeCell ref="M101:Q101"/>
    <mergeCell ref="L103:Q103"/>
    <mergeCell ref="C109:Q109"/>
    <mergeCell ref="F111:P111"/>
    <mergeCell ref="M97:Q97"/>
    <mergeCell ref="M98:Q98"/>
    <mergeCell ref="M99:Q99"/>
    <mergeCell ref="F112:P112"/>
    <mergeCell ref="M114:P114"/>
    <mergeCell ref="M116:Q116"/>
    <mergeCell ref="M117:Q117"/>
    <mergeCell ref="F119:I119"/>
    <mergeCell ref="P119:Q119"/>
    <mergeCell ref="M119:O119"/>
    <mergeCell ref="F123:I123"/>
    <mergeCell ref="P123:Q123"/>
    <mergeCell ref="M123:O123"/>
    <mergeCell ref="F124:I124"/>
    <mergeCell ref="P124:Q124"/>
    <mergeCell ref="M124:O124"/>
    <mergeCell ref="F125:I125"/>
    <mergeCell ref="P125:Q125"/>
    <mergeCell ref="M125:O125"/>
    <mergeCell ref="F127:I127"/>
    <mergeCell ref="P127:Q127"/>
    <mergeCell ref="M127:O127"/>
    <mergeCell ref="F128:I128"/>
    <mergeCell ref="P128:Q128"/>
    <mergeCell ref="M128:O128"/>
    <mergeCell ref="F129:I129"/>
    <mergeCell ref="P129:Q129"/>
    <mergeCell ref="M129:O129"/>
    <mergeCell ref="F130:I130"/>
    <mergeCell ref="P130:Q130"/>
    <mergeCell ref="M130:O130"/>
    <mergeCell ref="F131:I131"/>
    <mergeCell ref="P131:Q131"/>
    <mergeCell ref="M131:O131"/>
    <mergeCell ref="F132:I132"/>
    <mergeCell ref="P132:Q132"/>
    <mergeCell ref="M132:O132"/>
    <mergeCell ref="F133:I133"/>
    <mergeCell ref="P133:Q133"/>
    <mergeCell ref="M133:O133"/>
    <mergeCell ref="F134:I134"/>
    <mergeCell ref="P134:Q134"/>
    <mergeCell ref="M134:O134"/>
    <mergeCell ref="F135:I135"/>
    <mergeCell ref="P135:Q135"/>
    <mergeCell ref="M135:O135"/>
    <mergeCell ref="F136:I136"/>
    <mergeCell ref="P136:Q136"/>
    <mergeCell ref="M136:O136"/>
    <mergeCell ref="F137:I137"/>
    <mergeCell ref="P137:Q137"/>
    <mergeCell ref="M137:O137"/>
    <mergeCell ref="F138:I138"/>
    <mergeCell ref="P138:Q138"/>
    <mergeCell ref="M138:O138"/>
    <mergeCell ref="F139:I139"/>
    <mergeCell ref="P139:Q139"/>
    <mergeCell ref="M139:O139"/>
    <mergeCell ref="M143:O143"/>
    <mergeCell ref="F144:I144"/>
    <mergeCell ref="P144:Q144"/>
    <mergeCell ref="M144:O144"/>
    <mergeCell ref="F140:I140"/>
    <mergeCell ref="P140:Q140"/>
    <mergeCell ref="M140:O140"/>
    <mergeCell ref="F142:I142"/>
    <mergeCell ref="P142:Q142"/>
    <mergeCell ref="M142:O142"/>
    <mergeCell ref="M141:Q141"/>
    <mergeCell ref="M146:Q146"/>
    <mergeCell ref="F145:I145"/>
    <mergeCell ref="P145:Q145"/>
    <mergeCell ref="M145:O145"/>
    <mergeCell ref="F147:I147"/>
    <mergeCell ref="P147:Q147"/>
    <mergeCell ref="M147:O147"/>
    <mergeCell ref="F143:I143"/>
    <mergeCell ref="P143:Q143"/>
    <mergeCell ref="M149:Q149"/>
    <mergeCell ref="H1:K1"/>
    <mergeCell ref="S2:AF2"/>
    <mergeCell ref="F148:I148"/>
    <mergeCell ref="P148:Q148"/>
    <mergeCell ref="M148:O148"/>
    <mergeCell ref="M120:Q120"/>
    <mergeCell ref="M121:Q121"/>
    <mergeCell ref="M122:Q122"/>
    <mergeCell ref="M126:Q126"/>
  </mergeCells>
  <hyperlinks>
    <hyperlink ref="F1:G1" location="C2" tooltip="Krycí list rozpočtu" display="1) Krycí list rozpočtu"/>
    <hyperlink ref="H1:K1" location="C86" tooltip="Rekapitulace rozpočtu" display="2) Rekapitulace rozpočtu"/>
    <hyperlink ref="L1" location="C119" tooltip="Rozpočet" display="3) Rozpočet"/>
    <hyperlink ref="S1:T1" location="'Rekapitulace stavby'!C2" tooltip="Rekapitulace stavby" display="Rekapitulace stavby"/>
  </hyperlinks>
  <printOptions/>
  <pageMargins left="0.5902777910232544" right="0.5902777910232544" top="0.5208333730697632" bottom="0.4861111342906952" header="0" footer="0"/>
  <pageSetup blackAndWhite="1" fitToHeight="100" fitToWidth="1" horizontalDpi="600" verticalDpi="600" orientation="portrait" paperSize="9" scale="95" r:id="rId2"/>
  <headerFooter alignWithMargins="0"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92"/>
  <sheetViews>
    <sheetView showGridLines="0" zoomScalePageLayoutView="0" workbookViewId="0" topLeftCell="A1">
      <pane ySplit="1" topLeftCell="A84" activePane="bottomLeft" state="frozen"/>
      <selection pane="topLeft" activeCell="A1" sqref="A1"/>
      <selection pane="bottomLeft" activeCell="M102" sqref="M102:Q102"/>
    </sheetView>
  </sheetViews>
  <sheetFormatPr defaultColWidth="10.5" defaultRowHeight="14.25" customHeight="1"/>
  <cols>
    <col min="1" max="1" width="8.33203125" style="9" customWidth="1"/>
    <col min="2" max="2" width="1.66796875" style="9" customWidth="1"/>
    <col min="3" max="3" width="4.16015625" style="9" customWidth="1"/>
    <col min="4" max="4" width="4.33203125" style="9" customWidth="1"/>
    <col min="5" max="5" width="17.16015625" style="9" customWidth="1"/>
    <col min="6" max="7" width="11.16015625" style="9" customWidth="1"/>
    <col min="8" max="8" width="12.5" style="9" customWidth="1"/>
    <col min="9" max="9" width="7" style="9" customWidth="1"/>
    <col min="10" max="10" width="5.16015625" style="9" customWidth="1"/>
    <col min="11" max="11" width="11.5" style="9" customWidth="1"/>
    <col min="12" max="12" width="12" style="9" customWidth="1"/>
    <col min="13" max="14" width="6" style="9" customWidth="1"/>
    <col min="15" max="15" width="2" style="9" customWidth="1"/>
    <col min="16" max="16" width="12.5" style="9" customWidth="1"/>
    <col min="17" max="17" width="4.16015625" style="9" customWidth="1"/>
    <col min="18" max="18" width="1.66796875" style="9" customWidth="1"/>
    <col min="19" max="19" width="8.16015625" style="9" customWidth="1"/>
    <col min="20" max="20" width="29.66015625" style="9" customWidth="1"/>
    <col min="21" max="21" width="16.33203125" style="9" hidden="1" customWidth="1"/>
    <col min="22" max="22" width="20" style="9" hidden="1" customWidth="1"/>
    <col min="23" max="24" width="20" style="9" customWidth="1"/>
    <col min="25" max="25" width="12.33203125" style="9" customWidth="1"/>
    <col min="26" max="26" width="16.33203125" style="9" customWidth="1"/>
    <col min="27" max="27" width="12.33203125" style="9" customWidth="1"/>
    <col min="28" max="28" width="15" style="9" customWidth="1"/>
    <col min="29" max="29" width="11" style="9" customWidth="1"/>
    <col min="30" max="30" width="15" style="9" customWidth="1"/>
    <col min="31" max="31" width="16.33203125" style="9" customWidth="1"/>
    <col min="32" max="43" width="10.5" style="9" customWidth="1"/>
    <col min="44" max="64" width="10.5" style="9" hidden="1" customWidth="1"/>
    <col min="65" max="16384" width="10.5" style="9" customWidth="1"/>
  </cols>
  <sheetData>
    <row r="1" spans="1:256" s="8" customFormat="1" ht="22.5" customHeight="1">
      <c r="A1" s="5"/>
      <c r="B1" s="2"/>
      <c r="C1" s="2"/>
      <c r="D1" s="3" t="s">
        <v>1</v>
      </c>
      <c r="E1" s="2"/>
      <c r="F1" s="4" t="s">
        <v>320</v>
      </c>
      <c r="G1" s="4"/>
      <c r="H1" s="164" t="s">
        <v>321</v>
      </c>
      <c r="I1" s="164"/>
      <c r="J1" s="164"/>
      <c r="K1" s="164"/>
      <c r="L1" s="4" t="s">
        <v>322</v>
      </c>
      <c r="M1" s="2"/>
      <c r="N1" s="2"/>
      <c r="O1" s="3" t="s">
        <v>68</v>
      </c>
      <c r="P1" s="2"/>
      <c r="Q1" s="2"/>
      <c r="R1" s="2"/>
      <c r="S1" s="4" t="s">
        <v>323</v>
      </c>
      <c r="T1" s="4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32" ht="37.5" customHeight="1">
      <c r="C2" s="153" t="s">
        <v>5</v>
      </c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S2" s="123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</row>
    <row r="3" spans="2:18" ht="7.5" customHeight="1"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5"/>
    </row>
    <row r="4" spans="2:20" ht="37.5" customHeight="1">
      <c r="B4" s="16"/>
      <c r="C4" s="142" t="s">
        <v>70</v>
      </c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7"/>
      <c r="T4" s="12"/>
    </row>
    <row r="5" spans="2:18" ht="7.5" customHeight="1">
      <c r="B5" s="16"/>
      <c r="R5" s="17"/>
    </row>
    <row r="6" spans="2:18" ht="26.25" customHeight="1">
      <c r="B6" s="16"/>
      <c r="D6" s="22" t="s">
        <v>10</v>
      </c>
      <c r="F6" s="181" t="str">
        <f>'Rekapitulace stavby'!$K$6</f>
        <v>ČNB - Úprava zapojení přípravy teplé vody I. tlakového pásma</v>
      </c>
      <c r="G6" s="154"/>
      <c r="H6" s="154"/>
      <c r="I6" s="154"/>
      <c r="J6" s="154"/>
      <c r="K6" s="154"/>
      <c r="L6" s="154"/>
      <c r="M6" s="154"/>
      <c r="N6" s="154"/>
      <c r="O6" s="154"/>
      <c r="P6" s="154"/>
      <c r="R6" s="17"/>
    </row>
    <row r="7" spans="1:18" s="12" customFormat="1" ht="33.75" customHeight="1">
      <c r="A7" s="25"/>
      <c r="B7" s="26"/>
      <c r="C7" s="25"/>
      <c r="D7" s="21" t="s">
        <v>71</v>
      </c>
      <c r="E7" s="25"/>
      <c r="F7" s="156" t="s">
        <v>171</v>
      </c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25"/>
      <c r="R7" s="27"/>
    </row>
    <row r="8" spans="1:18" s="12" customFormat="1" ht="15" customHeight="1">
      <c r="A8" s="25"/>
      <c r="B8" s="26"/>
      <c r="C8" s="25"/>
      <c r="D8" s="22" t="s">
        <v>12</v>
      </c>
      <c r="E8" s="25"/>
      <c r="F8" s="19" t="s">
        <v>13</v>
      </c>
      <c r="G8" s="25"/>
      <c r="H8" s="25"/>
      <c r="I8" s="25"/>
      <c r="J8" s="25"/>
      <c r="K8" s="25"/>
      <c r="L8" s="25"/>
      <c r="M8" s="22" t="s">
        <v>14</v>
      </c>
      <c r="N8" s="25"/>
      <c r="O8" s="19" t="s">
        <v>15</v>
      </c>
      <c r="P8" s="25"/>
      <c r="Q8" s="25"/>
      <c r="R8" s="27"/>
    </row>
    <row r="9" spans="1:18" s="12" customFormat="1" ht="15" customHeight="1">
      <c r="A9" s="25"/>
      <c r="B9" s="26"/>
      <c r="C9" s="25"/>
      <c r="D9" s="22" t="s">
        <v>17</v>
      </c>
      <c r="E9" s="25"/>
      <c r="F9" s="19" t="s">
        <v>18</v>
      </c>
      <c r="G9" s="25"/>
      <c r="H9" s="25"/>
      <c r="I9" s="25"/>
      <c r="J9" s="25"/>
      <c r="K9" s="25"/>
      <c r="L9" s="25"/>
      <c r="M9" s="22" t="s">
        <v>19</v>
      </c>
      <c r="N9" s="25"/>
      <c r="O9" s="189">
        <f>'Rekapitulace stavby'!$AN$8</f>
        <v>42802</v>
      </c>
      <c r="P9" s="126"/>
      <c r="Q9" s="25"/>
      <c r="R9" s="27"/>
    </row>
    <row r="10" spans="1:18" s="12" customFormat="1" ht="12" customHeight="1">
      <c r="A10" s="25"/>
      <c r="B10" s="26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7"/>
    </row>
    <row r="11" spans="1:18" s="12" customFormat="1" ht="15" customHeight="1">
      <c r="A11" s="25"/>
      <c r="B11" s="26"/>
      <c r="C11" s="25"/>
      <c r="D11" s="22" t="s">
        <v>21</v>
      </c>
      <c r="E11" s="25"/>
      <c r="F11" s="25"/>
      <c r="G11" s="25"/>
      <c r="H11" s="25"/>
      <c r="I11" s="25"/>
      <c r="J11" s="25"/>
      <c r="K11" s="25"/>
      <c r="L11" s="25"/>
      <c r="M11" s="22" t="s">
        <v>22</v>
      </c>
      <c r="N11" s="25"/>
      <c r="O11" s="144" t="s">
        <v>23</v>
      </c>
      <c r="P11" s="129"/>
      <c r="Q11" s="25"/>
      <c r="R11" s="27"/>
    </row>
    <row r="12" spans="1:18" s="12" customFormat="1" ht="18.75" customHeight="1">
      <c r="A12" s="25"/>
      <c r="B12" s="26"/>
      <c r="C12" s="25"/>
      <c r="D12" s="25"/>
      <c r="E12" s="19" t="s">
        <v>24</v>
      </c>
      <c r="F12" s="25"/>
      <c r="G12" s="25"/>
      <c r="H12" s="25"/>
      <c r="I12" s="25"/>
      <c r="J12" s="25"/>
      <c r="K12" s="25"/>
      <c r="L12" s="25"/>
      <c r="M12" s="22" t="s">
        <v>25</v>
      </c>
      <c r="N12" s="25"/>
      <c r="O12" s="144"/>
      <c r="P12" s="129"/>
      <c r="Q12" s="25"/>
      <c r="R12" s="27"/>
    </row>
    <row r="13" spans="1:18" s="12" customFormat="1" ht="7.5" customHeight="1">
      <c r="A13" s="25"/>
      <c r="B13" s="26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7"/>
    </row>
    <row r="14" spans="1:18" s="12" customFormat="1" ht="15" customHeight="1">
      <c r="A14" s="25"/>
      <c r="B14" s="26"/>
      <c r="C14" s="25"/>
      <c r="D14" s="22" t="s">
        <v>26</v>
      </c>
      <c r="E14" s="25"/>
      <c r="F14" s="25"/>
      <c r="G14" s="25"/>
      <c r="H14" s="25"/>
      <c r="I14" s="25"/>
      <c r="J14" s="25"/>
      <c r="K14" s="25"/>
      <c r="L14" s="25"/>
      <c r="M14" s="22" t="s">
        <v>22</v>
      </c>
      <c r="N14" s="25"/>
      <c r="O14" s="188" t="str">
        <f>IF('Rekapitulace stavby'!$AN$13="","",'Rekapitulace stavby'!$AN$13)</f>
        <v>Vyplň údaj</v>
      </c>
      <c r="P14" s="126"/>
      <c r="Q14" s="25"/>
      <c r="R14" s="27"/>
    </row>
    <row r="15" spans="1:18" s="12" customFormat="1" ht="18.75" customHeight="1">
      <c r="A15" s="25"/>
      <c r="B15" s="26"/>
      <c r="C15" s="25"/>
      <c r="D15" s="25"/>
      <c r="E15" s="188" t="str">
        <f>IF('Rekapitulace stavby'!$E$14="","",'Rekapitulace stavby'!$E$14)</f>
        <v>Vyplň údaj</v>
      </c>
      <c r="F15" s="126"/>
      <c r="G15" s="126"/>
      <c r="H15" s="126"/>
      <c r="I15" s="126"/>
      <c r="J15" s="126"/>
      <c r="K15" s="126"/>
      <c r="L15" s="126"/>
      <c r="M15" s="22" t="s">
        <v>25</v>
      </c>
      <c r="N15" s="25"/>
      <c r="O15" s="188" t="str">
        <f>IF('Rekapitulace stavby'!$AN$14="","",'Rekapitulace stavby'!$AN$14)</f>
        <v>Vyplň údaj</v>
      </c>
      <c r="P15" s="126"/>
      <c r="Q15" s="25"/>
      <c r="R15" s="27"/>
    </row>
    <row r="16" spans="1:18" s="12" customFormat="1" ht="7.5" customHeight="1">
      <c r="A16" s="25"/>
      <c r="B16" s="26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7"/>
    </row>
    <row r="17" spans="1:18" s="12" customFormat="1" ht="15" customHeight="1">
      <c r="A17" s="25"/>
      <c r="B17" s="26"/>
      <c r="C17" s="25"/>
      <c r="D17" s="22" t="s">
        <v>28</v>
      </c>
      <c r="E17" s="25"/>
      <c r="F17" s="25"/>
      <c r="G17" s="25"/>
      <c r="H17" s="25"/>
      <c r="I17" s="25"/>
      <c r="J17" s="25"/>
      <c r="K17" s="25"/>
      <c r="L17" s="25"/>
      <c r="M17" s="22" t="s">
        <v>22</v>
      </c>
      <c r="N17" s="25"/>
      <c r="O17" s="144" t="s">
        <v>29</v>
      </c>
      <c r="P17" s="129"/>
      <c r="Q17" s="25"/>
      <c r="R17" s="27"/>
    </row>
    <row r="18" spans="1:18" s="12" customFormat="1" ht="18.75" customHeight="1">
      <c r="A18" s="25"/>
      <c r="B18" s="26"/>
      <c r="C18" s="25"/>
      <c r="D18" s="25"/>
      <c r="E18" s="19" t="s">
        <v>30</v>
      </c>
      <c r="F18" s="25"/>
      <c r="G18" s="25"/>
      <c r="H18" s="25"/>
      <c r="I18" s="25"/>
      <c r="J18" s="25"/>
      <c r="K18" s="25"/>
      <c r="L18" s="25"/>
      <c r="M18" s="22" t="s">
        <v>25</v>
      </c>
      <c r="N18" s="25"/>
      <c r="O18" s="144"/>
      <c r="P18" s="129"/>
      <c r="Q18" s="25"/>
      <c r="R18" s="27"/>
    </row>
    <row r="19" spans="1:18" s="12" customFormat="1" ht="7.5" customHeight="1">
      <c r="A19" s="25"/>
      <c r="B19" s="26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7"/>
    </row>
    <row r="20" spans="1:18" s="12" customFormat="1" ht="15" customHeight="1">
      <c r="A20" s="25"/>
      <c r="B20" s="26"/>
      <c r="C20" s="25"/>
      <c r="D20" s="22" t="s">
        <v>31</v>
      </c>
      <c r="E20" s="25"/>
      <c r="F20" s="25"/>
      <c r="G20" s="25"/>
      <c r="H20" s="25"/>
      <c r="I20" s="25"/>
      <c r="J20" s="25"/>
      <c r="K20" s="25"/>
      <c r="L20" s="25"/>
      <c r="M20" s="22" t="s">
        <v>22</v>
      </c>
      <c r="N20" s="25"/>
      <c r="O20" s="144" t="s">
        <v>29</v>
      </c>
      <c r="P20" s="129"/>
      <c r="Q20" s="25"/>
      <c r="R20" s="27"/>
    </row>
    <row r="21" spans="1:18" s="12" customFormat="1" ht="18.75" customHeight="1">
      <c r="A21" s="25"/>
      <c r="B21" s="26"/>
      <c r="C21" s="25"/>
      <c r="D21" s="25"/>
      <c r="E21" s="19" t="s">
        <v>30</v>
      </c>
      <c r="F21" s="25"/>
      <c r="G21" s="25"/>
      <c r="H21" s="25"/>
      <c r="I21" s="25"/>
      <c r="J21" s="25"/>
      <c r="K21" s="25"/>
      <c r="L21" s="25"/>
      <c r="M21" s="22" t="s">
        <v>25</v>
      </c>
      <c r="N21" s="25"/>
      <c r="O21" s="144"/>
      <c r="P21" s="129"/>
      <c r="Q21" s="25"/>
      <c r="R21" s="27"/>
    </row>
    <row r="22" spans="1:18" s="12" customFormat="1" ht="7.5" customHeight="1">
      <c r="A22" s="25"/>
      <c r="B22" s="26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7"/>
    </row>
    <row r="23" spans="1:18" s="12" customFormat="1" ht="15" customHeight="1">
      <c r="A23" s="25"/>
      <c r="B23" s="26"/>
      <c r="C23" s="25"/>
      <c r="D23" s="22" t="s">
        <v>32</v>
      </c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7"/>
    </row>
    <row r="24" spans="1:18" s="20" customFormat="1" ht="15.75" customHeight="1">
      <c r="A24" s="75"/>
      <c r="B24" s="74"/>
      <c r="C24" s="75"/>
      <c r="D24" s="75"/>
      <c r="E24" s="159"/>
      <c r="F24" s="187"/>
      <c r="G24" s="187"/>
      <c r="H24" s="187"/>
      <c r="I24" s="187"/>
      <c r="J24" s="187"/>
      <c r="K24" s="187"/>
      <c r="L24" s="187"/>
      <c r="M24" s="75"/>
      <c r="N24" s="75"/>
      <c r="O24" s="75"/>
      <c r="P24" s="75"/>
      <c r="Q24" s="75"/>
      <c r="R24" s="76"/>
    </row>
    <row r="25" spans="1:18" s="12" customFormat="1" ht="7.5" customHeight="1">
      <c r="A25" s="25"/>
      <c r="B25" s="26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7"/>
    </row>
    <row r="26" spans="1:18" s="12" customFormat="1" ht="7.5" customHeight="1">
      <c r="A26" s="25"/>
      <c r="B26" s="26"/>
      <c r="C26" s="25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25"/>
      <c r="R26" s="27"/>
    </row>
    <row r="27" spans="1:18" s="12" customFormat="1" ht="15" customHeight="1">
      <c r="A27" s="25"/>
      <c r="B27" s="26"/>
      <c r="C27" s="25"/>
      <c r="D27" s="77" t="s">
        <v>73</v>
      </c>
      <c r="E27" s="25"/>
      <c r="F27" s="25"/>
      <c r="G27" s="25"/>
      <c r="H27" s="25"/>
      <c r="I27" s="25"/>
      <c r="J27" s="25"/>
      <c r="K27" s="25"/>
      <c r="L27" s="25"/>
      <c r="M27" s="150">
        <f>$M$88</f>
        <v>0</v>
      </c>
      <c r="N27" s="129"/>
      <c r="O27" s="129"/>
      <c r="P27" s="129"/>
      <c r="Q27" s="25"/>
      <c r="R27" s="27"/>
    </row>
    <row r="28" spans="1:18" s="12" customFormat="1" ht="15.75" customHeight="1">
      <c r="A28" s="25"/>
      <c r="B28" s="26"/>
      <c r="C28" s="25"/>
      <c r="D28" s="25"/>
      <c r="E28" s="22" t="s">
        <v>34</v>
      </c>
      <c r="F28" s="25"/>
      <c r="G28" s="25"/>
      <c r="H28" s="25"/>
      <c r="I28" s="25"/>
      <c r="J28" s="25"/>
      <c r="K28" s="25"/>
      <c r="L28" s="25"/>
      <c r="M28" s="149">
        <f>$H$88</f>
        <v>0</v>
      </c>
      <c r="N28" s="129"/>
      <c r="O28" s="129"/>
      <c r="P28" s="129"/>
      <c r="Q28" s="25"/>
      <c r="R28" s="27"/>
    </row>
    <row r="29" spans="1:18" s="12" customFormat="1" ht="15.75" customHeight="1">
      <c r="A29" s="25"/>
      <c r="B29" s="26"/>
      <c r="C29" s="25"/>
      <c r="D29" s="25"/>
      <c r="E29" s="22" t="s">
        <v>35</v>
      </c>
      <c r="F29" s="25"/>
      <c r="G29" s="25"/>
      <c r="H29" s="25"/>
      <c r="I29" s="25"/>
      <c r="J29" s="25"/>
      <c r="K29" s="25"/>
      <c r="L29" s="25"/>
      <c r="M29" s="149">
        <f>$K$88</f>
        <v>0</v>
      </c>
      <c r="N29" s="129"/>
      <c r="O29" s="129"/>
      <c r="P29" s="129"/>
      <c r="Q29" s="25"/>
      <c r="R29" s="27"/>
    </row>
    <row r="30" spans="1:18" s="12" customFormat="1" ht="15" customHeight="1">
      <c r="A30" s="25"/>
      <c r="B30" s="26"/>
      <c r="C30" s="25"/>
      <c r="D30" s="24" t="s">
        <v>65</v>
      </c>
      <c r="E30" s="25"/>
      <c r="F30" s="25"/>
      <c r="G30" s="25"/>
      <c r="H30" s="25"/>
      <c r="I30" s="25"/>
      <c r="J30" s="25"/>
      <c r="K30" s="25"/>
      <c r="L30" s="25"/>
      <c r="M30" s="150">
        <f>$M$99</f>
        <v>0</v>
      </c>
      <c r="N30" s="129"/>
      <c r="O30" s="129"/>
      <c r="P30" s="129"/>
      <c r="Q30" s="25"/>
      <c r="R30" s="27"/>
    </row>
    <row r="31" spans="1:18" s="12" customFormat="1" ht="7.5" customHeight="1">
      <c r="A31" s="25"/>
      <c r="B31" s="26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7"/>
    </row>
    <row r="32" spans="1:18" s="12" customFormat="1" ht="26.25" customHeight="1">
      <c r="A32" s="25"/>
      <c r="B32" s="26"/>
      <c r="C32" s="25"/>
      <c r="D32" s="78" t="s">
        <v>37</v>
      </c>
      <c r="E32" s="25"/>
      <c r="F32" s="25"/>
      <c r="G32" s="25"/>
      <c r="H32" s="25"/>
      <c r="I32" s="25"/>
      <c r="J32" s="25"/>
      <c r="K32" s="25"/>
      <c r="L32" s="25"/>
      <c r="M32" s="192">
        <f>ROUND($M$27+$M$30,2)</f>
        <v>0</v>
      </c>
      <c r="N32" s="129"/>
      <c r="O32" s="129"/>
      <c r="P32" s="129"/>
      <c r="Q32" s="25"/>
      <c r="R32" s="27"/>
    </row>
    <row r="33" spans="1:18" s="12" customFormat="1" ht="7.5" customHeight="1">
      <c r="A33" s="25"/>
      <c r="B33" s="26"/>
      <c r="C33" s="25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25"/>
      <c r="R33" s="27"/>
    </row>
    <row r="34" spans="1:18" s="12" customFormat="1" ht="15" customHeight="1">
      <c r="A34" s="25"/>
      <c r="B34" s="26"/>
      <c r="C34" s="25"/>
      <c r="D34" s="32" t="s">
        <v>38</v>
      </c>
      <c r="E34" s="32" t="s">
        <v>39</v>
      </c>
      <c r="F34" s="33">
        <v>0.21</v>
      </c>
      <c r="G34" s="79" t="s">
        <v>40</v>
      </c>
      <c r="H34" s="185">
        <f>M32</f>
        <v>0</v>
      </c>
      <c r="I34" s="129"/>
      <c r="J34" s="129"/>
      <c r="K34" s="25"/>
      <c r="L34" s="25"/>
      <c r="M34" s="185">
        <f>H34*0.21</f>
        <v>0</v>
      </c>
      <c r="N34" s="129"/>
      <c r="O34" s="129"/>
      <c r="P34" s="129"/>
      <c r="Q34" s="25"/>
      <c r="R34" s="27"/>
    </row>
    <row r="35" spans="1:18" s="12" customFormat="1" ht="15" customHeight="1">
      <c r="A35" s="25"/>
      <c r="B35" s="26"/>
      <c r="C35" s="25"/>
      <c r="D35" s="25"/>
      <c r="E35" s="32"/>
      <c r="F35" s="33"/>
      <c r="G35" s="79"/>
      <c r="H35" s="185"/>
      <c r="I35" s="129"/>
      <c r="J35" s="129"/>
      <c r="K35" s="25"/>
      <c r="L35" s="25"/>
      <c r="M35" s="185"/>
      <c r="N35" s="129"/>
      <c r="O35" s="129"/>
      <c r="P35" s="129"/>
      <c r="Q35" s="25"/>
      <c r="R35" s="27"/>
    </row>
    <row r="36" spans="1:18" s="12" customFormat="1" ht="15" customHeight="1" hidden="1">
      <c r="A36" s="25"/>
      <c r="B36" s="26"/>
      <c r="C36" s="25"/>
      <c r="D36" s="25"/>
      <c r="E36" s="32" t="s">
        <v>41</v>
      </c>
      <c r="F36" s="33">
        <v>0.21</v>
      </c>
      <c r="G36" s="79" t="s">
        <v>40</v>
      </c>
      <c r="H36" s="185">
        <f>(SUM($BG$99:$BG$106)+SUM($BG$124:$BG$190))</f>
        <v>0</v>
      </c>
      <c r="I36" s="129"/>
      <c r="J36" s="129"/>
      <c r="K36" s="25"/>
      <c r="L36" s="25"/>
      <c r="M36" s="185">
        <v>0</v>
      </c>
      <c r="N36" s="129"/>
      <c r="O36" s="129"/>
      <c r="P36" s="129"/>
      <c r="Q36" s="25"/>
      <c r="R36" s="27"/>
    </row>
    <row r="37" spans="1:18" s="12" customFormat="1" ht="15" customHeight="1" hidden="1">
      <c r="A37" s="25"/>
      <c r="B37" s="26"/>
      <c r="C37" s="25"/>
      <c r="D37" s="25"/>
      <c r="E37" s="32" t="s">
        <v>42</v>
      </c>
      <c r="F37" s="33">
        <v>0.15</v>
      </c>
      <c r="G37" s="79" t="s">
        <v>40</v>
      </c>
      <c r="H37" s="185">
        <f>(SUM($BH$99:$BH$106)+SUM($BH$124:$BH$190))</f>
        <v>0</v>
      </c>
      <c r="I37" s="129"/>
      <c r="J37" s="129"/>
      <c r="K37" s="25"/>
      <c r="L37" s="25"/>
      <c r="M37" s="185">
        <v>0</v>
      </c>
      <c r="N37" s="129"/>
      <c r="O37" s="129"/>
      <c r="P37" s="129"/>
      <c r="Q37" s="25"/>
      <c r="R37" s="27"/>
    </row>
    <row r="38" spans="1:18" s="12" customFormat="1" ht="15" customHeight="1" hidden="1">
      <c r="A38" s="25"/>
      <c r="B38" s="26"/>
      <c r="C38" s="25"/>
      <c r="D38" s="25"/>
      <c r="E38" s="32" t="s">
        <v>43</v>
      </c>
      <c r="F38" s="33">
        <v>0</v>
      </c>
      <c r="G38" s="79" t="s">
        <v>40</v>
      </c>
      <c r="H38" s="185">
        <f>(SUM($BI$99:$BI$106)+SUM($BI$124:$BI$190))</f>
        <v>0</v>
      </c>
      <c r="I38" s="129"/>
      <c r="J38" s="129"/>
      <c r="K38" s="25"/>
      <c r="L38" s="25"/>
      <c r="M38" s="185">
        <v>0</v>
      </c>
      <c r="N38" s="129"/>
      <c r="O38" s="129"/>
      <c r="P38" s="129"/>
      <c r="Q38" s="25"/>
      <c r="R38" s="27"/>
    </row>
    <row r="39" spans="1:18" s="12" customFormat="1" ht="7.5" customHeight="1">
      <c r="A39" s="25"/>
      <c r="B39" s="26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7"/>
    </row>
    <row r="40" spans="1:18" s="12" customFormat="1" ht="26.25" customHeight="1">
      <c r="A40" s="25"/>
      <c r="B40" s="26"/>
      <c r="C40" s="37"/>
      <c r="D40" s="38" t="s">
        <v>44</v>
      </c>
      <c r="E40" s="39"/>
      <c r="F40" s="39"/>
      <c r="G40" s="80" t="s">
        <v>45</v>
      </c>
      <c r="H40" s="40" t="s">
        <v>46</v>
      </c>
      <c r="I40" s="39"/>
      <c r="J40" s="39"/>
      <c r="K40" s="39"/>
      <c r="L40" s="141">
        <f>ROUND(M34+M32,2)</f>
        <v>0</v>
      </c>
      <c r="M40" s="137"/>
      <c r="N40" s="137"/>
      <c r="O40" s="137"/>
      <c r="P40" s="139"/>
      <c r="Q40" s="37"/>
      <c r="R40" s="27"/>
    </row>
    <row r="41" spans="1:18" s="12" customFormat="1" ht="15" customHeight="1">
      <c r="A41" s="25"/>
      <c r="B41" s="26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7"/>
    </row>
    <row r="42" spans="1:18" s="12" customFormat="1" ht="15" customHeight="1">
      <c r="A42" s="25"/>
      <c r="B42" s="26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7"/>
    </row>
    <row r="43" spans="2:18" ht="14.25" customHeight="1">
      <c r="B43" s="16"/>
      <c r="R43" s="17"/>
    </row>
    <row r="44" spans="2:18" ht="14.25" customHeight="1">
      <c r="B44" s="16"/>
      <c r="R44" s="17"/>
    </row>
    <row r="45" spans="2:18" ht="14.25" customHeight="1">
      <c r="B45" s="16"/>
      <c r="R45" s="17"/>
    </row>
    <row r="46" spans="2:18" ht="14.25" customHeight="1">
      <c r="B46" s="16"/>
      <c r="R46" s="17"/>
    </row>
    <row r="47" spans="2:18" ht="14.25" customHeight="1">
      <c r="B47" s="16"/>
      <c r="R47" s="17"/>
    </row>
    <row r="48" spans="2:18" ht="14.25" customHeight="1">
      <c r="B48" s="16"/>
      <c r="R48" s="17"/>
    </row>
    <row r="49" spans="2:18" ht="14.25" customHeight="1">
      <c r="B49" s="16"/>
      <c r="R49" s="17"/>
    </row>
    <row r="50" spans="1:18" s="12" customFormat="1" ht="15.75" customHeight="1">
      <c r="A50" s="25"/>
      <c r="B50" s="26"/>
      <c r="C50" s="25"/>
      <c r="D50" s="41" t="s">
        <v>47</v>
      </c>
      <c r="E50" s="42"/>
      <c r="F50" s="42"/>
      <c r="G50" s="42"/>
      <c r="H50" s="43"/>
      <c r="I50" s="25"/>
      <c r="J50" s="41" t="s">
        <v>48</v>
      </c>
      <c r="K50" s="42"/>
      <c r="L50" s="42"/>
      <c r="M50" s="42"/>
      <c r="N50" s="42"/>
      <c r="O50" s="42"/>
      <c r="P50" s="43"/>
      <c r="Q50" s="25"/>
      <c r="R50" s="27"/>
    </row>
    <row r="51" spans="2:18" ht="14.25" customHeight="1">
      <c r="B51" s="16"/>
      <c r="D51" s="44"/>
      <c r="H51" s="45"/>
      <c r="J51" s="44"/>
      <c r="P51" s="45"/>
      <c r="R51" s="17"/>
    </row>
    <row r="52" spans="2:18" ht="14.25" customHeight="1">
      <c r="B52" s="16"/>
      <c r="D52" s="44"/>
      <c r="H52" s="45"/>
      <c r="J52" s="44"/>
      <c r="P52" s="45"/>
      <c r="R52" s="17"/>
    </row>
    <row r="53" spans="2:18" ht="14.25" customHeight="1">
      <c r="B53" s="16"/>
      <c r="D53" s="44"/>
      <c r="H53" s="45"/>
      <c r="J53" s="44"/>
      <c r="P53" s="45"/>
      <c r="R53" s="17"/>
    </row>
    <row r="54" spans="2:18" ht="14.25" customHeight="1">
      <c r="B54" s="16"/>
      <c r="D54" s="44"/>
      <c r="H54" s="45"/>
      <c r="J54" s="44"/>
      <c r="P54" s="45"/>
      <c r="R54" s="17"/>
    </row>
    <row r="55" spans="2:18" ht="14.25" customHeight="1">
      <c r="B55" s="16"/>
      <c r="D55" s="44"/>
      <c r="H55" s="45"/>
      <c r="J55" s="44"/>
      <c r="P55" s="45"/>
      <c r="R55" s="17"/>
    </row>
    <row r="56" spans="2:18" ht="14.25" customHeight="1">
      <c r="B56" s="16"/>
      <c r="D56" s="44"/>
      <c r="H56" s="45"/>
      <c r="J56" s="44"/>
      <c r="P56" s="45"/>
      <c r="R56" s="17"/>
    </row>
    <row r="57" spans="2:18" ht="14.25" customHeight="1">
      <c r="B57" s="16"/>
      <c r="D57" s="44"/>
      <c r="H57" s="45"/>
      <c r="J57" s="44"/>
      <c r="P57" s="45"/>
      <c r="R57" s="17"/>
    </row>
    <row r="58" spans="2:18" ht="14.25" customHeight="1">
      <c r="B58" s="16"/>
      <c r="D58" s="44"/>
      <c r="H58" s="45"/>
      <c r="J58" s="44"/>
      <c r="P58" s="45"/>
      <c r="R58" s="17"/>
    </row>
    <row r="59" spans="1:18" s="12" customFormat="1" ht="15.75" customHeight="1">
      <c r="A59" s="25"/>
      <c r="B59" s="26"/>
      <c r="C59" s="25"/>
      <c r="D59" s="46" t="s">
        <v>49</v>
      </c>
      <c r="E59" s="47"/>
      <c r="F59" s="47"/>
      <c r="G59" s="48" t="s">
        <v>50</v>
      </c>
      <c r="H59" s="49"/>
      <c r="I59" s="25"/>
      <c r="J59" s="46" t="s">
        <v>49</v>
      </c>
      <c r="K59" s="47"/>
      <c r="L59" s="47"/>
      <c r="M59" s="47"/>
      <c r="N59" s="48" t="s">
        <v>50</v>
      </c>
      <c r="O59" s="47"/>
      <c r="P59" s="49"/>
      <c r="Q59" s="25"/>
      <c r="R59" s="27"/>
    </row>
    <row r="60" spans="2:18" ht="14.25" customHeight="1">
      <c r="B60" s="16"/>
      <c r="R60" s="17"/>
    </row>
    <row r="61" spans="1:18" s="12" customFormat="1" ht="15.75" customHeight="1">
      <c r="A61" s="25"/>
      <c r="B61" s="26"/>
      <c r="C61" s="25"/>
      <c r="D61" s="41" t="s">
        <v>51</v>
      </c>
      <c r="E61" s="42"/>
      <c r="F61" s="42"/>
      <c r="G61" s="42"/>
      <c r="H61" s="43"/>
      <c r="I61" s="25"/>
      <c r="J61" s="41" t="s">
        <v>52</v>
      </c>
      <c r="K61" s="42"/>
      <c r="L61" s="42"/>
      <c r="M61" s="42"/>
      <c r="N61" s="42"/>
      <c r="O61" s="42"/>
      <c r="P61" s="43"/>
      <c r="Q61" s="25"/>
      <c r="R61" s="27"/>
    </row>
    <row r="62" spans="2:18" ht="14.25" customHeight="1">
      <c r="B62" s="16"/>
      <c r="D62" s="44"/>
      <c r="H62" s="45"/>
      <c r="J62" s="44"/>
      <c r="P62" s="45"/>
      <c r="R62" s="17"/>
    </row>
    <row r="63" spans="2:18" ht="14.25" customHeight="1">
      <c r="B63" s="16"/>
      <c r="D63" s="44"/>
      <c r="H63" s="45"/>
      <c r="J63" s="44"/>
      <c r="P63" s="45"/>
      <c r="R63" s="17"/>
    </row>
    <row r="64" spans="2:18" ht="14.25" customHeight="1">
      <c r="B64" s="16"/>
      <c r="D64" s="44"/>
      <c r="H64" s="45"/>
      <c r="J64" s="44"/>
      <c r="P64" s="45"/>
      <c r="R64" s="17"/>
    </row>
    <row r="65" spans="2:18" ht="14.25" customHeight="1">
      <c r="B65" s="16"/>
      <c r="D65" s="44"/>
      <c r="H65" s="45"/>
      <c r="J65" s="44"/>
      <c r="P65" s="45"/>
      <c r="R65" s="17"/>
    </row>
    <row r="66" spans="2:18" ht="14.25" customHeight="1">
      <c r="B66" s="16"/>
      <c r="D66" s="44"/>
      <c r="H66" s="45"/>
      <c r="J66" s="44"/>
      <c r="P66" s="45"/>
      <c r="R66" s="17"/>
    </row>
    <row r="67" spans="2:18" ht="14.25" customHeight="1">
      <c r="B67" s="16"/>
      <c r="D67" s="44"/>
      <c r="H67" s="45"/>
      <c r="J67" s="44"/>
      <c r="P67" s="45"/>
      <c r="R67" s="17"/>
    </row>
    <row r="68" spans="2:18" ht="14.25" customHeight="1">
      <c r="B68" s="16"/>
      <c r="D68" s="44"/>
      <c r="H68" s="45"/>
      <c r="J68" s="44"/>
      <c r="P68" s="45"/>
      <c r="R68" s="17"/>
    </row>
    <row r="69" spans="2:18" ht="14.25" customHeight="1">
      <c r="B69" s="16"/>
      <c r="D69" s="44"/>
      <c r="H69" s="45"/>
      <c r="J69" s="44"/>
      <c r="P69" s="45"/>
      <c r="R69" s="17"/>
    </row>
    <row r="70" spans="1:18" s="12" customFormat="1" ht="15.75" customHeight="1">
      <c r="A70" s="25"/>
      <c r="B70" s="26"/>
      <c r="C70" s="25"/>
      <c r="D70" s="46" t="s">
        <v>49</v>
      </c>
      <c r="E70" s="47"/>
      <c r="F70" s="47"/>
      <c r="G70" s="48" t="s">
        <v>50</v>
      </c>
      <c r="H70" s="49"/>
      <c r="I70" s="25"/>
      <c r="J70" s="46" t="s">
        <v>49</v>
      </c>
      <c r="K70" s="47"/>
      <c r="L70" s="47"/>
      <c r="M70" s="47"/>
      <c r="N70" s="48" t="s">
        <v>50</v>
      </c>
      <c r="O70" s="47"/>
      <c r="P70" s="49"/>
      <c r="Q70" s="25"/>
      <c r="R70" s="27"/>
    </row>
    <row r="71" spans="1:18" s="12" customFormat="1" ht="15" customHeight="1">
      <c r="A71" s="25"/>
      <c r="B71" s="50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2"/>
    </row>
    <row r="75" spans="1:18" s="12" customFormat="1" ht="7.5" customHeight="1">
      <c r="A75" s="25"/>
      <c r="B75" s="53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5"/>
    </row>
    <row r="76" spans="1:18" s="12" customFormat="1" ht="37.5" customHeight="1">
      <c r="A76" s="25"/>
      <c r="B76" s="26"/>
      <c r="C76" s="142" t="s">
        <v>74</v>
      </c>
      <c r="D76" s="129"/>
      <c r="E76" s="129"/>
      <c r="F76" s="129"/>
      <c r="G76" s="129"/>
      <c r="H76" s="129"/>
      <c r="I76" s="129"/>
      <c r="J76" s="129"/>
      <c r="K76" s="129"/>
      <c r="L76" s="129"/>
      <c r="M76" s="129"/>
      <c r="N76" s="129"/>
      <c r="O76" s="129"/>
      <c r="P76" s="129"/>
      <c r="Q76" s="129"/>
      <c r="R76" s="27"/>
    </row>
    <row r="77" spans="1:18" s="12" customFormat="1" ht="7.5" customHeight="1">
      <c r="A77" s="25"/>
      <c r="B77" s="26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7"/>
    </row>
    <row r="78" spans="1:18" s="12" customFormat="1" ht="30.75" customHeight="1">
      <c r="A78" s="25"/>
      <c r="B78" s="26"/>
      <c r="C78" s="22" t="s">
        <v>10</v>
      </c>
      <c r="D78" s="25"/>
      <c r="E78" s="25"/>
      <c r="F78" s="181" t="str">
        <f>$F$6</f>
        <v>ČNB - Úprava zapojení přípravy teplé vody I. tlakového pásma</v>
      </c>
      <c r="G78" s="129"/>
      <c r="H78" s="129"/>
      <c r="I78" s="129"/>
      <c r="J78" s="129"/>
      <c r="K78" s="129"/>
      <c r="L78" s="129"/>
      <c r="M78" s="129"/>
      <c r="N78" s="129"/>
      <c r="O78" s="129"/>
      <c r="P78" s="129"/>
      <c r="Q78" s="25"/>
      <c r="R78" s="27"/>
    </row>
    <row r="79" spans="1:18" s="12" customFormat="1" ht="37.5" customHeight="1">
      <c r="A79" s="25"/>
      <c r="B79" s="26"/>
      <c r="C79" s="58" t="s">
        <v>71</v>
      </c>
      <c r="D79" s="25"/>
      <c r="E79" s="25"/>
      <c r="F79" s="143" t="str">
        <f>$F$7</f>
        <v>16-021-CNB-02 - ZT - Zdravotní technika</v>
      </c>
      <c r="G79" s="129"/>
      <c r="H79" s="129"/>
      <c r="I79" s="129"/>
      <c r="J79" s="129"/>
      <c r="K79" s="129"/>
      <c r="L79" s="129"/>
      <c r="M79" s="129"/>
      <c r="N79" s="129"/>
      <c r="O79" s="129"/>
      <c r="P79" s="129"/>
      <c r="Q79" s="25"/>
      <c r="R79" s="27"/>
    </row>
    <row r="80" spans="1:18" s="12" customFormat="1" ht="7.5" customHeight="1">
      <c r="A80" s="25"/>
      <c r="B80" s="26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7"/>
    </row>
    <row r="81" spans="1:18" s="12" customFormat="1" ht="18.75" customHeight="1">
      <c r="A81" s="25"/>
      <c r="B81" s="26"/>
      <c r="C81" s="22" t="s">
        <v>17</v>
      </c>
      <c r="D81" s="25"/>
      <c r="E81" s="25"/>
      <c r="F81" s="19" t="str">
        <f>$F$9</f>
        <v>Na Příkopě 864/28, Praha 1 - Nové Město</v>
      </c>
      <c r="G81" s="25"/>
      <c r="H81" s="25"/>
      <c r="I81" s="25"/>
      <c r="J81" s="25"/>
      <c r="K81" s="22" t="s">
        <v>19</v>
      </c>
      <c r="L81" s="25"/>
      <c r="M81" s="176">
        <f>IF($O$9="","",$O$9)</f>
        <v>42802</v>
      </c>
      <c r="N81" s="129"/>
      <c r="O81" s="129"/>
      <c r="P81" s="129"/>
      <c r="Q81" s="25"/>
      <c r="R81" s="27"/>
    </row>
    <row r="82" spans="1:18" s="12" customFormat="1" ht="7.5" customHeight="1">
      <c r="A82" s="25"/>
      <c r="B82" s="26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7"/>
    </row>
    <row r="83" spans="1:18" s="12" customFormat="1" ht="15.75" customHeight="1">
      <c r="A83" s="25"/>
      <c r="B83" s="26"/>
      <c r="C83" s="22" t="s">
        <v>21</v>
      </c>
      <c r="D83" s="25"/>
      <c r="E83" s="25"/>
      <c r="F83" s="19" t="str">
        <f>$E$12</f>
        <v>Česká národní banka, Praha 1</v>
      </c>
      <c r="G83" s="25"/>
      <c r="H83" s="25"/>
      <c r="I83" s="25"/>
      <c r="J83" s="25"/>
      <c r="K83" s="22" t="s">
        <v>28</v>
      </c>
      <c r="L83" s="25"/>
      <c r="M83" s="144" t="str">
        <f>$E$18</f>
        <v>Projekční kancelář Černý a Ferst, Praha 8</v>
      </c>
      <c r="N83" s="129"/>
      <c r="O83" s="129"/>
      <c r="P83" s="129"/>
      <c r="Q83" s="129"/>
      <c r="R83" s="27"/>
    </row>
    <row r="84" spans="1:18" s="12" customFormat="1" ht="15" customHeight="1">
      <c r="A84" s="25"/>
      <c r="B84" s="26"/>
      <c r="C84" s="22" t="s">
        <v>26</v>
      </c>
      <c r="D84" s="25"/>
      <c r="E84" s="25"/>
      <c r="F84" s="19" t="str">
        <f>IF($E$15="","",$E$15)</f>
        <v>Vyplň údaj</v>
      </c>
      <c r="G84" s="25"/>
      <c r="H84" s="25"/>
      <c r="I84" s="25"/>
      <c r="J84" s="25"/>
      <c r="K84" s="22" t="s">
        <v>31</v>
      </c>
      <c r="L84" s="25"/>
      <c r="M84" s="144" t="str">
        <f>$E$21</f>
        <v>Projekční kancelář Černý a Ferst, Praha 8</v>
      </c>
      <c r="N84" s="129"/>
      <c r="O84" s="129"/>
      <c r="P84" s="129"/>
      <c r="Q84" s="129"/>
      <c r="R84" s="27"/>
    </row>
    <row r="85" spans="1:18" s="12" customFormat="1" ht="11.25" customHeight="1">
      <c r="A85" s="25"/>
      <c r="B85" s="26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7"/>
    </row>
    <row r="86" spans="1:18" s="12" customFormat="1" ht="30" customHeight="1">
      <c r="A86" s="25"/>
      <c r="B86" s="26"/>
      <c r="C86" s="184" t="s">
        <v>75</v>
      </c>
      <c r="D86" s="122"/>
      <c r="E86" s="122"/>
      <c r="F86" s="122"/>
      <c r="G86" s="122"/>
      <c r="H86" s="184" t="s">
        <v>76</v>
      </c>
      <c r="I86" s="122"/>
      <c r="J86" s="122"/>
      <c r="K86" s="184" t="s">
        <v>77</v>
      </c>
      <c r="L86" s="122"/>
      <c r="M86" s="184" t="s">
        <v>78</v>
      </c>
      <c r="N86" s="122"/>
      <c r="O86" s="129"/>
      <c r="P86" s="129"/>
      <c r="Q86" s="129"/>
      <c r="R86" s="27"/>
    </row>
    <row r="87" spans="1:18" s="12" customFormat="1" ht="11.25" customHeight="1">
      <c r="A87" s="25"/>
      <c r="B87" s="26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7"/>
    </row>
    <row r="88" spans="1:18" s="12" customFormat="1" ht="30" customHeight="1">
      <c r="A88" s="25"/>
      <c r="B88" s="26"/>
      <c r="C88" s="64" t="s">
        <v>79</v>
      </c>
      <c r="D88" s="25"/>
      <c r="E88" s="25"/>
      <c r="F88" s="25"/>
      <c r="G88" s="25"/>
      <c r="H88" s="130">
        <f>H89+H91</f>
        <v>0</v>
      </c>
      <c r="I88" s="129"/>
      <c r="J88" s="129"/>
      <c r="K88" s="130">
        <f>K89+K91</f>
        <v>0</v>
      </c>
      <c r="L88" s="129"/>
      <c r="M88" s="130">
        <f>$M$124</f>
        <v>0</v>
      </c>
      <c r="N88" s="129"/>
      <c r="O88" s="129"/>
      <c r="P88" s="129"/>
      <c r="Q88" s="129"/>
      <c r="R88" s="27"/>
    </row>
    <row r="89" spans="1:18" s="12" customFormat="1" ht="25.5" customHeight="1">
      <c r="A89" s="82"/>
      <c r="B89" s="81"/>
      <c r="C89" s="82"/>
      <c r="D89" s="83" t="s">
        <v>172</v>
      </c>
      <c r="E89" s="82"/>
      <c r="F89" s="82"/>
      <c r="G89" s="82"/>
      <c r="H89" s="183">
        <f>H90</f>
        <v>0</v>
      </c>
      <c r="I89" s="182"/>
      <c r="J89" s="182"/>
      <c r="K89" s="183">
        <f>K90</f>
        <v>0</v>
      </c>
      <c r="L89" s="182"/>
      <c r="M89" s="183">
        <f>$M$125</f>
        <v>0</v>
      </c>
      <c r="N89" s="182"/>
      <c r="O89" s="182"/>
      <c r="P89" s="182"/>
      <c r="Q89" s="182"/>
      <c r="R89" s="84"/>
    </row>
    <row r="90" spans="1:18" s="12" customFormat="1" ht="21" customHeight="1">
      <c r="A90" s="77"/>
      <c r="B90" s="85"/>
      <c r="C90" s="77"/>
      <c r="D90" s="70" t="s">
        <v>173</v>
      </c>
      <c r="E90" s="77"/>
      <c r="F90" s="77"/>
      <c r="G90" s="77"/>
      <c r="H90" s="128">
        <f>U126</f>
        <v>0</v>
      </c>
      <c r="I90" s="182"/>
      <c r="J90" s="182"/>
      <c r="K90" s="128">
        <f>V126</f>
        <v>0</v>
      </c>
      <c r="L90" s="182"/>
      <c r="M90" s="128">
        <f>$M$126</f>
        <v>0</v>
      </c>
      <c r="N90" s="182"/>
      <c r="O90" s="182"/>
      <c r="P90" s="182"/>
      <c r="Q90" s="182"/>
      <c r="R90" s="86"/>
    </row>
    <row r="91" spans="1:18" s="12" customFormat="1" ht="25.5" customHeight="1">
      <c r="A91" s="82"/>
      <c r="B91" s="81"/>
      <c r="C91" s="82"/>
      <c r="D91" s="83" t="s">
        <v>81</v>
      </c>
      <c r="E91" s="82"/>
      <c r="F91" s="82"/>
      <c r="G91" s="82"/>
      <c r="H91" s="183">
        <f>SUM(H92:J97)</f>
        <v>0</v>
      </c>
      <c r="I91" s="182"/>
      <c r="J91" s="182"/>
      <c r="K91" s="183">
        <f>SUM(K92:L97)</f>
        <v>0</v>
      </c>
      <c r="L91" s="182"/>
      <c r="M91" s="183">
        <f>$M$130</f>
        <v>0</v>
      </c>
      <c r="N91" s="182"/>
      <c r="O91" s="182"/>
      <c r="P91" s="182"/>
      <c r="Q91" s="182"/>
      <c r="R91" s="84"/>
    </row>
    <row r="92" spans="1:18" s="12" customFormat="1" ht="21" customHeight="1">
      <c r="A92" s="77"/>
      <c r="B92" s="85"/>
      <c r="C92" s="77"/>
      <c r="D92" s="70" t="s">
        <v>82</v>
      </c>
      <c r="E92" s="77"/>
      <c r="F92" s="77"/>
      <c r="G92" s="77"/>
      <c r="H92" s="128">
        <f>U130</f>
        <v>0</v>
      </c>
      <c r="I92" s="182"/>
      <c r="J92" s="182"/>
      <c r="K92" s="128">
        <f>V130</f>
        <v>0</v>
      </c>
      <c r="L92" s="182"/>
      <c r="M92" s="128">
        <f>$M$131</f>
        <v>0</v>
      </c>
      <c r="N92" s="182"/>
      <c r="O92" s="182"/>
      <c r="P92" s="182"/>
      <c r="Q92" s="182"/>
      <c r="R92" s="86"/>
    </row>
    <row r="93" spans="1:18" s="12" customFormat="1" ht="21" customHeight="1">
      <c r="A93" s="77"/>
      <c r="B93" s="85"/>
      <c r="C93" s="77"/>
      <c r="D93" s="70" t="s">
        <v>83</v>
      </c>
      <c r="E93" s="77"/>
      <c r="F93" s="77"/>
      <c r="G93" s="77"/>
      <c r="H93" s="128">
        <f>U140</f>
        <v>0</v>
      </c>
      <c r="I93" s="182"/>
      <c r="J93" s="182"/>
      <c r="K93" s="128">
        <f>V140</f>
        <v>0</v>
      </c>
      <c r="L93" s="182"/>
      <c r="M93" s="128">
        <f>$M$140</f>
        <v>0</v>
      </c>
      <c r="N93" s="182"/>
      <c r="O93" s="182"/>
      <c r="P93" s="182"/>
      <c r="Q93" s="182"/>
      <c r="R93" s="86"/>
    </row>
    <row r="94" spans="1:18" s="12" customFormat="1" ht="21" customHeight="1">
      <c r="A94" s="77"/>
      <c r="B94" s="85"/>
      <c r="C94" s="77"/>
      <c r="D94" s="70" t="s">
        <v>84</v>
      </c>
      <c r="E94" s="77"/>
      <c r="F94" s="77"/>
      <c r="G94" s="77"/>
      <c r="H94" s="128">
        <f>U171</f>
        <v>0</v>
      </c>
      <c r="I94" s="182"/>
      <c r="J94" s="182"/>
      <c r="K94" s="128">
        <f>V171</f>
        <v>0</v>
      </c>
      <c r="L94" s="182"/>
      <c r="M94" s="128">
        <f>$M$171</f>
        <v>0</v>
      </c>
      <c r="N94" s="182"/>
      <c r="O94" s="182"/>
      <c r="P94" s="182"/>
      <c r="Q94" s="182"/>
      <c r="R94" s="86"/>
    </row>
    <row r="95" spans="1:18" s="12" customFormat="1" ht="21" customHeight="1">
      <c r="A95" s="77"/>
      <c r="B95" s="85"/>
      <c r="C95" s="77"/>
      <c r="D95" s="70" t="s">
        <v>85</v>
      </c>
      <c r="E95" s="77"/>
      <c r="F95" s="77"/>
      <c r="G95" s="77"/>
      <c r="H95" s="128">
        <f>U180</f>
        <v>0</v>
      </c>
      <c r="I95" s="182"/>
      <c r="J95" s="182"/>
      <c r="K95" s="128">
        <f>V180</f>
        <v>0</v>
      </c>
      <c r="L95" s="182"/>
      <c r="M95" s="128">
        <f>$M$180</f>
        <v>0</v>
      </c>
      <c r="N95" s="182"/>
      <c r="O95" s="182"/>
      <c r="P95" s="182"/>
      <c r="Q95" s="182"/>
      <c r="R95" s="86"/>
    </row>
    <row r="96" spans="1:18" s="12" customFormat="1" ht="21" customHeight="1">
      <c r="A96" s="77"/>
      <c r="B96" s="85"/>
      <c r="C96" s="77"/>
      <c r="D96" s="70" t="s">
        <v>174</v>
      </c>
      <c r="E96" s="77"/>
      <c r="F96" s="77"/>
      <c r="G96" s="77"/>
      <c r="H96" s="128">
        <f>U184</f>
        <v>0</v>
      </c>
      <c r="I96" s="182"/>
      <c r="J96" s="182"/>
      <c r="K96" s="128">
        <f>V184</f>
        <v>0</v>
      </c>
      <c r="L96" s="182"/>
      <c r="M96" s="128">
        <f>$M$184</f>
        <v>0</v>
      </c>
      <c r="N96" s="182"/>
      <c r="O96" s="182"/>
      <c r="P96" s="182"/>
      <c r="Q96" s="182"/>
      <c r="R96" s="86"/>
    </row>
    <row r="97" spans="1:18" s="12" customFormat="1" ht="21" customHeight="1">
      <c r="A97" s="77"/>
      <c r="B97" s="85"/>
      <c r="C97" s="77"/>
      <c r="D97" s="70" t="s">
        <v>175</v>
      </c>
      <c r="E97" s="77"/>
      <c r="F97" s="77"/>
      <c r="G97" s="77"/>
      <c r="H97" s="128">
        <f>U186</f>
        <v>0</v>
      </c>
      <c r="I97" s="182"/>
      <c r="J97" s="182"/>
      <c r="K97" s="128">
        <f>V186</f>
        <v>0</v>
      </c>
      <c r="L97" s="182"/>
      <c r="M97" s="128">
        <f>$M$186</f>
        <v>0</v>
      </c>
      <c r="N97" s="182"/>
      <c r="O97" s="182"/>
      <c r="P97" s="182"/>
      <c r="Q97" s="182"/>
      <c r="R97" s="86"/>
    </row>
    <row r="98" spans="1:18" s="12" customFormat="1" ht="22.5" customHeight="1">
      <c r="A98" s="25"/>
      <c r="B98" s="26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7"/>
    </row>
    <row r="99" spans="1:21" s="12" customFormat="1" ht="30" customHeight="1">
      <c r="A99" s="25"/>
      <c r="B99" s="26"/>
      <c r="C99" s="64" t="s">
        <v>86</v>
      </c>
      <c r="D99" s="25"/>
      <c r="E99" s="25"/>
      <c r="F99" s="25"/>
      <c r="G99" s="25"/>
      <c r="H99" s="25"/>
      <c r="I99" s="25"/>
      <c r="J99" s="25"/>
      <c r="K99" s="25"/>
      <c r="L99" s="25"/>
      <c r="M99" s="130">
        <f>ROUND($M$100+$M$101+$M$102+$M$103+$M$104+$M$105,2)</f>
        <v>0</v>
      </c>
      <c r="N99" s="129"/>
      <c r="O99" s="129"/>
      <c r="P99" s="129"/>
      <c r="Q99" s="129"/>
      <c r="R99" s="27"/>
      <c r="U99" s="11"/>
    </row>
    <row r="100" spans="1:61" s="12" customFormat="1" ht="18.75" customHeight="1">
      <c r="A100" s="25"/>
      <c r="B100" s="26"/>
      <c r="C100" s="25"/>
      <c r="D100" s="70" t="s">
        <v>87</v>
      </c>
      <c r="E100" s="70"/>
      <c r="F100" s="70"/>
      <c r="G100" s="70"/>
      <c r="H100" s="70"/>
      <c r="I100" s="25"/>
      <c r="J100" s="25"/>
      <c r="K100" s="25"/>
      <c r="L100" s="25"/>
      <c r="M100" s="127">
        <v>0</v>
      </c>
      <c r="N100" s="126"/>
      <c r="O100" s="126"/>
      <c r="P100" s="126"/>
      <c r="Q100" s="126"/>
      <c r="R100" s="27"/>
      <c r="U100" s="11"/>
      <c r="BE100" s="65"/>
      <c r="BF100" s="65"/>
      <c r="BG100" s="65"/>
      <c r="BH100" s="65"/>
      <c r="BI100" s="65"/>
    </row>
    <row r="101" spans="1:61" s="12" customFormat="1" ht="18.75" customHeight="1">
      <c r="A101" s="25"/>
      <c r="B101" s="26"/>
      <c r="C101" s="25"/>
      <c r="D101" s="70" t="s">
        <v>88</v>
      </c>
      <c r="E101" s="70"/>
      <c r="F101" s="70"/>
      <c r="G101" s="70"/>
      <c r="H101" s="70"/>
      <c r="I101" s="25"/>
      <c r="J101" s="25"/>
      <c r="K101" s="25"/>
      <c r="L101" s="25"/>
      <c r="M101" s="127">
        <v>0</v>
      </c>
      <c r="N101" s="126"/>
      <c r="O101" s="126"/>
      <c r="P101" s="126"/>
      <c r="Q101" s="126"/>
      <c r="R101" s="27"/>
      <c r="U101" s="11"/>
      <c r="BE101" s="65"/>
      <c r="BF101" s="65"/>
      <c r="BG101" s="65"/>
      <c r="BH101" s="65"/>
      <c r="BI101" s="65"/>
    </row>
    <row r="102" spans="1:61" s="12" customFormat="1" ht="18.75" customHeight="1">
      <c r="A102" s="25"/>
      <c r="B102" s="26"/>
      <c r="C102" s="25"/>
      <c r="D102" s="70" t="s">
        <v>89</v>
      </c>
      <c r="E102" s="70"/>
      <c r="F102" s="70"/>
      <c r="G102" s="70"/>
      <c r="H102" s="70"/>
      <c r="I102" s="25"/>
      <c r="J102" s="25"/>
      <c r="K102" s="25"/>
      <c r="L102" s="25"/>
      <c r="M102" s="127">
        <v>0</v>
      </c>
      <c r="N102" s="126"/>
      <c r="O102" s="126"/>
      <c r="P102" s="126"/>
      <c r="Q102" s="126"/>
      <c r="R102" s="27"/>
      <c r="U102" s="11"/>
      <c r="BE102" s="65"/>
      <c r="BF102" s="65"/>
      <c r="BG102" s="65"/>
      <c r="BH102" s="65"/>
      <c r="BI102" s="65"/>
    </row>
    <row r="103" spans="1:61" s="12" customFormat="1" ht="18.75" customHeight="1">
      <c r="A103" s="25"/>
      <c r="B103" s="26"/>
      <c r="C103" s="25"/>
      <c r="D103" s="70" t="s">
        <v>90</v>
      </c>
      <c r="E103" s="70"/>
      <c r="F103" s="70"/>
      <c r="G103" s="70"/>
      <c r="H103" s="70"/>
      <c r="I103" s="25"/>
      <c r="J103" s="25"/>
      <c r="K103" s="25"/>
      <c r="L103" s="25"/>
      <c r="M103" s="127">
        <v>0</v>
      </c>
      <c r="N103" s="126"/>
      <c r="O103" s="126"/>
      <c r="P103" s="126"/>
      <c r="Q103" s="126"/>
      <c r="R103" s="27"/>
      <c r="U103" s="11"/>
      <c r="BE103" s="65"/>
      <c r="BF103" s="65"/>
      <c r="BG103" s="65"/>
      <c r="BH103" s="65"/>
      <c r="BI103" s="65"/>
    </row>
    <row r="104" spans="1:61" s="12" customFormat="1" ht="18.75" customHeight="1">
      <c r="A104" s="25"/>
      <c r="B104" s="26"/>
      <c r="C104" s="25"/>
      <c r="D104" s="70" t="s">
        <v>91</v>
      </c>
      <c r="E104" s="70"/>
      <c r="F104" s="70"/>
      <c r="G104" s="70"/>
      <c r="H104" s="70"/>
      <c r="I104" s="25"/>
      <c r="J104" s="25"/>
      <c r="K104" s="25"/>
      <c r="L104" s="25"/>
      <c r="M104" s="127">
        <v>0</v>
      </c>
      <c r="N104" s="126"/>
      <c r="O104" s="126"/>
      <c r="P104" s="126"/>
      <c r="Q104" s="126"/>
      <c r="R104" s="27"/>
      <c r="U104" s="11"/>
      <c r="BE104" s="65"/>
      <c r="BF104" s="65"/>
      <c r="BG104" s="65"/>
      <c r="BH104" s="65"/>
      <c r="BI104" s="65"/>
    </row>
    <row r="105" spans="1:61" s="12" customFormat="1" ht="18.75" customHeight="1">
      <c r="A105" s="25"/>
      <c r="B105" s="26"/>
      <c r="C105" s="25"/>
      <c r="D105" s="70" t="s">
        <v>92</v>
      </c>
      <c r="E105" s="25"/>
      <c r="F105" s="25"/>
      <c r="G105" s="25"/>
      <c r="H105" s="25"/>
      <c r="I105" s="25"/>
      <c r="J105" s="25"/>
      <c r="K105" s="25"/>
      <c r="L105" s="25"/>
      <c r="M105" s="127">
        <v>0</v>
      </c>
      <c r="N105" s="126"/>
      <c r="O105" s="126"/>
      <c r="P105" s="126"/>
      <c r="Q105" s="126"/>
      <c r="R105" s="27"/>
      <c r="U105" s="11"/>
      <c r="BE105" s="65"/>
      <c r="BF105" s="65"/>
      <c r="BG105" s="65"/>
      <c r="BH105" s="65"/>
      <c r="BI105" s="65"/>
    </row>
    <row r="106" spans="1:18" s="12" customFormat="1" ht="14.25" customHeight="1">
      <c r="A106" s="25"/>
      <c r="B106" s="26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7"/>
    </row>
    <row r="107" spans="1:18" s="12" customFormat="1" ht="30" customHeight="1">
      <c r="A107" s="25"/>
      <c r="B107" s="26"/>
      <c r="C107" s="71" t="s">
        <v>67</v>
      </c>
      <c r="D107" s="37"/>
      <c r="E107" s="37"/>
      <c r="F107" s="37"/>
      <c r="G107" s="37"/>
      <c r="H107" s="37"/>
      <c r="I107" s="37"/>
      <c r="J107" s="37"/>
      <c r="K107" s="37"/>
      <c r="L107" s="121">
        <f>ROUND(SUM($M$88+$M$99),2)</f>
        <v>0</v>
      </c>
      <c r="M107" s="122"/>
      <c r="N107" s="122"/>
      <c r="O107" s="122"/>
      <c r="P107" s="122"/>
      <c r="Q107" s="122"/>
      <c r="R107" s="27"/>
    </row>
    <row r="108" spans="1:18" s="12" customFormat="1" ht="7.5" customHeight="1">
      <c r="A108" s="25"/>
      <c r="B108" s="50"/>
      <c r="C108" s="51"/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2"/>
    </row>
    <row r="112" spans="1:18" s="12" customFormat="1" ht="7.5" customHeight="1">
      <c r="A112" s="25"/>
      <c r="B112" s="53"/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5"/>
    </row>
    <row r="113" spans="1:18" s="12" customFormat="1" ht="37.5" customHeight="1">
      <c r="A113" s="25"/>
      <c r="B113" s="26"/>
      <c r="C113" s="142" t="s">
        <v>93</v>
      </c>
      <c r="D113" s="129"/>
      <c r="E113" s="129"/>
      <c r="F113" s="129"/>
      <c r="G113" s="129"/>
      <c r="H113" s="129"/>
      <c r="I113" s="129"/>
      <c r="J113" s="129"/>
      <c r="K113" s="129"/>
      <c r="L113" s="129"/>
      <c r="M113" s="129"/>
      <c r="N113" s="129"/>
      <c r="O113" s="129"/>
      <c r="P113" s="129"/>
      <c r="Q113" s="129"/>
      <c r="R113" s="27"/>
    </row>
    <row r="114" spans="1:18" s="12" customFormat="1" ht="7.5" customHeight="1">
      <c r="A114" s="25"/>
      <c r="B114" s="26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7"/>
    </row>
    <row r="115" spans="1:18" s="12" customFormat="1" ht="30.75" customHeight="1">
      <c r="A115" s="25"/>
      <c r="B115" s="26"/>
      <c r="C115" s="22" t="s">
        <v>10</v>
      </c>
      <c r="D115" s="25"/>
      <c r="E115" s="25"/>
      <c r="F115" s="181" t="str">
        <f>$F$6</f>
        <v>ČNB - Úprava zapojení přípravy teplé vody I. tlakového pásma</v>
      </c>
      <c r="G115" s="129"/>
      <c r="H115" s="129"/>
      <c r="I115" s="129"/>
      <c r="J115" s="129"/>
      <c r="K115" s="129"/>
      <c r="L115" s="129"/>
      <c r="M115" s="129"/>
      <c r="N115" s="129"/>
      <c r="O115" s="129"/>
      <c r="P115" s="129"/>
      <c r="Q115" s="25"/>
      <c r="R115" s="27"/>
    </row>
    <row r="116" spans="1:18" s="12" customFormat="1" ht="37.5" customHeight="1">
      <c r="A116" s="25"/>
      <c r="B116" s="26"/>
      <c r="C116" s="58" t="s">
        <v>71</v>
      </c>
      <c r="D116" s="25"/>
      <c r="E116" s="25"/>
      <c r="F116" s="143" t="str">
        <f>$F$7</f>
        <v>16-021-CNB-02 - ZT - Zdravotní technika</v>
      </c>
      <c r="G116" s="129"/>
      <c r="H116" s="129"/>
      <c r="I116" s="129"/>
      <c r="J116" s="129"/>
      <c r="K116" s="129"/>
      <c r="L116" s="129"/>
      <c r="M116" s="129"/>
      <c r="N116" s="129"/>
      <c r="O116" s="129"/>
      <c r="P116" s="129"/>
      <c r="Q116" s="25"/>
      <c r="R116" s="27"/>
    </row>
    <row r="117" spans="1:18" s="12" customFormat="1" ht="7.5" customHeight="1">
      <c r="A117" s="25"/>
      <c r="B117" s="26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7"/>
    </row>
    <row r="118" spans="1:18" s="12" customFormat="1" ht="18.75" customHeight="1">
      <c r="A118" s="25"/>
      <c r="B118" s="26"/>
      <c r="C118" s="22" t="s">
        <v>17</v>
      </c>
      <c r="D118" s="25"/>
      <c r="E118" s="25"/>
      <c r="F118" s="19" t="str">
        <f>$F$9</f>
        <v>Na Příkopě 864/28, Praha 1 - Nové Město</v>
      </c>
      <c r="G118" s="25"/>
      <c r="H118" s="25"/>
      <c r="I118" s="25"/>
      <c r="J118" s="25"/>
      <c r="K118" s="22" t="s">
        <v>19</v>
      </c>
      <c r="L118" s="25"/>
      <c r="M118" s="176">
        <f>IF($O$9="","",$O$9)</f>
        <v>42802</v>
      </c>
      <c r="N118" s="129"/>
      <c r="O118" s="129"/>
      <c r="P118" s="129"/>
      <c r="Q118" s="25"/>
      <c r="R118" s="27"/>
    </row>
    <row r="119" spans="1:18" s="12" customFormat="1" ht="7.5" customHeight="1">
      <c r="A119" s="25"/>
      <c r="B119" s="26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7"/>
    </row>
    <row r="120" spans="1:18" s="12" customFormat="1" ht="15.75" customHeight="1">
      <c r="A120" s="25"/>
      <c r="B120" s="26"/>
      <c r="C120" s="22" t="s">
        <v>21</v>
      </c>
      <c r="D120" s="25"/>
      <c r="E120" s="25"/>
      <c r="F120" s="19" t="str">
        <f>$E$12</f>
        <v>Česká národní banka, Praha 1</v>
      </c>
      <c r="G120" s="25"/>
      <c r="H120" s="25"/>
      <c r="I120" s="25"/>
      <c r="J120" s="25"/>
      <c r="K120" s="22" t="s">
        <v>28</v>
      </c>
      <c r="L120" s="25"/>
      <c r="M120" s="144" t="str">
        <f>$E$18</f>
        <v>Projekční kancelář Černý a Ferst, Praha 8</v>
      </c>
      <c r="N120" s="129"/>
      <c r="O120" s="129"/>
      <c r="P120" s="129"/>
      <c r="Q120" s="129"/>
      <c r="R120" s="27"/>
    </row>
    <row r="121" spans="1:18" s="12" customFormat="1" ht="15" customHeight="1">
      <c r="A121" s="25"/>
      <c r="B121" s="26"/>
      <c r="C121" s="22" t="s">
        <v>26</v>
      </c>
      <c r="D121" s="25"/>
      <c r="E121" s="25"/>
      <c r="F121" s="19" t="str">
        <f>IF($E$15="","",$E$15)</f>
        <v>Vyplň údaj</v>
      </c>
      <c r="G121" s="25"/>
      <c r="H121" s="25"/>
      <c r="I121" s="25"/>
      <c r="J121" s="25"/>
      <c r="K121" s="22" t="s">
        <v>31</v>
      </c>
      <c r="L121" s="25"/>
      <c r="M121" s="144" t="str">
        <f>$E$21</f>
        <v>Projekční kancelář Černý a Ferst, Praha 8</v>
      </c>
      <c r="N121" s="129"/>
      <c r="O121" s="129"/>
      <c r="P121" s="129"/>
      <c r="Q121" s="129"/>
      <c r="R121" s="27"/>
    </row>
    <row r="122" spans="1:18" s="12" customFormat="1" ht="11.25" customHeight="1">
      <c r="A122" s="25"/>
      <c r="B122" s="26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7"/>
    </row>
    <row r="123" spans="1:18" s="63" customFormat="1" ht="30" customHeight="1">
      <c r="A123" s="93"/>
      <c r="B123" s="89"/>
      <c r="C123" s="90" t="s">
        <v>94</v>
      </c>
      <c r="D123" s="91" t="s">
        <v>95</v>
      </c>
      <c r="E123" s="91" t="s">
        <v>54</v>
      </c>
      <c r="F123" s="177" t="s">
        <v>96</v>
      </c>
      <c r="G123" s="178"/>
      <c r="H123" s="178"/>
      <c r="I123" s="178"/>
      <c r="J123" s="91" t="s">
        <v>97</v>
      </c>
      <c r="K123" s="91" t="s">
        <v>98</v>
      </c>
      <c r="L123" s="91" t="s">
        <v>99</v>
      </c>
      <c r="M123" s="177" t="s">
        <v>100</v>
      </c>
      <c r="N123" s="178"/>
      <c r="O123" s="178"/>
      <c r="P123" s="177" t="s">
        <v>101</v>
      </c>
      <c r="Q123" s="179"/>
      <c r="R123" s="92"/>
    </row>
    <row r="124" spans="1:63" s="12" customFormat="1" ht="30" customHeight="1">
      <c r="A124" s="25"/>
      <c r="B124" s="26"/>
      <c r="C124" s="64" t="s">
        <v>73</v>
      </c>
      <c r="D124" s="25"/>
      <c r="E124" s="25"/>
      <c r="F124" s="25"/>
      <c r="G124" s="25"/>
      <c r="H124" s="25"/>
      <c r="I124" s="25"/>
      <c r="J124" s="25"/>
      <c r="K124" s="25"/>
      <c r="L124" s="25"/>
      <c r="M124" s="170">
        <f>M125+M130</f>
        <v>0</v>
      </c>
      <c r="N124" s="129"/>
      <c r="O124" s="129"/>
      <c r="P124" s="129"/>
      <c r="Q124" s="129"/>
      <c r="R124" s="27"/>
      <c r="W124" s="94"/>
      <c r="X124" s="94"/>
      <c r="Z124" s="94"/>
      <c r="AB124" s="94"/>
      <c r="AD124" s="94"/>
      <c r="BK124" s="65"/>
    </row>
    <row r="125" spans="1:63" s="101" customFormat="1" ht="37.5" customHeight="1">
      <c r="A125" s="97"/>
      <c r="B125" s="96"/>
      <c r="C125" s="97"/>
      <c r="D125" s="98" t="s">
        <v>172</v>
      </c>
      <c r="E125" s="98"/>
      <c r="F125" s="98"/>
      <c r="G125" s="98"/>
      <c r="H125" s="98"/>
      <c r="I125" s="98"/>
      <c r="J125" s="98"/>
      <c r="K125" s="98"/>
      <c r="L125" s="98"/>
      <c r="M125" s="162">
        <f>M126</f>
        <v>0</v>
      </c>
      <c r="N125" s="171"/>
      <c r="O125" s="171"/>
      <c r="P125" s="171" t="s">
        <v>102</v>
      </c>
      <c r="Q125" s="172"/>
      <c r="R125" s="100"/>
      <c r="W125" s="94"/>
      <c r="X125" s="94"/>
      <c r="Z125" s="94"/>
      <c r="AB125" s="94"/>
      <c r="AD125" s="94"/>
      <c r="BK125" s="65"/>
    </row>
    <row r="126" spans="1:63" s="101" customFormat="1" ht="21" customHeight="1">
      <c r="A126" s="97"/>
      <c r="B126" s="96"/>
      <c r="C126" s="97"/>
      <c r="D126" s="103" t="s">
        <v>173</v>
      </c>
      <c r="E126" s="103"/>
      <c r="F126" s="103"/>
      <c r="G126" s="103"/>
      <c r="H126" s="103"/>
      <c r="I126" s="103"/>
      <c r="J126" s="103"/>
      <c r="K126" s="103"/>
      <c r="L126" s="103"/>
      <c r="M126" s="175">
        <f>SUM(P127:Q129)</f>
        <v>0</v>
      </c>
      <c r="N126" s="174"/>
      <c r="O126" s="174"/>
      <c r="P126" s="174" t="s">
        <v>102</v>
      </c>
      <c r="Q126" s="172"/>
      <c r="R126" s="100"/>
      <c r="U126" s="115">
        <f>SUM(U127:U129)</f>
        <v>0</v>
      </c>
      <c r="V126" s="115">
        <f>SUM(V127:V129)</f>
        <v>0</v>
      </c>
      <c r="W126" s="94"/>
      <c r="X126" s="94"/>
      <c r="Z126" s="94"/>
      <c r="AB126" s="94"/>
      <c r="AD126" s="94"/>
      <c r="BK126" s="65"/>
    </row>
    <row r="127" spans="1:63" s="12" customFormat="1" ht="27" customHeight="1">
      <c r="A127" s="25"/>
      <c r="B127" s="26"/>
      <c r="C127" s="105" t="s">
        <v>16</v>
      </c>
      <c r="D127" s="105" t="s">
        <v>103</v>
      </c>
      <c r="E127" s="106" t="s">
        <v>176</v>
      </c>
      <c r="F127" s="165" t="s">
        <v>177</v>
      </c>
      <c r="G127" s="166"/>
      <c r="H127" s="166"/>
      <c r="I127" s="166"/>
      <c r="J127" s="107" t="s">
        <v>126</v>
      </c>
      <c r="K127" s="116">
        <v>1</v>
      </c>
      <c r="L127" s="72">
        <v>0</v>
      </c>
      <c r="M127" s="168">
        <v>0</v>
      </c>
      <c r="N127" s="169"/>
      <c r="O127" s="169"/>
      <c r="P127" s="167">
        <f>ROUND((L127+M127)*K127,2)</f>
        <v>0</v>
      </c>
      <c r="Q127" s="166"/>
      <c r="R127" s="27"/>
      <c r="U127" s="11">
        <f>L127*K127</f>
        <v>0</v>
      </c>
      <c r="V127" s="65">
        <f>M127*K127</f>
        <v>0</v>
      </c>
      <c r="W127" s="65"/>
      <c r="X127" s="65"/>
      <c r="Z127" s="65"/>
      <c r="AA127" s="65"/>
      <c r="AB127" s="65"/>
      <c r="AC127" s="65"/>
      <c r="AD127" s="65"/>
      <c r="BE127" s="65"/>
      <c r="BF127" s="65"/>
      <c r="BG127" s="65"/>
      <c r="BH127" s="65"/>
      <c r="BI127" s="65"/>
      <c r="BK127" s="65"/>
    </row>
    <row r="128" spans="1:63" s="12" customFormat="1" ht="27" customHeight="1">
      <c r="A128" s="25"/>
      <c r="B128" s="26"/>
      <c r="C128" s="105" t="s">
        <v>69</v>
      </c>
      <c r="D128" s="105" t="s">
        <v>103</v>
      </c>
      <c r="E128" s="106" t="s">
        <v>178</v>
      </c>
      <c r="F128" s="165" t="s">
        <v>179</v>
      </c>
      <c r="G128" s="166"/>
      <c r="H128" s="166"/>
      <c r="I128" s="166"/>
      <c r="J128" s="107" t="s">
        <v>126</v>
      </c>
      <c r="K128" s="116">
        <v>10</v>
      </c>
      <c r="L128" s="72">
        <v>0</v>
      </c>
      <c r="M128" s="168">
        <v>0</v>
      </c>
      <c r="N128" s="169"/>
      <c r="O128" s="169"/>
      <c r="P128" s="167">
        <f>ROUND((L128+M128)*K128,2)</f>
        <v>0</v>
      </c>
      <c r="Q128" s="166"/>
      <c r="R128" s="27"/>
      <c r="U128" s="11">
        <f>L128*K128</f>
        <v>0</v>
      </c>
      <c r="V128" s="65">
        <f>M128*K128</f>
        <v>0</v>
      </c>
      <c r="W128" s="65"/>
      <c r="X128" s="65"/>
      <c r="Z128" s="65"/>
      <c r="AA128" s="65"/>
      <c r="AB128" s="65"/>
      <c r="AC128" s="65"/>
      <c r="AD128" s="65"/>
      <c r="BE128" s="65"/>
      <c r="BF128" s="65"/>
      <c r="BG128" s="65"/>
      <c r="BH128" s="65"/>
      <c r="BI128" s="65"/>
      <c r="BK128" s="65"/>
    </row>
    <row r="129" spans="1:63" s="12" customFormat="1" ht="27" customHeight="1">
      <c r="A129" s="25"/>
      <c r="B129" s="26"/>
      <c r="C129" s="105" t="s">
        <v>110</v>
      </c>
      <c r="D129" s="105" t="s">
        <v>103</v>
      </c>
      <c r="E129" s="106" t="s">
        <v>180</v>
      </c>
      <c r="F129" s="165" t="s">
        <v>181</v>
      </c>
      <c r="G129" s="166"/>
      <c r="H129" s="166"/>
      <c r="I129" s="166"/>
      <c r="J129" s="107" t="s">
        <v>126</v>
      </c>
      <c r="K129" s="116">
        <v>1</v>
      </c>
      <c r="L129" s="72">
        <v>0</v>
      </c>
      <c r="M129" s="168">
        <v>0</v>
      </c>
      <c r="N129" s="169"/>
      <c r="O129" s="169"/>
      <c r="P129" s="167">
        <f>ROUND((L129+M129)*K129,2)</f>
        <v>0</v>
      </c>
      <c r="Q129" s="166"/>
      <c r="R129" s="27"/>
      <c r="U129" s="11">
        <f>L129*K129</f>
        <v>0</v>
      </c>
      <c r="V129" s="65">
        <f>M129*K129</f>
        <v>0</v>
      </c>
      <c r="W129" s="65"/>
      <c r="X129" s="65"/>
      <c r="Z129" s="65"/>
      <c r="AA129" s="65"/>
      <c r="AB129" s="65"/>
      <c r="AC129" s="65"/>
      <c r="AD129" s="65"/>
      <c r="BE129" s="65"/>
      <c r="BF129" s="65"/>
      <c r="BG129" s="65"/>
      <c r="BH129" s="65"/>
      <c r="BI129" s="65"/>
      <c r="BK129" s="65"/>
    </row>
    <row r="130" spans="1:63" s="101" customFormat="1" ht="37.5" customHeight="1">
      <c r="A130" s="97"/>
      <c r="B130" s="96"/>
      <c r="C130" s="97"/>
      <c r="D130" s="98" t="s">
        <v>81</v>
      </c>
      <c r="E130" s="98"/>
      <c r="F130" s="98"/>
      <c r="G130" s="98"/>
      <c r="H130" s="98"/>
      <c r="I130" s="98"/>
      <c r="J130" s="98"/>
      <c r="K130" s="98"/>
      <c r="L130" s="98"/>
      <c r="M130" s="162">
        <f>M131+M140+M171+M180+M184+M186</f>
        <v>0</v>
      </c>
      <c r="N130" s="171"/>
      <c r="O130" s="171"/>
      <c r="P130" s="171" t="s">
        <v>102</v>
      </c>
      <c r="Q130" s="172"/>
      <c r="R130" s="100"/>
      <c r="U130" s="115">
        <f>SUM(U132:U139)</f>
        <v>0</v>
      </c>
      <c r="V130" s="115">
        <f>SUM(V132:V139)</f>
        <v>0</v>
      </c>
      <c r="W130" s="94"/>
      <c r="X130" s="94"/>
      <c r="Z130" s="94"/>
      <c r="AB130" s="94"/>
      <c r="AD130" s="94"/>
      <c r="BK130" s="65"/>
    </row>
    <row r="131" spans="1:63" s="101" customFormat="1" ht="21" customHeight="1">
      <c r="A131" s="97"/>
      <c r="B131" s="96"/>
      <c r="C131" s="97"/>
      <c r="D131" s="103" t="s">
        <v>82</v>
      </c>
      <c r="E131" s="103"/>
      <c r="F131" s="103"/>
      <c r="G131" s="103"/>
      <c r="H131" s="103"/>
      <c r="I131" s="103"/>
      <c r="J131" s="103"/>
      <c r="K131" s="103"/>
      <c r="L131" s="103"/>
      <c r="M131" s="175">
        <f>SUM(P132:Q139)</f>
        <v>0</v>
      </c>
      <c r="N131" s="174"/>
      <c r="O131" s="174"/>
      <c r="P131" s="174" t="s">
        <v>102</v>
      </c>
      <c r="Q131" s="172"/>
      <c r="R131" s="100"/>
      <c r="W131" s="94"/>
      <c r="X131" s="94"/>
      <c r="Z131" s="94"/>
      <c r="AB131" s="94"/>
      <c r="AD131" s="94"/>
      <c r="BK131" s="65"/>
    </row>
    <row r="132" spans="1:63" s="12" customFormat="1" ht="39" customHeight="1">
      <c r="A132" s="25"/>
      <c r="B132" s="26"/>
      <c r="C132" s="105" t="s">
        <v>114</v>
      </c>
      <c r="D132" s="105" t="s">
        <v>103</v>
      </c>
      <c r="E132" s="106" t="s">
        <v>182</v>
      </c>
      <c r="F132" s="165" t="s">
        <v>183</v>
      </c>
      <c r="G132" s="166"/>
      <c r="H132" s="166"/>
      <c r="I132" s="166"/>
      <c r="J132" s="107" t="s">
        <v>106</v>
      </c>
      <c r="K132" s="116">
        <v>20.8</v>
      </c>
      <c r="L132" s="72">
        <v>0</v>
      </c>
      <c r="M132" s="168">
        <v>0</v>
      </c>
      <c r="N132" s="169"/>
      <c r="O132" s="169"/>
      <c r="P132" s="167">
        <f>ROUND((L132+M132)*K132,2)</f>
        <v>0</v>
      </c>
      <c r="Q132" s="166"/>
      <c r="R132" s="27"/>
      <c r="U132" s="11">
        <f>L132*K132</f>
        <v>0</v>
      </c>
      <c r="V132" s="65">
        <f>M132*K132</f>
        <v>0</v>
      </c>
      <c r="W132" s="65"/>
      <c r="X132" s="65"/>
      <c r="Z132" s="65"/>
      <c r="AA132" s="65"/>
      <c r="AB132" s="65"/>
      <c r="AC132" s="65"/>
      <c r="AD132" s="65"/>
      <c r="BE132" s="65"/>
      <c r="BF132" s="65"/>
      <c r="BG132" s="65"/>
      <c r="BH132" s="65"/>
      <c r="BI132" s="65"/>
      <c r="BK132" s="65"/>
    </row>
    <row r="133" spans="1:63" s="12" customFormat="1" ht="27" customHeight="1">
      <c r="A133" s="25"/>
      <c r="B133" s="26"/>
      <c r="C133" s="117" t="s">
        <v>117</v>
      </c>
      <c r="D133" s="117" t="s">
        <v>184</v>
      </c>
      <c r="E133" s="118" t="s">
        <v>185</v>
      </c>
      <c r="F133" s="190" t="s">
        <v>186</v>
      </c>
      <c r="G133" s="191"/>
      <c r="H133" s="191"/>
      <c r="I133" s="191"/>
      <c r="J133" s="119" t="s">
        <v>106</v>
      </c>
      <c r="K133" s="120">
        <v>16</v>
      </c>
      <c r="L133" s="114">
        <v>0</v>
      </c>
      <c r="M133" s="191"/>
      <c r="N133" s="191"/>
      <c r="O133" s="166"/>
      <c r="P133" s="167">
        <f aca="true" t="shared" si="0" ref="P133:P139">ROUND((L133+M133)*K133,2)</f>
        <v>0</v>
      </c>
      <c r="Q133" s="166"/>
      <c r="R133" s="27"/>
      <c r="U133" s="11">
        <f aca="true" t="shared" si="1" ref="U133:U139">L133*K133</f>
        <v>0</v>
      </c>
      <c r="V133" s="65">
        <f aca="true" t="shared" si="2" ref="V133:V139">M133*K133</f>
        <v>0</v>
      </c>
      <c r="W133" s="65"/>
      <c r="X133" s="65"/>
      <c r="Z133" s="65"/>
      <c r="AA133" s="65"/>
      <c r="AB133" s="65"/>
      <c r="AC133" s="65"/>
      <c r="AD133" s="65"/>
      <c r="BE133" s="65"/>
      <c r="BF133" s="65"/>
      <c r="BG133" s="65"/>
      <c r="BH133" s="65"/>
      <c r="BI133" s="65"/>
      <c r="BK133" s="65"/>
    </row>
    <row r="134" spans="1:63" s="12" customFormat="1" ht="27" customHeight="1">
      <c r="A134" s="25"/>
      <c r="B134" s="26"/>
      <c r="C134" s="117" t="s">
        <v>120</v>
      </c>
      <c r="D134" s="117" t="s">
        <v>184</v>
      </c>
      <c r="E134" s="118" t="s">
        <v>188</v>
      </c>
      <c r="F134" s="190" t="s">
        <v>189</v>
      </c>
      <c r="G134" s="191"/>
      <c r="H134" s="191"/>
      <c r="I134" s="191"/>
      <c r="J134" s="119" t="s">
        <v>106</v>
      </c>
      <c r="K134" s="120">
        <v>4.8</v>
      </c>
      <c r="L134" s="114">
        <v>0</v>
      </c>
      <c r="M134" s="191"/>
      <c r="N134" s="191"/>
      <c r="O134" s="166"/>
      <c r="P134" s="167">
        <f t="shared" si="0"/>
        <v>0</v>
      </c>
      <c r="Q134" s="166"/>
      <c r="R134" s="27"/>
      <c r="U134" s="11">
        <f t="shared" si="1"/>
        <v>0</v>
      </c>
      <c r="V134" s="65">
        <f t="shared" si="2"/>
        <v>0</v>
      </c>
      <c r="W134" s="65"/>
      <c r="X134" s="65"/>
      <c r="Z134" s="65"/>
      <c r="AA134" s="65"/>
      <c r="AB134" s="65"/>
      <c r="AC134" s="65"/>
      <c r="AD134" s="65"/>
      <c r="BE134" s="65"/>
      <c r="BF134" s="65"/>
      <c r="BG134" s="65"/>
      <c r="BH134" s="65"/>
      <c r="BI134" s="65"/>
      <c r="BK134" s="65"/>
    </row>
    <row r="135" spans="1:63" s="12" customFormat="1" ht="39" customHeight="1">
      <c r="A135" s="25"/>
      <c r="B135" s="26"/>
      <c r="C135" s="105" t="s">
        <v>123</v>
      </c>
      <c r="D135" s="105" t="s">
        <v>103</v>
      </c>
      <c r="E135" s="106" t="s">
        <v>190</v>
      </c>
      <c r="F135" s="165" t="s">
        <v>191</v>
      </c>
      <c r="G135" s="166"/>
      <c r="H135" s="166"/>
      <c r="I135" s="166"/>
      <c r="J135" s="107" t="s">
        <v>106</v>
      </c>
      <c r="K135" s="116">
        <v>72.2</v>
      </c>
      <c r="L135" s="72">
        <v>0</v>
      </c>
      <c r="M135" s="168">
        <v>0</v>
      </c>
      <c r="N135" s="169"/>
      <c r="O135" s="169"/>
      <c r="P135" s="167">
        <f t="shared" si="0"/>
        <v>0</v>
      </c>
      <c r="Q135" s="166"/>
      <c r="R135" s="27"/>
      <c r="U135" s="11">
        <f t="shared" si="1"/>
        <v>0</v>
      </c>
      <c r="V135" s="65">
        <f t="shared" si="2"/>
        <v>0</v>
      </c>
      <c r="W135" s="65"/>
      <c r="X135" s="65"/>
      <c r="Z135" s="65"/>
      <c r="AA135" s="65"/>
      <c r="AB135" s="65"/>
      <c r="AC135" s="65"/>
      <c r="AD135" s="65"/>
      <c r="BE135" s="65"/>
      <c r="BF135" s="65"/>
      <c r="BG135" s="65"/>
      <c r="BH135" s="65"/>
      <c r="BI135" s="65"/>
      <c r="BK135" s="65"/>
    </row>
    <row r="136" spans="1:63" s="12" customFormat="1" ht="27" customHeight="1">
      <c r="A136" s="25"/>
      <c r="B136" s="26"/>
      <c r="C136" s="117" t="s">
        <v>127</v>
      </c>
      <c r="D136" s="117" t="s">
        <v>184</v>
      </c>
      <c r="E136" s="118" t="s">
        <v>192</v>
      </c>
      <c r="F136" s="190" t="s">
        <v>193</v>
      </c>
      <c r="G136" s="191"/>
      <c r="H136" s="191"/>
      <c r="I136" s="191"/>
      <c r="J136" s="119" t="s">
        <v>106</v>
      </c>
      <c r="K136" s="120">
        <v>4.6</v>
      </c>
      <c r="L136" s="114">
        <v>0</v>
      </c>
      <c r="M136" s="191"/>
      <c r="N136" s="191"/>
      <c r="O136" s="166"/>
      <c r="P136" s="167">
        <f t="shared" si="0"/>
        <v>0</v>
      </c>
      <c r="Q136" s="166"/>
      <c r="R136" s="27"/>
      <c r="U136" s="11">
        <f t="shared" si="1"/>
        <v>0</v>
      </c>
      <c r="V136" s="65">
        <f t="shared" si="2"/>
        <v>0</v>
      </c>
      <c r="W136" s="65"/>
      <c r="X136" s="65"/>
      <c r="Z136" s="65"/>
      <c r="AA136" s="65"/>
      <c r="AB136" s="65"/>
      <c r="AC136" s="65"/>
      <c r="AD136" s="65"/>
      <c r="BE136" s="65"/>
      <c r="BF136" s="65"/>
      <c r="BG136" s="65"/>
      <c r="BH136" s="65"/>
      <c r="BI136" s="65"/>
      <c r="BK136" s="65"/>
    </row>
    <row r="137" spans="1:63" s="12" customFormat="1" ht="27" customHeight="1">
      <c r="A137" s="25"/>
      <c r="B137" s="26"/>
      <c r="C137" s="117" t="s">
        <v>130</v>
      </c>
      <c r="D137" s="117" t="s">
        <v>184</v>
      </c>
      <c r="E137" s="118" t="s">
        <v>194</v>
      </c>
      <c r="F137" s="190" t="s">
        <v>195</v>
      </c>
      <c r="G137" s="191"/>
      <c r="H137" s="191"/>
      <c r="I137" s="191"/>
      <c r="J137" s="119" t="s">
        <v>106</v>
      </c>
      <c r="K137" s="120">
        <v>33.7</v>
      </c>
      <c r="L137" s="114">
        <v>0</v>
      </c>
      <c r="M137" s="191"/>
      <c r="N137" s="191"/>
      <c r="O137" s="166"/>
      <c r="P137" s="167">
        <f t="shared" si="0"/>
        <v>0</v>
      </c>
      <c r="Q137" s="166"/>
      <c r="R137" s="27"/>
      <c r="U137" s="11">
        <f t="shared" si="1"/>
        <v>0</v>
      </c>
      <c r="V137" s="65">
        <f t="shared" si="2"/>
        <v>0</v>
      </c>
      <c r="W137" s="65"/>
      <c r="X137" s="65"/>
      <c r="Z137" s="65"/>
      <c r="AA137" s="65"/>
      <c r="AB137" s="65"/>
      <c r="AC137" s="65"/>
      <c r="AD137" s="65"/>
      <c r="BE137" s="65"/>
      <c r="BF137" s="65"/>
      <c r="BG137" s="65"/>
      <c r="BH137" s="65"/>
      <c r="BI137" s="65"/>
      <c r="BK137" s="65"/>
    </row>
    <row r="138" spans="1:63" s="12" customFormat="1" ht="27" customHeight="1">
      <c r="A138" s="25"/>
      <c r="B138" s="26"/>
      <c r="C138" s="117" t="s">
        <v>20</v>
      </c>
      <c r="D138" s="117" t="s">
        <v>184</v>
      </c>
      <c r="E138" s="118" t="s">
        <v>196</v>
      </c>
      <c r="F138" s="190" t="s">
        <v>197</v>
      </c>
      <c r="G138" s="191"/>
      <c r="H138" s="191"/>
      <c r="I138" s="191"/>
      <c r="J138" s="119" t="s">
        <v>106</v>
      </c>
      <c r="K138" s="120">
        <v>33.9</v>
      </c>
      <c r="L138" s="114">
        <v>0</v>
      </c>
      <c r="M138" s="191"/>
      <c r="N138" s="191"/>
      <c r="O138" s="166"/>
      <c r="P138" s="167">
        <f t="shared" si="0"/>
        <v>0</v>
      </c>
      <c r="Q138" s="166"/>
      <c r="R138" s="27"/>
      <c r="U138" s="11">
        <f t="shared" si="1"/>
        <v>0</v>
      </c>
      <c r="V138" s="65">
        <f t="shared" si="2"/>
        <v>0</v>
      </c>
      <c r="W138" s="65"/>
      <c r="X138" s="65"/>
      <c r="Z138" s="65"/>
      <c r="AA138" s="65"/>
      <c r="AB138" s="65"/>
      <c r="AC138" s="65"/>
      <c r="AD138" s="65"/>
      <c r="BE138" s="65"/>
      <c r="BF138" s="65"/>
      <c r="BG138" s="65"/>
      <c r="BH138" s="65"/>
      <c r="BI138" s="65"/>
      <c r="BK138" s="65"/>
    </row>
    <row r="139" spans="1:63" s="12" customFormat="1" ht="27" customHeight="1">
      <c r="A139" s="25"/>
      <c r="B139" s="26"/>
      <c r="C139" s="105" t="s">
        <v>135</v>
      </c>
      <c r="D139" s="105" t="s">
        <v>103</v>
      </c>
      <c r="E139" s="106" t="s">
        <v>111</v>
      </c>
      <c r="F139" s="165" t="s">
        <v>198</v>
      </c>
      <c r="G139" s="166"/>
      <c r="H139" s="166"/>
      <c r="I139" s="166"/>
      <c r="J139" s="107" t="s">
        <v>113</v>
      </c>
      <c r="K139" s="116">
        <v>0.422</v>
      </c>
      <c r="L139" s="72">
        <v>0</v>
      </c>
      <c r="M139" s="168">
        <v>0</v>
      </c>
      <c r="N139" s="169"/>
      <c r="O139" s="169"/>
      <c r="P139" s="167">
        <f t="shared" si="0"/>
        <v>0</v>
      </c>
      <c r="Q139" s="166"/>
      <c r="R139" s="27"/>
      <c r="U139" s="11">
        <f t="shared" si="1"/>
        <v>0</v>
      </c>
      <c r="V139" s="65">
        <f t="shared" si="2"/>
        <v>0</v>
      </c>
      <c r="W139" s="65"/>
      <c r="X139" s="65"/>
      <c r="Z139" s="65"/>
      <c r="AA139" s="65"/>
      <c r="AB139" s="65"/>
      <c r="AC139" s="65"/>
      <c r="AD139" s="65"/>
      <c r="BE139" s="65"/>
      <c r="BF139" s="65"/>
      <c r="BG139" s="65"/>
      <c r="BH139" s="65"/>
      <c r="BI139" s="65"/>
      <c r="BK139" s="65"/>
    </row>
    <row r="140" spans="1:63" s="101" customFormat="1" ht="30.75" customHeight="1">
      <c r="A140" s="97"/>
      <c r="B140" s="96"/>
      <c r="C140" s="97"/>
      <c r="D140" s="103" t="s">
        <v>83</v>
      </c>
      <c r="E140" s="103"/>
      <c r="F140" s="103"/>
      <c r="G140" s="103"/>
      <c r="H140" s="103"/>
      <c r="I140" s="103"/>
      <c r="J140" s="103"/>
      <c r="K140" s="103"/>
      <c r="L140" s="103"/>
      <c r="M140" s="175">
        <f>SUM(P141:Q170)</f>
        <v>0</v>
      </c>
      <c r="N140" s="174"/>
      <c r="O140" s="174"/>
      <c r="P140" s="174" t="s">
        <v>102</v>
      </c>
      <c r="Q140" s="172"/>
      <c r="R140" s="100"/>
      <c r="U140" s="115">
        <f>SUM(U141:U170)</f>
        <v>0</v>
      </c>
      <c r="V140" s="115">
        <f>SUM(V141:V170)</f>
        <v>0</v>
      </c>
      <c r="W140" s="94"/>
      <c r="X140" s="94"/>
      <c r="Z140" s="94"/>
      <c r="AB140" s="94"/>
      <c r="AD140" s="94"/>
      <c r="BK140" s="65"/>
    </row>
    <row r="141" spans="1:63" s="12" customFormat="1" ht="27" customHeight="1">
      <c r="A141" s="25"/>
      <c r="B141" s="26"/>
      <c r="C141" s="105" t="s">
        <v>138</v>
      </c>
      <c r="D141" s="105" t="s">
        <v>103</v>
      </c>
      <c r="E141" s="106" t="s">
        <v>199</v>
      </c>
      <c r="F141" s="165" t="s">
        <v>200</v>
      </c>
      <c r="G141" s="166"/>
      <c r="H141" s="166"/>
      <c r="I141" s="166"/>
      <c r="J141" s="107" t="s">
        <v>106</v>
      </c>
      <c r="K141" s="116">
        <v>13.3</v>
      </c>
      <c r="L141" s="72">
        <v>0</v>
      </c>
      <c r="M141" s="168">
        <v>0</v>
      </c>
      <c r="N141" s="169"/>
      <c r="O141" s="169"/>
      <c r="P141" s="167">
        <f>ROUND((L141+M141)*K141,2)</f>
        <v>0</v>
      </c>
      <c r="Q141" s="166"/>
      <c r="R141" s="27"/>
      <c r="U141" s="11">
        <f>L141*K141</f>
        <v>0</v>
      </c>
      <c r="V141" s="65">
        <f>M141*K141</f>
        <v>0</v>
      </c>
      <c r="W141" s="65"/>
      <c r="X141" s="65"/>
      <c r="Z141" s="65"/>
      <c r="AA141" s="65"/>
      <c r="AB141" s="65"/>
      <c r="AC141" s="65"/>
      <c r="AD141" s="65"/>
      <c r="BE141" s="65"/>
      <c r="BF141" s="65"/>
      <c r="BG141" s="65"/>
      <c r="BH141" s="65"/>
      <c r="BI141" s="65"/>
      <c r="BK141" s="65"/>
    </row>
    <row r="142" spans="1:63" s="12" customFormat="1" ht="27" customHeight="1">
      <c r="A142" s="25"/>
      <c r="B142" s="26"/>
      <c r="C142" s="105" t="s">
        <v>141</v>
      </c>
      <c r="D142" s="105" t="s">
        <v>103</v>
      </c>
      <c r="E142" s="106" t="s">
        <v>201</v>
      </c>
      <c r="F142" s="165" t="s">
        <v>202</v>
      </c>
      <c r="G142" s="166"/>
      <c r="H142" s="166"/>
      <c r="I142" s="166"/>
      <c r="J142" s="107" t="s">
        <v>106</v>
      </c>
      <c r="K142" s="116">
        <v>3.8</v>
      </c>
      <c r="L142" s="72">
        <v>0</v>
      </c>
      <c r="M142" s="168">
        <v>0</v>
      </c>
      <c r="N142" s="169"/>
      <c r="O142" s="169"/>
      <c r="P142" s="167">
        <f aca="true" t="shared" si="3" ref="P142:P170">ROUND((L142+M142)*K142,2)</f>
        <v>0</v>
      </c>
      <c r="Q142" s="166"/>
      <c r="R142" s="27"/>
      <c r="U142" s="11">
        <f aca="true" t="shared" si="4" ref="U142:U170">L142*K142</f>
        <v>0</v>
      </c>
      <c r="V142" s="65">
        <f aca="true" t="shared" si="5" ref="V142:V170">M142*K142</f>
        <v>0</v>
      </c>
      <c r="W142" s="65"/>
      <c r="X142" s="65"/>
      <c r="Z142" s="65"/>
      <c r="AA142" s="65"/>
      <c r="AB142" s="65"/>
      <c r="AC142" s="65"/>
      <c r="AD142" s="65"/>
      <c r="BE142" s="65"/>
      <c r="BF142" s="65"/>
      <c r="BG142" s="65"/>
      <c r="BH142" s="65"/>
      <c r="BI142" s="65"/>
      <c r="BK142" s="65"/>
    </row>
    <row r="143" spans="1:63" s="12" customFormat="1" ht="27" customHeight="1">
      <c r="A143" s="25"/>
      <c r="B143" s="26"/>
      <c r="C143" s="105" t="s">
        <v>144</v>
      </c>
      <c r="D143" s="105" t="s">
        <v>103</v>
      </c>
      <c r="E143" s="106" t="s">
        <v>203</v>
      </c>
      <c r="F143" s="165" t="s">
        <v>204</v>
      </c>
      <c r="G143" s="166"/>
      <c r="H143" s="166"/>
      <c r="I143" s="166"/>
      <c r="J143" s="107" t="s">
        <v>106</v>
      </c>
      <c r="K143" s="116">
        <v>28.1</v>
      </c>
      <c r="L143" s="72">
        <v>0</v>
      </c>
      <c r="M143" s="168">
        <v>0</v>
      </c>
      <c r="N143" s="169"/>
      <c r="O143" s="169"/>
      <c r="P143" s="167">
        <f t="shared" si="3"/>
        <v>0</v>
      </c>
      <c r="Q143" s="166"/>
      <c r="R143" s="27"/>
      <c r="U143" s="11">
        <f t="shared" si="4"/>
        <v>0</v>
      </c>
      <c r="V143" s="65">
        <f t="shared" si="5"/>
        <v>0</v>
      </c>
      <c r="W143" s="65"/>
      <c r="X143" s="65"/>
      <c r="Z143" s="65"/>
      <c r="AA143" s="65"/>
      <c r="AB143" s="65"/>
      <c r="AC143" s="65"/>
      <c r="AD143" s="65"/>
      <c r="BE143" s="65"/>
      <c r="BF143" s="65"/>
      <c r="BG143" s="65"/>
      <c r="BH143" s="65"/>
      <c r="BI143" s="65"/>
      <c r="BK143" s="65"/>
    </row>
    <row r="144" spans="1:63" s="12" customFormat="1" ht="27" customHeight="1">
      <c r="A144" s="25"/>
      <c r="B144" s="26"/>
      <c r="C144" s="105" t="s">
        <v>7</v>
      </c>
      <c r="D144" s="105" t="s">
        <v>103</v>
      </c>
      <c r="E144" s="106" t="s">
        <v>205</v>
      </c>
      <c r="F144" s="165" t="s">
        <v>206</v>
      </c>
      <c r="G144" s="166"/>
      <c r="H144" s="166"/>
      <c r="I144" s="166"/>
      <c r="J144" s="107" t="s">
        <v>106</v>
      </c>
      <c r="K144" s="116">
        <v>28.6</v>
      </c>
      <c r="L144" s="72">
        <v>0</v>
      </c>
      <c r="M144" s="168">
        <v>0</v>
      </c>
      <c r="N144" s="169"/>
      <c r="O144" s="169"/>
      <c r="P144" s="167">
        <f t="shared" si="3"/>
        <v>0</v>
      </c>
      <c r="Q144" s="166"/>
      <c r="R144" s="27"/>
      <c r="U144" s="11">
        <f t="shared" si="4"/>
        <v>0</v>
      </c>
      <c r="V144" s="65">
        <f t="shared" si="5"/>
        <v>0</v>
      </c>
      <c r="W144" s="65"/>
      <c r="X144" s="65"/>
      <c r="Z144" s="65"/>
      <c r="AA144" s="65"/>
      <c r="AB144" s="65"/>
      <c r="AC144" s="65"/>
      <c r="AD144" s="65"/>
      <c r="BE144" s="65"/>
      <c r="BF144" s="65"/>
      <c r="BG144" s="65"/>
      <c r="BH144" s="65"/>
      <c r="BI144" s="65"/>
      <c r="BK144" s="65"/>
    </row>
    <row r="145" spans="1:63" s="12" customFormat="1" ht="27" customHeight="1">
      <c r="A145" s="25"/>
      <c r="B145" s="26"/>
      <c r="C145" s="105" t="s">
        <v>107</v>
      </c>
      <c r="D145" s="105" t="s">
        <v>103</v>
      </c>
      <c r="E145" s="106" t="s">
        <v>207</v>
      </c>
      <c r="F145" s="165" t="s">
        <v>208</v>
      </c>
      <c r="G145" s="166"/>
      <c r="H145" s="166"/>
      <c r="I145" s="166"/>
      <c r="J145" s="107" t="s">
        <v>126</v>
      </c>
      <c r="K145" s="116">
        <v>1</v>
      </c>
      <c r="L145" s="72">
        <v>0</v>
      </c>
      <c r="M145" s="168">
        <v>0</v>
      </c>
      <c r="N145" s="169"/>
      <c r="O145" s="169"/>
      <c r="P145" s="167">
        <f t="shared" si="3"/>
        <v>0</v>
      </c>
      <c r="Q145" s="166"/>
      <c r="R145" s="27"/>
      <c r="U145" s="11">
        <f t="shared" si="4"/>
        <v>0</v>
      </c>
      <c r="V145" s="65">
        <f t="shared" si="5"/>
        <v>0</v>
      </c>
      <c r="W145" s="65"/>
      <c r="X145" s="65"/>
      <c r="Z145" s="65"/>
      <c r="AA145" s="65"/>
      <c r="AB145" s="65"/>
      <c r="AC145" s="65"/>
      <c r="AD145" s="65"/>
      <c r="BE145" s="65"/>
      <c r="BF145" s="65"/>
      <c r="BG145" s="65"/>
      <c r="BH145" s="65"/>
      <c r="BI145" s="65"/>
      <c r="BK145" s="65"/>
    </row>
    <row r="146" spans="1:63" s="12" customFormat="1" ht="27" customHeight="1">
      <c r="A146" s="25"/>
      <c r="B146" s="26"/>
      <c r="C146" s="117" t="s">
        <v>151</v>
      </c>
      <c r="D146" s="117" t="s">
        <v>184</v>
      </c>
      <c r="E146" s="118" t="s">
        <v>209</v>
      </c>
      <c r="F146" s="190" t="s">
        <v>210</v>
      </c>
      <c r="G146" s="191"/>
      <c r="H146" s="191"/>
      <c r="I146" s="191"/>
      <c r="J146" s="119" t="s">
        <v>126</v>
      </c>
      <c r="K146" s="120">
        <v>1</v>
      </c>
      <c r="L146" s="114">
        <v>0</v>
      </c>
      <c r="M146" s="191"/>
      <c r="N146" s="191"/>
      <c r="O146" s="166"/>
      <c r="P146" s="167">
        <f t="shared" si="3"/>
        <v>0</v>
      </c>
      <c r="Q146" s="166"/>
      <c r="R146" s="27"/>
      <c r="U146" s="11">
        <f t="shared" si="4"/>
        <v>0</v>
      </c>
      <c r="V146" s="65">
        <f t="shared" si="5"/>
        <v>0</v>
      </c>
      <c r="W146" s="65"/>
      <c r="X146" s="65"/>
      <c r="Z146" s="65"/>
      <c r="AA146" s="65"/>
      <c r="AB146" s="65"/>
      <c r="AC146" s="65"/>
      <c r="AD146" s="65"/>
      <c r="BE146" s="65"/>
      <c r="BF146" s="65"/>
      <c r="BG146" s="65"/>
      <c r="BH146" s="65"/>
      <c r="BI146" s="65"/>
      <c r="BK146" s="65"/>
    </row>
    <row r="147" spans="1:63" s="12" customFormat="1" ht="27" customHeight="1">
      <c r="A147" s="25"/>
      <c r="B147" s="26"/>
      <c r="C147" s="105" t="s">
        <v>154</v>
      </c>
      <c r="D147" s="105" t="s">
        <v>103</v>
      </c>
      <c r="E147" s="106" t="s">
        <v>211</v>
      </c>
      <c r="F147" s="165" t="s">
        <v>212</v>
      </c>
      <c r="G147" s="166"/>
      <c r="H147" s="166"/>
      <c r="I147" s="166"/>
      <c r="J147" s="107" t="s">
        <v>126</v>
      </c>
      <c r="K147" s="116">
        <v>4</v>
      </c>
      <c r="L147" s="72">
        <v>0</v>
      </c>
      <c r="M147" s="168">
        <v>0</v>
      </c>
      <c r="N147" s="169"/>
      <c r="O147" s="169"/>
      <c r="P147" s="167">
        <f t="shared" si="3"/>
        <v>0</v>
      </c>
      <c r="Q147" s="166"/>
      <c r="R147" s="27"/>
      <c r="U147" s="11">
        <f t="shared" si="4"/>
        <v>0</v>
      </c>
      <c r="V147" s="65">
        <f t="shared" si="5"/>
        <v>0</v>
      </c>
      <c r="W147" s="65"/>
      <c r="X147" s="65"/>
      <c r="Z147" s="65"/>
      <c r="AA147" s="65"/>
      <c r="AB147" s="65"/>
      <c r="AC147" s="65"/>
      <c r="AD147" s="65"/>
      <c r="BE147" s="65"/>
      <c r="BF147" s="65"/>
      <c r="BG147" s="65"/>
      <c r="BH147" s="65"/>
      <c r="BI147" s="65"/>
      <c r="BK147" s="65"/>
    </row>
    <row r="148" spans="1:63" s="12" customFormat="1" ht="27" customHeight="1">
      <c r="A148" s="25"/>
      <c r="B148" s="26"/>
      <c r="C148" s="117" t="s">
        <v>157</v>
      </c>
      <c r="D148" s="117" t="s">
        <v>184</v>
      </c>
      <c r="E148" s="118" t="s">
        <v>213</v>
      </c>
      <c r="F148" s="190" t="s">
        <v>214</v>
      </c>
      <c r="G148" s="191"/>
      <c r="H148" s="191"/>
      <c r="I148" s="191"/>
      <c r="J148" s="119" t="s">
        <v>126</v>
      </c>
      <c r="K148" s="120">
        <v>2</v>
      </c>
      <c r="L148" s="114">
        <v>0</v>
      </c>
      <c r="M148" s="191"/>
      <c r="N148" s="191"/>
      <c r="O148" s="166"/>
      <c r="P148" s="167">
        <f t="shared" si="3"/>
        <v>0</v>
      </c>
      <c r="Q148" s="166"/>
      <c r="R148" s="27"/>
      <c r="U148" s="11">
        <f t="shared" si="4"/>
        <v>0</v>
      </c>
      <c r="V148" s="65">
        <f t="shared" si="5"/>
        <v>0</v>
      </c>
      <c r="W148" s="65"/>
      <c r="X148" s="65"/>
      <c r="Z148" s="65"/>
      <c r="AA148" s="65"/>
      <c r="AB148" s="65"/>
      <c r="AC148" s="65"/>
      <c r="AD148" s="65"/>
      <c r="BE148" s="65"/>
      <c r="BF148" s="65"/>
      <c r="BG148" s="65"/>
      <c r="BH148" s="65"/>
      <c r="BI148" s="65"/>
      <c r="BK148" s="65"/>
    </row>
    <row r="149" spans="1:63" s="12" customFormat="1" ht="27" customHeight="1">
      <c r="A149" s="25"/>
      <c r="B149" s="26"/>
      <c r="C149" s="117" t="s">
        <v>160</v>
      </c>
      <c r="D149" s="117" t="s">
        <v>184</v>
      </c>
      <c r="E149" s="118" t="s">
        <v>215</v>
      </c>
      <c r="F149" s="190" t="s">
        <v>216</v>
      </c>
      <c r="G149" s="191"/>
      <c r="H149" s="191"/>
      <c r="I149" s="191"/>
      <c r="J149" s="119" t="s">
        <v>126</v>
      </c>
      <c r="K149" s="120">
        <v>1</v>
      </c>
      <c r="L149" s="114">
        <v>0</v>
      </c>
      <c r="M149" s="191"/>
      <c r="N149" s="191"/>
      <c r="O149" s="166"/>
      <c r="P149" s="167">
        <f t="shared" si="3"/>
        <v>0</v>
      </c>
      <c r="Q149" s="166"/>
      <c r="R149" s="27"/>
      <c r="U149" s="11">
        <f t="shared" si="4"/>
        <v>0</v>
      </c>
      <c r="V149" s="65">
        <f t="shared" si="5"/>
        <v>0</v>
      </c>
      <c r="W149" s="65"/>
      <c r="X149" s="65"/>
      <c r="Z149" s="65"/>
      <c r="AA149" s="65"/>
      <c r="AB149" s="65"/>
      <c r="AC149" s="65"/>
      <c r="AD149" s="65"/>
      <c r="BE149" s="65"/>
      <c r="BF149" s="65"/>
      <c r="BG149" s="65"/>
      <c r="BH149" s="65"/>
      <c r="BI149" s="65"/>
      <c r="BK149" s="65"/>
    </row>
    <row r="150" spans="1:63" s="12" customFormat="1" ht="15.75" customHeight="1">
      <c r="A150" s="25"/>
      <c r="B150" s="26"/>
      <c r="C150" s="117" t="s">
        <v>6</v>
      </c>
      <c r="D150" s="117" t="s">
        <v>184</v>
      </c>
      <c r="E150" s="118" t="s">
        <v>217</v>
      </c>
      <c r="F150" s="190" t="s">
        <v>218</v>
      </c>
      <c r="G150" s="191"/>
      <c r="H150" s="191"/>
      <c r="I150" s="191"/>
      <c r="J150" s="119" t="s">
        <v>126</v>
      </c>
      <c r="K150" s="120">
        <v>1</v>
      </c>
      <c r="L150" s="114">
        <v>0</v>
      </c>
      <c r="M150" s="191"/>
      <c r="N150" s="191"/>
      <c r="O150" s="166"/>
      <c r="P150" s="167">
        <f t="shared" si="3"/>
        <v>0</v>
      </c>
      <c r="Q150" s="166"/>
      <c r="R150" s="27"/>
      <c r="U150" s="11">
        <f t="shared" si="4"/>
        <v>0</v>
      </c>
      <c r="V150" s="65">
        <f t="shared" si="5"/>
        <v>0</v>
      </c>
      <c r="W150" s="65"/>
      <c r="X150" s="65"/>
      <c r="Z150" s="65"/>
      <c r="AA150" s="65"/>
      <c r="AB150" s="65"/>
      <c r="AC150" s="65"/>
      <c r="AD150" s="65"/>
      <c r="BE150" s="65"/>
      <c r="BF150" s="65"/>
      <c r="BG150" s="65"/>
      <c r="BH150" s="65"/>
      <c r="BI150" s="65"/>
      <c r="BK150" s="65"/>
    </row>
    <row r="151" spans="1:63" s="12" customFormat="1" ht="27" customHeight="1">
      <c r="A151" s="25"/>
      <c r="B151" s="26"/>
      <c r="C151" s="105" t="s">
        <v>165</v>
      </c>
      <c r="D151" s="105" t="s">
        <v>103</v>
      </c>
      <c r="E151" s="106" t="s">
        <v>219</v>
      </c>
      <c r="F151" s="165" t="s">
        <v>220</v>
      </c>
      <c r="G151" s="166"/>
      <c r="H151" s="166"/>
      <c r="I151" s="166"/>
      <c r="J151" s="107" t="s">
        <v>126</v>
      </c>
      <c r="K151" s="116">
        <v>8</v>
      </c>
      <c r="L151" s="72">
        <v>0</v>
      </c>
      <c r="M151" s="168">
        <v>0</v>
      </c>
      <c r="N151" s="169"/>
      <c r="O151" s="169"/>
      <c r="P151" s="167">
        <f t="shared" si="3"/>
        <v>0</v>
      </c>
      <c r="Q151" s="166"/>
      <c r="R151" s="27"/>
      <c r="U151" s="11">
        <f t="shared" si="4"/>
        <v>0</v>
      </c>
      <c r="V151" s="65">
        <f t="shared" si="5"/>
        <v>0</v>
      </c>
      <c r="W151" s="65"/>
      <c r="X151" s="65"/>
      <c r="Z151" s="65"/>
      <c r="AA151" s="65"/>
      <c r="AB151" s="65"/>
      <c r="AC151" s="65"/>
      <c r="AD151" s="65"/>
      <c r="BE151" s="65"/>
      <c r="BF151" s="65"/>
      <c r="BG151" s="65"/>
      <c r="BH151" s="65"/>
      <c r="BI151" s="65"/>
      <c r="BK151" s="65"/>
    </row>
    <row r="152" spans="1:63" s="12" customFormat="1" ht="27" customHeight="1">
      <c r="A152" s="25"/>
      <c r="B152" s="26"/>
      <c r="C152" s="117" t="s">
        <v>168</v>
      </c>
      <c r="D152" s="117" t="s">
        <v>184</v>
      </c>
      <c r="E152" s="118" t="s">
        <v>221</v>
      </c>
      <c r="F152" s="190" t="s">
        <v>222</v>
      </c>
      <c r="G152" s="191"/>
      <c r="H152" s="191"/>
      <c r="I152" s="191"/>
      <c r="J152" s="119" t="s">
        <v>126</v>
      </c>
      <c r="K152" s="120">
        <v>5</v>
      </c>
      <c r="L152" s="114">
        <v>0</v>
      </c>
      <c r="M152" s="191"/>
      <c r="N152" s="191"/>
      <c r="O152" s="166"/>
      <c r="P152" s="167">
        <f t="shared" si="3"/>
        <v>0</v>
      </c>
      <c r="Q152" s="166"/>
      <c r="R152" s="27"/>
      <c r="U152" s="11">
        <f t="shared" si="4"/>
        <v>0</v>
      </c>
      <c r="V152" s="65">
        <f t="shared" si="5"/>
        <v>0</v>
      </c>
      <c r="W152" s="65"/>
      <c r="X152" s="65"/>
      <c r="Z152" s="65"/>
      <c r="AA152" s="65"/>
      <c r="AB152" s="65"/>
      <c r="AC152" s="65"/>
      <c r="AD152" s="65"/>
      <c r="BE152" s="65"/>
      <c r="BF152" s="65"/>
      <c r="BG152" s="65"/>
      <c r="BH152" s="65"/>
      <c r="BI152" s="65"/>
      <c r="BK152" s="65"/>
    </row>
    <row r="153" spans="1:63" s="12" customFormat="1" ht="27" customHeight="1">
      <c r="A153" s="25"/>
      <c r="B153" s="26"/>
      <c r="C153" s="117" t="s">
        <v>223</v>
      </c>
      <c r="D153" s="117" t="s">
        <v>184</v>
      </c>
      <c r="E153" s="118" t="s">
        <v>224</v>
      </c>
      <c r="F153" s="190" t="s">
        <v>225</v>
      </c>
      <c r="G153" s="191"/>
      <c r="H153" s="191"/>
      <c r="I153" s="191"/>
      <c r="J153" s="119" t="s">
        <v>126</v>
      </c>
      <c r="K153" s="120">
        <v>2</v>
      </c>
      <c r="L153" s="114">
        <v>0</v>
      </c>
      <c r="M153" s="191"/>
      <c r="N153" s="191"/>
      <c r="O153" s="166"/>
      <c r="P153" s="167">
        <f t="shared" si="3"/>
        <v>0</v>
      </c>
      <c r="Q153" s="166"/>
      <c r="R153" s="27"/>
      <c r="U153" s="11">
        <f t="shared" si="4"/>
        <v>0</v>
      </c>
      <c r="V153" s="65">
        <f t="shared" si="5"/>
        <v>0</v>
      </c>
      <c r="W153" s="65"/>
      <c r="X153" s="65"/>
      <c r="Z153" s="65"/>
      <c r="AA153" s="65"/>
      <c r="AB153" s="65"/>
      <c r="AC153" s="65"/>
      <c r="AD153" s="65"/>
      <c r="BE153" s="65"/>
      <c r="BF153" s="65"/>
      <c r="BG153" s="65"/>
      <c r="BH153" s="65"/>
      <c r="BI153" s="65"/>
      <c r="BK153" s="65"/>
    </row>
    <row r="154" spans="1:63" s="12" customFormat="1" ht="15.75" customHeight="1">
      <c r="A154" s="25"/>
      <c r="B154" s="26"/>
      <c r="C154" s="117" t="s">
        <v>226</v>
      </c>
      <c r="D154" s="117" t="s">
        <v>184</v>
      </c>
      <c r="E154" s="118" t="s">
        <v>227</v>
      </c>
      <c r="F154" s="190" t="s">
        <v>228</v>
      </c>
      <c r="G154" s="191"/>
      <c r="H154" s="191"/>
      <c r="I154" s="191"/>
      <c r="J154" s="119" t="s">
        <v>126</v>
      </c>
      <c r="K154" s="120">
        <v>1</v>
      </c>
      <c r="L154" s="114">
        <v>0</v>
      </c>
      <c r="M154" s="191"/>
      <c r="N154" s="191"/>
      <c r="O154" s="166"/>
      <c r="P154" s="167">
        <f t="shared" si="3"/>
        <v>0</v>
      </c>
      <c r="Q154" s="166"/>
      <c r="R154" s="27"/>
      <c r="U154" s="11">
        <f t="shared" si="4"/>
        <v>0</v>
      </c>
      <c r="V154" s="65">
        <f t="shared" si="5"/>
        <v>0</v>
      </c>
      <c r="W154" s="65"/>
      <c r="X154" s="65"/>
      <c r="Z154" s="65"/>
      <c r="AA154" s="65"/>
      <c r="AB154" s="65"/>
      <c r="AC154" s="65"/>
      <c r="AD154" s="65"/>
      <c r="BE154" s="65"/>
      <c r="BF154" s="65"/>
      <c r="BG154" s="65"/>
      <c r="BH154" s="65"/>
      <c r="BI154" s="65"/>
      <c r="BK154" s="65"/>
    </row>
    <row r="155" spans="1:63" s="12" customFormat="1" ht="27" customHeight="1">
      <c r="A155" s="25"/>
      <c r="B155" s="26"/>
      <c r="C155" s="105" t="s">
        <v>229</v>
      </c>
      <c r="D155" s="105" t="s">
        <v>103</v>
      </c>
      <c r="E155" s="106" t="s">
        <v>230</v>
      </c>
      <c r="F155" s="165" t="s">
        <v>231</v>
      </c>
      <c r="G155" s="166"/>
      <c r="H155" s="166"/>
      <c r="I155" s="166"/>
      <c r="J155" s="107" t="s">
        <v>126</v>
      </c>
      <c r="K155" s="116">
        <v>5</v>
      </c>
      <c r="L155" s="72">
        <v>0</v>
      </c>
      <c r="M155" s="168">
        <v>0</v>
      </c>
      <c r="N155" s="169"/>
      <c r="O155" s="169"/>
      <c r="P155" s="167">
        <f t="shared" si="3"/>
        <v>0</v>
      </c>
      <c r="Q155" s="166"/>
      <c r="R155" s="27"/>
      <c r="U155" s="11">
        <f t="shared" si="4"/>
        <v>0</v>
      </c>
      <c r="V155" s="65">
        <f t="shared" si="5"/>
        <v>0</v>
      </c>
      <c r="W155" s="65"/>
      <c r="X155" s="65"/>
      <c r="Z155" s="65"/>
      <c r="AA155" s="65"/>
      <c r="AB155" s="65"/>
      <c r="AC155" s="65"/>
      <c r="AD155" s="65"/>
      <c r="BE155" s="65"/>
      <c r="BF155" s="65"/>
      <c r="BG155" s="65"/>
      <c r="BH155" s="65"/>
      <c r="BI155" s="65"/>
      <c r="BK155" s="65"/>
    </row>
    <row r="156" spans="1:63" s="12" customFormat="1" ht="27" customHeight="1">
      <c r="A156" s="25"/>
      <c r="B156" s="26"/>
      <c r="C156" s="105" t="s">
        <v>232</v>
      </c>
      <c r="D156" s="105" t="s">
        <v>103</v>
      </c>
      <c r="E156" s="106" t="s">
        <v>233</v>
      </c>
      <c r="F156" s="165" t="s">
        <v>234</v>
      </c>
      <c r="G156" s="166"/>
      <c r="H156" s="166"/>
      <c r="I156" s="166"/>
      <c r="J156" s="107" t="s">
        <v>126</v>
      </c>
      <c r="K156" s="116">
        <v>1</v>
      </c>
      <c r="L156" s="72">
        <v>0</v>
      </c>
      <c r="M156" s="168">
        <v>0</v>
      </c>
      <c r="N156" s="169"/>
      <c r="O156" s="169"/>
      <c r="P156" s="167">
        <f t="shared" si="3"/>
        <v>0</v>
      </c>
      <c r="Q156" s="166"/>
      <c r="R156" s="27"/>
      <c r="U156" s="11">
        <f t="shared" si="4"/>
        <v>0</v>
      </c>
      <c r="V156" s="65">
        <f t="shared" si="5"/>
        <v>0</v>
      </c>
      <c r="W156" s="65"/>
      <c r="X156" s="65"/>
      <c r="Z156" s="65"/>
      <c r="AA156" s="65"/>
      <c r="AB156" s="65"/>
      <c r="AC156" s="65"/>
      <c r="AD156" s="65"/>
      <c r="BE156" s="65"/>
      <c r="BF156" s="65"/>
      <c r="BG156" s="65"/>
      <c r="BH156" s="65"/>
      <c r="BI156" s="65"/>
      <c r="BK156" s="65"/>
    </row>
    <row r="157" spans="1:63" s="12" customFormat="1" ht="27" customHeight="1">
      <c r="A157" s="25"/>
      <c r="B157" s="26"/>
      <c r="C157" s="105" t="s">
        <v>235</v>
      </c>
      <c r="D157" s="105" t="s">
        <v>103</v>
      </c>
      <c r="E157" s="106" t="s">
        <v>236</v>
      </c>
      <c r="F157" s="165" t="s">
        <v>237</v>
      </c>
      <c r="G157" s="166"/>
      <c r="H157" s="166"/>
      <c r="I157" s="166"/>
      <c r="J157" s="107" t="s">
        <v>126</v>
      </c>
      <c r="K157" s="116">
        <v>2</v>
      </c>
      <c r="L157" s="72">
        <v>0</v>
      </c>
      <c r="M157" s="168">
        <v>0</v>
      </c>
      <c r="N157" s="169"/>
      <c r="O157" s="169"/>
      <c r="P157" s="167">
        <f t="shared" si="3"/>
        <v>0</v>
      </c>
      <c r="Q157" s="166"/>
      <c r="R157" s="27"/>
      <c r="U157" s="11">
        <f t="shared" si="4"/>
        <v>0</v>
      </c>
      <c r="V157" s="65">
        <f t="shared" si="5"/>
        <v>0</v>
      </c>
      <c r="W157" s="65"/>
      <c r="X157" s="65"/>
      <c r="Z157" s="65"/>
      <c r="AA157" s="65"/>
      <c r="AB157" s="65"/>
      <c r="AC157" s="65"/>
      <c r="AD157" s="65"/>
      <c r="BE157" s="65"/>
      <c r="BF157" s="65"/>
      <c r="BG157" s="65"/>
      <c r="BH157" s="65"/>
      <c r="BI157" s="65"/>
      <c r="BK157" s="65"/>
    </row>
    <row r="158" spans="1:63" s="12" customFormat="1" ht="27" customHeight="1">
      <c r="A158" s="25"/>
      <c r="B158" s="26"/>
      <c r="C158" s="105" t="s">
        <v>238</v>
      </c>
      <c r="D158" s="105" t="s">
        <v>103</v>
      </c>
      <c r="E158" s="106" t="s">
        <v>239</v>
      </c>
      <c r="F158" s="165" t="s">
        <v>240</v>
      </c>
      <c r="G158" s="166"/>
      <c r="H158" s="166"/>
      <c r="I158" s="166"/>
      <c r="J158" s="107" t="s">
        <v>126</v>
      </c>
      <c r="K158" s="116">
        <v>1</v>
      </c>
      <c r="L158" s="72">
        <v>0</v>
      </c>
      <c r="M158" s="168">
        <v>0</v>
      </c>
      <c r="N158" s="169"/>
      <c r="O158" s="169"/>
      <c r="P158" s="167">
        <f t="shared" si="3"/>
        <v>0</v>
      </c>
      <c r="Q158" s="166"/>
      <c r="R158" s="27"/>
      <c r="U158" s="11">
        <f t="shared" si="4"/>
        <v>0</v>
      </c>
      <c r="V158" s="65">
        <f t="shared" si="5"/>
        <v>0</v>
      </c>
      <c r="W158" s="65"/>
      <c r="X158" s="65"/>
      <c r="Z158" s="65"/>
      <c r="AA158" s="65"/>
      <c r="AB158" s="65"/>
      <c r="AC158" s="65"/>
      <c r="AD158" s="65"/>
      <c r="BE158" s="65"/>
      <c r="BF158" s="65"/>
      <c r="BG158" s="65"/>
      <c r="BH158" s="65"/>
      <c r="BI158" s="65"/>
      <c r="BK158" s="65"/>
    </row>
    <row r="159" spans="1:63" s="12" customFormat="1" ht="15.75" customHeight="1">
      <c r="A159" s="25"/>
      <c r="B159" s="26"/>
      <c r="C159" s="117" t="s">
        <v>241</v>
      </c>
      <c r="D159" s="117" t="s">
        <v>184</v>
      </c>
      <c r="E159" s="118" t="s">
        <v>242</v>
      </c>
      <c r="F159" s="190" t="s">
        <v>243</v>
      </c>
      <c r="G159" s="191"/>
      <c r="H159" s="191"/>
      <c r="I159" s="191"/>
      <c r="J159" s="119" t="s">
        <v>126</v>
      </c>
      <c r="K159" s="120">
        <v>1</v>
      </c>
      <c r="L159" s="114">
        <v>0</v>
      </c>
      <c r="M159" s="191"/>
      <c r="N159" s="191"/>
      <c r="O159" s="166"/>
      <c r="P159" s="167">
        <f t="shared" si="3"/>
        <v>0</v>
      </c>
      <c r="Q159" s="166"/>
      <c r="R159" s="27"/>
      <c r="U159" s="11">
        <f t="shared" si="4"/>
        <v>0</v>
      </c>
      <c r="V159" s="65">
        <f t="shared" si="5"/>
        <v>0</v>
      </c>
      <c r="W159" s="65"/>
      <c r="X159" s="65"/>
      <c r="Z159" s="65"/>
      <c r="AA159" s="65"/>
      <c r="AB159" s="65"/>
      <c r="AC159" s="65"/>
      <c r="AD159" s="65"/>
      <c r="BE159" s="65"/>
      <c r="BF159" s="65"/>
      <c r="BG159" s="65"/>
      <c r="BH159" s="65"/>
      <c r="BI159" s="65"/>
      <c r="BK159" s="65"/>
    </row>
    <row r="160" spans="1:63" s="12" customFormat="1" ht="27" customHeight="1">
      <c r="A160" s="25"/>
      <c r="B160" s="26"/>
      <c r="C160" s="105" t="s">
        <v>244</v>
      </c>
      <c r="D160" s="105" t="s">
        <v>103</v>
      </c>
      <c r="E160" s="106" t="s">
        <v>245</v>
      </c>
      <c r="F160" s="165" t="s">
        <v>246</v>
      </c>
      <c r="G160" s="166"/>
      <c r="H160" s="166"/>
      <c r="I160" s="166"/>
      <c r="J160" s="107" t="s">
        <v>126</v>
      </c>
      <c r="K160" s="116">
        <v>1</v>
      </c>
      <c r="L160" s="72">
        <v>0</v>
      </c>
      <c r="M160" s="168">
        <v>0</v>
      </c>
      <c r="N160" s="169"/>
      <c r="O160" s="169"/>
      <c r="P160" s="167">
        <f t="shared" si="3"/>
        <v>0</v>
      </c>
      <c r="Q160" s="166"/>
      <c r="R160" s="27"/>
      <c r="U160" s="11">
        <f t="shared" si="4"/>
        <v>0</v>
      </c>
      <c r="V160" s="65">
        <f t="shared" si="5"/>
        <v>0</v>
      </c>
      <c r="W160" s="65"/>
      <c r="X160" s="65"/>
      <c r="Z160" s="65"/>
      <c r="AA160" s="65"/>
      <c r="AB160" s="65"/>
      <c r="AC160" s="65"/>
      <c r="AD160" s="65"/>
      <c r="BE160" s="65"/>
      <c r="BF160" s="65"/>
      <c r="BG160" s="65"/>
      <c r="BH160" s="65"/>
      <c r="BI160" s="65"/>
      <c r="BK160" s="65"/>
    </row>
    <row r="161" spans="1:63" s="12" customFormat="1" ht="15.75" customHeight="1">
      <c r="A161" s="25"/>
      <c r="B161" s="26"/>
      <c r="C161" s="117" t="s">
        <v>187</v>
      </c>
      <c r="D161" s="117" t="s">
        <v>184</v>
      </c>
      <c r="E161" s="118" t="s">
        <v>247</v>
      </c>
      <c r="F161" s="190" t="s">
        <v>248</v>
      </c>
      <c r="G161" s="191"/>
      <c r="H161" s="191"/>
      <c r="I161" s="191"/>
      <c r="J161" s="119" t="s">
        <v>126</v>
      </c>
      <c r="K161" s="120">
        <v>1</v>
      </c>
      <c r="L161" s="114">
        <v>0</v>
      </c>
      <c r="M161" s="191"/>
      <c r="N161" s="191"/>
      <c r="O161" s="166"/>
      <c r="P161" s="167">
        <f t="shared" si="3"/>
        <v>0</v>
      </c>
      <c r="Q161" s="166"/>
      <c r="R161" s="27"/>
      <c r="U161" s="11">
        <f t="shared" si="4"/>
        <v>0</v>
      </c>
      <c r="V161" s="65">
        <f t="shared" si="5"/>
        <v>0</v>
      </c>
      <c r="W161" s="65"/>
      <c r="X161" s="65"/>
      <c r="Z161" s="65"/>
      <c r="AA161" s="65"/>
      <c r="AB161" s="65"/>
      <c r="AC161" s="65"/>
      <c r="AD161" s="65"/>
      <c r="BE161" s="65"/>
      <c r="BF161" s="65"/>
      <c r="BG161" s="65"/>
      <c r="BH161" s="65"/>
      <c r="BI161" s="65"/>
      <c r="BK161" s="65"/>
    </row>
    <row r="162" spans="1:63" s="12" customFormat="1" ht="27" customHeight="1">
      <c r="A162" s="25"/>
      <c r="B162" s="26"/>
      <c r="C162" s="105" t="s">
        <v>249</v>
      </c>
      <c r="D162" s="105" t="s">
        <v>103</v>
      </c>
      <c r="E162" s="106" t="s">
        <v>250</v>
      </c>
      <c r="F162" s="165" t="s">
        <v>251</v>
      </c>
      <c r="G162" s="166"/>
      <c r="H162" s="166"/>
      <c r="I162" s="166"/>
      <c r="J162" s="107" t="s">
        <v>126</v>
      </c>
      <c r="K162" s="116">
        <v>1</v>
      </c>
      <c r="L162" s="72">
        <v>0</v>
      </c>
      <c r="M162" s="168">
        <v>0</v>
      </c>
      <c r="N162" s="169"/>
      <c r="O162" s="169"/>
      <c r="P162" s="167">
        <f t="shared" si="3"/>
        <v>0</v>
      </c>
      <c r="Q162" s="166"/>
      <c r="R162" s="27"/>
      <c r="U162" s="11">
        <f t="shared" si="4"/>
        <v>0</v>
      </c>
      <c r="V162" s="65">
        <f t="shared" si="5"/>
        <v>0</v>
      </c>
      <c r="W162" s="65"/>
      <c r="X162" s="65"/>
      <c r="Z162" s="65"/>
      <c r="AA162" s="65"/>
      <c r="AB162" s="65"/>
      <c r="AC162" s="65"/>
      <c r="AD162" s="65"/>
      <c r="BE162" s="65"/>
      <c r="BF162" s="65"/>
      <c r="BG162" s="65"/>
      <c r="BH162" s="65"/>
      <c r="BI162" s="65"/>
      <c r="BK162" s="65"/>
    </row>
    <row r="163" spans="1:63" s="12" customFormat="1" ht="15.75" customHeight="1">
      <c r="A163" s="25"/>
      <c r="B163" s="26"/>
      <c r="C163" s="117" t="s">
        <v>252</v>
      </c>
      <c r="D163" s="117" t="s">
        <v>184</v>
      </c>
      <c r="E163" s="118" t="s">
        <v>253</v>
      </c>
      <c r="F163" s="190" t="s">
        <v>254</v>
      </c>
      <c r="G163" s="191"/>
      <c r="H163" s="191"/>
      <c r="I163" s="191"/>
      <c r="J163" s="119" t="s">
        <v>126</v>
      </c>
      <c r="K163" s="120">
        <v>1</v>
      </c>
      <c r="L163" s="114">
        <v>0</v>
      </c>
      <c r="M163" s="191"/>
      <c r="N163" s="191"/>
      <c r="O163" s="166"/>
      <c r="P163" s="167">
        <f t="shared" si="3"/>
        <v>0</v>
      </c>
      <c r="Q163" s="166"/>
      <c r="R163" s="27"/>
      <c r="U163" s="11">
        <f t="shared" si="4"/>
        <v>0</v>
      </c>
      <c r="V163" s="65">
        <f t="shared" si="5"/>
        <v>0</v>
      </c>
      <c r="W163" s="65"/>
      <c r="X163" s="65"/>
      <c r="Z163" s="65"/>
      <c r="AA163" s="65"/>
      <c r="AB163" s="65"/>
      <c r="AC163" s="65"/>
      <c r="AD163" s="65"/>
      <c r="BE163" s="65"/>
      <c r="BF163" s="65"/>
      <c r="BG163" s="65"/>
      <c r="BH163" s="65"/>
      <c r="BI163" s="65"/>
      <c r="BK163" s="65"/>
    </row>
    <row r="164" spans="1:63" s="12" customFormat="1" ht="15.75" customHeight="1">
      <c r="A164" s="25"/>
      <c r="B164" s="26"/>
      <c r="C164" s="105" t="s">
        <v>255</v>
      </c>
      <c r="D164" s="105" t="s">
        <v>103</v>
      </c>
      <c r="E164" s="106" t="s">
        <v>256</v>
      </c>
      <c r="F164" s="165" t="s">
        <v>257</v>
      </c>
      <c r="G164" s="166"/>
      <c r="H164" s="166"/>
      <c r="I164" s="166"/>
      <c r="J164" s="107" t="s">
        <v>126</v>
      </c>
      <c r="K164" s="116">
        <v>5</v>
      </c>
      <c r="L164" s="72">
        <v>0</v>
      </c>
      <c r="M164" s="168">
        <v>0</v>
      </c>
      <c r="N164" s="169"/>
      <c r="O164" s="169"/>
      <c r="P164" s="167">
        <f t="shared" si="3"/>
        <v>0</v>
      </c>
      <c r="Q164" s="166"/>
      <c r="R164" s="27"/>
      <c r="U164" s="11">
        <f t="shared" si="4"/>
        <v>0</v>
      </c>
      <c r="V164" s="65">
        <f t="shared" si="5"/>
        <v>0</v>
      </c>
      <c r="W164" s="65"/>
      <c r="X164" s="65"/>
      <c r="Z164" s="65"/>
      <c r="AA164" s="65"/>
      <c r="AB164" s="65"/>
      <c r="AC164" s="65"/>
      <c r="AD164" s="65"/>
      <c r="BE164" s="65"/>
      <c r="BF164" s="65"/>
      <c r="BG164" s="65"/>
      <c r="BH164" s="65"/>
      <c r="BI164" s="65"/>
      <c r="BK164" s="65"/>
    </row>
    <row r="165" spans="1:63" s="12" customFormat="1" ht="27" customHeight="1">
      <c r="A165" s="25"/>
      <c r="B165" s="26"/>
      <c r="C165" s="105" t="s">
        <v>258</v>
      </c>
      <c r="D165" s="105" t="s">
        <v>103</v>
      </c>
      <c r="E165" s="106" t="s">
        <v>259</v>
      </c>
      <c r="F165" s="165" t="s">
        <v>260</v>
      </c>
      <c r="G165" s="166"/>
      <c r="H165" s="166"/>
      <c r="I165" s="166"/>
      <c r="J165" s="107" t="s">
        <v>106</v>
      </c>
      <c r="K165" s="116">
        <v>31.9</v>
      </c>
      <c r="L165" s="72">
        <v>0</v>
      </c>
      <c r="M165" s="168">
        <v>0</v>
      </c>
      <c r="N165" s="169"/>
      <c r="O165" s="169"/>
      <c r="P165" s="167">
        <f t="shared" si="3"/>
        <v>0</v>
      </c>
      <c r="Q165" s="166"/>
      <c r="R165" s="27"/>
      <c r="U165" s="11">
        <f t="shared" si="4"/>
        <v>0</v>
      </c>
      <c r="V165" s="65">
        <f t="shared" si="5"/>
        <v>0</v>
      </c>
      <c r="W165" s="65"/>
      <c r="X165" s="65"/>
      <c r="Z165" s="65"/>
      <c r="AA165" s="65"/>
      <c r="AB165" s="65"/>
      <c r="AC165" s="65"/>
      <c r="AD165" s="65"/>
      <c r="BE165" s="65"/>
      <c r="BF165" s="65"/>
      <c r="BG165" s="65"/>
      <c r="BH165" s="65"/>
      <c r="BI165" s="65"/>
      <c r="BK165" s="65"/>
    </row>
    <row r="166" spans="1:63" s="12" customFormat="1" ht="27" customHeight="1">
      <c r="A166" s="25"/>
      <c r="B166" s="26"/>
      <c r="C166" s="105" t="s">
        <v>261</v>
      </c>
      <c r="D166" s="105" t="s">
        <v>103</v>
      </c>
      <c r="E166" s="106" t="s">
        <v>262</v>
      </c>
      <c r="F166" s="165" t="s">
        <v>263</v>
      </c>
      <c r="G166" s="166"/>
      <c r="H166" s="166"/>
      <c r="I166" s="166"/>
      <c r="J166" s="107" t="s">
        <v>106</v>
      </c>
      <c r="K166" s="116">
        <v>28.6</v>
      </c>
      <c r="L166" s="72">
        <v>0</v>
      </c>
      <c r="M166" s="168">
        <v>0</v>
      </c>
      <c r="N166" s="169"/>
      <c r="O166" s="169"/>
      <c r="P166" s="167">
        <f t="shared" si="3"/>
        <v>0</v>
      </c>
      <c r="Q166" s="166"/>
      <c r="R166" s="27"/>
      <c r="U166" s="11">
        <f t="shared" si="4"/>
        <v>0</v>
      </c>
      <c r="V166" s="65">
        <f t="shared" si="5"/>
        <v>0</v>
      </c>
      <c r="W166" s="65"/>
      <c r="X166" s="65"/>
      <c r="Z166" s="65"/>
      <c r="AA166" s="65"/>
      <c r="AB166" s="65"/>
      <c r="AC166" s="65"/>
      <c r="AD166" s="65"/>
      <c r="BE166" s="65"/>
      <c r="BF166" s="65"/>
      <c r="BG166" s="65"/>
      <c r="BH166" s="65"/>
      <c r="BI166" s="65"/>
      <c r="BK166" s="65"/>
    </row>
    <row r="167" spans="1:63" s="12" customFormat="1" ht="27" customHeight="1">
      <c r="A167" s="25"/>
      <c r="B167" s="26"/>
      <c r="C167" s="105" t="s">
        <v>264</v>
      </c>
      <c r="D167" s="105" t="s">
        <v>103</v>
      </c>
      <c r="E167" s="106" t="s">
        <v>265</v>
      </c>
      <c r="F167" s="165" t="s">
        <v>266</v>
      </c>
      <c r="G167" s="166"/>
      <c r="H167" s="166"/>
      <c r="I167" s="166"/>
      <c r="J167" s="107" t="s">
        <v>106</v>
      </c>
      <c r="K167" s="116">
        <v>13.3</v>
      </c>
      <c r="L167" s="72">
        <v>0</v>
      </c>
      <c r="M167" s="168">
        <v>0</v>
      </c>
      <c r="N167" s="169"/>
      <c r="O167" s="169"/>
      <c r="P167" s="167">
        <f t="shared" si="3"/>
        <v>0</v>
      </c>
      <c r="Q167" s="166"/>
      <c r="R167" s="27"/>
      <c r="U167" s="11">
        <f t="shared" si="4"/>
        <v>0</v>
      </c>
      <c r="V167" s="65">
        <f t="shared" si="5"/>
        <v>0</v>
      </c>
      <c r="W167" s="65"/>
      <c r="X167" s="65"/>
      <c r="Z167" s="65"/>
      <c r="AA167" s="65"/>
      <c r="AB167" s="65"/>
      <c r="AC167" s="65"/>
      <c r="AD167" s="65"/>
      <c r="BE167" s="65"/>
      <c r="BF167" s="65"/>
      <c r="BG167" s="65"/>
      <c r="BH167" s="65"/>
      <c r="BI167" s="65"/>
      <c r="BK167" s="65"/>
    </row>
    <row r="168" spans="1:63" s="12" customFormat="1" ht="27" customHeight="1">
      <c r="A168" s="25"/>
      <c r="B168" s="26"/>
      <c r="C168" s="105" t="s">
        <v>267</v>
      </c>
      <c r="D168" s="105" t="s">
        <v>103</v>
      </c>
      <c r="E168" s="106" t="s">
        <v>268</v>
      </c>
      <c r="F168" s="165" t="s">
        <v>269</v>
      </c>
      <c r="G168" s="166"/>
      <c r="H168" s="166"/>
      <c r="I168" s="166"/>
      <c r="J168" s="107" t="s">
        <v>106</v>
      </c>
      <c r="K168" s="116">
        <v>17.1</v>
      </c>
      <c r="L168" s="72">
        <v>0</v>
      </c>
      <c r="M168" s="168">
        <v>0</v>
      </c>
      <c r="N168" s="169"/>
      <c r="O168" s="169"/>
      <c r="P168" s="167">
        <f t="shared" si="3"/>
        <v>0</v>
      </c>
      <c r="Q168" s="166"/>
      <c r="R168" s="27"/>
      <c r="U168" s="11">
        <f t="shared" si="4"/>
        <v>0</v>
      </c>
      <c r="V168" s="65">
        <f t="shared" si="5"/>
        <v>0</v>
      </c>
      <c r="W168" s="65"/>
      <c r="X168" s="65"/>
      <c r="Z168" s="65"/>
      <c r="AA168" s="65"/>
      <c r="AB168" s="65"/>
      <c r="AC168" s="65"/>
      <c r="AD168" s="65"/>
      <c r="BE168" s="65"/>
      <c r="BF168" s="65"/>
      <c r="BG168" s="65"/>
      <c r="BH168" s="65"/>
      <c r="BI168" s="65"/>
      <c r="BK168" s="65"/>
    </row>
    <row r="169" spans="1:63" s="12" customFormat="1" ht="27" customHeight="1">
      <c r="A169" s="25"/>
      <c r="B169" s="26"/>
      <c r="C169" s="105" t="s">
        <v>270</v>
      </c>
      <c r="D169" s="105" t="s">
        <v>103</v>
      </c>
      <c r="E169" s="106" t="s">
        <v>271</v>
      </c>
      <c r="F169" s="165" t="s">
        <v>272</v>
      </c>
      <c r="G169" s="166"/>
      <c r="H169" s="166"/>
      <c r="I169" s="166"/>
      <c r="J169" s="107" t="s">
        <v>106</v>
      </c>
      <c r="K169" s="116">
        <v>56.7</v>
      </c>
      <c r="L169" s="72">
        <v>0</v>
      </c>
      <c r="M169" s="168">
        <v>0</v>
      </c>
      <c r="N169" s="169"/>
      <c r="O169" s="169"/>
      <c r="P169" s="167">
        <f t="shared" si="3"/>
        <v>0</v>
      </c>
      <c r="Q169" s="166"/>
      <c r="R169" s="27"/>
      <c r="U169" s="11">
        <f t="shared" si="4"/>
        <v>0</v>
      </c>
      <c r="V169" s="65">
        <f t="shared" si="5"/>
        <v>0</v>
      </c>
      <c r="W169" s="65"/>
      <c r="X169" s="65"/>
      <c r="Z169" s="65"/>
      <c r="AA169" s="65"/>
      <c r="AB169" s="65"/>
      <c r="AC169" s="65"/>
      <c r="AD169" s="65"/>
      <c r="BE169" s="65"/>
      <c r="BF169" s="65"/>
      <c r="BG169" s="65"/>
      <c r="BH169" s="65"/>
      <c r="BI169" s="65"/>
      <c r="BK169" s="65"/>
    </row>
    <row r="170" spans="1:63" s="12" customFormat="1" ht="27" customHeight="1">
      <c r="A170" s="25"/>
      <c r="B170" s="26"/>
      <c r="C170" s="105" t="s">
        <v>273</v>
      </c>
      <c r="D170" s="105" t="s">
        <v>103</v>
      </c>
      <c r="E170" s="106" t="s">
        <v>274</v>
      </c>
      <c r="F170" s="165" t="s">
        <v>275</v>
      </c>
      <c r="G170" s="166"/>
      <c r="H170" s="166"/>
      <c r="I170" s="166"/>
      <c r="J170" s="107" t="s">
        <v>113</v>
      </c>
      <c r="K170" s="116">
        <v>0.945</v>
      </c>
      <c r="L170" s="72">
        <v>0</v>
      </c>
      <c r="M170" s="168">
        <v>0</v>
      </c>
      <c r="N170" s="169"/>
      <c r="O170" s="169"/>
      <c r="P170" s="167">
        <f t="shared" si="3"/>
        <v>0</v>
      </c>
      <c r="Q170" s="166"/>
      <c r="R170" s="27"/>
      <c r="U170" s="11">
        <f t="shared" si="4"/>
        <v>0</v>
      </c>
      <c r="V170" s="65">
        <f t="shared" si="5"/>
        <v>0</v>
      </c>
      <c r="W170" s="65"/>
      <c r="X170" s="65"/>
      <c r="Z170" s="65"/>
      <c r="AA170" s="65"/>
      <c r="AB170" s="65"/>
      <c r="AC170" s="65"/>
      <c r="AD170" s="65"/>
      <c r="BE170" s="65"/>
      <c r="BF170" s="65"/>
      <c r="BG170" s="65"/>
      <c r="BH170" s="65"/>
      <c r="BI170" s="65"/>
      <c r="BK170" s="65"/>
    </row>
    <row r="171" spans="1:63" s="101" customFormat="1" ht="30.75" customHeight="1">
      <c r="A171" s="97"/>
      <c r="B171" s="96"/>
      <c r="C171" s="97"/>
      <c r="D171" s="103" t="s">
        <v>84</v>
      </c>
      <c r="E171" s="103"/>
      <c r="F171" s="103"/>
      <c r="G171" s="103"/>
      <c r="H171" s="103"/>
      <c r="I171" s="103"/>
      <c r="J171" s="103"/>
      <c r="K171" s="103"/>
      <c r="L171" s="103"/>
      <c r="M171" s="175">
        <f>SUM(P172:Q179)</f>
        <v>0</v>
      </c>
      <c r="N171" s="174"/>
      <c r="O171" s="174"/>
      <c r="P171" s="174" t="s">
        <v>102</v>
      </c>
      <c r="Q171" s="172"/>
      <c r="R171" s="100"/>
      <c r="U171" s="115">
        <f>SUM(U172:U179)</f>
        <v>0</v>
      </c>
      <c r="V171" s="115">
        <f>SUM(V172:V179)</f>
        <v>0</v>
      </c>
      <c r="W171" s="94"/>
      <c r="X171" s="94"/>
      <c r="Z171" s="94"/>
      <c r="AB171" s="94"/>
      <c r="AD171" s="94"/>
      <c r="BK171" s="65"/>
    </row>
    <row r="172" spans="1:63" s="12" customFormat="1" ht="27" customHeight="1">
      <c r="A172" s="25"/>
      <c r="B172" s="26"/>
      <c r="C172" s="105" t="s">
        <v>276</v>
      </c>
      <c r="D172" s="105" t="s">
        <v>103</v>
      </c>
      <c r="E172" s="106" t="s">
        <v>277</v>
      </c>
      <c r="F172" s="165" t="s">
        <v>278</v>
      </c>
      <c r="G172" s="166"/>
      <c r="H172" s="166"/>
      <c r="I172" s="166"/>
      <c r="J172" s="107" t="s">
        <v>279</v>
      </c>
      <c r="K172" s="116">
        <v>1</v>
      </c>
      <c r="L172" s="72">
        <v>0</v>
      </c>
      <c r="M172" s="168">
        <v>0</v>
      </c>
      <c r="N172" s="169"/>
      <c r="O172" s="169"/>
      <c r="P172" s="167">
        <f>ROUND((L172+M172)*K172,2)</f>
        <v>0</v>
      </c>
      <c r="Q172" s="166"/>
      <c r="R172" s="27"/>
      <c r="U172" s="11">
        <f>L172*K172</f>
        <v>0</v>
      </c>
      <c r="V172" s="65">
        <f>M172*K172</f>
        <v>0</v>
      </c>
      <c r="W172" s="65"/>
      <c r="X172" s="65"/>
      <c r="Z172" s="65"/>
      <c r="AA172" s="65"/>
      <c r="AB172" s="65"/>
      <c r="AC172" s="65"/>
      <c r="AD172" s="65"/>
      <c r="BE172" s="65"/>
      <c r="BF172" s="65"/>
      <c r="BG172" s="65"/>
      <c r="BH172" s="65"/>
      <c r="BI172" s="65"/>
      <c r="BK172" s="65"/>
    </row>
    <row r="173" spans="1:63" s="12" customFormat="1" ht="27" customHeight="1">
      <c r="A173" s="25"/>
      <c r="B173" s="26"/>
      <c r="C173" s="105" t="s">
        <v>280</v>
      </c>
      <c r="D173" s="105" t="s">
        <v>103</v>
      </c>
      <c r="E173" s="106" t="s">
        <v>281</v>
      </c>
      <c r="F173" s="165" t="s">
        <v>282</v>
      </c>
      <c r="G173" s="166"/>
      <c r="H173" s="166"/>
      <c r="I173" s="166"/>
      <c r="J173" s="107" t="s">
        <v>279</v>
      </c>
      <c r="K173" s="116">
        <v>1</v>
      </c>
      <c r="L173" s="72">
        <v>0</v>
      </c>
      <c r="M173" s="168">
        <v>0</v>
      </c>
      <c r="N173" s="169"/>
      <c r="O173" s="169"/>
      <c r="P173" s="167">
        <f aca="true" t="shared" si="6" ref="P173:P179">ROUND((L173+M173)*K173,2)</f>
        <v>0</v>
      </c>
      <c r="Q173" s="166"/>
      <c r="R173" s="27"/>
      <c r="U173" s="11">
        <f aca="true" t="shared" si="7" ref="U173:U179">L173*K173</f>
        <v>0</v>
      </c>
      <c r="V173" s="65">
        <f aca="true" t="shared" si="8" ref="V173:V179">M173*K173</f>
        <v>0</v>
      </c>
      <c r="W173" s="65"/>
      <c r="X173" s="65"/>
      <c r="Z173" s="65"/>
      <c r="AA173" s="65"/>
      <c r="AB173" s="65"/>
      <c r="AC173" s="65"/>
      <c r="AD173" s="65"/>
      <c r="BE173" s="65"/>
      <c r="BF173" s="65"/>
      <c r="BG173" s="65"/>
      <c r="BH173" s="65"/>
      <c r="BI173" s="65"/>
      <c r="BK173" s="65"/>
    </row>
    <row r="174" spans="1:63" s="12" customFormat="1" ht="63" customHeight="1">
      <c r="A174" s="25"/>
      <c r="B174" s="26"/>
      <c r="C174" s="117" t="s">
        <v>283</v>
      </c>
      <c r="D174" s="117" t="s">
        <v>184</v>
      </c>
      <c r="E174" s="118" t="s">
        <v>284</v>
      </c>
      <c r="F174" s="190" t="s">
        <v>285</v>
      </c>
      <c r="G174" s="191"/>
      <c r="H174" s="191"/>
      <c r="I174" s="191"/>
      <c r="J174" s="119" t="s">
        <v>126</v>
      </c>
      <c r="K174" s="120">
        <v>1</v>
      </c>
      <c r="L174" s="114">
        <v>0</v>
      </c>
      <c r="M174" s="191"/>
      <c r="N174" s="191"/>
      <c r="O174" s="166"/>
      <c r="P174" s="167">
        <f t="shared" si="6"/>
        <v>0</v>
      </c>
      <c r="Q174" s="166"/>
      <c r="R174" s="27"/>
      <c r="U174" s="11">
        <f t="shared" si="7"/>
        <v>0</v>
      </c>
      <c r="V174" s="65">
        <f t="shared" si="8"/>
        <v>0</v>
      </c>
      <c r="W174" s="65"/>
      <c r="X174" s="65"/>
      <c r="Z174" s="65"/>
      <c r="AA174" s="65"/>
      <c r="AB174" s="65"/>
      <c r="AC174" s="65"/>
      <c r="AD174" s="65"/>
      <c r="BE174" s="65"/>
      <c r="BF174" s="65"/>
      <c r="BG174" s="65"/>
      <c r="BH174" s="65"/>
      <c r="BI174" s="65"/>
      <c r="BK174" s="65"/>
    </row>
    <row r="175" spans="1:63" s="12" customFormat="1" ht="27">
      <c r="A175" s="25"/>
      <c r="B175" s="26"/>
      <c r="C175" s="105" t="s">
        <v>286</v>
      </c>
      <c r="D175" s="105" t="s">
        <v>103</v>
      </c>
      <c r="E175" s="106" t="s">
        <v>287</v>
      </c>
      <c r="F175" s="165" t="s">
        <v>288</v>
      </c>
      <c r="G175" s="166"/>
      <c r="H175" s="166"/>
      <c r="I175" s="166"/>
      <c r="J175" s="107" t="s">
        <v>279</v>
      </c>
      <c r="K175" s="116">
        <v>1</v>
      </c>
      <c r="L175" s="72">
        <v>0</v>
      </c>
      <c r="M175" s="168">
        <v>0</v>
      </c>
      <c r="N175" s="169"/>
      <c r="O175" s="169"/>
      <c r="P175" s="167">
        <f t="shared" si="6"/>
        <v>0</v>
      </c>
      <c r="Q175" s="166"/>
      <c r="R175" s="27"/>
      <c r="U175" s="11">
        <f t="shared" si="7"/>
        <v>0</v>
      </c>
      <c r="V175" s="65">
        <f t="shared" si="8"/>
        <v>0</v>
      </c>
      <c r="W175" s="65"/>
      <c r="X175" s="65"/>
      <c r="Z175" s="65"/>
      <c r="AA175" s="65"/>
      <c r="AB175" s="65"/>
      <c r="AC175" s="65"/>
      <c r="AD175" s="65"/>
      <c r="BE175" s="65"/>
      <c r="BF175" s="65"/>
      <c r="BG175" s="65"/>
      <c r="BH175" s="65"/>
      <c r="BI175" s="65"/>
      <c r="BK175" s="65"/>
    </row>
    <row r="176" spans="1:63" s="12" customFormat="1" ht="63" customHeight="1">
      <c r="A176" s="25"/>
      <c r="B176" s="26"/>
      <c r="C176" s="117" t="s">
        <v>289</v>
      </c>
      <c r="D176" s="117" t="s">
        <v>184</v>
      </c>
      <c r="E176" s="118" t="s">
        <v>290</v>
      </c>
      <c r="F176" s="190" t="s">
        <v>291</v>
      </c>
      <c r="G176" s="191"/>
      <c r="H176" s="191"/>
      <c r="I176" s="191"/>
      <c r="J176" s="119" t="s">
        <v>279</v>
      </c>
      <c r="K176" s="120">
        <v>1</v>
      </c>
      <c r="L176" s="114">
        <v>0</v>
      </c>
      <c r="M176" s="191"/>
      <c r="N176" s="191"/>
      <c r="O176" s="166"/>
      <c r="P176" s="167">
        <f t="shared" si="6"/>
        <v>0</v>
      </c>
      <c r="Q176" s="166"/>
      <c r="R176" s="27"/>
      <c r="U176" s="11">
        <f t="shared" si="7"/>
        <v>0</v>
      </c>
      <c r="V176" s="65">
        <f t="shared" si="8"/>
        <v>0</v>
      </c>
      <c r="W176" s="65"/>
      <c r="X176" s="65"/>
      <c r="Z176" s="65"/>
      <c r="AA176" s="65"/>
      <c r="AB176" s="65"/>
      <c r="AC176" s="65"/>
      <c r="AD176" s="65"/>
      <c r="BE176" s="65"/>
      <c r="BF176" s="65"/>
      <c r="BG176" s="65"/>
      <c r="BH176" s="65"/>
      <c r="BI176" s="65"/>
      <c r="BK176" s="65"/>
    </row>
    <row r="177" spans="1:63" s="12" customFormat="1" ht="27">
      <c r="A177" s="25"/>
      <c r="B177" s="26"/>
      <c r="C177" s="105" t="s">
        <v>292</v>
      </c>
      <c r="D177" s="105" t="s">
        <v>103</v>
      </c>
      <c r="E177" s="106" t="s">
        <v>293</v>
      </c>
      <c r="F177" s="165" t="s">
        <v>294</v>
      </c>
      <c r="G177" s="166"/>
      <c r="H177" s="166"/>
      <c r="I177" s="166"/>
      <c r="J177" s="107" t="s">
        <v>279</v>
      </c>
      <c r="K177" s="116">
        <v>1</v>
      </c>
      <c r="L177" s="72">
        <v>0</v>
      </c>
      <c r="M177" s="168">
        <v>0</v>
      </c>
      <c r="N177" s="169"/>
      <c r="O177" s="169"/>
      <c r="P177" s="167">
        <f t="shared" si="6"/>
        <v>0</v>
      </c>
      <c r="Q177" s="166"/>
      <c r="R177" s="27"/>
      <c r="U177" s="11">
        <f t="shared" si="7"/>
        <v>0</v>
      </c>
      <c r="V177" s="65">
        <f t="shared" si="8"/>
        <v>0</v>
      </c>
      <c r="W177" s="65"/>
      <c r="X177" s="65"/>
      <c r="Z177" s="65"/>
      <c r="AA177" s="65"/>
      <c r="AB177" s="65"/>
      <c r="AC177" s="65"/>
      <c r="AD177" s="65"/>
      <c r="BE177" s="65"/>
      <c r="BF177" s="65"/>
      <c r="BG177" s="65"/>
      <c r="BH177" s="65"/>
      <c r="BI177" s="65"/>
      <c r="BK177" s="65"/>
    </row>
    <row r="178" spans="1:63" s="12" customFormat="1" ht="39" customHeight="1">
      <c r="A178" s="25"/>
      <c r="B178" s="26"/>
      <c r="C178" s="105" t="s">
        <v>295</v>
      </c>
      <c r="D178" s="105" t="s">
        <v>103</v>
      </c>
      <c r="E178" s="106" t="s">
        <v>296</v>
      </c>
      <c r="F178" s="165" t="s">
        <v>297</v>
      </c>
      <c r="G178" s="166"/>
      <c r="H178" s="166"/>
      <c r="I178" s="166"/>
      <c r="J178" s="107" t="s">
        <v>279</v>
      </c>
      <c r="K178" s="116">
        <v>6</v>
      </c>
      <c r="L178" s="72">
        <v>0</v>
      </c>
      <c r="M178" s="168">
        <v>0</v>
      </c>
      <c r="N178" s="169"/>
      <c r="O178" s="169"/>
      <c r="P178" s="167">
        <f t="shared" si="6"/>
        <v>0</v>
      </c>
      <c r="Q178" s="166"/>
      <c r="R178" s="27"/>
      <c r="U178" s="11">
        <f t="shared" si="7"/>
        <v>0</v>
      </c>
      <c r="V178" s="65">
        <f t="shared" si="8"/>
        <v>0</v>
      </c>
      <c r="W178" s="65"/>
      <c r="X178" s="65"/>
      <c r="Z178" s="65"/>
      <c r="AA178" s="65"/>
      <c r="AB178" s="65"/>
      <c r="AC178" s="65"/>
      <c r="AD178" s="65"/>
      <c r="BE178" s="65"/>
      <c r="BF178" s="65"/>
      <c r="BG178" s="65"/>
      <c r="BH178" s="65"/>
      <c r="BI178" s="65"/>
      <c r="BK178" s="65"/>
    </row>
    <row r="179" spans="1:63" s="12" customFormat="1" ht="27" customHeight="1">
      <c r="A179" s="25"/>
      <c r="B179" s="26"/>
      <c r="C179" s="105" t="s">
        <v>298</v>
      </c>
      <c r="D179" s="105" t="s">
        <v>103</v>
      </c>
      <c r="E179" s="106" t="s">
        <v>299</v>
      </c>
      <c r="F179" s="165" t="s">
        <v>300</v>
      </c>
      <c r="G179" s="166"/>
      <c r="H179" s="166"/>
      <c r="I179" s="166"/>
      <c r="J179" s="107" t="s">
        <v>113</v>
      </c>
      <c r="K179" s="116">
        <v>0.382</v>
      </c>
      <c r="L179" s="72">
        <v>0</v>
      </c>
      <c r="M179" s="168">
        <v>0</v>
      </c>
      <c r="N179" s="169"/>
      <c r="O179" s="169"/>
      <c r="P179" s="167">
        <f t="shared" si="6"/>
        <v>0</v>
      </c>
      <c r="Q179" s="166"/>
      <c r="R179" s="27"/>
      <c r="U179" s="11">
        <f t="shared" si="7"/>
        <v>0</v>
      </c>
      <c r="V179" s="65">
        <f t="shared" si="8"/>
        <v>0</v>
      </c>
      <c r="W179" s="65"/>
      <c r="X179" s="65"/>
      <c r="Z179" s="65"/>
      <c r="AA179" s="65"/>
      <c r="AB179" s="65"/>
      <c r="AC179" s="65"/>
      <c r="AD179" s="65"/>
      <c r="BE179" s="65"/>
      <c r="BF179" s="65"/>
      <c r="BG179" s="65"/>
      <c r="BH179" s="65"/>
      <c r="BI179" s="65"/>
      <c r="BK179" s="65"/>
    </row>
    <row r="180" spans="1:63" s="101" customFormat="1" ht="30.75" customHeight="1">
      <c r="A180" s="97"/>
      <c r="B180" s="96"/>
      <c r="C180" s="97"/>
      <c r="D180" s="103" t="s">
        <v>85</v>
      </c>
      <c r="E180" s="103"/>
      <c r="F180" s="103"/>
      <c r="G180" s="103"/>
      <c r="H180" s="103"/>
      <c r="I180" s="103"/>
      <c r="J180" s="103"/>
      <c r="K180" s="103"/>
      <c r="L180" s="103"/>
      <c r="M180" s="175">
        <f>SUM(P181:Q183)</f>
        <v>0</v>
      </c>
      <c r="N180" s="174"/>
      <c r="O180" s="174"/>
      <c r="P180" s="174" t="s">
        <v>102</v>
      </c>
      <c r="Q180" s="172"/>
      <c r="R180" s="100"/>
      <c r="U180" s="115">
        <f>SUM(U181:U183)</f>
        <v>0</v>
      </c>
      <c r="V180" s="115">
        <f>SUM(V181:V183)</f>
        <v>0</v>
      </c>
      <c r="W180" s="94"/>
      <c r="X180" s="94"/>
      <c r="Z180" s="94"/>
      <c r="AB180" s="94"/>
      <c r="AD180" s="94"/>
      <c r="BK180" s="65"/>
    </row>
    <row r="181" spans="1:63" s="12" customFormat="1" ht="27" customHeight="1">
      <c r="A181" s="25"/>
      <c r="B181" s="26"/>
      <c r="C181" s="105">
        <v>50</v>
      </c>
      <c r="D181" s="105" t="s">
        <v>103</v>
      </c>
      <c r="E181" s="106" t="s">
        <v>301</v>
      </c>
      <c r="F181" s="165" t="s">
        <v>302</v>
      </c>
      <c r="G181" s="166"/>
      <c r="H181" s="166"/>
      <c r="I181" s="166"/>
      <c r="J181" s="107" t="s">
        <v>106</v>
      </c>
      <c r="K181" s="116">
        <v>5.5</v>
      </c>
      <c r="L181" s="72">
        <v>0</v>
      </c>
      <c r="M181" s="168">
        <v>0</v>
      </c>
      <c r="N181" s="169"/>
      <c r="O181" s="169"/>
      <c r="P181" s="167">
        <f>ROUND((L181+M181)*K181,2)</f>
        <v>0</v>
      </c>
      <c r="Q181" s="166"/>
      <c r="R181" s="27"/>
      <c r="U181" s="11">
        <f>L181*K181</f>
        <v>0</v>
      </c>
      <c r="V181" s="65">
        <f>M181*K181</f>
        <v>0</v>
      </c>
      <c r="W181" s="65"/>
      <c r="X181" s="65"/>
      <c r="Z181" s="65"/>
      <c r="AA181" s="65"/>
      <c r="AB181" s="65"/>
      <c r="AC181" s="65"/>
      <c r="AD181" s="65"/>
      <c r="BE181" s="65"/>
      <c r="BF181" s="65"/>
      <c r="BG181" s="65"/>
      <c r="BH181" s="65"/>
      <c r="BI181" s="65"/>
      <c r="BK181" s="65"/>
    </row>
    <row r="182" spans="1:63" s="12" customFormat="1" ht="27" customHeight="1">
      <c r="A182" s="25"/>
      <c r="B182" s="26"/>
      <c r="C182" s="105">
        <v>51</v>
      </c>
      <c r="D182" s="105" t="s">
        <v>103</v>
      </c>
      <c r="E182" s="106" t="s">
        <v>303</v>
      </c>
      <c r="F182" s="165" t="s">
        <v>304</v>
      </c>
      <c r="G182" s="166"/>
      <c r="H182" s="166"/>
      <c r="I182" s="166"/>
      <c r="J182" s="107" t="s">
        <v>106</v>
      </c>
      <c r="K182" s="116">
        <v>5.5</v>
      </c>
      <c r="L182" s="72">
        <v>0</v>
      </c>
      <c r="M182" s="168">
        <v>0</v>
      </c>
      <c r="N182" s="169"/>
      <c r="O182" s="169"/>
      <c r="P182" s="167">
        <f>ROUND((L182+M182)*K182,2)</f>
        <v>0</v>
      </c>
      <c r="Q182" s="166"/>
      <c r="R182" s="27"/>
      <c r="U182" s="11">
        <f>L182*K182</f>
        <v>0</v>
      </c>
      <c r="V182" s="65">
        <f>M182*K182</f>
        <v>0</v>
      </c>
      <c r="W182" s="65"/>
      <c r="X182" s="65"/>
      <c r="Z182" s="65"/>
      <c r="AA182" s="65"/>
      <c r="AB182" s="65"/>
      <c r="AC182" s="65"/>
      <c r="AD182" s="65"/>
      <c r="BE182" s="65"/>
      <c r="BF182" s="65"/>
      <c r="BG182" s="65"/>
      <c r="BH182" s="65"/>
      <c r="BI182" s="65"/>
      <c r="BK182" s="65"/>
    </row>
    <row r="183" spans="1:63" s="12" customFormat="1" ht="27" customHeight="1">
      <c r="A183" s="25"/>
      <c r="B183" s="26"/>
      <c r="C183" s="105">
        <v>52</v>
      </c>
      <c r="D183" s="105" t="s">
        <v>103</v>
      </c>
      <c r="E183" s="106" t="s">
        <v>305</v>
      </c>
      <c r="F183" s="165" t="s">
        <v>306</v>
      </c>
      <c r="G183" s="166"/>
      <c r="H183" s="166"/>
      <c r="I183" s="166"/>
      <c r="J183" s="107" t="s">
        <v>113</v>
      </c>
      <c r="K183" s="116">
        <v>0.072</v>
      </c>
      <c r="L183" s="72">
        <v>0</v>
      </c>
      <c r="M183" s="168">
        <v>0</v>
      </c>
      <c r="N183" s="169"/>
      <c r="O183" s="169"/>
      <c r="P183" s="167">
        <f>ROUND((L183+M183)*K183,2)</f>
        <v>0</v>
      </c>
      <c r="Q183" s="166"/>
      <c r="R183" s="27"/>
      <c r="U183" s="11">
        <f>L183*K183</f>
        <v>0</v>
      </c>
      <c r="V183" s="65">
        <f>M183*K183</f>
        <v>0</v>
      </c>
      <c r="W183" s="65"/>
      <c r="X183" s="65"/>
      <c r="Z183" s="65"/>
      <c r="AA183" s="65"/>
      <c r="AB183" s="65"/>
      <c r="AC183" s="65"/>
      <c r="AD183" s="65"/>
      <c r="BE183" s="65"/>
      <c r="BF183" s="65"/>
      <c r="BG183" s="65"/>
      <c r="BH183" s="65"/>
      <c r="BI183" s="65"/>
      <c r="BK183" s="65"/>
    </row>
    <row r="184" spans="1:63" s="101" customFormat="1" ht="30.75" customHeight="1">
      <c r="A184" s="97"/>
      <c r="B184" s="96"/>
      <c r="C184" s="97"/>
      <c r="D184" s="103" t="s">
        <v>174</v>
      </c>
      <c r="E184" s="103"/>
      <c r="F184" s="103"/>
      <c r="G184" s="103"/>
      <c r="H184" s="103"/>
      <c r="I184" s="103"/>
      <c r="J184" s="103"/>
      <c r="K184" s="103"/>
      <c r="L184" s="103"/>
      <c r="M184" s="175">
        <f>SUM(P185)</f>
        <v>0</v>
      </c>
      <c r="N184" s="174"/>
      <c r="O184" s="174"/>
      <c r="P184" s="174" t="s">
        <v>102</v>
      </c>
      <c r="Q184" s="172"/>
      <c r="R184" s="100"/>
      <c r="U184" s="115">
        <f>U185</f>
        <v>0</v>
      </c>
      <c r="V184" s="115">
        <f>V185</f>
        <v>0</v>
      </c>
      <c r="W184" s="94"/>
      <c r="X184" s="94"/>
      <c r="Z184" s="94"/>
      <c r="AB184" s="94"/>
      <c r="AD184" s="94"/>
      <c r="BK184" s="65"/>
    </row>
    <row r="185" spans="1:63" s="12" customFormat="1" ht="27" customHeight="1">
      <c r="A185" s="25"/>
      <c r="B185" s="26"/>
      <c r="C185" s="105">
        <v>53</v>
      </c>
      <c r="D185" s="105" t="s">
        <v>103</v>
      </c>
      <c r="E185" s="106" t="s">
        <v>307</v>
      </c>
      <c r="F185" s="165" t="s">
        <v>308</v>
      </c>
      <c r="G185" s="166"/>
      <c r="H185" s="166"/>
      <c r="I185" s="166"/>
      <c r="J185" s="107" t="s">
        <v>106</v>
      </c>
      <c r="K185" s="116">
        <v>5.5</v>
      </c>
      <c r="L185" s="72">
        <v>0</v>
      </c>
      <c r="M185" s="168">
        <v>0</v>
      </c>
      <c r="N185" s="169"/>
      <c r="O185" s="169"/>
      <c r="P185" s="167">
        <f>ROUND((L185+M185)*K185,2)</f>
        <v>0</v>
      </c>
      <c r="Q185" s="166"/>
      <c r="R185" s="27"/>
      <c r="U185" s="11">
        <f>L185*K185</f>
        <v>0</v>
      </c>
      <c r="V185" s="65">
        <f>M185*K185</f>
        <v>0</v>
      </c>
      <c r="W185" s="65"/>
      <c r="X185" s="65"/>
      <c r="Z185" s="65"/>
      <c r="AA185" s="65"/>
      <c r="AB185" s="65"/>
      <c r="AC185" s="65"/>
      <c r="AD185" s="65"/>
      <c r="BE185" s="65"/>
      <c r="BF185" s="65"/>
      <c r="BG185" s="65"/>
      <c r="BH185" s="65"/>
      <c r="BI185" s="65"/>
      <c r="BK185" s="65"/>
    </row>
    <row r="186" spans="1:63" s="101" customFormat="1" ht="30.75" customHeight="1">
      <c r="A186" s="97"/>
      <c r="B186" s="96"/>
      <c r="C186" s="97"/>
      <c r="D186" s="103" t="s">
        <v>175</v>
      </c>
      <c r="E186" s="103"/>
      <c r="F186" s="103"/>
      <c r="G186" s="103"/>
      <c r="H186" s="103"/>
      <c r="I186" s="103"/>
      <c r="J186" s="103"/>
      <c r="K186" s="103"/>
      <c r="L186" s="103"/>
      <c r="M186" s="175">
        <f>SUM(P187:Q190)</f>
        <v>0</v>
      </c>
      <c r="N186" s="174"/>
      <c r="O186" s="174"/>
      <c r="P186" s="174" t="s">
        <v>102</v>
      </c>
      <c r="Q186" s="172"/>
      <c r="R186" s="100"/>
      <c r="U186" s="115">
        <f>SUM(U187:U190)</f>
        <v>0</v>
      </c>
      <c r="V186" s="115">
        <f>SUM(V187:V190)</f>
        <v>0</v>
      </c>
      <c r="W186" s="94"/>
      <c r="X186" s="94"/>
      <c r="Z186" s="94"/>
      <c r="AB186" s="94"/>
      <c r="AD186" s="94"/>
      <c r="BK186" s="65"/>
    </row>
    <row r="187" spans="1:63" s="12" customFormat="1" ht="27">
      <c r="A187" s="25"/>
      <c r="B187" s="26"/>
      <c r="C187" s="105">
        <v>54</v>
      </c>
      <c r="D187" s="105" t="s">
        <v>103</v>
      </c>
      <c r="E187" s="106" t="s">
        <v>309</v>
      </c>
      <c r="F187" s="165" t="s">
        <v>310</v>
      </c>
      <c r="G187" s="166"/>
      <c r="H187" s="166"/>
      <c r="I187" s="166"/>
      <c r="J187" s="107" t="s">
        <v>279</v>
      </c>
      <c r="K187" s="116">
        <v>1</v>
      </c>
      <c r="L187" s="72">
        <v>0</v>
      </c>
      <c r="M187" s="168">
        <v>0</v>
      </c>
      <c r="N187" s="169"/>
      <c r="O187" s="169"/>
      <c r="P187" s="167">
        <f>ROUND((L187+M187)*K187,2)</f>
        <v>0</v>
      </c>
      <c r="Q187" s="166"/>
      <c r="R187" s="27"/>
      <c r="U187" s="11">
        <f>L187*K187</f>
        <v>0</v>
      </c>
      <c r="V187" s="65">
        <f>M187*K187</f>
        <v>0</v>
      </c>
      <c r="W187" s="65"/>
      <c r="X187" s="65"/>
      <c r="Z187" s="65"/>
      <c r="AA187" s="65"/>
      <c r="AB187" s="65"/>
      <c r="AC187" s="65"/>
      <c r="AD187" s="65"/>
      <c r="BE187" s="65"/>
      <c r="BF187" s="65"/>
      <c r="BG187" s="65"/>
      <c r="BH187" s="65"/>
      <c r="BI187" s="65"/>
      <c r="BK187" s="65"/>
    </row>
    <row r="188" spans="1:63" s="12" customFormat="1" ht="27">
      <c r="A188" s="25"/>
      <c r="B188" s="26"/>
      <c r="C188" s="105">
        <v>55</v>
      </c>
      <c r="D188" s="105" t="s">
        <v>103</v>
      </c>
      <c r="E188" s="106" t="s">
        <v>311</v>
      </c>
      <c r="F188" s="165" t="s">
        <v>312</v>
      </c>
      <c r="G188" s="166"/>
      <c r="H188" s="166"/>
      <c r="I188" s="166"/>
      <c r="J188" s="107" t="s">
        <v>279</v>
      </c>
      <c r="K188" s="116">
        <v>1</v>
      </c>
      <c r="L188" s="72">
        <v>0</v>
      </c>
      <c r="M188" s="168">
        <v>0</v>
      </c>
      <c r="N188" s="169"/>
      <c r="O188" s="169"/>
      <c r="P188" s="167">
        <f>ROUND((L188+M188)*K188,2)</f>
        <v>0</v>
      </c>
      <c r="Q188" s="166"/>
      <c r="R188" s="27"/>
      <c r="U188" s="11">
        <f>L188*K188</f>
        <v>0</v>
      </c>
      <c r="V188" s="65">
        <f>M188*K188</f>
        <v>0</v>
      </c>
      <c r="W188" s="65"/>
      <c r="X188" s="65"/>
      <c r="Z188" s="65"/>
      <c r="AA188" s="65"/>
      <c r="AB188" s="65"/>
      <c r="AC188" s="65"/>
      <c r="AD188" s="65"/>
      <c r="BE188" s="65"/>
      <c r="BF188" s="65"/>
      <c r="BG188" s="65"/>
      <c r="BH188" s="65"/>
      <c r="BI188" s="65"/>
      <c r="BK188" s="65"/>
    </row>
    <row r="189" spans="1:63" s="12" customFormat="1" ht="27">
      <c r="A189" s="25"/>
      <c r="B189" s="26"/>
      <c r="C189" s="105">
        <v>56</v>
      </c>
      <c r="D189" s="105" t="s">
        <v>103</v>
      </c>
      <c r="E189" s="106" t="s">
        <v>313</v>
      </c>
      <c r="F189" s="165" t="s">
        <v>314</v>
      </c>
      <c r="G189" s="166"/>
      <c r="H189" s="166"/>
      <c r="I189" s="166"/>
      <c r="J189" s="107" t="s">
        <v>279</v>
      </c>
      <c r="K189" s="116">
        <v>1</v>
      </c>
      <c r="L189" s="72">
        <v>0</v>
      </c>
      <c r="M189" s="168">
        <v>0</v>
      </c>
      <c r="N189" s="169"/>
      <c r="O189" s="169"/>
      <c r="P189" s="167">
        <f>ROUND((L189+M189)*K189,2)</f>
        <v>0</v>
      </c>
      <c r="Q189" s="166"/>
      <c r="R189" s="27"/>
      <c r="U189" s="11">
        <f>L189*K189</f>
        <v>0</v>
      </c>
      <c r="V189" s="65">
        <f>M189*K189</f>
        <v>0</v>
      </c>
      <c r="W189" s="65"/>
      <c r="X189" s="65"/>
      <c r="Z189" s="65"/>
      <c r="AA189" s="65"/>
      <c r="AB189" s="65"/>
      <c r="AC189" s="65"/>
      <c r="AD189" s="65"/>
      <c r="BE189" s="65"/>
      <c r="BF189" s="65"/>
      <c r="BG189" s="65"/>
      <c r="BH189" s="65"/>
      <c r="BI189" s="65"/>
      <c r="BK189" s="65"/>
    </row>
    <row r="190" spans="1:63" s="12" customFormat="1" ht="27">
      <c r="A190" s="25"/>
      <c r="B190" s="26"/>
      <c r="C190" s="105">
        <v>57</v>
      </c>
      <c r="D190" s="105" t="s">
        <v>103</v>
      </c>
      <c r="E190" s="106" t="s">
        <v>315</v>
      </c>
      <c r="F190" s="165" t="s">
        <v>316</v>
      </c>
      <c r="G190" s="166"/>
      <c r="H190" s="166"/>
      <c r="I190" s="166"/>
      <c r="J190" s="107" t="s">
        <v>279</v>
      </c>
      <c r="K190" s="116">
        <v>1</v>
      </c>
      <c r="L190" s="72">
        <v>0</v>
      </c>
      <c r="M190" s="168">
        <v>0</v>
      </c>
      <c r="N190" s="169"/>
      <c r="O190" s="169"/>
      <c r="P190" s="167">
        <f>ROUND((L190+M190)*K190,2)</f>
        <v>0</v>
      </c>
      <c r="Q190" s="166"/>
      <c r="R190" s="27"/>
      <c r="U190" s="11">
        <f>L190*K190</f>
        <v>0</v>
      </c>
      <c r="V190" s="65">
        <f>M190*K190</f>
        <v>0</v>
      </c>
      <c r="W190" s="65"/>
      <c r="X190" s="65"/>
      <c r="Z190" s="65"/>
      <c r="AA190" s="65"/>
      <c r="AB190" s="65"/>
      <c r="AC190" s="65"/>
      <c r="AD190" s="65"/>
      <c r="BE190" s="65"/>
      <c r="BF190" s="65"/>
      <c r="BG190" s="65"/>
      <c r="BH190" s="65"/>
      <c r="BI190" s="65"/>
      <c r="BK190" s="65"/>
    </row>
    <row r="191" spans="1:63" s="12" customFormat="1" ht="51" customHeight="1" hidden="1">
      <c r="A191" s="25"/>
      <c r="B191" s="26"/>
      <c r="C191" s="25"/>
      <c r="D191" s="98"/>
      <c r="E191" s="25"/>
      <c r="F191" s="25"/>
      <c r="G191" s="25"/>
      <c r="H191" s="25"/>
      <c r="I191" s="25"/>
      <c r="J191" s="25"/>
      <c r="K191" s="25"/>
      <c r="L191" s="25"/>
      <c r="M191" s="162"/>
      <c r="N191" s="129"/>
      <c r="O191" s="129"/>
      <c r="P191" s="163"/>
      <c r="Q191" s="129"/>
      <c r="R191" s="27"/>
      <c r="W191" s="94"/>
      <c r="X191" s="94"/>
      <c r="BK191" s="65"/>
    </row>
    <row r="192" spans="1:18" s="12" customFormat="1" ht="7.5" customHeight="1">
      <c r="A192" s="25"/>
      <c r="B192" s="50"/>
      <c r="C192" s="51"/>
      <c r="D192" s="51"/>
      <c r="E192" s="51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2"/>
    </row>
  </sheetData>
  <sheetProtection password="CF70" sheet="1" objects="1" scenarios="1" selectLockedCells="1"/>
  <mergeCells count="272"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E24:L24"/>
    <mergeCell ref="M27:P27"/>
    <mergeCell ref="M28:P28"/>
    <mergeCell ref="M29:P29"/>
    <mergeCell ref="M30:P30"/>
    <mergeCell ref="M32:P32"/>
    <mergeCell ref="H34:J34"/>
    <mergeCell ref="M34:P34"/>
    <mergeCell ref="H35:J35"/>
    <mergeCell ref="M35:P35"/>
    <mergeCell ref="H36:J36"/>
    <mergeCell ref="M36:P36"/>
    <mergeCell ref="H37:J37"/>
    <mergeCell ref="M37:P37"/>
    <mergeCell ref="H38:J38"/>
    <mergeCell ref="M38:P38"/>
    <mergeCell ref="L40:P40"/>
    <mergeCell ref="C76:Q76"/>
    <mergeCell ref="F78:P78"/>
    <mergeCell ref="F79:P79"/>
    <mergeCell ref="M81:P81"/>
    <mergeCell ref="M83:Q83"/>
    <mergeCell ref="M84:Q84"/>
    <mergeCell ref="C86:G86"/>
    <mergeCell ref="H86:J86"/>
    <mergeCell ref="K86:L86"/>
    <mergeCell ref="M86:Q86"/>
    <mergeCell ref="H88:J88"/>
    <mergeCell ref="K88:L88"/>
    <mergeCell ref="M88:Q88"/>
    <mergeCell ref="H89:J89"/>
    <mergeCell ref="K89:L89"/>
    <mergeCell ref="M89:Q89"/>
    <mergeCell ref="H90:J90"/>
    <mergeCell ref="K90:L90"/>
    <mergeCell ref="M90:Q90"/>
    <mergeCell ref="H91:J91"/>
    <mergeCell ref="K91:L91"/>
    <mergeCell ref="M91:Q91"/>
    <mergeCell ref="H92:J92"/>
    <mergeCell ref="K92:L92"/>
    <mergeCell ref="M92:Q92"/>
    <mergeCell ref="H93:J93"/>
    <mergeCell ref="K93:L93"/>
    <mergeCell ref="M93:Q93"/>
    <mergeCell ref="H94:J94"/>
    <mergeCell ref="K94:L94"/>
    <mergeCell ref="M94:Q94"/>
    <mergeCell ref="H95:J95"/>
    <mergeCell ref="K95:L95"/>
    <mergeCell ref="M95:Q95"/>
    <mergeCell ref="H96:J96"/>
    <mergeCell ref="K96:L96"/>
    <mergeCell ref="M96:Q96"/>
    <mergeCell ref="H97:J97"/>
    <mergeCell ref="K97:L97"/>
    <mergeCell ref="M97:Q97"/>
    <mergeCell ref="M99:Q99"/>
    <mergeCell ref="M100:Q100"/>
    <mergeCell ref="M101:Q101"/>
    <mergeCell ref="M102:Q102"/>
    <mergeCell ref="M103:Q103"/>
    <mergeCell ref="M104:Q104"/>
    <mergeCell ref="M105:Q105"/>
    <mergeCell ref="L107:Q107"/>
    <mergeCell ref="C113:Q113"/>
    <mergeCell ref="F115:P115"/>
    <mergeCell ref="M118:P118"/>
    <mergeCell ref="M120:Q120"/>
    <mergeCell ref="M121:Q121"/>
    <mergeCell ref="F123:I123"/>
    <mergeCell ref="P123:Q123"/>
    <mergeCell ref="M123:O123"/>
    <mergeCell ref="F132:I132"/>
    <mergeCell ref="P132:Q132"/>
    <mergeCell ref="M132:O132"/>
    <mergeCell ref="M131:Q131"/>
    <mergeCell ref="F127:I127"/>
    <mergeCell ref="P127:Q127"/>
    <mergeCell ref="M127:O127"/>
    <mergeCell ref="F128:I128"/>
    <mergeCell ref="P128:Q128"/>
    <mergeCell ref="M128:O128"/>
    <mergeCell ref="F133:I133"/>
    <mergeCell ref="P133:Q133"/>
    <mergeCell ref="M133:O133"/>
    <mergeCell ref="F134:I134"/>
    <mergeCell ref="P134:Q134"/>
    <mergeCell ref="M134:O134"/>
    <mergeCell ref="F135:I135"/>
    <mergeCell ref="P135:Q135"/>
    <mergeCell ref="M135:O135"/>
    <mergeCell ref="F136:I136"/>
    <mergeCell ref="P136:Q136"/>
    <mergeCell ref="M136:O136"/>
    <mergeCell ref="F137:I137"/>
    <mergeCell ref="P137:Q137"/>
    <mergeCell ref="M137:O137"/>
    <mergeCell ref="F138:I138"/>
    <mergeCell ref="P138:Q138"/>
    <mergeCell ref="M138:O138"/>
    <mergeCell ref="F139:I139"/>
    <mergeCell ref="P139:Q139"/>
    <mergeCell ref="M139:O139"/>
    <mergeCell ref="F141:I141"/>
    <mergeCell ref="P141:Q141"/>
    <mergeCell ref="M141:O141"/>
    <mergeCell ref="M140:Q140"/>
    <mergeCell ref="F142:I142"/>
    <mergeCell ref="P142:Q142"/>
    <mergeCell ref="M142:O142"/>
    <mergeCell ref="F143:I143"/>
    <mergeCell ref="P143:Q143"/>
    <mergeCell ref="M143:O143"/>
    <mergeCell ref="F144:I144"/>
    <mergeCell ref="P144:Q144"/>
    <mergeCell ref="M144:O144"/>
    <mergeCell ref="F145:I145"/>
    <mergeCell ref="P145:Q145"/>
    <mergeCell ref="M145:O145"/>
    <mergeCell ref="F146:I146"/>
    <mergeCell ref="P146:Q146"/>
    <mergeCell ref="M146:O146"/>
    <mergeCell ref="F147:I147"/>
    <mergeCell ref="P147:Q147"/>
    <mergeCell ref="M147:O147"/>
    <mergeCell ref="F148:I148"/>
    <mergeCell ref="P148:Q148"/>
    <mergeCell ref="M148:O148"/>
    <mergeCell ref="F149:I149"/>
    <mergeCell ref="P149:Q149"/>
    <mergeCell ref="M149:O149"/>
    <mergeCell ref="F150:I150"/>
    <mergeCell ref="P150:Q150"/>
    <mergeCell ref="M150:O150"/>
    <mergeCell ref="F151:I151"/>
    <mergeCell ref="P151:Q151"/>
    <mergeCell ref="M151:O151"/>
    <mergeCell ref="F152:I152"/>
    <mergeCell ref="P152:Q152"/>
    <mergeCell ref="M152:O152"/>
    <mergeCell ref="F153:I153"/>
    <mergeCell ref="P153:Q153"/>
    <mergeCell ref="M153:O153"/>
    <mergeCell ref="F154:I154"/>
    <mergeCell ref="P154:Q154"/>
    <mergeCell ref="M154:O154"/>
    <mergeCell ref="F155:I155"/>
    <mergeCell ref="P155:Q155"/>
    <mergeCell ref="M155:O155"/>
    <mergeCell ref="F156:I156"/>
    <mergeCell ref="P156:Q156"/>
    <mergeCell ref="M156:O156"/>
    <mergeCell ref="F157:I157"/>
    <mergeCell ref="P157:Q157"/>
    <mergeCell ref="M157:O157"/>
    <mergeCell ref="F158:I158"/>
    <mergeCell ref="P158:Q158"/>
    <mergeCell ref="M158:O158"/>
    <mergeCell ref="F159:I159"/>
    <mergeCell ref="P159:Q159"/>
    <mergeCell ref="M159:O159"/>
    <mergeCell ref="F160:I160"/>
    <mergeCell ref="P160:Q160"/>
    <mergeCell ref="M160:O160"/>
    <mergeCell ref="F161:I161"/>
    <mergeCell ref="P161:Q161"/>
    <mergeCell ref="M161:O161"/>
    <mergeCell ref="F162:I162"/>
    <mergeCell ref="P162:Q162"/>
    <mergeCell ref="M162:O162"/>
    <mergeCell ref="F163:I163"/>
    <mergeCell ref="P163:Q163"/>
    <mergeCell ref="M163:O163"/>
    <mergeCell ref="F164:I164"/>
    <mergeCell ref="P164:Q164"/>
    <mergeCell ref="M164:O164"/>
    <mergeCell ref="F165:I165"/>
    <mergeCell ref="P165:Q165"/>
    <mergeCell ref="M165:O165"/>
    <mergeCell ref="F166:I166"/>
    <mergeCell ref="P166:Q166"/>
    <mergeCell ref="M166:O166"/>
    <mergeCell ref="F167:I167"/>
    <mergeCell ref="P167:Q167"/>
    <mergeCell ref="M167:O167"/>
    <mergeCell ref="F168:I168"/>
    <mergeCell ref="P168:Q168"/>
    <mergeCell ref="M168:O168"/>
    <mergeCell ref="F169:I169"/>
    <mergeCell ref="P169:Q169"/>
    <mergeCell ref="M169:O169"/>
    <mergeCell ref="F170:I170"/>
    <mergeCell ref="P170:Q170"/>
    <mergeCell ref="M170:O170"/>
    <mergeCell ref="F172:I172"/>
    <mergeCell ref="P172:Q172"/>
    <mergeCell ref="M172:O172"/>
    <mergeCell ref="M171:Q171"/>
    <mergeCell ref="F173:I173"/>
    <mergeCell ref="P173:Q173"/>
    <mergeCell ref="M173:O173"/>
    <mergeCell ref="F174:I174"/>
    <mergeCell ref="P174:Q174"/>
    <mergeCell ref="M174:O174"/>
    <mergeCell ref="F175:I175"/>
    <mergeCell ref="P175:Q175"/>
    <mergeCell ref="M175:O175"/>
    <mergeCell ref="F176:I176"/>
    <mergeCell ref="P176:Q176"/>
    <mergeCell ref="M176:O176"/>
    <mergeCell ref="F177:I177"/>
    <mergeCell ref="P177:Q177"/>
    <mergeCell ref="M177:O177"/>
    <mergeCell ref="F178:I178"/>
    <mergeCell ref="P178:Q178"/>
    <mergeCell ref="M178:O178"/>
    <mergeCell ref="F179:I179"/>
    <mergeCell ref="P179:Q179"/>
    <mergeCell ref="M179:O179"/>
    <mergeCell ref="F181:I181"/>
    <mergeCell ref="P181:Q181"/>
    <mergeCell ref="M181:O181"/>
    <mergeCell ref="M180:Q180"/>
    <mergeCell ref="F182:I182"/>
    <mergeCell ref="P182:Q182"/>
    <mergeCell ref="M182:O182"/>
    <mergeCell ref="F183:I183"/>
    <mergeCell ref="P183:Q183"/>
    <mergeCell ref="M183:O183"/>
    <mergeCell ref="P190:Q190"/>
    <mergeCell ref="M190:O190"/>
    <mergeCell ref="M187:O187"/>
    <mergeCell ref="F188:I188"/>
    <mergeCell ref="P188:Q188"/>
    <mergeCell ref="M188:O188"/>
    <mergeCell ref="F187:I187"/>
    <mergeCell ref="P187:Q187"/>
    <mergeCell ref="M184:Q184"/>
    <mergeCell ref="M186:Q186"/>
    <mergeCell ref="M191:Q191"/>
    <mergeCell ref="F189:I189"/>
    <mergeCell ref="P189:Q189"/>
    <mergeCell ref="M189:O189"/>
    <mergeCell ref="F190:I190"/>
    <mergeCell ref="F185:I185"/>
    <mergeCell ref="P185:Q185"/>
    <mergeCell ref="M185:O185"/>
    <mergeCell ref="H1:K1"/>
    <mergeCell ref="S2:AF2"/>
    <mergeCell ref="M124:Q124"/>
    <mergeCell ref="M125:Q125"/>
    <mergeCell ref="M126:Q126"/>
    <mergeCell ref="M130:Q130"/>
    <mergeCell ref="F129:I129"/>
    <mergeCell ref="P129:Q129"/>
    <mergeCell ref="M129:O129"/>
    <mergeCell ref="F116:P116"/>
  </mergeCells>
  <hyperlinks>
    <hyperlink ref="F1:G1" location="C2" tooltip="Krycí list rozpočtu" display="1) Krycí list rozpočtu"/>
    <hyperlink ref="H1:K1" location="C86" tooltip="Rekapitulace rozpočtu" display="2) Rekapitulace rozpočtu"/>
    <hyperlink ref="L1" location="C123" tooltip="Rozpočet" display="3) Rozpočet"/>
    <hyperlink ref="S1:T1" location="'Rekapitulace stavby'!C2" tooltip="Rekapitulace stavby" display="Rekapitulace stavby"/>
  </hyperlinks>
  <printOptions/>
  <pageMargins left="0.5902777910232544" right="0.5902777910232544" top="0.5208333730697632" bottom="0.4861111342906952" header="0" footer="0"/>
  <pageSetup blackAndWhite="1" fitToHeight="100" fitToWidth="1" horizontalDpi="600" verticalDpi="600" orientation="portrait" paperSize="9" scale="95" r:id="rId2"/>
  <headerFooter alignWithMargins="0"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Janák Jakub</dc:creator>
  <cp:keywords/>
  <dc:description/>
  <cp:lastModifiedBy>Janák Jakub</cp:lastModifiedBy>
  <dcterms:created xsi:type="dcterms:W3CDTF">2017-03-10T07:15:38Z</dcterms:created>
  <dcterms:modified xsi:type="dcterms:W3CDTF">2017-03-10T11:18:55Z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-2096118859</vt:i4>
  </property>
  <property fmtid="{D5CDD505-2E9C-101B-9397-08002B2CF9AE}" pid="3" name="_NewReviewCycle">
    <vt:lpwstr/>
  </property>
  <property fmtid="{D5CDD505-2E9C-101B-9397-08002B2CF9AE}" pid="4" name="_EmailSubject">
    <vt:lpwstr>VV TUV</vt:lpwstr>
  </property>
  <property fmtid="{D5CDD505-2E9C-101B-9397-08002B2CF9AE}" pid="5" name="_AuthorEmail">
    <vt:lpwstr>Jakub.Janak@cnb.cz</vt:lpwstr>
  </property>
  <property fmtid="{D5CDD505-2E9C-101B-9397-08002B2CF9AE}" pid="6" name="_AuthorEmailDisplayName">
    <vt:lpwstr>Janák Jakub</vt:lpwstr>
  </property>
</Properties>
</file>