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32" yWindow="564" windowWidth="22716" windowHeight="9732" activeTab="0"/>
  </bookViews>
  <sheets>
    <sheet name="Rekapitulace stavby" sheetId="1" r:id="rId1"/>
    <sheet name="1 - Stavebně architektoni..." sheetId="2" r:id="rId2"/>
    <sheet name="2 - ZTI" sheetId="3" r:id="rId3"/>
    <sheet name="3 - Silnoproud" sheetId="4" r:id="rId4"/>
    <sheet name="4 - Slaboproud" sheetId="5" r:id="rId5"/>
    <sheet name="5 - ÚT" sheetId="6" r:id="rId6"/>
    <sheet name="Pokyny pro vyplnění" sheetId="7" r:id="rId7"/>
  </sheets>
  <definedNames>
    <definedName name="_xlnm._FilterDatabase" localSheetId="1" hidden="1">'1 - Stavebně architektoni...'!$C$100:$K$520</definedName>
    <definedName name="_xlnm._FilterDatabase" localSheetId="2" hidden="1">'2 - ZTI'!$C$78:$K$115</definedName>
    <definedName name="_xlnm._FilterDatabase" localSheetId="3" hidden="1">'3 - Silnoproud'!$C$80:$K$111</definedName>
    <definedName name="_xlnm._FilterDatabase" localSheetId="4" hidden="1">'4 - Slaboproud'!$C$76:$K$101</definedName>
    <definedName name="_xlnm._FilterDatabase" localSheetId="5" hidden="1">'5 - ÚT'!$C$86:$K$135</definedName>
    <definedName name="_xlnm.Print_Area" localSheetId="1">'1 - Stavebně architektoni...'!$C$4:$J$36,'1 - Stavebně architektoni...'!$C$42:$J$82,'1 - Stavebně architektoni...'!$C$88:$K$520</definedName>
    <definedName name="_xlnm.Print_Area" localSheetId="2">'2 - ZTI'!$C$4:$J$36,'2 - ZTI'!$C$42:$J$60,'2 - ZTI'!$C$66:$K$115</definedName>
    <definedName name="_xlnm.Print_Area" localSheetId="3">'3 - Silnoproud'!$C$4:$J$36,'3 - Silnoproud'!$C$42:$J$62,'3 - Silnoproud'!$C$68:$K$111</definedName>
    <definedName name="_xlnm.Print_Area" localSheetId="4">'4 - Slaboproud'!$C$4:$J$36,'4 - Slaboproud'!$C$42:$J$58,'4 - Slaboproud'!$C$64:$K$101</definedName>
    <definedName name="_xlnm.Print_Area" localSheetId="5">'5 - ÚT'!$C$4:$J$36,'5 - ÚT'!$C$42:$J$68,'5 - ÚT'!$C$74:$K$135</definedName>
    <definedName name="_xlnm.Print_Area" localSheetId="6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stavby'!$C$39:$AQ$57</definedName>
    <definedName name="_xlnm.Print_Titles" localSheetId="0">'Rekapitulace stavby'!$49:$49</definedName>
    <definedName name="_xlnm.Print_Titles" localSheetId="1">'1 - Stavebně architektoni...'!$100:$100</definedName>
    <definedName name="_xlnm.Print_Titles" localSheetId="2">'2 - ZTI'!$78:$78</definedName>
    <definedName name="_xlnm.Print_Titles" localSheetId="3">'3 - Silnoproud'!$80:$80</definedName>
    <definedName name="_xlnm.Print_Titles" localSheetId="4">'4 - Slaboproud'!$76:$76</definedName>
    <definedName name="_xlnm.Print_Titles" localSheetId="5">'5 - ÚT'!$86:$86</definedName>
  </definedNames>
  <calcPr calcId="145621"/>
</workbook>
</file>

<file path=xl/sharedStrings.xml><?xml version="1.0" encoding="utf-8"?>
<sst xmlns="http://schemas.openxmlformats.org/spreadsheetml/2006/main" count="7622" uniqueCount="1293">
  <si>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</si>
  <si>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</si>
  <si>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</si>
  <si>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</si>
  <si>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</si>
  <si>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</si>
  <si>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</si>
  <si>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{daba5247-5a4e-4b44-b8de-9f51b6e2fadb}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</si>
  <si>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</si>
  <si>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</si>
  <si>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</si>
  <si>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</si>
  <si>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</si>
  <si>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</si>
  <si>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</si>
  <si>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</si>
  <si>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20180402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</si>
  <si>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</si>
  <si>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</si>
  <si>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Rekonstrukce nebytových prostor 2.NP v objektu ČNB</t>
  </si>
  <si>
    <t>KSO:</t>
  </si>
  <si>
    <t/>
  </si>
  <si>
    <t>CC-CZ:</t>
  </si>
  <si>
    <t>Místo:</t>
  </si>
  <si>
    <t>ČNB pobočka Plzeň, Husova 2727/10</t>
  </si>
  <si>
    <t>Datum:</t>
  </si>
  <si>
    <t>2. 4. 2018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</si>
  <si>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</si>
  <si>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</si>
  <si>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</si>
  <si>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</si>
  <si>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</si>
  <si>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</si>
  <si>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</si>
  <si>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DES Praha s.r.o.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</si>
  <si>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</si>
  <si>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</si>
  <si>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podmínky.Vzhledem k tomu, že byla v minulých letech rekonstruována horní podlaží objektu a investor požaduje jednotné řešení interiérů, jsou v rozpočtu uvedeny konkrétní výrobky. V případě volby jiného výrobku bude změna dohodnuta s objednatelem.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</si>
  <si>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</si>
  <si>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</si>
  <si>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</si>
  <si>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</si>
  <si>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</si>
  <si>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</si>
  <si>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</si>
  <si>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</si>
  <si>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</si>
  <si>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</si>
  <si>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</si>
  <si>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</si>
  <si>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</si>
  <si>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</si>
  <si>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</si>
  <si>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</si>
  <si>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</si>
  <si>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</si>
  <si>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</si>
  <si>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</si>
  <si>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</si>
  <si>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</si>
  <si>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</si>
  <si>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</si>
  <si>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</si>
  <si>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</si>
  <si>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</si>
  <si>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</si>
  <si>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</si>
  <si>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</si>
  <si>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</si>
  <si>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</si>
  <si>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</si>
  <si>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</si>
  <si>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</si>
  <si>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</si>
  <si>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</si>
  <si>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</si>
  <si>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</si>
  <si>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</si>
  <si>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Stavebně architektonické řešení</t>
  </si>
  <si>
    <t>STA</t>
  </si>
  <si>
    <t>{081d032c-9c41-4e5c-90bf-d88bdf2a7a1b}</t>
  </si>
  <si>
    <t>2</t>
  </si>
  <si>
    <t>ZTI</t>
  </si>
  <si>
    <t>{ab48716a-c50e-4ff7-814e-c47beacf2e4a}</t>
  </si>
  <si>
    <t>3</t>
  </si>
  <si>
    <t>Silnoproud</t>
  </si>
  <si>
    <t>{e2b2a737-1c17-465c-b21c-02588eb86691}</t>
  </si>
  <si>
    <t>4</t>
  </si>
  <si>
    <t>Slaboproud</t>
  </si>
  <si>
    <t>{6c883216-2155-4251-a711-85eb29d7235c}</t>
  </si>
  <si>
    <t>5</t>
  </si>
  <si>
    <t>ÚT</t>
  </si>
  <si>
    <t>{ebc10732-7e22-4b64-92b8-bf89ff92ef93}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</si>
  <si>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</si>
  <si>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</si>
  <si>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</si>
  <si>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</si>
  <si>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</si>
  <si>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</si>
  <si>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</si>
  <si>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Stavebně architektonické řešení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</si>
  <si>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</si>
  <si>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</si>
  <si>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</si>
  <si>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</si>
  <si>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</si>
  <si>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</si>
  <si>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</si>
  <si>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</si>
  <si>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</si>
  <si>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95 - Různé dokončovací konstrukce a práce pozemních staveb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</si>
  <si>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</si>
  <si>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</si>
  <si>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</si>
  <si>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</si>
  <si>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751 - Vzduchotechnika</t>
  </si>
  <si>
    <t xml:space="preserve">      HZS - Hodinové zúčtovací sazby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</si>
  <si>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</si>
  <si>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</si>
  <si>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</si>
  <si>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</si>
  <si>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</si>
  <si>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</si>
  <si>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</si>
  <si>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</si>
  <si>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</si>
  <si>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</si>
  <si>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</si>
  <si>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</si>
  <si>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</si>
  <si>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</si>
  <si>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</si>
  <si>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</si>
  <si>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</si>
  <si>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</si>
  <si>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</si>
  <si>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</si>
  <si>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</si>
  <si>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</si>
  <si>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</si>
  <si>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</si>
  <si>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</si>
  <si>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</si>
  <si>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</si>
  <si>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</si>
  <si>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</si>
  <si>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</si>
  <si>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</si>
  <si>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Svislé a kompletní konstrukce</t>
  </si>
  <si>
    <t>K</t>
  </si>
  <si>
    <t>340271021</t>
  </si>
  <si>
    <t>Zazdívka otvorů v příčkách nebo stěnách plochy do 1 m2  tvárnicemi pórobetonovými tl 100 mm</t>
  </si>
  <si>
    <t>m2</t>
  </si>
  <si>
    <t>CS ÚRS 2018 01</t>
  </si>
  <si>
    <t>-426267980</t>
  </si>
  <si>
    <t>VV</t>
  </si>
  <si>
    <t>otvor pro přístup k rozvodům</t>
  </si>
  <si>
    <t>0,8*0,6*3</t>
  </si>
  <si>
    <t>0,4*0,4</t>
  </si>
  <si>
    <t>Součet</t>
  </si>
  <si>
    <t>342272225</t>
  </si>
  <si>
    <t>Příčka z pórobetonových hladkých tvárnic na tenkovrstvou maltu tl 100 mm</t>
  </si>
  <si>
    <t>294886204</t>
  </si>
  <si>
    <t>mč. 2.05</t>
  </si>
  <si>
    <t>3*(2,5+1,1)</t>
  </si>
  <si>
    <t>-0,8*2</t>
  </si>
  <si>
    <t>mč. 2.12a</t>
  </si>
  <si>
    <t>1*3</t>
  </si>
  <si>
    <t>-0,7*2</t>
  </si>
  <si>
    <t>342272245</t>
  </si>
  <si>
    <t>Příčka z pórobetonových hladkých tvárnic na tenkovrstvou maltu tl 150 mm</t>
  </si>
  <si>
    <t>427527503</t>
  </si>
  <si>
    <t>nová příčka 2.03</t>
  </si>
  <si>
    <t>3,6*(3,05)</t>
  </si>
  <si>
    <t>-0,8*2*2</t>
  </si>
  <si>
    <t>342291131</t>
  </si>
  <si>
    <t>Ukotvení příček k betonovým konstrukcím plochými kotvami</t>
  </si>
  <si>
    <t>m</t>
  </si>
  <si>
    <t>1264546941</t>
  </si>
  <si>
    <t>3,6*3</t>
  </si>
  <si>
    <t>346272236</t>
  </si>
  <si>
    <t>Přizdívka z pórobetonových tvárnic tl 100 mm</t>
  </si>
  <si>
    <t>-1597449418</t>
  </si>
  <si>
    <t>mč. 2.05a</t>
  </si>
  <si>
    <t>0,9*1,2</t>
  </si>
  <si>
    <t>mč. 2.05b</t>
  </si>
  <si>
    <t>1,2*1,9</t>
  </si>
  <si>
    <t>mč. 2.12b</t>
  </si>
  <si>
    <t>1,2*0,9</t>
  </si>
  <si>
    <t>6</t>
  </si>
  <si>
    <t>Úpravy povrchů, podlahy a osazování výplní</t>
  </si>
  <si>
    <t>611325122</t>
  </si>
  <si>
    <t>Vápenocementová štuková omítka rýh ve stropech šířky do 300 mm</t>
  </si>
  <si>
    <t>-58953757</t>
  </si>
  <si>
    <t>opravy omítky po bourané příčce</t>
  </si>
  <si>
    <t>mč. 2.07</t>
  </si>
  <si>
    <t>2*0,25</t>
  </si>
  <si>
    <t>7</t>
  </si>
  <si>
    <t>612142002</t>
  </si>
  <si>
    <t>Potažení vnitřních stěn sklovláknitým pletivem</t>
  </si>
  <si>
    <t>-70288457</t>
  </si>
  <si>
    <t>8</t>
  </si>
  <si>
    <t>612311131</t>
  </si>
  <si>
    <t>Potažení vnitřních stěn vápenným štukem tloušťky do 3 mm</t>
  </si>
  <si>
    <t>204777126</t>
  </si>
  <si>
    <t>po vybouraných obkladech</t>
  </si>
  <si>
    <t>mč. 2.04</t>
  </si>
  <si>
    <t>3,6*1</t>
  </si>
  <si>
    <t>9</t>
  </si>
  <si>
    <t>612321121</t>
  </si>
  <si>
    <t>Vápenocementová omítka hladká jednovrstvá vnitřních stěn nanášená ručně</t>
  </si>
  <si>
    <t>519586321</t>
  </si>
  <si>
    <t>10</t>
  </si>
  <si>
    <t>612321141</t>
  </si>
  <si>
    <t>Vápenocementová omítka štuková dvouvrstvá vnitřních stěn nanášená ručně</t>
  </si>
  <si>
    <t>-1634229022</t>
  </si>
  <si>
    <t>Nové příčky</t>
  </si>
  <si>
    <t>3*(2,5+1,1)*2</t>
  </si>
  <si>
    <t>mč. 2.03</t>
  </si>
  <si>
    <t>3,6*(3,05)*2</t>
  </si>
  <si>
    <t>-0,8*2*2*2</t>
  </si>
  <si>
    <t>11</t>
  </si>
  <si>
    <t>612325121</t>
  </si>
  <si>
    <t>Vápenocementová štuková omítka rýh ve stěnách šířky do 150 mm</t>
  </si>
  <si>
    <t>2068255665</t>
  </si>
  <si>
    <t>2,5*0,3</t>
  </si>
  <si>
    <t>12</t>
  </si>
  <si>
    <t>612325122</t>
  </si>
  <si>
    <t>Vápenocementová štuková omítka rýh ve stěnách šířky do 300 mm</t>
  </si>
  <si>
    <t>-1530125573</t>
  </si>
  <si>
    <t>oprava omítky po vybouraném soklu</t>
  </si>
  <si>
    <t>(6*2+4,2*2)*0,2</t>
  </si>
  <si>
    <t>3,6*0,25</t>
  </si>
  <si>
    <t>13</t>
  </si>
  <si>
    <t>631311121</t>
  </si>
  <si>
    <t>Doplnění dosavadních mazanin betonem prostým plochy do 1 m2 tloušťky do 80 mm</t>
  </si>
  <si>
    <t>m3</t>
  </si>
  <si>
    <t>-1012519497</t>
  </si>
  <si>
    <t>14</t>
  </si>
  <si>
    <t>642942111</t>
  </si>
  <si>
    <t>Osazování zárubní nebo rámů dveřních kovových do 2,5 m2 na MC</t>
  </si>
  <si>
    <t>kus</t>
  </si>
  <si>
    <t>1470367633</t>
  </si>
  <si>
    <t>M</t>
  </si>
  <si>
    <t>55331199</t>
  </si>
  <si>
    <t>zárubeň ocelová pro běžné zdění hranatý profil s drážkou 110 700 L/P</t>
  </si>
  <si>
    <t>-1349822487</t>
  </si>
  <si>
    <t>16</t>
  </si>
  <si>
    <t>55331220</t>
  </si>
  <si>
    <t>zárubeň ocelová pro běžné zdění hranatý profil s drážkou 160 700 L/P</t>
  </si>
  <si>
    <t>1512776636</t>
  </si>
  <si>
    <t>17</t>
  </si>
  <si>
    <t>55331201</t>
  </si>
  <si>
    <t>zárubeň ocelová pro běžné zdění hranatý profil s drážkou 110 800 L/P</t>
  </si>
  <si>
    <t>-1000256888</t>
  </si>
  <si>
    <t>18</t>
  </si>
  <si>
    <t>642945111</t>
  </si>
  <si>
    <t>Osazování protipožárních nebo protiplynových zárubní dveří jednokřídlových do 2,5 m2</t>
  </si>
  <si>
    <t>805454965</t>
  </si>
  <si>
    <t>19</t>
  </si>
  <si>
    <t>55331145</t>
  </si>
  <si>
    <t>zárubeň ocelová pro běžné zdění hranatý profil 145 900 L/P</t>
  </si>
  <si>
    <t>1105736259</t>
  </si>
  <si>
    <t>Ostatní konstrukce a práce, bourání</t>
  </si>
  <si>
    <t>20</t>
  </si>
  <si>
    <t>949101111</t>
  </si>
  <si>
    <t>Lešení pomocné pro objekty pozemních staveb s lešeňovou podlahou v do 1,9 m zatížení do 150 kg/m2</t>
  </si>
  <si>
    <t>-1267428147</t>
  </si>
  <si>
    <t>952901111</t>
  </si>
  <si>
    <t>Vyčištění budov bytové a občanské výstavby při výšce podlaží do 4 m</t>
  </si>
  <si>
    <t>-2119591199</t>
  </si>
  <si>
    <t>22</t>
  </si>
  <si>
    <t>962031132</t>
  </si>
  <si>
    <t>Bourání příček z cihel pálených na MVC tl do 100 mm</t>
  </si>
  <si>
    <t>-1012757</t>
  </si>
  <si>
    <t>3,6*1,2</t>
  </si>
  <si>
    <t>23</t>
  </si>
  <si>
    <t>962031133</t>
  </si>
  <si>
    <t>Bourání příček z cihel pálených na MVC tl do 150 mm</t>
  </si>
  <si>
    <t>2112317786</t>
  </si>
  <si>
    <t>3,6*5,55</t>
  </si>
  <si>
    <t>24</t>
  </si>
  <si>
    <t>968072455</t>
  </si>
  <si>
    <t>Vybourání kovových dveřních zárubní pl do 2 m2</t>
  </si>
  <si>
    <t>2082517682</t>
  </si>
  <si>
    <t>bourání zárubní</t>
  </si>
  <si>
    <t>0,6*2*3</t>
  </si>
  <si>
    <t>0,7*2</t>
  </si>
  <si>
    <t>25</t>
  </si>
  <si>
    <t>968072456</t>
  </si>
  <si>
    <t>Vybourání kovových dveřních zárubní pl přes 2 m2</t>
  </si>
  <si>
    <t>-482170888</t>
  </si>
  <si>
    <t>1,45*2</t>
  </si>
  <si>
    <t>26</t>
  </si>
  <si>
    <t>97-101</t>
  </si>
  <si>
    <t>Demontáž drobných předmětů v koupelnách ( háčky, držák sprchové hadice, tyč se závěsem do sprchového koutu, držák toaletního papíru,... )</t>
  </si>
  <si>
    <t>soubor</t>
  </si>
  <si>
    <t>1765485115</t>
  </si>
  <si>
    <t>27</t>
  </si>
  <si>
    <t>971033521</t>
  </si>
  <si>
    <t>Vybourání otvorů ve zdivu cihelném pl do 1 m2 na MVC nebo MV tl do 100 mm</t>
  </si>
  <si>
    <t>87421272</t>
  </si>
  <si>
    <t>0,4*0,4*2</t>
  </si>
  <si>
    <t>28</t>
  </si>
  <si>
    <t>974031153</t>
  </si>
  <si>
    <t>Vysekání rýh ve zdivu cihelném hl do 100 mm š do 100 mm</t>
  </si>
  <si>
    <t>984120406</t>
  </si>
  <si>
    <t>pro rozvod topení</t>
  </si>
  <si>
    <t>95</t>
  </si>
  <si>
    <t>Různé dokončovací konstrukce a práce pozemních staveb</t>
  </si>
  <si>
    <t>29</t>
  </si>
  <si>
    <t>95-101</t>
  </si>
  <si>
    <t>D+M dvířka do jádra 400x400 mm s PO EW 15 DP1</t>
  </si>
  <si>
    <t>554089589</t>
  </si>
  <si>
    <t>30</t>
  </si>
  <si>
    <t>95-102</t>
  </si>
  <si>
    <t>D+M pružný spoj příčky se stropní konstrukcí ( minerální vata tl. 20 mm s tmelením okrajů akrylátem )</t>
  </si>
  <si>
    <t>1165608273</t>
  </si>
  <si>
    <t>(2,5+1,1)</t>
  </si>
  <si>
    <t>(3,05)</t>
  </si>
  <si>
    <t>31</t>
  </si>
  <si>
    <t>95-103</t>
  </si>
  <si>
    <t>Stavební přípomoce pro profese</t>
  </si>
  <si>
    <t>-1683751384</t>
  </si>
  <si>
    <t>32</t>
  </si>
  <si>
    <t>95-104</t>
  </si>
  <si>
    <t>Sondy do ŽB konstrukcí pro ověření krytí výztuže o velikosti 400x400mm a zpětné začištění</t>
  </si>
  <si>
    <t>-1104993309</t>
  </si>
  <si>
    <t>997</t>
  </si>
  <si>
    <t>Přesun sutě</t>
  </si>
  <si>
    <t>33</t>
  </si>
  <si>
    <t>997013112</t>
  </si>
  <si>
    <t>Vnitrostaveništní doprava suti a vybouraných hmot pro budovy v do 9 m s použitím mechanizace</t>
  </si>
  <si>
    <t>t</t>
  </si>
  <si>
    <t>1727319966</t>
  </si>
  <si>
    <t>34</t>
  </si>
  <si>
    <t>997013501</t>
  </si>
  <si>
    <t>Odvoz suti a vybouraných hmot na skládku nebo meziskládku do 1 km se složením</t>
  </si>
  <si>
    <t>1139541000</t>
  </si>
  <si>
    <t>35</t>
  </si>
  <si>
    <t>997013509</t>
  </si>
  <si>
    <t>Příplatek k odvozu suti a vybouraných hmot na skládku ZKD 1 km přes 1 km</t>
  </si>
  <si>
    <t>-1341946</t>
  </si>
  <si>
    <t>příplatek za 10 km</t>
  </si>
  <si>
    <t>9,797*10</t>
  </si>
  <si>
    <t>36</t>
  </si>
  <si>
    <t>997013831</t>
  </si>
  <si>
    <t>Poplatek za uložení na skládce (skládkovné) stavebního odpadu směsného kód odpadu 170 904</t>
  </si>
  <si>
    <t>1414946463</t>
  </si>
  <si>
    <t>998</t>
  </si>
  <si>
    <t>Přesun hmot</t>
  </si>
  <si>
    <t>37</t>
  </si>
  <si>
    <t>998011002</t>
  </si>
  <si>
    <t>Přesun hmot pro budovy zděné v do 12 m</t>
  </si>
  <si>
    <t>-1266115960</t>
  </si>
  <si>
    <t>PSV</t>
  </si>
  <si>
    <t>Práce a dodávky PSV</t>
  </si>
  <si>
    <t>711</t>
  </si>
  <si>
    <t>Izolace proti vodě, vlhkosti a plynům</t>
  </si>
  <si>
    <t>38</t>
  </si>
  <si>
    <t>711-101</t>
  </si>
  <si>
    <t>D+M hydroizolační stěrka s výztužnou síťkou</t>
  </si>
  <si>
    <t>-1521207776</t>
  </si>
  <si>
    <t>2,21+0,2*(0,9*2+2,4*2)</t>
  </si>
  <si>
    <t>2,09+0,2*(1*2+2,4*2)</t>
  </si>
  <si>
    <t>mč. 2.06</t>
  </si>
  <si>
    <t>1,66+0,2*(1*2+2,4*2)</t>
  </si>
  <si>
    <t>2.11a</t>
  </si>
  <si>
    <t>2,83+0,2*(4)</t>
  </si>
  <si>
    <t>2.11b</t>
  </si>
  <si>
    <t>1,86+0,2*(4)</t>
  </si>
  <si>
    <t>751</t>
  </si>
  <si>
    <t>Vzduchotechnika</t>
  </si>
  <si>
    <t>122</t>
  </si>
  <si>
    <t>751-101</t>
  </si>
  <si>
    <t>VYÚSTKA NASTAVITELNÁ s regulací R1 referenční výrobek od fy. MANDÍK - VNM TPM 015/01, 200x75 1/R1</t>
  </si>
  <si>
    <t>-701601065</t>
  </si>
  <si>
    <t>123</t>
  </si>
  <si>
    <t>751-102</t>
  </si>
  <si>
    <t>ČTYŘHRANNÉ POTRUBÍ SKUPINY I. MATERIÁL POZINKOVANÝ PLECH, do obvodu 650 25% tvarovek</t>
  </si>
  <si>
    <t>1446866193</t>
  </si>
  <si>
    <t>124</t>
  </si>
  <si>
    <t>751-103</t>
  </si>
  <si>
    <t>ZPĚTNÁ KLAPKA, referenční výrobek od fy. ELEKTRODESIGN, RSK 160 na SPIRO</t>
  </si>
  <si>
    <t>132434161</t>
  </si>
  <si>
    <t>125</t>
  </si>
  <si>
    <t>751-104</t>
  </si>
  <si>
    <t>"ZASLEPENÍ ČTYŘHRANNÉ TROUBY SKUPINY I. Z POZINKOVANÉHO PLECHU" do obvodu 650</t>
  </si>
  <si>
    <t>-779939847</t>
  </si>
  <si>
    <t>126</t>
  </si>
  <si>
    <t>751-105</t>
  </si>
  <si>
    <t>KRUHOVÉ POTRUBÍ SKUPINY I. MATERIÁL POZINKOVANÝ PLECH, do průměru 200</t>
  </si>
  <si>
    <t>-1375410967</t>
  </si>
  <si>
    <t>127</t>
  </si>
  <si>
    <t>751-106</t>
  </si>
  <si>
    <t>DEMONTÁŽ DLE POPISU NA VÝKRESE A V TZ (Celkový rozsah demontáží je nutné provést a ověřit na místě)</t>
  </si>
  <si>
    <t>kpl</t>
  </si>
  <si>
    <t>-1362501966</t>
  </si>
  <si>
    <t>128</t>
  </si>
  <si>
    <t>751-107</t>
  </si>
  <si>
    <t>Doprava (odhad)</t>
  </si>
  <si>
    <t>283902787</t>
  </si>
  <si>
    <t>HZS</t>
  </si>
  <si>
    <t>Hodinové zúčtovací sazby</t>
  </si>
  <si>
    <t>129</t>
  </si>
  <si>
    <t>5-101</t>
  </si>
  <si>
    <t>VYREGULOVÁNÍ ZAŘÍZENÍ</t>
  </si>
  <si>
    <t>h</t>
  </si>
  <si>
    <t>512</t>
  </si>
  <si>
    <t>1339580008</t>
  </si>
  <si>
    <t>130</t>
  </si>
  <si>
    <t>5-102</t>
  </si>
  <si>
    <t>VYREGULOVÁNÍ POTRUBÍ A KONCOVÝCH ELEMENTŮ</t>
  </si>
  <si>
    <t>-2146783809</t>
  </si>
  <si>
    <t>131</t>
  </si>
  <si>
    <t>5-103</t>
  </si>
  <si>
    <t>VYPRACOVÁNÍ PROTOKOLU</t>
  </si>
  <si>
    <t>-972603542</t>
  </si>
  <si>
    <t>763</t>
  </si>
  <si>
    <t>Konstrukce suché výstavby</t>
  </si>
  <si>
    <t>39</t>
  </si>
  <si>
    <t>763-101</t>
  </si>
  <si>
    <t xml:space="preserve">Odkrytí a zpětné zakrytí podhledu u nové příčky </t>
  </si>
  <si>
    <t>1700408461</t>
  </si>
  <si>
    <t>Je počítáno s pásem cca 60cm z každé strany příčky po celé její délce.</t>
  </si>
  <si>
    <t>40</t>
  </si>
  <si>
    <t>763-102</t>
  </si>
  <si>
    <t xml:space="preserve">SDK kastlík - zakrytí rozvodů </t>
  </si>
  <si>
    <t>-918969555</t>
  </si>
  <si>
    <t>4*3,6</t>
  </si>
  <si>
    <t>41</t>
  </si>
  <si>
    <t>763121429</t>
  </si>
  <si>
    <t>SDK stěna předsazená tl 112,5 mm profil CW+UW 100 deska 1xH2 12,5 TI 40 mm EI 30</t>
  </si>
  <si>
    <t>626842624</t>
  </si>
  <si>
    <t>1,2*1,3+1</t>
  </si>
  <si>
    <t>42</t>
  </si>
  <si>
    <t>763131451</t>
  </si>
  <si>
    <t>SDK podhled deska 1xH2 12,5 bez TI dvouvrstvá spodní kce profil CD+UD</t>
  </si>
  <si>
    <t>1136275190</t>
  </si>
  <si>
    <t>doplnění podhledu mč. 2.05a</t>
  </si>
  <si>
    <t>0,6*1,5</t>
  </si>
  <si>
    <t>43</t>
  </si>
  <si>
    <t>585520612</t>
  </si>
  <si>
    <t>2,21+2,09+1,66</t>
  </si>
  <si>
    <t>2,83+1,86</t>
  </si>
  <si>
    <t>44</t>
  </si>
  <si>
    <t>763221241</t>
  </si>
  <si>
    <t>Stěna předsazená ze sádrovláknitých protipožárních desek RED s nosnou konstrukcí z ocelových profilů CW, UW trojitě opláštěná deskami tl. 3 x 15 mm, TI tl. 50 mm 40 kg/m3, stěna tl. 95 mm, profil 50</t>
  </si>
  <si>
    <t>-736241111</t>
  </si>
  <si>
    <t>3,57*(0,31+0,32+0,4+4,95+1,05+0,8+4+0,2+0,2)</t>
  </si>
  <si>
    <t>-0,9*2</t>
  </si>
  <si>
    <t>45</t>
  </si>
  <si>
    <t>998763302</t>
  </si>
  <si>
    <t>Přesun hmot tonážní pro sádrokartonové konstrukce v objektech v do 12 m</t>
  </si>
  <si>
    <t>1992845436</t>
  </si>
  <si>
    <t>766</t>
  </si>
  <si>
    <t>Konstrukce truhlářské</t>
  </si>
  <si>
    <t>46</t>
  </si>
  <si>
    <t>766-101</t>
  </si>
  <si>
    <t xml:space="preserve">D+M kuchyňské linky </t>
  </si>
  <si>
    <t>1330079890</t>
  </si>
  <si>
    <t>viz výpis prvků</t>
  </si>
  <si>
    <t>47</t>
  </si>
  <si>
    <t>766-102</t>
  </si>
  <si>
    <t>D+M žaluzii kotvených do stropu</t>
  </si>
  <si>
    <t>170474954</t>
  </si>
  <si>
    <t>1*3,5*4</t>
  </si>
  <si>
    <t>mč. 2.08</t>
  </si>
  <si>
    <t>1*3,5*5</t>
  </si>
  <si>
    <t>mč. 2.10</t>
  </si>
  <si>
    <t>1*3,5*3</t>
  </si>
  <si>
    <t>mč. 2.11</t>
  </si>
  <si>
    <t>48</t>
  </si>
  <si>
    <t>766-103</t>
  </si>
  <si>
    <t xml:space="preserve">Demontáž žaluzii </t>
  </si>
  <si>
    <t>1523491691</t>
  </si>
  <si>
    <t>49</t>
  </si>
  <si>
    <t>766441811</t>
  </si>
  <si>
    <t>Demontáž parapetních desek dřevěných nebo plastových šířky do 30 cm délky do 1,0 m</t>
  </si>
  <si>
    <t>491576327</t>
  </si>
  <si>
    <t>50</t>
  </si>
  <si>
    <t>766660001</t>
  </si>
  <si>
    <t>Montáž dveřních křídel otvíravých 1křídlových š do 0,8 m do ocelové zárubně</t>
  </si>
  <si>
    <t>1544882252</t>
  </si>
  <si>
    <t>51</t>
  </si>
  <si>
    <t>61164070</t>
  </si>
  <si>
    <t>dveře vnitřní haldké, CPL fólie šedá, 1křídlé 60x197</t>
  </si>
  <si>
    <t>1157733096</t>
  </si>
  <si>
    <t>52</t>
  </si>
  <si>
    <t>61164071</t>
  </si>
  <si>
    <t>dveře vnitřní haldké, CPL fólie šedá, 1křídlé 70x197</t>
  </si>
  <si>
    <t>756195076</t>
  </si>
  <si>
    <t>53</t>
  </si>
  <si>
    <t>61164504</t>
  </si>
  <si>
    <t>dveře vnitřní haldké, CPL fólie šedá, 1křídlé 80x197</t>
  </si>
  <si>
    <t>723942313</t>
  </si>
  <si>
    <t>54</t>
  </si>
  <si>
    <t>766660011</t>
  </si>
  <si>
    <t>Montáž dveřních křídel otvíravých 2křídlových š do 1,45 m do ocelové zárubně</t>
  </si>
  <si>
    <t>1588991093</t>
  </si>
  <si>
    <t>55</t>
  </si>
  <si>
    <t>61160315</t>
  </si>
  <si>
    <t>dveře dřevěné vnitřní hladké plné 2křídlové šedé 145x197 cm</t>
  </si>
  <si>
    <t>1607780151</t>
  </si>
  <si>
    <t>56</t>
  </si>
  <si>
    <t>766660022</t>
  </si>
  <si>
    <t>Montáž dveřních křídel otvíravých 1křídlových š přes 0,8 m požárních do ocelové zárubně</t>
  </si>
  <si>
    <t>-483768609</t>
  </si>
  <si>
    <t>57</t>
  </si>
  <si>
    <t>61165611</t>
  </si>
  <si>
    <t>dveře vnitřní požárně odolné CPL fólie šedá EI (EW) 30 D3 1křídlové 90x197cm</t>
  </si>
  <si>
    <t>-1690020821</t>
  </si>
  <si>
    <t>58</t>
  </si>
  <si>
    <t>766660717</t>
  </si>
  <si>
    <t>Montáž dveřních křídel samozavírače na ocelovou zárubeň</t>
  </si>
  <si>
    <t>-198200823</t>
  </si>
  <si>
    <t>59</t>
  </si>
  <si>
    <t>54917255</t>
  </si>
  <si>
    <t>samozavírač dveří hydraulický K214 č.12 stříbrný</t>
  </si>
  <si>
    <t>-1012195037</t>
  </si>
  <si>
    <t>60</t>
  </si>
  <si>
    <t>766660722</t>
  </si>
  <si>
    <t>Montáž dveřního kování - zámku</t>
  </si>
  <si>
    <t>-1288129238</t>
  </si>
  <si>
    <t xml:space="preserve">montáž kování, zámku a doplňků </t>
  </si>
  <si>
    <t>61</t>
  </si>
  <si>
    <t>54925015</t>
  </si>
  <si>
    <t>kování, klika a zámek</t>
  </si>
  <si>
    <t>1586492071</t>
  </si>
  <si>
    <t>62</t>
  </si>
  <si>
    <t>766662811</t>
  </si>
  <si>
    <t>Demontáž truhlářských prahů dveří jednokřídlových</t>
  </si>
  <si>
    <t>-1893849296</t>
  </si>
  <si>
    <t>63</t>
  </si>
  <si>
    <t>766662812</t>
  </si>
  <si>
    <t>Demontáž truhlářských prahů dveří dvoukřídlových</t>
  </si>
  <si>
    <t>-100182636</t>
  </si>
  <si>
    <t>64</t>
  </si>
  <si>
    <t>766691914</t>
  </si>
  <si>
    <t>Vyvěšení nebo zavěšení dřevěných křídel dveří pl do 2 m2</t>
  </si>
  <si>
    <t>963876727</t>
  </si>
  <si>
    <t>65</t>
  </si>
  <si>
    <t>766691915</t>
  </si>
  <si>
    <t>Vyvěšení nebo zavěšení dřevěných křídel dveří pl přes 2 m2</t>
  </si>
  <si>
    <t>-1183373245</t>
  </si>
  <si>
    <t>66</t>
  </si>
  <si>
    <t>766694111</t>
  </si>
  <si>
    <t>Montáž parapetních desek dřevěných nebo plastových šířky do 30 cm délky do 1,0 m</t>
  </si>
  <si>
    <t>-1997830618</t>
  </si>
  <si>
    <t>67</t>
  </si>
  <si>
    <t>61144401</t>
  </si>
  <si>
    <t>parapet plastový vnitřní - komůrkový 25 x 2 x 100 cm</t>
  </si>
  <si>
    <t>-935021612</t>
  </si>
  <si>
    <t>9,9*1,1 'Přepočtené koeficientem množství</t>
  </si>
  <si>
    <t>68</t>
  </si>
  <si>
    <t>766812830</t>
  </si>
  <si>
    <t>Demontáž kuchyňských linek dřevěných nebo kovových délky do 1,8 m</t>
  </si>
  <si>
    <t>-1948837283</t>
  </si>
  <si>
    <t>69</t>
  </si>
  <si>
    <t>766825821</t>
  </si>
  <si>
    <t>Demontáž truhlářských vestavěných skříní dvoukřídlových</t>
  </si>
  <si>
    <t>1292259079</t>
  </si>
  <si>
    <t>70</t>
  </si>
  <si>
    <t>998766102</t>
  </si>
  <si>
    <t>Přesun hmot tonážní pro konstrukce truhlářské v objektech v do 12 m</t>
  </si>
  <si>
    <t>1304842368</t>
  </si>
  <si>
    <t>767</t>
  </si>
  <si>
    <t>Konstrukce zámečnické</t>
  </si>
  <si>
    <t>71</t>
  </si>
  <si>
    <t>767995112</t>
  </si>
  <si>
    <t>Montáž atypických zámečnických konstrukcí hmotnosti do 10 kg</t>
  </si>
  <si>
    <t>kg</t>
  </si>
  <si>
    <t>2111293456</t>
  </si>
  <si>
    <t>nad otvory překlady z roxorů</t>
  </si>
  <si>
    <t>P1 3x R20 délka 1000mm</t>
  </si>
  <si>
    <t>3*1*2*2,46</t>
  </si>
  <si>
    <t>P2 3x R20 délka 2 050mm</t>
  </si>
  <si>
    <t>2*2,05*2,46</t>
  </si>
  <si>
    <t>72</t>
  </si>
  <si>
    <t>13021037</t>
  </si>
  <si>
    <t>tyč ocelová žebírková DIN 488 výztuž do betonu D 20mm</t>
  </si>
  <si>
    <t>2135570088</t>
  </si>
  <si>
    <t>24,846*0,0011 'Přepočtené koeficientem množství</t>
  </si>
  <si>
    <t>73</t>
  </si>
  <si>
    <t>998767102</t>
  </si>
  <si>
    <t>Přesun hmot tonážní pro zámečnické konstrukce v objektech v do 12 m</t>
  </si>
  <si>
    <t>-386264718</t>
  </si>
  <si>
    <t>771</t>
  </si>
  <si>
    <t>Podlahy z dlaždic</t>
  </si>
  <si>
    <t>74</t>
  </si>
  <si>
    <t>771473810</t>
  </si>
  <si>
    <t>Demontáž soklíků z dlaždic keramických lepených rovných</t>
  </si>
  <si>
    <t>1526838603</t>
  </si>
  <si>
    <t>6*2+4,2*2</t>
  </si>
  <si>
    <t>75</t>
  </si>
  <si>
    <t>771573113</t>
  </si>
  <si>
    <t>Montáž podlah keramických režných hladkých lepených do 12 ks/m2</t>
  </si>
  <si>
    <t>1040026109</t>
  </si>
  <si>
    <t>2,21</t>
  </si>
  <si>
    <t>2,09</t>
  </si>
  <si>
    <t>1,66</t>
  </si>
  <si>
    <t>2,83</t>
  </si>
  <si>
    <t>1,86</t>
  </si>
  <si>
    <t>76</t>
  </si>
  <si>
    <t>59761290</t>
  </si>
  <si>
    <t>ref: Color Two Katalogové číslo: GAA1K108, barva béžová</t>
  </si>
  <si>
    <t>33770827</t>
  </si>
  <si>
    <t>10,65*1,1 'Přepočtené koeficientem množství</t>
  </si>
  <si>
    <t>77</t>
  </si>
  <si>
    <t>597Q</t>
  </si>
  <si>
    <t>609276043</t>
  </si>
  <si>
    <t>15,455*1,1 'Přepočtené koeficientem množství</t>
  </si>
  <si>
    <t>78</t>
  </si>
  <si>
    <t>771573810</t>
  </si>
  <si>
    <t>Demontáž podlah z dlaždic keramických lepených</t>
  </si>
  <si>
    <t>-168020518</t>
  </si>
  <si>
    <t>25,17</t>
  </si>
  <si>
    <t>2,16</t>
  </si>
  <si>
    <t>4,56</t>
  </si>
  <si>
    <t>mč. 2.12</t>
  </si>
  <si>
    <t>5,1</t>
  </si>
  <si>
    <t>79</t>
  </si>
  <si>
    <t>771573913</t>
  </si>
  <si>
    <t>Oprava podlah z keramických dlaždic režných lepených do 12 ks/m2</t>
  </si>
  <si>
    <t>-873006070</t>
  </si>
  <si>
    <t xml:space="preserve">doplnění dlažby taurus v mč. 2.07 </t>
  </si>
  <si>
    <t>80</t>
  </si>
  <si>
    <t>59761420.LSS</t>
  </si>
  <si>
    <t>907497146</t>
  </si>
  <si>
    <t>15*0,33*0,33</t>
  </si>
  <si>
    <t>1,634*1,1 'Přepočtené koeficientem množství</t>
  </si>
  <si>
    <t>81</t>
  </si>
  <si>
    <t>771591111</t>
  </si>
  <si>
    <t>Podlahy penetrace podkladu</t>
  </si>
  <si>
    <t>792035428</t>
  </si>
  <si>
    <t>82</t>
  </si>
  <si>
    <t>771591171</t>
  </si>
  <si>
    <t>Montáž profilu ukončujícího pro plynulý přechod (dlažby s kobercem apod.)</t>
  </si>
  <si>
    <t>1391081303</t>
  </si>
  <si>
    <t>83</t>
  </si>
  <si>
    <t>59054100</t>
  </si>
  <si>
    <t>Přechodová lišta EPS 5-15mm z hliníku jednodílná</t>
  </si>
  <si>
    <t>-2138541178</t>
  </si>
  <si>
    <t>2,727*1,1 'Přepočtené koeficientem množství</t>
  </si>
  <si>
    <t>84</t>
  </si>
  <si>
    <t>998771102</t>
  </si>
  <si>
    <t>Přesun hmot tonážní pro podlahy z dlaždic v objektech v do 12 m</t>
  </si>
  <si>
    <t>-402519971</t>
  </si>
  <si>
    <t>776</t>
  </si>
  <si>
    <t>Podlahy povlakové</t>
  </si>
  <si>
    <t>85</t>
  </si>
  <si>
    <t>776111116</t>
  </si>
  <si>
    <t>Odstranění zbytků lepidla z podkladu povlakových podlah broušením</t>
  </si>
  <si>
    <t>892560611</t>
  </si>
  <si>
    <t>111,65+11,64</t>
  </si>
  <si>
    <t>86</t>
  </si>
  <si>
    <t>776111117</t>
  </si>
  <si>
    <t>Broušení stávajícího podkladu povlakových podlah diamantovým kotoučem</t>
  </si>
  <si>
    <t>50366009</t>
  </si>
  <si>
    <t>87</t>
  </si>
  <si>
    <t>776111311</t>
  </si>
  <si>
    <t>Vysátí podkladu povlakových podlah</t>
  </si>
  <si>
    <t>-1772142406</t>
  </si>
  <si>
    <t>88</t>
  </si>
  <si>
    <t>776121111</t>
  </si>
  <si>
    <t>Vodou ředitelná penetrace savého podkladu povlakových podlah ředěná v poměru 1:3</t>
  </si>
  <si>
    <t>-340474165</t>
  </si>
  <si>
    <t>89</t>
  </si>
  <si>
    <t>776141112</t>
  </si>
  <si>
    <t>Vyrovnání podkladu povlakových podlah stěrkou pevnosti 20 MPa tl 5 mm</t>
  </si>
  <si>
    <t>333725933</t>
  </si>
  <si>
    <t>90</t>
  </si>
  <si>
    <t>776201812</t>
  </si>
  <si>
    <t>Demontáž lepených povlakových podlah s podložkou ručně</t>
  </si>
  <si>
    <t>-49144713</t>
  </si>
  <si>
    <t>35,95</t>
  </si>
  <si>
    <t>mč. 2.09</t>
  </si>
  <si>
    <t>11,47</t>
  </si>
  <si>
    <t>26,5</t>
  </si>
  <si>
    <t>91</t>
  </si>
  <si>
    <t>776211111</t>
  </si>
  <si>
    <t>Lepení textilních pásů</t>
  </si>
  <si>
    <t>458471675</t>
  </si>
  <si>
    <t>35,98</t>
  </si>
  <si>
    <t>92</t>
  </si>
  <si>
    <t>69751050</t>
  </si>
  <si>
    <t>Zátěžový koberec Rambo 14-B</t>
  </si>
  <si>
    <t>1309418255</t>
  </si>
  <si>
    <t>podlaha</t>
  </si>
  <si>
    <t>111,65</t>
  </si>
  <si>
    <t>sokl</t>
  </si>
  <si>
    <t>85,2*0,15</t>
  </si>
  <si>
    <t>124,43*1,1 'Přepočtené koeficientem množství</t>
  </si>
  <si>
    <t>93</t>
  </si>
  <si>
    <t>776231111</t>
  </si>
  <si>
    <t>Lepení lamel a čtverců z vinylu standardním lepidlem</t>
  </si>
  <si>
    <t>471451812</t>
  </si>
  <si>
    <t>11,64</t>
  </si>
  <si>
    <t>94</t>
  </si>
  <si>
    <t>28411050</t>
  </si>
  <si>
    <t>Vinyl ProfiLine 42</t>
  </si>
  <si>
    <t>446245683</t>
  </si>
  <si>
    <t>soklík v. 150 mm</t>
  </si>
  <si>
    <t>16*0,15</t>
  </si>
  <si>
    <t>14,04*1,1 'Přepočtené koeficientem množství</t>
  </si>
  <si>
    <t>776410811</t>
  </si>
  <si>
    <t>Odstranění soklíků a lišt pryžových nebo plastových</t>
  </si>
  <si>
    <t>-1845719649</t>
  </si>
  <si>
    <t>(5*2+6+7)</t>
  </si>
  <si>
    <t>(6*2+2*2)</t>
  </si>
  <si>
    <t>(5,1*2+4,7*2)</t>
  </si>
  <si>
    <t>(6*2+5,1*2)</t>
  </si>
  <si>
    <t>96</t>
  </si>
  <si>
    <t>776411112</t>
  </si>
  <si>
    <t>Montáž obvodových soklíků výšky  do 100 mm</t>
  </si>
  <si>
    <t>359943720</t>
  </si>
  <si>
    <t>vinyl</t>
  </si>
  <si>
    <t>6*2+2*2</t>
  </si>
  <si>
    <t>Mezisoučet</t>
  </si>
  <si>
    <t>koberec</t>
  </si>
  <si>
    <t>97</t>
  </si>
  <si>
    <t>998776102</t>
  </si>
  <si>
    <t>Přesun hmot tonážní pro podlahy povlakové v objektech v do 12 m</t>
  </si>
  <si>
    <t>-1414380066</t>
  </si>
  <si>
    <t>781</t>
  </si>
  <si>
    <t>Dokončovací práce - obklady</t>
  </si>
  <si>
    <t>98</t>
  </si>
  <si>
    <t>781473112</t>
  </si>
  <si>
    <t>Montáž obkladů vnitřních keramických hladkých do 12 ks/m2 lepených standardním lepidlem</t>
  </si>
  <si>
    <t>1117494597</t>
  </si>
  <si>
    <t>2,05*(2,4*2+0,9*2)</t>
  </si>
  <si>
    <t>-0,7*2*2</t>
  </si>
  <si>
    <t>2,05*(2,4*2+1*2)</t>
  </si>
  <si>
    <t>0,6*(3,5+0,6)</t>
  </si>
  <si>
    <t>2,05*(1,7*2+1,9*2)</t>
  </si>
  <si>
    <t>2,05*(1,7*2+1,2*2)</t>
  </si>
  <si>
    <t>+2</t>
  </si>
  <si>
    <t>99</t>
  </si>
  <si>
    <t>59761026R</t>
  </si>
  <si>
    <t>ref: Color One Katalogové číslo: WAA1N201, barva tmavě žlutá</t>
  </si>
  <si>
    <t>1779468844</t>
  </si>
  <si>
    <t>6,364*1,1 'Přepočtené koeficientem množství</t>
  </si>
  <si>
    <t>100</t>
  </si>
  <si>
    <t>597E</t>
  </si>
  <si>
    <t>ref: Color One Katalogové číslo: WAA1N000, barva bílá</t>
  </si>
  <si>
    <t>-687460945</t>
  </si>
  <si>
    <t>38,182*1,1 'Přepočtené koeficientem množství</t>
  </si>
  <si>
    <t>101</t>
  </si>
  <si>
    <t>597W</t>
  </si>
  <si>
    <t>-518935509</t>
  </si>
  <si>
    <t>1,818*1,1 'Přepočtené koeficientem množství</t>
  </si>
  <si>
    <t>102</t>
  </si>
  <si>
    <t>781473810</t>
  </si>
  <si>
    <t>Demontáž obkladů z obkladaček keramických lepených</t>
  </si>
  <si>
    <t>-1091055435</t>
  </si>
  <si>
    <t>mč. 2.04 za kuch. linkou</t>
  </si>
  <si>
    <t>1*(3,6)</t>
  </si>
  <si>
    <t>2*(2,4*2+0,9*2)</t>
  </si>
  <si>
    <t>2*(2,4*2+2*2)</t>
  </si>
  <si>
    <t>103</t>
  </si>
  <si>
    <t>781479191</t>
  </si>
  <si>
    <t>Příplatek k montáži obkladů vnitřních keramických hladkých za plochu do 10 m2</t>
  </si>
  <si>
    <t>487743604</t>
  </si>
  <si>
    <t>104</t>
  </si>
  <si>
    <t>781491021</t>
  </si>
  <si>
    <t>Montáž zrcadel plochy do 1 m2 lepených silikonovým tmelem na keramický obklad</t>
  </si>
  <si>
    <t>-1382518242</t>
  </si>
  <si>
    <t>0,6*0,4</t>
  </si>
  <si>
    <t>105</t>
  </si>
  <si>
    <t>63465124</t>
  </si>
  <si>
    <t>zrcadlo nemontované čiré tl 4mm max. rozměr 3210x2250mm</t>
  </si>
  <si>
    <t>-1701538776</t>
  </si>
  <si>
    <t>0,24*1,1 'Přepočtené koeficientem množství</t>
  </si>
  <si>
    <t>106</t>
  </si>
  <si>
    <t>781493111</t>
  </si>
  <si>
    <t>Plastové profily rohové lepené standardním lepidlem</t>
  </si>
  <si>
    <t>232891900</t>
  </si>
  <si>
    <t>107</t>
  </si>
  <si>
    <t>781493511</t>
  </si>
  <si>
    <t>Plastové profily ukončovací lepené standardním lepidlem</t>
  </si>
  <si>
    <t>-1700799321</t>
  </si>
  <si>
    <t>(2,4*2+0,9*2)</t>
  </si>
  <si>
    <t>(2,4*2+1*2)</t>
  </si>
  <si>
    <t>(1,7*2+1,9*2)</t>
  </si>
  <si>
    <t>(1,7*2+1,2*2)</t>
  </si>
  <si>
    <t>108</t>
  </si>
  <si>
    <t>781495111</t>
  </si>
  <si>
    <t>Penetrace podkladu vnitřních obkladů</t>
  </si>
  <si>
    <t>1515507535</t>
  </si>
  <si>
    <t>109</t>
  </si>
  <si>
    <t>781495115</t>
  </si>
  <si>
    <t>Spárování vnitřních obkladů silikonem</t>
  </si>
  <si>
    <t>-1180273224</t>
  </si>
  <si>
    <t>110</t>
  </si>
  <si>
    <t>998781102</t>
  </si>
  <si>
    <t>Přesun hmot tonážní pro obklady keramické v objektech v do 12 m</t>
  </si>
  <si>
    <t>-361584297</t>
  </si>
  <si>
    <t>783</t>
  </si>
  <si>
    <t>Dokončovací práce - nátěry</t>
  </si>
  <si>
    <t>111</t>
  </si>
  <si>
    <t>783301313</t>
  </si>
  <si>
    <t>Odmaštění zámečnických konstrukcí ředidlovým odmašťovačem</t>
  </si>
  <si>
    <t>-347945260</t>
  </si>
  <si>
    <t>112</t>
  </si>
  <si>
    <t>783314101</t>
  </si>
  <si>
    <t>Základní jednonásobný syntetický nátěr zámečnických konstrukcí</t>
  </si>
  <si>
    <t>-204367464</t>
  </si>
  <si>
    <t>nátěr zárubní</t>
  </si>
  <si>
    <t>(0,6+2*2)*0,25</t>
  </si>
  <si>
    <t>(0,7+2*2)*4*0,25</t>
  </si>
  <si>
    <t>(0,8+2*2)*4*0,25</t>
  </si>
  <si>
    <t>(0,9+2*2)*0,25</t>
  </si>
  <si>
    <t>(1,45+2*2)*0,25</t>
  </si>
  <si>
    <t>113</t>
  </si>
  <si>
    <t>783317101</t>
  </si>
  <si>
    <t>Krycí jednonásobný syntetický standardní nátěr zámečnických konstrukcí šedý</t>
  </si>
  <si>
    <t>1141132487</t>
  </si>
  <si>
    <t>784</t>
  </si>
  <si>
    <t>Dokončovací práce - malby a tapety</t>
  </si>
  <si>
    <t>114</t>
  </si>
  <si>
    <t>784121001</t>
  </si>
  <si>
    <t>Oškrabání malby v mísnostech výšky do 3,80 m</t>
  </si>
  <si>
    <t>617269860</t>
  </si>
  <si>
    <t>3,6*(4,6*2+6,7*2+6,8*2+5,7*2+2,8*2+5*2+3*2+2,4*6+1*6)</t>
  </si>
  <si>
    <t>3,6*(6*4+5,1*2+4,7*2+5,9*2+5,1*2+6*2+2*2+3*2+1,7*4)</t>
  </si>
  <si>
    <t>-60</t>
  </si>
  <si>
    <t>115</t>
  </si>
  <si>
    <t>784181101</t>
  </si>
  <si>
    <t>Základní akrylátová jednonásobná penetrace podkladu v místnostech výšky do 3,80m</t>
  </si>
  <si>
    <t>1541981325</t>
  </si>
  <si>
    <t>116</t>
  </si>
  <si>
    <t>784221101</t>
  </si>
  <si>
    <t>Dvojnásobné bílé malby  ze směsí za sucha dobře otěruvzdorných v místnostech do 3,80 m</t>
  </si>
  <si>
    <t>1646365077</t>
  </si>
  <si>
    <t>VRN</t>
  </si>
  <si>
    <t>Vedlejší rozpočtové náklady</t>
  </si>
  <si>
    <t>VRN1</t>
  </si>
  <si>
    <t>Průzkumné, geodetické a projektové práce</t>
  </si>
  <si>
    <t>117</t>
  </si>
  <si>
    <t>010001000</t>
  </si>
  <si>
    <t>Dokumentace skutečného provedení</t>
  </si>
  <si>
    <t>…</t>
  </si>
  <si>
    <t>1024</t>
  </si>
  <si>
    <t>1469097067</t>
  </si>
  <si>
    <t>VRN3</t>
  </si>
  <si>
    <t>Zařízení staveniště</t>
  </si>
  <si>
    <t>118</t>
  </si>
  <si>
    <t>030001000</t>
  </si>
  <si>
    <t>1452560805</t>
  </si>
  <si>
    <t>VRN4</t>
  </si>
  <si>
    <t>Inženýrská činnost</t>
  </si>
  <si>
    <t>119</t>
  </si>
  <si>
    <t>040001000</t>
  </si>
  <si>
    <t>Zajištění kolaudace</t>
  </si>
  <si>
    <t>1300765155</t>
  </si>
  <si>
    <t>VRN7</t>
  </si>
  <si>
    <t>Provozní vlivy</t>
  </si>
  <si>
    <t>120</t>
  </si>
  <si>
    <t>070001000</t>
  </si>
  <si>
    <t>1563421200</t>
  </si>
  <si>
    <t>VRN9</t>
  </si>
  <si>
    <t>Ostatní náklady</t>
  </si>
  <si>
    <t>121</t>
  </si>
  <si>
    <t>090001000</t>
  </si>
  <si>
    <t>Ostatní náklady jinde neuvedené</t>
  </si>
  <si>
    <t>686627030</t>
  </si>
  <si>
    <t>2 - ZTI</t>
  </si>
  <si>
    <t>D1 - 1/ Zařizovací předměty dle specifikace v samostané příloze výkazu výměr</t>
  </si>
  <si>
    <t>D2 - 2/ Kanalizace</t>
  </si>
  <si>
    <t>D3 - 3/ Vodovod</t>
  </si>
  <si>
    <t>D1</t>
  </si>
  <si>
    <t>1/ Zařizovací předměty dle specifikace v samostané příloze výkazu výměr</t>
  </si>
  <si>
    <t>Položka A1 - umyvadlo U</t>
  </si>
  <si>
    <t>soub</t>
  </si>
  <si>
    <t>Položka A2 - WC kombi WC</t>
  </si>
  <si>
    <t>Položka A5 - dřez v kuchyňské lince DŘ</t>
  </si>
  <si>
    <t>Položka A6 - výlevka VYL</t>
  </si>
  <si>
    <t>D2</t>
  </si>
  <si>
    <t>2/ Kanalizace</t>
  </si>
  <si>
    <t>1.1</t>
  </si>
  <si>
    <t>demontáž stávající vany včetně sifonu</t>
  </si>
  <si>
    <t>2.1</t>
  </si>
  <si>
    <t>demontáž stávající umyvadla včetně sifonu</t>
  </si>
  <si>
    <t>3.1</t>
  </si>
  <si>
    <t>demontáž stávajícího WC kombi</t>
  </si>
  <si>
    <t>4.1</t>
  </si>
  <si>
    <t>demontáž stávajícího sprchového koutu včetně sifonu</t>
  </si>
  <si>
    <t>demontáž stávajícího potrubí kanalizace HT40 - HT110</t>
  </si>
  <si>
    <t>vsazení odbočky do stávajícího potrubí HT</t>
  </si>
  <si>
    <t>zazátkování stávajících nevyužitých odboček kanalizace na stoupačce</t>
  </si>
  <si>
    <t>potrubí plastové HT včetně tvarovek, uchycení, zednických přípomocí DN40</t>
  </si>
  <si>
    <t>potrubí plastové HT včetně tvarovek, uchycení, zednických přípomocí DN50</t>
  </si>
  <si>
    <t>potrubí plastové HT včetně tvarovek, uchycení, zednických přípomocí DN100</t>
  </si>
  <si>
    <t>zkouška vodotěsnosti kanalizace</t>
  </si>
  <si>
    <t>D3</t>
  </si>
  <si>
    <t>3/ Vodovod</t>
  </si>
  <si>
    <t>1.2</t>
  </si>
  <si>
    <t>demontáž stávající dřezové baterie včetně rohových ventilů</t>
  </si>
  <si>
    <t>2.2</t>
  </si>
  <si>
    <t>demontáž stávající umyvadlové baterie včetně rohových ventilů</t>
  </si>
  <si>
    <t>3.2</t>
  </si>
  <si>
    <t>demontáž stávající vanové baterie</t>
  </si>
  <si>
    <t>4.2</t>
  </si>
  <si>
    <t>demontáž stávajícího rohového ventilu pro WC</t>
  </si>
  <si>
    <t>5.1</t>
  </si>
  <si>
    <t>demontáž stávající sprchové baterie</t>
  </si>
  <si>
    <t>6.1</t>
  </si>
  <si>
    <t>demontáž stávajících rozvodů vody v řešených prostorách od uzávěrů ze stoupaček k demontovaným zařizovacím předmětům</t>
  </si>
  <si>
    <t>7.1</t>
  </si>
  <si>
    <t>demontáž stávajících uzávěrů vody ze stoupaček</t>
  </si>
  <si>
    <t>ks</t>
  </si>
  <si>
    <t>8.1</t>
  </si>
  <si>
    <t>demontáž stávajích podružných vodoměrů  - vodoměry pro studenou a teplou vodu</t>
  </si>
  <si>
    <t>9.1</t>
  </si>
  <si>
    <t>napojení nového rozvodu vody na stávající rozvod vody plastový (Friatherm) -přechodka</t>
  </si>
  <si>
    <t>10.1</t>
  </si>
  <si>
    <t>sedlový kohout DN15 bez vyp. mosazný</t>
  </si>
  <si>
    <t>11.1</t>
  </si>
  <si>
    <t>vodoměr bytový pro studenou vodu podružný Qn=1.5m3/hod.</t>
  </si>
  <si>
    <t>vodoměr bytový pro teplou vodu podružný Qn=1.5m3/hod.</t>
  </si>
  <si>
    <t>potrubí umělohmotné pro montáž vnitřních vodovodů z PP svařovaného polyfúzním svařováním, tlaková řada PN16 pro studenou vodu včetně tvarovek, uchycení potrubí , izolace z pěnového polyetylénu s uzavřenou strukturou tl.9mm - vnější profil 20mm</t>
  </si>
  <si>
    <t>izolace z pěnového polyetylénu s uzavřenou strukturou tl.9mm, vnější profil 25mm</t>
  </si>
  <si>
    <t>potrubí umělohmotné pro montáž vnitřních vodovodů z PP svařovaného polyfúzním svařováním PN20 pro teplou vodu včetně tvarovek, uchycení potrubí , izolace z pěnového polyetylénu s uzavřenou strukturou tl.13mm, vnější profil 20mm</t>
  </si>
  <si>
    <t>izolace z pěnového polyetylénu s uzavřenou strukturou tl.13mm, vnější profil 25mm</t>
  </si>
  <si>
    <t>tlaková zkouška vodovodu</t>
  </si>
  <si>
    <t>proplach a dezinfekce vodovodu</t>
  </si>
  <si>
    <t>3 - Silnoproud</t>
  </si>
  <si>
    <t>Sloupky vč. RJ45 osučístí rozpočtu silnoproud</t>
  </si>
  <si>
    <t>D1 - SVÍTIDLA:</t>
  </si>
  <si>
    <t xml:space="preserve">D2 - PŘÍSTROJE </t>
  </si>
  <si>
    <t>D3 - KABELY:</t>
  </si>
  <si>
    <t>D4 - ROZVADĚČE</t>
  </si>
  <si>
    <t>D5 - Ostatní:</t>
  </si>
  <si>
    <t>SVÍTIDLA:</t>
  </si>
  <si>
    <t>Interiérové zářivkové přisazené UNI 4x14W, (ZC UNI T5 414/W)</t>
  </si>
  <si>
    <t>Svítidlo stropní žárovkové  2x36W, IP 44</t>
  </si>
  <si>
    <t>Svítidlo nástěnné žárovkové  1x36W, IP 44</t>
  </si>
  <si>
    <t xml:space="preserve">PŘÍSTROJE </t>
  </si>
  <si>
    <t>Vypínač jednopólový č.1,</t>
  </si>
  <si>
    <t>Vypínač schodišťový č.6</t>
  </si>
  <si>
    <t>Vypínač křížový č.7</t>
  </si>
  <si>
    <t>Vypínač seriový č.5</t>
  </si>
  <si>
    <t>Zásuvka IP20,16A,230V,</t>
  </si>
  <si>
    <t>Dvojzásuvka IP20,16A,230V, s natočenou dutinkou</t>
  </si>
  <si>
    <t>Krabice přístrojová</t>
  </si>
  <si>
    <t>Krabice rozbočná KR68</t>
  </si>
  <si>
    <t>Zásuvkový sloupek dvoukomorový - sestava pro 2 pracovní místa - 8x230V, 4xRJ45 cat.6A včetně krycích rámečků, přepážky a koncového dílu, výška 600mm - vzor Legrand DLP 150x65. V jedné komoře osadit 6x230V, ve druhé 4 x RJ45 cat.6A a nad nimi 2x230V tzn. s</t>
  </si>
  <si>
    <t>KABELY:</t>
  </si>
  <si>
    <t>CYKY 3Jx1,5</t>
  </si>
  <si>
    <t>CYKY O3x1,5</t>
  </si>
  <si>
    <t>CYKY 3Jx2,5</t>
  </si>
  <si>
    <t>CYKY 4Jx16+CY16</t>
  </si>
  <si>
    <t>CY6</t>
  </si>
  <si>
    <t>Lišta PVC 25</t>
  </si>
  <si>
    <t>6.2</t>
  </si>
  <si>
    <t>-621979665</t>
  </si>
  <si>
    <t>D4</t>
  </si>
  <si>
    <t>ROZVADĚČE</t>
  </si>
  <si>
    <t>1.3</t>
  </si>
  <si>
    <t>Rozvaděč RE2  vis v.č. 04 - sávající _úprava</t>
  </si>
  <si>
    <t>2.3</t>
  </si>
  <si>
    <t>Rozvaděč R2.1 - vis v.č. 05</t>
  </si>
  <si>
    <t>D5</t>
  </si>
  <si>
    <t>Ostatní:</t>
  </si>
  <si>
    <t>1.4</t>
  </si>
  <si>
    <t>Požární ucpávka Intumex</t>
  </si>
  <si>
    <t>2.4</t>
  </si>
  <si>
    <t>Pomocný materiál</t>
  </si>
  <si>
    <t>3.3</t>
  </si>
  <si>
    <t>El.revize</t>
  </si>
  <si>
    <t>hod</t>
  </si>
  <si>
    <t>4.3</t>
  </si>
  <si>
    <t>Měření osvětlení protokol</t>
  </si>
  <si>
    <t>-1294872258</t>
  </si>
  <si>
    <t>4 - Slaboproud</t>
  </si>
  <si>
    <t>Sloupky vč. RJ45 jsou součástí rozpočtu silnoproudu.</t>
  </si>
  <si>
    <t>D1 - Strukturovaná kabeláž STP,Cat6A</t>
  </si>
  <si>
    <t>Strukturovaná kabeláž STP,Cat6A</t>
  </si>
  <si>
    <t>19" datový rozvaděč nástěnný 600x500 15U</t>
  </si>
  <si>
    <t>police do racku</t>
  </si>
  <si>
    <t>Systém domovního zvonku - 2x domovní zvonek elektronický, dveřní, drátový, gong s nastavitelnou hlasitostí, 1x nerezové zvonkové tlačítko, antivandal. Kabeláž, lišty - D+M (dle popisu v textové části, kapitola 3.4.)</t>
  </si>
  <si>
    <t>-715308524</t>
  </si>
  <si>
    <t>Patch panel 19" STP cat.6A , pro moduly RJ45, osazený, 1U, 24 portů</t>
  </si>
  <si>
    <t>Vyvazovací panel 19", 5x plastové oko, přední kryt, 1U</t>
  </si>
  <si>
    <t>19“ rozvodný panel 1U; 8 x zásuvka podle ČSN s přěpěťovou ochranou</t>
  </si>
  <si>
    <t>kabel STP, cat. 6A, 4 párový</t>
  </si>
  <si>
    <t>kabel UTP, cat. 5e, 4 párový</t>
  </si>
  <si>
    <t>komunikační zásuvka kompletní i s rámečkem a montážní deskou modulo 45 osazena 2 x RJ45 cat. 6A - vzor Legrand mosaic  bílá - na krabici do zdi, včetně instalační  krabice</t>
  </si>
  <si>
    <t>měření 1 zapojeného kabelu STP Cat.6A, vyhotovení protokolu</t>
  </si>
  <si>
    <t>Tuhá elektroinstalační trubka EN32 - vzor Inset</t>
  </si>
  <si>
    <t>příchytka pro elektroinstalační trubky EN32 včetně hmoždinky a vrutu - vzor multi quick OBO</t>
  </si>
  <si>
    <t>instalační pvc trubka ohebná EN32 - instalace do podlahy</t>
  </si>
  <si>
    <t>PVC lišta 40 x 20 - vzor LHD 40x20</t>
  </si>
  <si>
    <t>PVC lišta 80 x 40 - vzor EKD 80x40</t>
  </si>
  <si>
    <t>PVC lišta 20 x 20 - vzor LHD 20x20</t>
  </si>
  <si>
    <t>vrtání strop 30mm</t>
  </si>
  <si>
    <t>vrtání stěna 50mm</t>
  </si>
  <si>
    <t>vrtání stěna 40mm</t>
  </si>
  <si>
    <t>vrtání stěna 20mm</t>
  </si>
  <si>
    <t>požární ucpávka vzor  Intumex</t>
  </si>
  <si>
    <t>bm</t>
  </si>
  <si>
    <t>pomocný materiál</t>
  </si>
  <si>
    <t>Přesun materiálu, lešení,úklid pracoviště,zaškolení obsluhy a ostatní související náklady</t>
  </si>
  <si>
    <t>5 - ÚT</t>
  </si>
  <si>
    <t>733 - Rozvod potrubí</t>
  </si>
  <si>
    <t>733 B - Demontáž rozvodu potrubí</t>
  </si>
  <si>
    <t>733 C - Rozvody potrubí - opravy</t>
  </si>
  <si>
    <t>734 - Armatury</t>
  </si>
  <si>
    <t>734 B - Demontář armatur</t>
  </si>
  <si>
    <t>734 C - Armatury - opravy</t>
  </si>
  <si>
    <t>735 - Otopná tělesa</t>
  </si>
  <si>
    <t>735 C - Otopná tělesa - opravy</t>
  </si>
  <si>
    <t>735B - Otopná tělesa- demontáže</t>
  </si>
  <si>
    <t>783 - Nátěry</t>
  </si>
  <si>
    <t>97 - Prorážení otvorů</t>
  </si>
  <si>
    <t>733</t>
  </si>
  <si>
    <t>Rozvod potrubí</t>
  </si>
  <si>
    <t>733111103R00</t>
  </si>
  <si>
    <t>Potrubí závitové  DN 15</t>
  </si>
  <si>
    <t>733113112R00</t>
  </si>
  <si>
    <t>Příplatek za zhotovení přípojky DN 15</t>
  </si>
  <si>
    <t>733190107R00</t>
  </si>
  <si>
    <t>Tlaková zkouška potrubí</t>
  </si>
  <si>
    <t>komplet</t>
  </si>
  <si>
    <t>998733203R00</t>
  </si>
  <si>
    <t>Přesun hmot pro rozvody potrubí, výšky do 24 m</t>
  </si>
  <si>
    <t>%</t>
  </si>
  <si>
    <t>733 B</t>
  </si>
  <si>
    <t>Demontáž rozvodu potrubí</t>
  </si>
  <si>
    <t>733110803R00</t>
  </si>
  <si>
    <t>Demontáž potrubí ocelového závitového do DN 15</t>
  </si>
  <si>
    <t>733890803R00</t>
  </si>
  <si>
    <t>Přemístění vybouraných hmot - potrubí, H 6 - 24 m</t>
  </si>
  <si>
    <t>733 C</t>
  </si>
  <si>
    <t>Rozvody potrubí - opravy</t>
  </si>
  <si>
    <t>733191914R00</t>
  </si>
  <si>
    <t>Zaslepení potrubí zkováním a zavařením DN 15</t>
  </si>
  <si>
    <t>733191924R00</t>
  </si>
  <si>
    <t>Navaření odbočky na potrubí,DN odbočky 15</t>
  </si>
  <si>
    <t>734</t>
  </si>
  <si>
    <t>Armatury</t>
  </si>
  <si>
    <t>734209112R00</t>
  </si>
  <si>
    <t>Montáž armatur závitových,se 2závity</t>
  </si>
  <si>
    <t>734100010</t>
  </si>
  <si>
    <t>Šroubení radiátorové přímé např. Heimeier Regulux</t>
  </si>
  <si>
    <t>734100013</t>
  </si>
  <si>
    <t>Hlavice termostatická např. Heimeier K</t>
  </si>
  <si>
    <t>734100014</t>
  </si>
  <si>
    <t>Ventil radiátorový termostatický např.Heimeier V-exakt přímý  G 3/8"</t>
  </si>
  <si>
    <t>998734203R00</t>
  </si>
  <si>
    <t>Přesun hmot pro armatury, výšky do 24 m</t>
  </si>
  <si>
    <t>734 B</t>
  </si>
  <si>
    <t>Demontář armatur</t>
  </si>
  <si>
    <t>734200821R00</t>
  </si>
  <si>
    <t>Demontáž armatur se 2závity</t>
  </si>
  <si>
    <t>734890803R00</t>
  </si>
  <si>
    <t>Přemístění demontovaných hmot - armatur, H 6- 24 m</t>
  </si>
  <si>
    <t>734 C</t>
  </si>
  <si>
    <t>Armatury - opravy</t>
  </si>
  <si>
    <t>734291911R00</t>
  </si>
  <si>
    <t>Zpětná montáž regulačních kohoutů</t>
  </si>
  <si>
    <t>734291951R00</t>
  </si>
  <si>
    <t>Zpětná montáž hlavic termostat.ovládání</t>
  </si>
  <si>
    <t>735</t>
  </si>
  <si>
    <t>Otopná tělesa</t>
  </si>
  <si>
    <t>735117110R00</t>
  </si>
  <si>
    <t>Odpojení a připojení těles po nátěru tělesa litinová</t>
  </si>
  <si>
    <t>735158210R00</t>
  </si>
  <si>
    <t>Tlakové zkoušky panelových těles 1řadých</t>
  </si>
  <si>
    <t>735159110R00</t>
  </si>
  <si>
    <t>Montáž panelových těles 1řadých do délky 1500 mm</t>
  </si>
  <si>
    <t>735159210R00</t>
  </si>
  <si>
    <t>Montáž panelových těles 1řadých do délky 2000 mm</t>
  </si>
  <si>
    <t>735100010</t>
  </si>
  <si>
    <t>Trubková tělesa např. Koralux Linear Classic KLC 960x450 mm</t>
  </si>
  <si>
    <t>998735203R00</t>
  </si>
  <si>
    <t>Přesun hmot pro otopná tělesa, výšky do 24 m</t>
  </si>
  <si>
    <t>735 C</t>
  </si>
  <si>
    <t>Otopná tělesa - opravy</t>
  </si>
  <si>
    <t>735000912R00</t>
  </si>
  <si>
    <t>Vyregulování ventilů s termost.ovládáním</t>
  </si>
  <si>
    <t>735191904R00</t>
  </si>
  <si>
    <t>Propláchnutí otopných těles litinových</t>
  </si>
  <si>
    <t>735191905R00</t>
  </si>
  <si>
    <t>Odvzdušnění otopných těles</t>
  </si>
  <si>
    <t>735191910R00</t>
  </si>
  <si>
    <t>Napuštění vody do otopného systému</t>
  </si>
  <si>
    <t>735192911R00</t>
  </si>
  <si>
    <t>Zpětná montáž otop.těles článků litinových</t>
  </si>
  <si>
    <t>735B</t>
  </si>
  <si>
    <t>Otopná tělesa- demontáže</t>
  </si>
  <si>
    <t>735111810R00</t>
  </si>
  <si>
    <t>Demontáž těles otopných litinových článkových</t>
  </si>
  <si>
    <t>735291800R00</t>
  </si>
  <si>
    <t>Demontáž konzol otopných těles do odpadu</t>
  </si>
  <si>
    <t>735494811R00</t>
  </si>
  <si>
    <t>Vypuštění vody z otopných těles</t>
  </si>
  <si>
    <t>735890803R00</t>
  </si>
  <si>
    <t>Přemístění demont. hmot - otop. těles, H 12 - 24 m</t>
  </si>
  <si>
    <t>Nátěry</t>
  </si>
  <si>
    <t>783201821R00</t>
  </si>
  <si>
    <t>Odstranění nátěrů z kovových konstrukcí otryskáním</t>
  </si>
  <si>
    <t>783324140R00</t>
  </si>
  <si>
    <t>Nátěr syntetický litin. radiátorů dvojnásobné</t>
  </si>
  <si>
    <t>783401811R00</t>
  </si>
  <si>
    <t>Odstranění nátěru z potrubí DN do 50 mm</t>
  </si>
  <si>
    <t>783424241R00</t>
  </si>
  <si>
    <t>Nátěr syntet. potrubí do DN 50 mm  jednonásobné s</t>
  </si>
  <si>
    <t>Prorážení otvorů</t>
  </si>
  <si>
    <t>979100014RA0</t>
  </si>
  <si>
    <t>Odvoz suti a vyb.hmot do 15 km, vnitrost. 25 m vč. poplatku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</si>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</sst>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9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1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166" fontId="34" fillId="0" borderId="14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" customHeight="1"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378"/>
      <c r="BC2" s="378"/>
      <c r="BD2" s="378"/>
      <c r="BE2" s="378"/>
      <c r="BS2" s="24" t="s">
        <v>8</v>
      </c>
      <c r="BT2" s="24" t="s">
        <v>9</v>
      </c>
    </row>
    <row r="3" spans="2:72" ht="6.9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43" t="s">
        <v>16</v>
      </c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29"/>
      <c r="AQ5" s="31"/>
      <c r="BE5" s="341" t="s">
        <v>17</v>
      </c>
      <c r="BS5" s="24" t="s">
        <v>8</v>
      </c>
    </row>
    <row r="6" spans="2:71" ht="36.9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45" t="s">
        <v>19</v>
      </c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29"/>
      <c r="AQ6" s="31"/>
      <c r="BE6" s="342"/>
      <c r="BS6" s="24" t="s">
        <v>8</v>
      </c>
    </row>
    <row r="7" spans="2:71" ht="14.4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21</v>
      </c>
      <c r="AO7" s="29"/>
      <c r="AP7" s="29"/>
      <c r="AQ7" s="31"/>
      <c r="BE7" s="342"/>
      <c r="BS7" s="24" t="s">
        <v>8</v>
      </c>
    </row>
    <row r="8" spans="2:71" ht="14.4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38" t="s">
        <v>26</v>
      </c>
      <c r="AO8" s="29"/>
      <c r="AP8" s="29"/>
      <c r="AQ8" s="31"/>
      <c r="BE8" s="342"/>
      <c r="BS8" s="24" t="s">
        <v>8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42"/>
      <c r="BS9" s="24" t="s">
        <v>8</v>
      </c>
    </row>
    <row r="10" spans="2:71" ht="14.4" customHeight="1">
      <c r="B10" s="28"/>
      <c r="C10" s="29"/>
      <c r="D10" s="37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28</v>
      </c>
      <c r="AL10" s="29"/>
      <c r="AM10" s="29"/>
      <c r="AN10" s="35" t="s">
        <v>21</v>
      </c>
      <c r="AO10" s="29"/>
      <c r="AP10" s="29"/>
      <c r="AQ10" s="31"/>
      <c r="BE10" s="342"/>
      <c r="BS10" s="24" t="s">
        <v>8</v>
      </c>
    </row>
    <row r="11" spans="2:71" ht="18.45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30</v>
      </c>
      <c r="AL11" s="29"/>
      <c r="AM11" s="29"/>
      <c r="AN11" s="35" t="s">
        <v>21</v>
      </c>
      <c r="AO11" s="29"/>
      <c r="AP11" s="29"/>
      <c r="AQ11" s="31"/>
      <c r="BE11" s="342"/>
      <c r="BS11" s="24" t="s">
        <v>8</v>
      </c>
    </row>
    <row r="12" spans="2:71" ht="6.9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42"/>
      <c r="BS12" s="24" t="s">
        <v>8</v>
      </c>
    </row>
    <row r="13" spans="2:71" ht="14.4" customHeight="1">
      <c r="B13" s="28"/>
      <c r="C13" s="29"/>
      <c r="D13" s="37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28</v>
      </c>
      <c r="AL13" s="29"/>
      <c r="AM13" s="29"/>
      <c r="AN13" s="39" t="s">
        <v>32</v>
      </c>
      <c r="AO13" s="29"/>
      <c r="AP13" s="29"/>
      <c r="AQ13" s="31"/>
      <c r="BE13" s="342"/>
      <c r="BS13" s="24" t="s">
        <v>8</v>
      </c>
    </row>
    <row r="14" spans="2:71" ht="13.2">
      <c r="B14" s="28"/>
      <c r="C14" s="29"/>
      <c r="D14" s="29"/>
      <c r="E14" s="346" t="s">
        <v>32</v>
      </c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7" t="s">
        <v>30</v>
      </c>
      <c r="AL14" s="29"/>
      <c r="AM14" s="29"/>
      <c r="AN14" s="39" t="s">
        <v>32</v>
      </c>
      <c r="AO14" s="29"/>
      <c r="AP14" s="29"/>
      <c r="AQ14" s="31"/>
      <c r="BE14" s="342"/>
      <c r="BS14" s="24" t="s">
        <v>8</v>
      </c>
    </row>
    <row r="15" spans="2:71" ht="6.9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42"/>
      <c r="BS15" s="24" t="s">
        <v>6</v>
      </c>
    </row>
    <row r="16" spans="2:71" ht="14.4" customHeight="1">
      <c r="B16" s="28"/>
      <c r="C16" s="29"/>
      <c r="D16" s="37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28</v>
      </c>
      <c r="AL16" s="29"/>
      <c r="AM16" s="29"/>
      <c r="AN16" s="35" t="s">
        <v>21</v>
      </c>
      <c r="AO16" s="29"/>
      <c r="AP16" s="29"/>
      <c r="AQ16" s="31"/>
      <c r="BE16" s="342"/>
      <c r="BS16" s="24" t="s">
        <v>6</v>
      </c>
    </row>
    <row r="17" spans="2:71" ht="18.45" customHeight="1">
      <c r="B17" s="28"/>
      <c r="C17" s="29"/>
      <c r="D17" s="29"/>
      <c r="E17" s="35" t="s">
        <v>34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30</v>
      </c>
      <c r="AL17" s="29"/>
      <c r="AM17" s="29"/>
      <c r="AN17" s="35" t="s">
        <v>21</v>
      </c>
      <c r="AO17" s="29"/>
      <c r="AP17" s="29"/>
      <c r="AQ17" s="31"/>
      <c r="BE17" s="342"/>
      <c r="BS17" s="24" t="s">
        <v>35</v>
      </c>
    </row>
    <row r="18" spans="2:71" ht="6.9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42"/>
      <c r="BS18" s="24" t="s">
        <v>8</v>
      </c>
    </row>
    <row r="19" spans="2:71" ht="14.4" customHeight="1">
      <c r="B19" s="28"/>
      <c r="C19" s="29"/>
      <c r="D19" s="37" t="s">
        <v>36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42"/>
      <c r="BS19" s="24" t="s">
        <v>8</v>
      </c>
    </row>
    <row r="20" spans="2:71" ht="85.5" customHeight="1">
      <c r="B20" s="28"/>
      <c r="C20" s="29"/>
      <c r="D20" s="29"/>
      <c r="E20" s="348" t="s">
        <v>37</v>
      </c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29"/>
      <c r="AP20" s="29"/>
      <c r="AQ20" s="31"/>
      <c r="BE20" s="342"/>
      <c r="BS20" s="24" t="s">
        <v>35</v>
      </c>
    </row>
    <row r="21" spans="2:57" ht="6.9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42"/>
    </row>
    <row r="22" spans="2:57" ht="6.9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42"/>
    </row>
    <row r="23" spans="2:57" s="1" customFormat="1" ht="25.95" customHeight="1">
      <c r="B23" s="41"/>
      <c r="C23" s="42"/>
      <c r="D23" s="43" t="s">
        <v>38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49">
        <f>ROUND(AG51,2)</f>
        <v>0</v>
      </c>
      <c r="AL23" s="350"/>
      <c r="AM23" s="350"/>
      <c r="AN23" s="350"/>
      <c r="AO23" s="350"/>
      <c r="AP23" s="42"/>
      <c r="AQ23" s="45"/>
      <c r="BE23" s="342"/>
    </row>
    <row r="24" spans="2:57" s="1" customFormat="1" ht="6.9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42"/>
    </row>
    <row r="25" spans="2:57" s="1" customFormat="1" ht="12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51" t="s">
        <v>39</v>
      </c>
      <c r="M25" s="351"/>
      <c r="N25" s="351"/>
      <c r="O25" s="351"/>
      <c r="P25" s="42"/>
      <c r="Q25" s="42"/>
      <c r="R25" s="42"/>
      <c r="S25" s="42"/>
      <c r="T25" s="42"/>
      <c r="U25" s="42"/>
      <c r="V25" s="42"/>
      <c r="W25" s="351" t="s">
        <v>40</v>
      </c>
      <c r="X25" s="351"/>
      <c r="Y25" s="351"/>
      <c r="Z25" s="351"/>
      <c r="AA25" s="351"/>
      <c r="AB25" s="351"/>
      <c r="AC25" s="351"/>
      <c r="AD25" s="351"/>
      <c r="AE25" s="351"/>
      <c r="AF25" s="42"/>
      <c r="AG25" s="42"/>
      <c r="AH25" s="42"/>
      <c r="AI25" s="42"/>
      <c r="AJ25" s="42"/>
      <c r="AK25" s="351" t="s">
        <v>41</v>
      </c>
      <c r="AL25" s="351"/>
      <c r="AM25" s="351"/>
      <c r="AN25" s="351"/>
      <c r="AO25" s="351"/>
      <c r="AP25" s="42"/>
      <c r="AQ25" s="45"/>
      <c r="BE25" s="342"/>
    </row>
    <row r="26" spans="2:57" s="2" customFormat="1" ht="14.4" customHeight="1">
      <c r="B26" s="47"/>
      <c r="C26" s="48"/>
      <c r="D26" s="49" t="s">
        <v>42</v>
      </c>
      <c r="E26" s="48"/>
      <c r="F26" s="49" t="s">
        <v>43</v>
      </c>
      <c r="G26" s="48"/>
      <c r="H26" s="48"/>
      <c r="I26" s="48"/>
      <c r="J26" s="48"/>
      <c r="K26" s="48"/>
      <c r="L26" s="352">
        <v>0.21</v>
      </c>
      <c r="M26" s="353"/>
      <c r="N26" s="353"/>
      <c r="O26" s="353"/>
      <c r="P26" s="48"/>
      <c r="Q26" s="48"/>
      <c r="R26" s="48"/>
      <c r="S26" s="48"/>
      <c r="T26" s="48"/>
      <c r="U26" s="48"/>
      <c r="V26" s="48"/>
      <c r="W26" s="354">
        <f>ROUND(AZ51,2)</f>
        <v>0</v>
      </c>
      <c r="X26" s="353"/>
      <c r="Y26" s="353"/>
      <c r="Z26" s="353"/>
      <c r="AA26" s="353"/>
      <c r="AB26" s="353"/>
      <c r="AC26" s="353"/>
      <c r="AD26" s="353"/>
      <c r="AE26" s="353"/>
      <c r="AF26" s="48"/>
      <c r="AG26" s="48"/>
      <c r="AH26" s="48"/>
      <c r="AI26" s="48"/>
      <c r="AJ26" s="48"/>
      <c r="AK26" s="354">
        <f>ROUND(AV51,2)</f>
        <v>0</v>
      </c>
      <c r="AL26" s="353"/>
      <c r="AM26" s="353"/>
      <c r="AN26" s="353"/>
      <c r="AO26" s="353"/>
      <c r="AP26" s="48"/>
      <c r="AQ26" s="50"/>
      <c r="BE26" s="342"/>
    </row>
    <row r="27" spans="2:57" s="2" customFormat="1" ht="14.4" customHeight="1">
      <c r="B27" s="47"/>
      <c r="C27" s="48"/>
      <c r="D27" s="48"/>
      <c r="E27" s="48"/>
      <c r="F27" s="49" t="s">
        <v>44</v>
      </c>
      <c r="G27" s="48"/>
      <c r="H27" s="48"/>
      <c r="I27" s="48"/>
      <c r="J27" s="48"/>
      <c r="K27" s="48"/>
      <c r="L27" s="352">
        <v>0.15</v>
      </c>
      <c r="M27" s="353"/>
      <c r="N27" s="353"/>
      <c r="O27" s="353"/>
      <c r="P27" s="48"/>
      <c r="Q27" s="48"/>
      <c r="R27" s="48"/>
      <c r="S27" s="48"/>
      <c r="T27" s="48"/>
      <c r="U27" s="48"/>
      <c r="V27" s="48"/>
      <c r="W27" s="354">
        <f>ROUND(BA51,2)</f>
        <v>0</v>
      </c>
      <c r="X27" s="353"/>
      <c r="Y27" s="353"/>
      <c r="Z27" s="353"/>
      <c r="AA27" s="353"/>
      <c r="AB27" s="353"/>
      <c r="AC27" s="353"/>
      <c r="AD27" s="353"/>
      <c r="AE27" s="353"/>
      <c r="AF27" s="48"/>
      <c r="AG27" s="48"/>
      <c r="AH27" s="48"/>
      <c r="AI27" s="48"/>
      <c r="AJ27" s="48"/>
      <c r="AK27" s="354">
        <f>ROUND(AW51,2)</f>
        <v>0</v>
      </c>
      <c r="AL27" s="353"/>
      <c r="AM27" s="353"/>
      <c r="AN27" s="353"/>
      <c r="AO27" s="353"/>
      <c r="AP27" s="48"/>
      <c r="AQ27" s="50"/>
      <c r="BE27" s="342"/>
    </row>
    <row r="28" spans="2:57" s="2" customFormat="1" ht="14.4" customHeight="1" hidden="1">
      <c r="B28" s="47"/>
      <c r="C28" s="48"/>
      <c r="D28" s="48"/>
      <c r="E28" s="48"/>
      <c r="F28" s="49" t="s">
        <v>45</v>
      </c>
      <c r="G28" s="48"/>
      <c r="H28" s="48"/>
      <c r="I28" s="48"/>
      <c r="J28" s="48"/>
      <c r="K28" s="48"/>
      <c r="L28" s="352">
        <v>0.21</v>
      </c>
      <c r="M28" s="353"/>
      <c r="N28" s="353"/>
      <c r="O28" s="353"/>
      <c r="P28" s="48"/>
      <c r="Q28" s="48"/>
      <c r="R28" s="48"/>
      <c r="S28" s="48"/>
      <c r="T28" s="48"/>
      <c r="U28" s="48"/>
      <c r="V28" s="48"/>
      <c r="W28" s="354">
        <f>ROUND(BB51,2)</f>
        <v>0</v>
      </c>
      <c r="X28" s="353"/>
      <c r="Y28" s="353"/>
      <c r="Z28" s="353"/>
      <c r="AA28" s="353"/>
      <c r="AB28" s="353"/>
      <c r="AC28" s="353"/>
      <c r="AD28" s="353"/>
      <c r="AE28" s="353"/>
      <c r="AF28" s="48"/>
      <c r="AG28" s="48"/>
      <c r="AH28" s="48"/>
      <c r="AI28" s="48"/>
      <c r="AJ28" s="48"/>
      <c r="AK28" s="354">
        <v>0</v>
      </c>
      <c r="AL28" s="353"/>
      <c r="AM28" s="353"/>
      <c r="AN28" s="353"/>
      <c r="AO28" s="353"/>
      <c r="AP28" s="48"/>
      <c r="AQ28" s="50"/>
      <c r="BE28" s="342"/>
    </row>
    <row r="29" spans="2:57" s="2" customFormat="1" ht="14.4" customHeight="1" hidden="1">
      <c r="B29" s="47"/>
      <c r="C29" s="48"/>
      <c r="D29" s="48"/>
      <c r="E29" s="48"/>
      <c r="F29" s="49" t="s">
        <v>46</v>
      </c>
      <c r="G29" s="48"/>
      <c r="H29" s="48"/>
      <c r="I29" s="48"/>
      <c r="J29" s="48"/>
      <c r="K29" s="48"/>
      <c r="L29" s="352">
        <v>0.15</v>
      </c>
      <c r="M29" s="353"/>
      <c r="N29" s="353"/>
      <c r="O29" s="353"/>
      <c r="P29" s="48"/>
      <c r="Q29" s="48"/>
      <c r="R29" s="48"/>
      <c r="S29" s="48"/>
      <c r="T29" s="48"/>
      <c r="U29" s="48"/>
      <c r="V29" s="48"/>
      <c r="W29" s="354">
        <f>ROUND(BC51,2)</f>
        <v>0</v>
      </c>
      <c r="X29" s="353"/>
      <c r="Y29" s="353"/>
      <c r="Z29" s="353"/>
      <c r="AA29" s="353"/>
      <c r="AB29" s="353"/>
      <c r="AC29" s="353"/>
      <c r="AD29" s="353"/>
      <c r="AE29" s="353"/>
      <c r="AF29" s="48"/>
      <c r="AG29" s="48"/>
      <c r="AH29" s="48"/>
      <c r="AI29" s="48"/>
      <c r="AJ29" s="48"/>
      <c r="AK29" s="354">
        <v>0</v>
      </c>
      <c r="AL29" s="353"/>
      <c r="AM29" s="353"/>
      <c r="AN29" s="353"/>
      <c r="AO29" s="353"/>
      <c r="AP29" s="48"/>
      <c r="AQ29" s="50"/>
      <c r="BE29" s="342"/>
    </row>
    <row r="30" spans="2:57" s="2" customFormat="1" ht="14.4" customHeight="1" hidden="1">
      <c r="B30" s="47"/>
      <c r="C30" s="48"/>
      <c r="D30" s="48"/>
      <c r="E30" s="48"/>
      <c r="F30" s="49" t="s">
        <v>47</v>
      </c>
      <c r="G30" s="48"/>
      <c r="H30" s="48"/>
      <c r="I30" s="48"/>
      <c r="J30" s="48"/>
      <c r="K30" s="48"/>
      <c r="L30" s="352">
        <v>0</v>
      </c>
      <c r="M30" s="353"/>
      <c r="N30" s="353"/>
      <c r="O30" s="353"/>
      <c r="P30" s="48"/>
      <c r="Q30" s="48"/>
      <c r="R30" s="48"/>
      <c r="S30" s="48"/>
      <c r="T30" s="48"/>
      <c r="U30" s="48"/>
      <c r="V30" s="48"/>
      <c r="W30" s="354">
        <f>ROUND(BD51,2)</f>
        <v>0</v>
      </c>
      <c r="X30" s="353"/>
      <c r="Y30" s="353"/>
      <c r="Z30" s="353"/>
      <c r="AA30" s="353"/>
      <c r="AB30" s="353"/>
      <c r="AC30" s="353"/>
      <c r="AD30" s="353"/>
      <c r="AE30" s="353"/>
      <c r="AF30" s="48"/>
      <c r="AG30" s="48"/>
      <c r="AH30" s="48"/>
      <c r="AI30" s="48"/>
      <c r="AJ30" s="48"/>
      <c r="AK30" s="354">
        <v>0</v>
      </c>
      <c r="AL30" s="353"/>
      <c r="AM30" s="353"/>
      <c r="AN30" s="353"/>
      <c r="AO30" s="353"/>
      <c r="AP30" s="48"/>
      <c r="AQ30" s="50"/>
      <c r="BE30" s="342"/>
    </row>
    <row r="31" spans="2:57" s="1" customFormat="1" ht="6.9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42"/>
    </row>
    <row r="32" spans="2:57" s="1" customFormat="1" ht="25.95" customHeight="1">
      <c r="B32" s="41"/>
      <c r="C32" s="51"/>
      <c r="D32" s="52" t="s">
        <v>48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49</v>
      </c>
      <c r="U32" s="53"/>
      <c r="V32" s="53"/>
      <c r="W32" s="53"/>
      <c r="X32" s="355" t="s">
        <v>50</v>
      </c>
      <c r="Y32" s="356"/>
      <c r="Z32" s="356"/>
      <c r="AA32" s="356"/>
      <c r="AB32" s="356"/>
      <c r="AC32" s="53"/>
      <c r="AD32" s="53"/>
      <c r="AE32" s="53"/>
      <c r="AF32" s="53"/>
      <c r="AG32" s="53"/>
      <c r="AH32" s="53"/>
      <c r="AI32" s="53"/>
      <c r="AJ32" s="53"/>
      <c r="AK32" s="357">
        <f>SUM(AK23:AK30)</f>
        <v>0</v>
      </c>
      <c r="AL32" s="356"/>
      <c r="AM32" s="356"/>
      <c r="AN32" s="356"/>
      <c r="AO32" s="358"/>
      <c r="AP32" s="51"/>
      <c r="AQ32" s="55"/>
      <c r="BE32" s="342"/>
    </row>
    <row r="33" spans="2:43" s="1" customFormat="1" ht="6.9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" customHeight="1">
      <c r="B39" s="41"/>
      <c r="C39" s="62" t="s">
        <v>51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20180402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59" t="str">
        <f>K6</f>
        <v>Rekonstrukce nebytových prostor 2.NP v objektu ČNB</v>
      </c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70"/>
      <c r="AQ42" s="70"/>
      <c r="AR42" s="71"/>
    </row>
    <row r="43" spans="2:44" s="1" customFormat="1" ht="6.9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3.2">
      <c r="B44" s="41"/>
      <c r="C44" s="65" t="s">
        <v>23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ČNB pobočka Plzeň, Husova 2727/10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25</v>
      </c>
      <c r="AJ44" s="63"/>
      <c r="AK44" s="63"/>
      <c r="AL44" s="63"/>
      <c r="AM44" s="361" t="str">
        <f>IF(AN8="","",AN8)</f>
        <v>2. 4. 2018</v>
      </c>
      <c r="AN44" s="361"/>
      <c r="AO44" s="63"/>
      <c r="AP44" s="63"/>
      <c r="AQ44" s="63"/>
      <c r="AR44" s="61"/>
    </row>
    <row r="45" spans="2:44" s="1" customFormat="1" ht="6.9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3.2">
      <c r="B46" s="41"/>
      <c r="C46" s="65" t="s">
        <v>27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 xml:space="preserve"> 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33</v>
      </c>
      <c r="AJ46" s="63"/>
      <c r="AK46" s="63"/>
      <c r="AL46" s="63"/>
      <c r="AM46" s="362" t="str">
        <f>IF(E17="","",E17)</f>
        <v>DES Praha s.r.o.</v>
      </c>
      <c r="AN46" s="362"/>
      <c r="AO46" s="362"/>
      <c r="AP46" s="362"/>
      <c r="AQ46" s="63"/>
      <c r="AR46" s="61"/>
      <c r="AS46" s="363" t="s">
        <v>52</v>
      </c>
      <c r="AT46" s="364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3.2">
      <c r="B47" s="41"/>
      <c r="C47" s="65" t="s">
        <v>31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65"/>
      <c r="AT47" s="366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8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67"/>
      <c r="AT48" s="368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69" t="s">
        <v>53</v>
      </c>
      <c r="D49" s="370"/>
      <c r="E49" s="370"/>
      <c r="F49" s="370"/>
      <c r="G49" s="370"/>
      <c r="H49" s="79"/>
      <c r="I49" s="371" t="s">
        <v>54</v>
      </c>
      <c r="J49" s="370"/>
      <c r="K49" s="370"/>
      <c r="L49" s="370"/>
      <c r="M49" s="370"/>
      <c r="N49" s="370"/>
      <c r="O49" s="370"/>
      <c r="P49" s="370"/>
      <c r="Q49" s="370"/>
      <c r="R49" s="370"/>
      <c r="S49" s="370"/>
      <c r="T49" s="370"/>
      <c r="U49" s="370"/>
      <c r="V49" s="370"/>
      <c r="W49" s="370"/>
      <c r="X49" s="370"/>
      <c r="Y49" s="370"/>
      <c r="Z49" s="370"/>
      <c r="AA49" s="370"/>
      <c r="AB49" s="370"/>
      <c r="AC49" s="370"/>
      <c r="AD49" s="370"/>
      <c r="AE49" s="370"/>
      <c r="AF49" s="370"/>
      <c r="AG49" s="372" t="s">
        <v>55</v>
      </c>
      <c r="AH49" s="370"/>
      <c r="AI49" s="370"/>
      <c r="AJ49" s="370"/>
      <c r="AK49" s="370"/>
      <c r="AL49" s="370"/>
      <c r="AM49" s="370"/>
      <c r="AN49" s="371" t="s">
        <v>56</v>
      </c>
      <c r="AO49" s="370"/>
      <c r="AP49" s="370"/>
      <c r="AQ49" s="80" t="s">
        <v>57</v>
      </c>
      <c r="AR49" s="61"/>
      <c r="AS49" s="81" t="s">
        <v>58</v>
      </c>
      <c r="AT49" s="82" t="s">
        <v>59</v>
      </c>
      <c r="AU49" s="82" t="s">
        <v>60</v>
      </c>
      <c r="AV49" s="82" t="s">
        <v>61</v>
      </c>
      <c r="AW49" s="82" t="s">
        <v>62</v>
      </c>
      <c r="AX49" s="82" t="s">
        <v>63</v>
      </c>
      <c r="AY49" s="82" t="s">
        <v>64</v>
      </c>
      <c r="AZ49" s="82" t="s">
        <v>65</v>
      </c>
      <c r="BA49" s="82" t="s">
        <v>66</v>
      </c>
      <c r="BB49" s="82" t="s">
        <v>67</v>
      </c>
      <c r="BC49" s="82" t="s">
        <v>68</v>
      </c>
      <c r="BD49" s="83" t="s">
        <v>69</v>
      </c>
    </row>
    <row r="50" spans="2:56" s="1" customFormat="1" ht="10.8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" customHeight="1">
      <c r="B51" s="68"/>
      <c r="C51" s="87" t="s">
        <v>70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76">
        <f>ROUND(SUM(AG52:AG56),2)</f>
        <v>0</v>
      </c>
      <c r="AH51" s="376"/>
      <c r="AI51" s="376"/>
      <c r="AJ51" s="376"/>
      <c r="AK51" s="376"/>
      <c r="AL51" s="376"/>
      <c r="AM51" s="376"/>
      <c r="AN51" s="377">
        <f aca="true" t="shared" si="0" ref="AN51:AN56">SUM(AG51,AT51)</f>
        <v>0</v>
      </c>
      <c r="AO51" s="377"/>
      <c r="AP51" s="377"/>
      <c r="AQ51" s="89" t="s">
        <v>21</v>
      </c>
      <c r="AR51" s="71"/>
      <c r="AS51" s="90">
        <f>ROUND(SUM(AS52:AS56),2)</f>
        <v>0</v>
      </c>
      <c r="AT51" s="91">
        <f aca="true" t="shared" si="1" ref="AT51:AT56">ROUND(SUM(AV51:AW51),2)</f>
        <v>0</v>
      </c>
      <c r="AU51" s="92">
        <f>ROUND(SUM(AU52:AU56),5)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ROUND(SUM(AZ52:AZ56),2)</f>
        <v>0</v>
      </c>
      <c r="BA51" s="91">
        <f>ROUND(SUM(BA52:BA56),2)</f>
        <v>0</v>
      </c>
      <c r="BB51" s="91">
        <f>ROUND(SUM(BB52:BB56),2)</f>
        <v>0</v>
      </c>
      <c r="BC51" s="91">
        <f>ROUND(SUM(BC52:BC56),2)</f>
        <v>0</v>
      </c>
      <c r="BD51" s="93">
        <f>ROUND(SUM(BD52:BD56),2)</f>
        <v>0</v>
      </c>
      <c r="BS51" s="94" t="s">
        <v>71</v>
      </c>
      <c r="BT51" s="94" t="s">
        <v>72</v>
      </c>
      <c r="BU51" s="95" t="s">
        <v>73</v>
      </c>
      <c r="BV51" s="94" t="s">
        <v>74</v>
      </c>
      <c r="BW51" s="94" t="s">
        <v>7</v>
      </c>
      <c r="BX51" s="94" t="s">
        <v>75</v>
      </c>
      <c r="CL51" s="94" t="s">
        <v>21</v>
      </c>
    </row>
    <row r="52" spans="1:91" s="5" customFormat="1" ht="16.5" customHeight="1">
      <c r="A52" s="96" t="s">
        <v>76</v>
      </c>
      <c r="B52" s="97"/>
      <c r="C52" s="98"/>
      <c r="D52" s="375" t="s">
        <v>77</v>
      </c>
      <c r="E52" s="375"/>
      <c r="F52" s="375"/>
      <c r="G52" s="375"/>
      <c r="H52" s="375"/>
      <c r="I52" s="99"/>
      <c r="J52" s="375" t="s">
        <v>78</v>
      </c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373">
        <f>'1 - Stavebně architektoni...'!J27</f>
        <v>0</v>
      </c>
      <c r="AH52" s="374"/>
      <c r="AI52" s="374"/>
      <c r="AJ52" s="374"/>
      <c r="AK52" s="374"/>
      <c r="AL52" s="374"/>
      <c r="AM52" s="374"/>
      <c r="AN52" s="373">
        <f t="shared" si="0"/>
        <v>0</v>
      </c>
      <c r="AO52" s="374"/>
      <c r="AP52" s="374"/>
      <c r="AQ52" s="100" t="s">
        <v>79</v>
      </c>
      <c r="AR52" s="101"/>
      <c r="AS52" s="102">
        <v>0</v>
      </c>
      <c r="AT52" s="103">
        <f t="shared" si="1"/>
        <v>0</v>
      </c>
      <c r="AU52" s="104">
        <f>'1 - Stavebně architektoni...'!P101</f>
        <v>0</v>
      </c>
      <c r="AV52" s="103">
        <f>'1 - Stavebně architektoni...'!J30</f>
        <v>0</v>
      </c>
      <c r="AW52" s="103">
        <f>'1 - Stavebně architektoni...'!J31</f>
        <v>0</v>
      </c>
      <c r="AX52" s="103">
        <f>'1 - Stavebně architektoni...'!J32</f>
        <v>0</v>
      </c>
      <c r="AY52" s="103">
        <f>'1 - Stavebně architektoni...'!J33</f>
        <v>0</v>
      </c>
      <c r="AZ52" s="103">
        <f>'1 - Stavebně architektoni...'!F30</f>
        <v>0</v>
      </c>
      <c r="BA52" s="103">
        <f>'1 - Stavebně architektoni...'!F31</f>
        <v>0</v>
      </c>
      <c r="BB52" s="103">
        <f>'1 - Stavebně architektoni...'!F32</f>
        <v>0</v>
      </c>
      <c r="BC52" s="103">
        <f>'1 - Stavebně architektoni...'!F33</f>
        <v>0</v>
      </c>
      <c r="BD52" s="105">
        <f>'1 - Stavebně architektoni...'!F34</f>
        <v>0</v>
      </c>
      <c r="BT52" s="106" t="s">
        <v>77</v>
      </c>
      <c r="BV52" s="106" t="s">
        <v>74</v>
      </c>
      <c r="BW52" s="106" t="s">
        <v>80</v>
      </c>
      <c r="BX52" s="106" t="s">
        <v>7</v>
      </c>
      <c r="CL52" s="106" t="s">
        <v>21</v>
      </c>
      <c r="CM52" s="106" t="s">
        <v>81</v>
      </c>
    </row>
    <row r="53" spans="1:91" s="5" customFormat="1" ht="16.5" customHeight="1">
      <c r="A53" s="96" t="s">
        <v>76</v>
      </c>
      <c r="B53" s="97"/>
      <c r="C53" s="98"/>
      <c r="D53" s="375" t="s">
        <v>81</v>
      </c>
      <c r="E53" s="375"/>
      <c r="F53" s="375"/>
      <c r="G53" s="375"/>
      <c r="H53" s="375"/>
      <c r="I53" s="99"/>
      <c r="J53" s="375" t="s">
        <v>82</v>
      </c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73">
        <f>'2 - ZTI'!J27</f>
        <v>0</v>
      </c>
      <c r="AH53" s="374"/>
      <c r="AI53" s="374"/>
      <c r="AJ53" s="374"/>
      <c r="AK53" s="374"/>
      <c r="AL53" s="374"/>
      <c r="AM53" s="374"/>
      <c r="AN53" s="373">
        <f t="shared" si="0"/>
        <v>0</v>
      </c>
      <c r="AO53" s="374"/>
      <c r="AP53" s="374"/>
      <c r="AQ53" s="100" t="s">
        <v>79</v>
      </c>
      <c r="AR53" s="101"/>
      <c r="AS53" s="102">
        <v>0</v>
      </c>
      <c r="AT53" s="103">
        <f t="shared" si="1"/>
        <v>0</v>
      </c>
      <c r="AU53" s="104">
        <f>'2 - ZTI'!P79</f>
        <v>0</v>
      </c>
      <c r="AV53" s="103">
        <f>'2 - ZTI'!J30</f>
        <v>0</v>
      </c>
      <c r="AW53" s="103">
        <f>'2 - ZTI'!J31</f>
        <v>0</v>
      </c>
      <c r="AX53" s="103">
        <f>'2 - ZTI'!J32</f>
        <v>0</v>
      </c>
      <c r="AY53" s="103">
        <f>'2 - ZTI'!J33</f>
        <v>0</v>
      </c>
      <c r="AZ53" s="103">
        <f>'2 - ZTI'!F30</f>
        <v>0</v>
      </c>
      <c r="BA53" s="103">
        <f>'2 - ZTI'!F31</f>
        <v>0</v>
      </c>
      <c r="BB53" s="103">
        <f>'2 - ZTI'!F32</f>
        <v>0</v>
      </c>
      <c r="BC53" s="103">
        <f>'2 - ZTI'!F33</f>
        <v>0</v>
      </c>
      <c r="BD53" s="105">
        <f>'2 - ZTI'!F34</f>
        <v>0</v>
      </c>
      <c r="BT53" s="106" t="s">
        <v>77</v>
      </c>
      <c r="BV53" s="106" t="s">
        <v>74</v>
      </c>
      <c r="BW53" s="106" t="s">
        <v>83</v>
      </c>
      <c r="BX53" s="106" t="s">
        <v>7</v>
      </c>
      <c r="CL53" s="106" t="s">
        <v>21</v>
      </c>
      <c r="CM53" s="106" t="s">
        <v>81</v>
      </c>
    </row>
    <row r="54" spans="1:91" s="5" customFormat="1" ht="16.5" customHeight="1">
      <c r="A54" s="96" t="s">
        <v>76</v>
      </c>
      <c r="B54" s="97"/>
      <c r="C54" s="98"/>
      <c r="D54" s="375" t="s">
        <v>84</v>
      </c>
      <c r="E54" s="375"/>
      <c r="F54" s="375"/>
      <c r="G54" s="375"/>
      <c r="H54" s="375"/>
      <c r="I54" s="99"/>
      <c r="J54" s="375" t="s">
        <v>85</v>
      </c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375"/>
      <c r="AE54" s="375"/>
      <c r="AF54" s="375"/>
      <c r="AG54" s="373">
        <f>'3 - Silnoproud'!J27</f>
        <v>0</v>
      </c>
      <c r="AH54" s="374"/>
      <c r="AI54" s="374"/>
      <c r="AJ54" s="374"/>
      <c r="AK54" s="374"/>
      <c r="AL54" s="374"/>
      <c r="AM54" s="374"/>
      <c r="AN54" s="373">
        <f t="shared" si="0"/>
        <v>0</v>
      </c>
      <c r="AO54" s="374"/>
      <c r="AP54" s="374"/>
      <c r="AQ54" s="100" t="s">
        <v>79</v>
      </c>
      <c r="AR54" s="101"/>
      <c r="AS54" s="102">
        <v>0</v>
      </c>
      <c r="AT54" s="103">
        <f t="shared" si="1"/>
        <v>0</v>
      </c>
      <c r="AU54" s="104">
        <f>'3 - Silnoproud'!P81</f>
        <v>0</v>
      </c>
      <c r="AV54" s="103">
        <f>'3 - Silnoproud'!J30</f>
        <v>0</v>
      </c>
      <c r="AW54" s="103">
        <f>'3 - Silnoproud'!J31</f>
        <v>0</v>
      </c>
      <c r="AX54" s="103">
        <f>'3 - Silnoproud'!J32</f>
        <v>0</v>
      </c>
      <c r="AY54" s="103">
        <f>'3 - Silnoproud'!J33</f>
        <v>0</v>
      </c>
      <c r="AZ54" s="103">
        <f>'3 - Silnoproud'!F30</f>
        <v>0</v>
      </c>
      <c r="BA54" s="103">
        <f>'3 - Silnoproud'!F31</f>
        <v>0</v>
      </c>
      <c r="BB54" s="103">
        <f>'3 - Silnoproud'!F32</f>
        <v>0</v>
      </c>
      <c r="BC54" s="103">
        <f>'3 - Silnoproud'!F33</f>
        <v>0</v>
      </c>
      <c r="BD54" s="105">
        <f>'3 - Silnoproud'!F34</f>
        <v>0</v>
      </c>
      <c r="BT54" s="106" t="s">
        <v>77</v>
      </c>
      <c r="BV54" s="106" t="s">
        <v>74</v>
      </c>
      <c r="BW54" s="106" t="s">
        <v>86</v>
      </c>
      <c r="BX54" s="106" t="s">
        <v>7</v>
      </c>
      <c r="CL54" s="106" t="s">
        <v>21</v>
      </c>
      <c r="CM54" s="106" t="s">
        <v>81</v>
      </c>
    </row>
    <row r="55" spans="1:91" s="5" customFormat="1" ht="16.5" customHeight="1">
      <c r="A55" s="96" t="s">
        <v>76</v>
      </c>
      <c r="B55" s="97"/>
      <c r="C55" s="98"/>
      <c r="D55" s="375" t="s">
        <v>87</v>
      </c>
      <c r="E55" s="375"/>
      <c r="F55" s="375"/>
      <c r="G55" s="375"/>
      <c r="H55" s="375"/>
      <c r="I55" s="99"/>
      <c r="J55" s="375" t="s">
        <v>88</v>
      </c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75"/>
      <c r="X55" s="375"/>
      <c r="Y55" s="375"/>
      <c r="Z55" s="375"/>
      <c r="AA55" s="375"/>
      <c r="AB55" s="375"/>
      <c r="AC55" s="375"/>
      <c r="AD55" s="375"/>
      <c r="AE55" s="375"/>
      <c r="AF55" s="375"/>
      <c r="AG55" s="373">
        <f>'4 - Slaboproud'!J27</f>
        <v>0</v>
      </c>
      <c r="AH55" s="374"/>
      <c r="AI55" s="374"/>
      <c r="AJ55" s="374"/>
      <c r="AK55" s="374"/>
      <c r="AL55" s="374"/>
      <c r="AM55" s="374"/>
      <c r="AN55" s="373">
        <f t="shared" si="0"/>
        <v>0</v>
      </c>
      <c r="AO55" s="374"/>
      <c r="AP55" s="374"/>
      <c r="AQ55" s="100" t="s">
        <v>79</v>
      </c>
      <c r="AR55" s="101"/>
      <c r="AS55" s="102">
        <v>0</v>
      </c>
      <c r="AT55" s="103">
        <f t="shared" si="1"/>
        <v>0</v>
      </c>
      <c r="AU55" s="104">
        <f>'4 - Slaboproud'!P77</f>
        <v>0</v>
      </c>
      <c r="AV55" s="103">
        <f>'4 - Slaboproud'!J30</f>
        <v>0</v>
      </c>
      <c r="AW55" s="103">
        <f>'4 - Slaboproud'!J31</f>
        <v>0</v>
      </c>
      <c r="AX55" s="103">
        <f>'4 - Slaboproud'!J32</f>
        <v>0</v>
      </c>
      <c r="AY55" s="103">
        <f>'4 - Slaboproud'!J33</f>
        <v>0</v>
      </c>
      <c r="AZ55" s="103">
        <f>'4 - Slaboproud'!F30</f>
        <v>0</v>
      </c>
      <c r="BA55" s="103">
        <f>'4 - Slaboproud'!F31</f>
        <v>0</v>
      </c>
      <c r="BB55" s="103">
        <f>'4 - Slaboproud'!F32</f>
        <v>0</v>
      </c>
      <c r="BC55" s="103">
        <f>'4 - Slaboproud'!F33</f>
        <v>0</v>
      </c>
      <c r="BD55" s="105">
        <f>'4 - Slaboproud'!F34</f>
        <v>0</v>
      </c>
      <c r="BT55" s="106" t="s">
        <v>77</v>
      </c>
      <c r="BV55" s="106" t="s">
        <v>74</v>
      </c>
      <c r="BW55" s="106" t="s">
        <v>89</v>
      </c>
      <c r="BX55" s="106" t="s">
        <v>7</v>
      </c>
      <c r="CL55" s="106" t="s">
        <v>21</v>
      </c>
      <c r="CM55" s="106" t="s">
        <v>81</v>
      </c>
    </row>
    <row r="56" spans="1:91" s="5" customFormat="1" ht="16.5" customHeight="1">
      <c r="A56" s="96" t="s">
        <v>76</v>
      </c>
      <c r="B56" s="97"/>
      <c r="C56" s="98"/>
      <c r="D56" s="375" t="s">
        <v>90</v>
      </c>
      <c r="E56" s="375"/>
      <c r="F56" s="375"/>
      <c r="G56" s="375"/>
      <c r="H56" s="375"/>
      <c r="I56" s="99"/>
      <c r="J56" s="375" t="s">
        <v>91</v>
      </c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375"/>
      <c r="Y56" s="375"/>
      <c r="Z56" s="375"/>
      <c r="AA56" s="375"/>
      <c r="AB56" s="375"/>
      <c r="AC56" s="375"/>
      <c r="AD56" s="375"/>
      <c r="AE56" s="375"/>
      <c r="AF56" s="375"/>
      <c r="AG56" s="373">
        <f>'5 - ÚT'!J27</f>
        <v>0</v>
      </c>
      <c r="AH56" s="374"/>
      <c r="AI56" s="374"/>
      <c r="AJ56" s="374"/>
      <c r="AK56" s="374"/>
      <c r="AL56" s="374"/>
      <c r="AM56" s="374"/>
      <c r="AN56" s="373">
        <f t="shared" si="0"/>
        <v>0</v>
      </c>
      <c r="AO56" s="374"/>
      <c r="AP56" s="374"/>
      <c r="AQ56" s="100" t="s">
        <v>79</v>
      </c>
      <c r="AR56" s="101"/>
      <c r="AS56" s="107">
        <v>0</v>
      </c>
      <c r="AT56" s="108">
        <f t="shared" si="1"/>
        <v>0</v>
      </c>
      <c r="AU56" s="109">
        <f>'5 - ÚT'!P87</f>
        <v>0</v>
      </c>
      <c r="AV56" s="108">
        <f>'5 - ÚT'!J30</f>
        <v>0</v>
      </c>
      <c r="AW56" s="108">
        <f>'5 - ÚT'!J31</f>
        <v>0</v>
      </c>
      <c r="AX56" s="108">
        <f>'5 - ÚT'!J32</f>
        <v>0</v>
      </c>
      <c r="AY56" s="108">
        <f>'5 - ÚT'!J33</f>
        <v>0</v>
      </c>
      <c r="AZ56" s="108">
        <f>'5 - ÚT'!F30</f>
        <v>0</v>
      </c>
      <c r="BA56" s="108">
        <f>'5 - ÚT'!F31</f>
        <v>0</v>
      </c>
      <c r="BB56" s="108">
        <f>'5 - ÚT'!F32</f>
        <v>0</v>
      </c>
      <c r="BC56" s="108">
        <f>'5 - ÚT'!F33</f>
        <v>0</v>
      </c>
      <c r="BD56" s="110">
        <f>'5 - ÚT'!F34</f>
        <v>0</v>
      </c>
      <c r="BT56" s="106" t="s">
        <v>77</v>
      </c>
      <c r="BV56" s="106" t="s">
        <v>74</v>
      </c>
      <c r="BW56" s="106" t="s">
        <v>92</v>
      </c>
      <c r="BX56" s="106" t="s">
        <v>7</v>
      </c>
      <c r="CL56" s="106" t="s">
        <v>21</v>
      </c>
      <c r="CM56" s="106" t="s">
        <v>81</v>
      </c>
    </row>
    <row r="57" spans="2:44" s="1" customFormat="1" ht="30" customHeight="1">
      <c r="B57" s="41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1"/>
    </row>
    <row r="58" spans="2:44" s="1" customFormat="1" ht="6.9" customHeight="1">
      <c r="B58" s="56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61"/>
    </row>
  </sheetData>
  <sheetProtection algorithmName="SHA-512" hashValue="cdKNUxfgQGet0e5ffX0Y/rvLKDai3hObJTOThu4dcfvp+/j5NEGqMqbFZbeQPjTnT1bLDs3LDNWDe3f2RzLUCA==" saltValue="FWhSqnRb+OLBaCLGsCXbUK1Ab/ykOB93vKCnsW/IrqtV4bV9pHmjKwu97VFs7VvJ8fxcz3hH8EeFgNMPzFIaJQ==" spinCount="100000" sheet="1" objects="1" scenarios="1" formatColumns="0" formatRows="0"/>
  <mergeCells count="57">
    <mergeCell ref="AR2:BE2"/>
    <mergeCell ref="AN56:AP56"/>
    <mergeCell ref="AG56:AM56"/>
    <mergeCell ref="D56:H56"/>
    <mergeCell ref="J56:AF56"/>
    <mergeCell ref="AG51:AM51"/>
    <mergeCell ref="AN51:AP51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1 - Stavebně architektoni...'!C2" display="/"/>
    <hyperlink ref="A53" location="'2 - ZTI'!C2" display="/"/>
    <hyperlink ref="A54" location="'3 - Silnoproud'!C2" display="/"/>
    <hyperlink ref="A55" location="'4 - Slaboproud'!C2" display="/"/>
    <hyperlink ref="A56" location="'5 - ÚT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93</v>
      </c>
      <c r="G1" s="387" t="s">
        <v>94</v>
      </c>
      <c r="H1" s="387"/>
      <c r="I1" s="115"/>
      <c r="J1" s="114" t="s">
        <v>95</v>
      </c>
      <c r="K1" s="113" t="s">
        <v>96</v>
      </c>
      <c r="L1" s="114" t="s">
        <v>97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4" t="s">
        <v>80</v>
      </c>
    </row>
    <row r="3" spans="2:46" ht="6.9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81</v>
      </c>
    </row>
    <row r="4" spans="2:46" ht="36.9" customHeight="1">
      <c r="B4" s="28"/>
      <c r="C4" s="29"/>
      <c r="D4" s="30" t="s">
        <v>98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79" t="str">
        <f>'Rekapitulace stavby'!K6</f>
        <v>Rekonstrukce nebytových prostor 2.NP v objektu ČNB</v>
      </c>
      <c r="F7" s="380"/>
      <c r="G7" s="380"/>
      <c r="H7" s="380"/>
      <c r="I7" s="117"/>
      <c r="J7" s="29"/>
      <c r="K7" s="31"/>
    </row>
    <row r="8" spans="2:11" s="1" customFormat="1" ht="13.2">
      <c r="B8" s="41"/>
      <c r="C8" s="42"/>
      <c r="D8" s="37" t="s">
        <v>99</v>
      </c>
      <c r="E8" s="42"/>
      <c r="F8" s="42"/>
      <c r="G8" s="42"/>
      <c r="H8" s="42"/>
      <c r="I8" s="118"/>
      <c r="J8" s="42"/>
      <c r="K8" s="45"/>
    </row>
    <row r="9" spans="2:11" s="1" customFormat="1" ht="36.9" customHeight="1">
      <c r="B9" s="41"/>
      <c r="C9" s="42"/>
      <c r="D9" s="42"/>
      <c r="E9" s="381" t="s">
        <v>100</v>
      </c>
      <c r="F9" s="382"/>
      <c r="G9" s="382"/>
      <c r="H9" s="382"/>
      <c r="I9" s="118"/>
      <c r="J9" s="42"/>
      <c r="K9" s="45"/>
    </row>
    <row r="10" spans="2:11" s="1" customFormat="1" ht="12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2. 4. 2018</v>
      </c>
      <c r="K12" s="45"/>
    </row>
    <row r="13" spans="2:11" s="1" customFormat="1" ht="10.8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tr">
        <f>IF('Rekapitulace stavby'!AN10="","",'Rekapitulace stavby'!AN10)</f>
        <v/>
      </c>
      <c r="K14" s="45"/>
    </row>
    <row r="15" spans="2:11" s="1" customFormat="1" ht="18" customHeight="1">
      <c r="B15" s="41"/>
      <c r="C15" s="42"/>
      <c r="D15" s="42"/>
      <c r="E15" s="35" t="str">
        <f>IF('Rekapitulace stavby'!E11="","",'Rekapitulace stavby'!E11)</f>
        <v xml:space="preserve"> </v>
      </c>
      <c r="F15" s="42"/>
      <c r="G15" s="42"/>
      <c r="H15" s="42"/>
      <c r="I15" s="119" t="s">
        <v>30</v>
      </c>
      <c r="J15" s="35" t="str">
        <f>IF('Rekapitulace stavby'!AN11="","",'Rekapitulace stavby'!AN11)</f>
        <v/>
      </c>
      <c r="K15" s="45"/>
    </row>
    <row r="16" spans="2:11" s="1" customFormat="1" ht="6.9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">
        <v>21</v>
      </c>
      <c r="K20" s="45"/>
    </row>
    <row r="21" spans="2:11" s="1" customFormat="1" ht="18" customHeight="1">
      <c r="B21" s="41"/>
      <c r="C21" s="42"/>
      <c r="D21" s="42"/>
      <c r="E21" s="35" t="s">
        <v>34</v>
      </c>
      <c r="F21" s="42"/>
      <c r="G21" s="42"/>
      <c r="H21" s="42"/>
      <c r="I21" s="119" t="s">
        <v>30</v>
      </c>
      <c r="J21" s="35" t="s">
        <v>21</v>
      </c>
      <c r="K21" s="45"/>
    </row>
    <row r="22" spans="2:11" s="1" customFormat="1" ht="6.9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" customHeight="1">
      <c r="B23" s="41"/>
      <c r="C23" s="42"/>
      <c r="D23" s="37" t="s">
        <v>36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48" t="s">
        <v>21</v>
      </c>
      <c r="F24" s="348"/>
      <c r="G24" s="348"/>
      <c r="H24" s="348"/>
      <c r="I24" s="123"/>
      <c r="J24" s="122"/>
      <c r="K24" s="124"/>
    </row>
    <row r="25" spans="2:11" s="1" customFormat="1" ht="6.9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38</v>
      </c>
      <c r="E27" s="42"/>
      <c r="F27" s="42"/>
      <c r="G27" s="42"/>
      <c r="H27" s="42"/>
      <c r="I27" s="118"/>
      <c r="J27" s="128">
        <f>ROUND(J101,2)</f>
        <v>0</v>
      </c>
      <c r="K27" s="45"/>
    </row>
    <row r="28" spans="2:11" s="1" customFormat="1" ht="6.9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" customHeight="1">
      <c r="B29" s="41"/>
      <c r="C29" s="42"/>
      <c r="D29" s="42"/>
      <c r="E29" s="42"/>
      <c r="F29" s="46" t="s">
        <v>40</v>
      </c>
      <c r="G29" s="42"/>
      <c r="H29" s="42"/>
      <c r="I29" s="129" t="s">
        <v>39</v>
      </c>
      <c r="J29" s="46" t="s">
        <v>41</v>
      </c>
      <c r="K29" s="45"/>
    </row>
    <row r="30" spans="2:11" s="1" customFormat="1" ht="14.4" customHeight="1">
      <c r="B30" s="41"/>
      <c r="C30" s="42"/>
      <c r="D30" s="49" t="s">
        <v>42</v>
      </c>
      <c r="E30" s="49" t="s">
        <v>43</v>
      </c>
      <c r="F30" s="130">
        <f>ROUND(SUM(BE101:BE520),2)</f>
        <v>0</v>
      </c>
      <c r="G30" s="42"/>
      <c r="H30" s="42"/>
      <c r="I30" s="131">
        <v>0.21</v>
      </c>
      <c r="J30" s="130">
        <f>ROUND(ROUND((SUM(BE101:BE520)),2)*I30,2)</f>
        <v>0</v>
      </c>
      <c r="K30" s="45"/>
    </row>
    <row r="31" spans="2:11" s="1" customFormat="1" ht="14.4" customHeight="1">
      <c r="B31" s="41"/>
      <c r="C31" s="42"/>
      <c r="D31" s="42"/>
      <c r="E31" s="49" t="s">
        <v>44</v>
      </c>
      <c r="F31" s="130">
        <f>ROUND(SUM(BF101:BF520),2)</f>
        <v>0</v>
      </c>
      <c r="G31" s="42"/>
      <c r="H31" s="42"/>
      <c r="I31" s="131">
        <v>0.15</v>
      </c>
      <c r="J31" s="130">
        <f>ROUND(ROUND((SUM(BF101:BF520)),2)*I31,2)</f>
        <v>0</v>
      </c>
      <c r="K31" s="45"/>
    </row>
    <row r="32" spans="2:11" s="1" customFormat="1" ht="14.4" customHeight="1" hidden="1">
      <c r="B32" s="41"/>
      <c r="C32" s="42"/>
      <c r="D32" s="42"/>
      <c r="E32" s="49" t="s">
        <v>45</v>
      </c>
      <c r="F32" s="130">
        <f>ROUND(SUM(BG101:BG520),2)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" customHeight="1" hidden="1">
      <c r="B33" s="41"/>
      <c r="C33" s="42"/>
      <c r="D33" s="42"/>
      <c r="E33" s="49" t="s">
        <v>46</v>
      </c>
      <c r="F33" s="130">
        <f>ROUND(SUM(BH101:BH520),2)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" customHeight="1" hidden="1">
      <c r="B34" s="41"/>
      <c r="C34" s="42"/>
      <c r="D34" s="42"/>
      <c r="E34" s="49" t="s">
        <v>47</v>
      </c>
      <c r="F34" s="130">
        <f>ROUND(SUM(BI101:BI520),2)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48</v>
      </c>
      <c r="E36" s="79"/>
      <c r="F36" s="79"/>
      <c r="G36" s="134" t="s">
        <v>49</v>
      </c>
      <c r="H36" s="135" t="s">
        <v>50</v>
      </c>
      <c r="I36" s="136"/>
      <c r="J36" s="137">
        <f>SUM(J27:J34)</f>
        <v>0</v>
      </c>
      <c r="K36" s="138"/>
    </row>
    <row r="37" spans="2:11" s="1" customFormat="1" ht="14.4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" customHeight="1">
      <c r="B42" s="41"/>
      <c r="C42" s="30" t="s">
        <v>101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9" t="str">
        <f>E7</f>
        <v>Rekonstrukce nebytových prostor 2.NP v objektu ČNB</v>
      </c>
      <c r="F45" s="380"/>
      <c r="G45" s="380"/>
      <c r="H45" s="380"/>
      <c r="I45" s="118"/>
      <c r="J45" s="42"/>
      <c r="K45" s="45"/>
    </row>
    <row r="46" spans="2:11" s="1" customFormat="1" ht="14.4" customHeight="1">
      <c r="B46" s="41"/>
      <c r="C46" s="37" t="s">
        <v>99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1" t="str">
        <f>E9</f>
        <v>1 - Stavebně architektonické řešení</v>
      </c>
      <c r="F47" s="382"/>
      <c r="G47" s="382"/>
      <c r="H47" s="382"/>
      <c r="I47" s="118"/>
      <c r="J47" s="42"/>
      <c r="K47" s="45"/>
    </row>
    <row r="48" spans="2:11" s="1" customFormat="1" ht="6.9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ČNB pobočka Plzeň, Husova 2727/10</v>
      </c>
      <c r="G49" s="42"/>
      <c r="H49" s="42"/>
      <c r="I49" s="119" t="s">
        <v>25</v>
      </c>
      <c r="J49" s="120" t="str">
        <f>IF(J12="","",J12)</f>
        <v>2. 4. 2018</v>
      </c>
      <c r="K49" s="45"/>
    </row>
    <row r="50" spans="2:11" s="1" customFormat="1" ht="6.9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2">
      <c r="B51" s="41"/>
      <c r="C51" s="37" t="s">
        <v>27</v>
      </c>
      <c r="D51" s="42"/>
      <c r="E51" s="42"/>
      <c r="F51" s="35" t="str">
        <f>E15</f>
        <v xml:space="preserve"> </v>
      </c>
      <c r="G51" s="42"/>
      <c r="H51" s="42"/>
      <c r="I51" s="119" t="s">
        <v>33</v>
      </c>
      <c r="J51" s="348" t="str">
        <f>E21</f>
        <v>DES Praha s.r.o.</v>
      </c>
      <c r="K51" s="45"/>
    </row>
    <row r="52" spans="2:11" s="1" customFormat="1" ht="14.4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3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102</v>
      </c>
      <c r="D54" s="132"/>
      <c r="E54" s="132"/>
      <c r="F54" s="132"/>
      <c r="G54" s="132"/>
      <c r="H54" s="132"/>
      <c r="I54" s="145"/>
      <c r="J54" s="146" t="s">
        <v>103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104</v>
      </c>
      <c r="D56" s="42"/>
      <c r="E56" s="42"/>
      <c r="F56" s="42"/>
      <c r="G56" s="42"/>
      <c r="H56" s="42"/>
      <c r="I56" s="118"/>
      <c r="J56" s="128">
        <f>J101</f>
        <v>0</v>
      </c>
      <c r="K56" s="45"/>
      <c r="AU56" s="24" t="s">
        <v>105</v>
      </c>
    </row>
    <row r="57" spans="2:11" s="7" customFormat="1" ht="24.9" customHeight="1">
      <c r="B57" s="149"/>
      <c r="C57" s="150"/>
      <c r="D57" s="151" t="s">
        <v>106</v>
      </c>
      <c r="E57" s="152"/>
      <c r="F57" s="152"/>
      <c r="G57" s="152"/>
      <c r="H57" s="152"/>
      <c r="I57" s="153"/>
      <c r="J57" s="154">
        <f>J102</f>
        <v>0</v>
      </c>
      <c r="K57" s="155"/>
    </row>
    <row r="58" spans="2:11" s="8" customFormat="1" ht="19.95" customHeight="1">
      <c r="B58" s="156"/>
      <c r="C58" s="157"/>
      <c r="D58" s="158" t="s">
        <v>107</v>
      </c>
      <c r="E58" s="159"/>
      <c r="F58" s="159"/>
      <c r="G58" s="159"/>
      <c r="H58" s="159"/>
      <c r="I58" s="160"/>
      <c r="J58" s="161">
        <f>J103</f>
        <v>0</v>
      </c>
      <c r="K58" s="162"/>
    </row>
    <row r="59" spans="2:11" s="8" customFormat="1" ht="19.95" customHeight="1">
      <c r="B59" s="156"/>
      <c r="C59" s="157"/>
      <c r="D59" s="158" t="s">
        <v>108</v>
      </c>
      <c r="E59" s="159"/>
      <c r="F59" s="159"/>
      <c r="G59" s="159"/>
      <c r="H59" s="159"/>
      <c r="I59" s="160"/>
      <c r="J59" s="161">
        <f>J134</f>
        <v>0</v>
      </c>
      <c r="K59" s="162"/>
    </row>
    <row r="60" spans="2:11" s="8" customFormat="1" ht="19.95" customHeight="1">
      <c r="B60" s="156"/>
      <c r="C60" s="157"/>
      <c r="D60" s="158" t="s">
        <v>109</v>
      </c>
      <c r="E60" s="159"/>
      <c r="F60" s="159"/>
      <c r="G60" s="159"/>
      <c r="H60" s="159"/>
      <c r="I60" s="160"/>
      <c r="J60" s="161">
        <f>J174</f>
        <v>0</v>
      </c>
      <c r="K60" s="162"/>
    </row>
    <row r="61" spans="2:11" s="8" customFormat="1" ht="19.95" customHeight="1">
      <c r="B61" s="156"/>
      <c r="C61" s="157"/>
      <c r="D61" s="158" t="s">
        <v>110</v>
      </c>
      <c r="E61" s="159"/>
      <c r="F61" s="159"/>
      <c r="G61" s="159"/>
      <c r="H61" s="159"/>
      <c r="I61" s="160"/>
      <c r="J61" s="161">
        <f>J197</f>
        <v>0</v>
      </c>
      <c r="K61" s="162"/>
    </row>
    <row r="62" spans="2:11" s="8" customFormat="1" ht="19.95" customHeight="1">
      <c r="B62" s="156"/>
      <c r="C62" s="157"/>
      <c r="D62" s="158" t="s">
        <v>111</v>
      </c>
      <c r="E62" s="159"/>
      <c r="F62" s="159"/>
      <c r="G62" s="159"/>
      <c r="H62" s="159"/>
      <c r="I62" s="160"/>
      <c r="J62" s="161">
        <f>J205</f>
        <v>0</v>
      </c>
      <c r="K62" s="162"/>
    </row>
    <row r="63" spans="2:11" s="8" customFormat="1" ht="19.95" customHeight="1">
      <c r="B63" s="156"/>
      <c r="C63" s="157"/>
      <c r="D63" s="158" t="s">
        <v>112</v>
      </c>
      <c r="E63" s="159"/>
      <c r="F63" s="159"/>
      <c r="G63" s="159"/>
      <c r="H63" s="159"/>
      <c r="I63" s="160"/>
      <c r="J63" s="161">
        <f>J212</f>
        <v>0</v>
      </c>
      <c r="K63" s="162"/>
    </row>
    <row r="64" spans="2:11" s="7" customFormat="1" ht="24.9" customHeight="1">
      <c r="B64" s="149"/>
      <c r="C64" s="150"/>
      <c r="D64" s="151" t="s">
        <v>113</v>
      </c>
      <c r="E64" s="152"/>
      <c r="F64" s="152"/>
      <c r="G64" s="152"/>
      <c r="H64" s="152"/>
      <c r="I64" s="153"/>
      <c r="J64" s="154">
        <f>J214</f>
        <v>0</v>
      </c>
      <c r="K64" s="155"/>
    </row>
    <row r="65" spans="2:11" s="8" customFormat="1" ht="19.95" customHeight="1">
      <c r="B65" s="156"/>
      <c r="C65" s="157"/>
      <c r="D65" s="158" t="s">
        <v>114</v>
      </c>
      <c r="E65" s="159"/>
      <c r="F65" s="159"/>
      <c r="G65" s="159"/>
      <c r="H65" s="159"/>
      <c r="I65" s="160"/>
      <c r="J65" s="161">
        <f>J215</f>
        <v>0</v>
      </c>
      <c r="K65" s="162"/>
    </row>
    <row r="66" spans="2:11" s="8" customFormat="1" ht="19.95" customHeight="1">
      <c r="B66" s="156"/>
      <c r="C66" s="157"/>
      <c r="D66" s="158" t="s">
        <v>115</v>
      </c>
      <c r="E66" s="159"/>
      <c r="F66" s="159"/>
      <c r="G66" s="159"/>
      <c r="H66" s="159"/>
      <c r="I66" s="160"/>
      <c r="J66" s="161">
        <f>J228</f>
        <v>0</v>
      </c>
      <c r="K66" s="162"/>
    </row>
    <row r="67" spans="2:11" s="8" customFormat="1" ht="14.85" customHeight="1">
      <c r="B67" s="156"/>
      <c r="C67" s="157"/>
      <c r="D67" s="158" t="s">
        <v>116</v>
      </c>
      <c r="E67" s="159"/>
      <c r="F67" s="159"/>
      <c r="G67" s="159"/>
      <c r="H67" s="159"/>
      <c r="I67" s="160"/>
      <c r="J67" s="161">
        <f>J236</f>
        <v>0</v>
      </c>
      <c r="K67" s="162"/>
    </row>
    <row r="68" spans="2:11" s="8" customFormat="1" ht="19.95" customHeight="1">
      <c r="B68" s="156"/>
      <c r="C68" s="157"/>
      <c r="D68" s="158" t="s">
        <v>117</v>
      </c>
      <c r="E68" s="159"/>
      <c r="F68" s="159"/>
      <c r="G68" s="159"/>
      <c r="H68" s="159"/>
      <c r="I68" s="160"/>
      <c r="J68" s="161">
        <f>J240</f>
        <v>0</v>
      </c>
      <c r="K68" s="162"/>
    </row>
    <row r="69" spans="2:11" s="8" customFormat="1" ht="19.95" customHeight="1">
      <c r="B69" s="156"/>
      <c r="C69" s="157"/>
      <c r="D69" s="158" t="s">
        <v>118</v>
      </c>
      <c r="E69" s="159"/>
      <c r="F69" s="159"/>
      <c r="G69" s="159"/>
      <c r="H69" s="159"/>
      <c r="I69" s="160"/>
      <c r="J69" s="161">
        <f>J263</f>
        <v>0</v>
      </c>
      <c r="K69" s="162"/>
    </row>
    <row r="70" spans="2:11" s="8" customFormat="1" ht="19.95" customHeight="1">
      <c r="B70" s="156"/>
      <c r="C70" s="157"/>
      <c r="D70" s="158" t="s">
        <v>119</v>
      </c>
      <c r="E70" s="159"/>
      <c r="F70" s="159"/>
      <c r="G70" s="159"/>
      <c r="H70" s="159"/>
      <c r="I70" s="160"/>
      <c r="J70" s="161">
        <f>J316</f>
        <v>0</v>
      </c>
      <c r="K70" s="162"/>
    </row>
    <row r="71" spans="2:11" s="8" customFormat="1" ht="19.95" customHeight="1">
      <c r="B71" s="156"/>
      <c r="C71" s="157"/>
      <c r="D71" s="158" t="s">
        <v>120</v>
      </c>
      <c r="E71" s="159"/>
      <c r="F71" s="159"/>
      <c r="G71" s="159"/>
      <c r="H71" s="159"/>
      <c r="I71" s="160"/>
      <c r="J71" s="161">
        <f>J327</f>
        <v>0</v>
      </c>
      <c r="K71" s="162"/>
    </row>
    <row r="72" spans="2:11" s="8" customFormat="1" ht="19.95" customHeight="1">
      <c r="B72" s="156"/>
      <c r="C72" s="157"/>
      <c r="D72" s="158" t="s">
        <v>121</v>
      </c>
      <c r="E72" s="159"/>
      <c r="F72" s="159"/>
      <c r="G72" s="159"/>
      <c r="H72" s="159"/>
      <c r="I72" s="160"/>
      <c r="J72" s="161">
        <f>J369</f>
        <v>0</v>
      </c>
      <c r="K72" s="162"/>
    </row>
    <row r="73" spans="2:11" s="8" customFormat="1" ht="19.95" customHeight="1">
      <c r="B73" s="156"/>
      <c r="C73" s="157"/>
      <c r="D73" s="158" t="s">
        <v>122</v>
      </c>
      <c r="E73" s="159"/>
      <c r="F73" s="159"/>
      <c r="G73" s="159"/>
      <c r="H73" s="159"/>
      <c r="I73" s="160"/>
      <c r="J73" s="161">
        <f>J440</f>
        <v>0</v>
      </c>
      <c r="K73" s="162"/>
    </row>
    <row r="74" spans="2:11" s="8" customFormat="1" ht="19.95" customHeight="1">
      <c r="B74" s="156"/>
      <c r="C74" s="157"/>
      <c r="D74" s="158" t="s">
        <v>123</v>
      </c>
      <c r="E74" s="159"/>
      <c r="F74" s="159"/>
      <c r="G74" s="159"/>
      <c r="H74" s="159"/>
      <c r="I74" s="160"/>
      <c r="J74" s="161">
        <f>J491</f>
        <v>0</v>
      </c>
      <c r="K74" s="162"/>
    </row>
    <row r="75" spans="2:11" s="8" customFormat="1" ht="19.95" customHeight="1">
      <c r="B75" s="156"/>
      <c r="C75" s="157"/>
      <c r="D75" s="158" t="s">
        <v>124</v>
      </c>
      <c r="E75" s="159"/>
      <c r="F75" s="159"/>
      <c r="G75" s="159"/>
      <c r="H75" s="159"/>
      <c r="I75" s="160"/>
      <c r="J75" s="161">
        <f>J502</f>
        <v>0</v>
      </c>
      <c r="K75" s="162"/>
    </row>
    <row r="76" spans="2:11" s="7" customFormat="1" ht="24.9" customHeight="1">
      <c r="B76" s="149"/>
      <c r="C76" s="150"/>
      <c r="D76" s="151" t="s">
        <v>125</v>
      </c>
      <c r="E76" s="152"/>
      <c r="F76" s="152"/>
      <c r="G76" s="152"/>
      <c r="H76" s="152"/>
      <c r="I76" s="153"/>
      <c r="J76" s="154">
        <f>J510</f>
        <v>0</v>
      </c>
      <c r="K76" s="155"/>
    </row>
    <row r="77" spans="2:11" s="8" customFormat="1" ht="19.95" customHeight="1">
      <c r="B77" s="156"/>
      <c r="C77" s="157"/>
      <c r="D77" s="158" t="s">
        <v>126</v>
      </c>
      <c r="E77" s="159"/>
      <c r="F77" s="159"/>
      <c r="G77" s="159"/>
      <c r="H77" s="159"/>
      <c r="I77" s="160"/>
      <c r="J77" s="161">
        <f>J511</f>
        <v>0</v>
      </c>
      <c r="K77" s="162"/>
    </row>
    <row r="78" spans="2:11" s="8" customFormat="1" ht="19.95" customHeight="1">
      <c r="B78" s="156"/>
      <c r="C78" s="157"/>
      <c r="D78" s="158" t="s">
        <v>127</v>
      </c>
      <c r="E78" s="159"/>
      <c r="F78" s="159"/>
      <c r="G78" s="159"/>
      <c r="H78" s="159"/>
      <c r="I78" s="160"/>
      <c r="J78" s="161">
        <f>J513</f>
        <v>0</v>
      </c>
      <c r="K78" s="162"/>
    </row>
    <row r="79" spans="2:11" s="8" customFormat="1" ht="19.95" customHeight="1">
      <c r="B79" s="156"/>
      <c r="C79" s="157"/>
      <c r="D79" s="158" t="s">
        <v>128</v>
      </c>
      <c r="E79" s="159"/>
      <c r="F79" s="159"/>
      <c r="G79" s="159"/>
      <c r="H79" s="159"/>
      <c r="I79" s="160"/>
      <c r="J79" s="161">
        <f>J515</f>
        <v>0</v>
      </c>
      <c r="K79" s="162"/>
    </row>
    <row r="80" spans="2:11" s="8" customFormat="1" ht="19.95" customHeight="1">
      <c r="B80" s="156"/>
      <c r="C80" s="157"/>
      <c r="D80" s="158" t="s">
        <v>129</v>
      </c>
      <c r="E80" s="159"/>
      <c r="F80" s="159"/>
      <c r="G80" s="159"/>
      <c r="H80" s="159"/>
      <c r="I80" s="160"/>
      <c r="J80" s="161">
        <f>J517</f>
        <v>0</v>
      </c>
      <c r="K80" s="162"/>
    </row>
    <row r="81" spans="2:11" s="8" customFormat="1" ht="19.95" customHeight="1">
      <c r="B81" s="156"/>
      <c r="C81" s="157"/>
      <c r="D81" s="158" t="s">
        <v>130</v>
      </c>
      <c r="E81" s="159"/>
      <c r="F81" s="159"/>
      <c r="G81" s="159"/>
      <c r="H81" s="159"/>
      <c r="I81" s="160"/>
      <c r="J81" s="161">
        <f>J519</f>
        <v>0</v>
      </c>
      <c r="K81" s="162"/>
    </row>
    <row r="82" spans="2:11" s="1" customFormat="1" ht="21.75" customHeight="1">
      <c r="B82" s="41"/>
      <c r="C82" s="42"/>
      <c r="D82" s="42"/>
      <c r="E82" s="42"/>
      <c r="F82" s="42"/>
      <c r="G82" s="42"/>
      <c r="H82" s="42"/>
      <c r="I82" s="118"/>
      <c r="J82" s="42"/>
      <c r="K82" s="45"/>
    </row>
    <row r="83" spans="2:11" s="1" customFormat="1" ht="6.9" customHeight="1">
      <c r="B83" s="56"/>
      <c r="C83" s="57"/>
      <c r="D83" s="57"/>
      <c r="E83" s="57"/>
      <c r="F83" s="57"/>
      <c r="G83" s="57"/>
      <c r="H83" s="57"/>
      <c r="I83" s="139"/>
      <c r="J83" s="57"/>
      <c r="K83" s="58"/>
    </row>
    <row r="87" spans="2:12" s="1" customFormat="1" ht="6.9" customHeight="1">
      <c r="B87" s="59"/>
      <c r="C87" s="60"/>
      <c r="D87" s="60"/>
      <c r="E87" s="60"/>
      <c r="F87" s="60"/>
      <c r="G87" s="60"/>
      <c r="H87" s="60"/>
      <c r="I87" s="142"/>
      <c r="J87" s="60"/>
      <c r="K87" s="60"/>
      <c r="L87" s="61"/>
    </row>
    <row r="88" spans="2:12" s="1" customFormat="1" ht="36.9" customHeight="1">
      <c r="B88" s="41"/>
      <c r="C88" s="62" t="s">
        <v>131</v>
      </c>
      <c r="D88" s="63"/>
      <c r="E88" s="63"/>
      <c r="F88" s="63"/>
      <c r="G88" s="63"/>
      <c r="H88" s="63"/>
      <c r="I88" s="163"/>
      <c r="J88" s="63"/>
      <c r="K88" s="63"/>
      <c r="L88" s="61"/>
    </row>
    <row r="89" spans="2:12" s="1" customFormat="1" ht="6.9" customHeight="1">
      <c r="B89" s="41"/>
      <c r="C89" s="63"/>
      <c r="D89" s="63"/>
      <c r="E89" s="63"/>
      <c r="F89" s="63"/>
      <c r="G89" s="63"/>
      <c r="H89" s="63"/>
      <c r="I89" s="163"/>
      <c r="J89" s="63"/>
      <c r="K89" s="63"/>
      <c r="L89" s="61"/>
    </row>
    <row r="90" spans="2:12" s="1" customFormat="1" ht="14.4" customHeight="1">
      <c r="B90" s="41"/>
      <c r="C90" s="65" t="s">
        <v>18</v>
      </c>
      <c r="D90" s="63"/>
      <c r="E90" s="63"/>
      <c r="F90" s="63"/>
      <c r="G90" s="63"/>
      <c r="H90" s="63"/>
      <c r="I90" s="163"/>
      <c r="J90" s="63"/>
      <c r="K90" s="63"/>
      <c r="L90" s="61"/>
    </row>
    <row r="91" spans="2:12" s="1" customFormat="1" ht="16.5" customHeight="1">
      <c r="B91" s="41"/>
      <c r="C91" s="63"/>
      <c r="D91" s="63"/>
      <c r="E91" s="384" t="str">
        <f>E7</f>
        <v>Rekonstrukce nebytových prostor 2.NP v objektu ČNB</v>
      </c>
      <c r="F91" s="385"/>
      <c r="G91" s="385"/>
      <c r="H91" s="385"/>
      <c r="I91" s="163"/>
      <c r="J91" s="63"/>
      <c r="K91" s="63"/>
      <c r="L91" s="61"/>
    </row>
    <row r="92" spans="2:12" s="1" customFormat="1" ht="14.4" customHeight="1">
      <c r="B92" s="41"/>
      <c r="C92" s="65" t="s">
        <v>99</v>
      </c>
      <c r="D92" s="63"/>
      <c r="E92" s="63"/>
      <c r="F92" s="63"/>
      <c r="G92" s="63"/>
      <c r="H92" s="63"/>
      <c r="I92" s="163"/>
      <c r="J92" s="63"/>
      <c r="K92" s="63"/>
      <c r="L92" s="61"/>
    </row>
    <row r="93" spans="2:12" s="1" customFormat="1" ht="17.25" customHeight="1">
      <c r="B93" s="41"/>
      <c r="C93" s="63"/>
      <c r="D93" s="63"/>
      <c r="E93" s="359" t="str">
        <f>E9</f>
        <v>1 - Stavebně architektonické řešení</v>
      </c>
      <c r="F93" s="386"/>
      <c r="G93" s="386"/>
      <c r="H93" s="386"/>
      <c r="I93" s="163"/>
      <c r="J93" s="63"/>
      <c r="K93" s="63"/>
      <c r="L93" s="61"/>
    </row>
    <row r="94" spans="2:12" s="1" customFormat="1" ht="6.9" customHeight="1">
      <c r="B94" s="41"/>
      <c r="C94" s="63"/>
      <c r="D94" s="63"/>
      <c r="E94" s="63"/>
      <c r="F94" s="63"/>
      <c r="G94" s="63"/>
      <c r="H94" s="63"/>
      <c r="I94" s="163"/>
      <c r="J94" s="63"/>
      <c r="K94" s="63"/>
      <c r="L94" s="61"/>
    </row>
    <row r="95" spans="2:12" s="1" customFormat="1" ht="18" customHeight="1">
      <c r="B95" s="41"/>
      <c r="C95" s="65" t="s">
        <v>23</v>
      </c>
      <c r="D95" s="63"/>
      <c r="E95" s="63"/>
      <c r="F95" s="164" t="str">
        <f>F12</f>
        <v>ČNB pobočka Plzeň, Husova 2727/10</v>
      </c>
      <c r="G95" s="63"/>
      <c r="H95" s="63"/>
      <c r="I95" s="165" t="s">
        <v>25</v>
      </c>
      <c r="J95" s="73" t="str">
        <f>IF(J12="","",J12)</f>
        <v>2. 4. 2018</v>
      </c>
      <c r="K95" s="63"/>
      <c r="L95" s="61"/>
    </row>
    <row r="96" spans="2:12" s="1" customFormat="1" ht="6.9" customHeight="1">
      <c r="B96" s="41"/>
      <c r="C96" s="63"/>
      <c r="D96" s="63"/>
      <c r="E96" s="63"/>
      <c r="F96" s="63"/>
      <c r="G96" s="63"/>
      <c r="H96" s="63"/>
      <c r="I96" s="163"/>
      <c r="J96" s="63"/>
      <c r="K96" s="63"/>
      <c r="L96" s="61"/>
    </row>
    <row r="97" spans="2:12" s="1" customFormat="1" ht="13.2">
      <c r="B97" s="41"/>
      <c r="C97" s="65" t="s">
        <v>27</v>
      </c>
      <c r="D97" s="63"/>
      <c r="E97" s="63"/>
      <c r="F97" s="164" t="str">
        <f>E15</f>
        <v xml:space="preserve"> </v>
      </c>
      <c r="G97" s="63"/>
      <c r="H97" s="63"/>
      <c r="I97" s="165" t="s">
        <v>33</v>
      </c>
      <c r="J97" s="164" t="str">
        <f>E21</f>
        <v>DES Praha s.r.o.</v>
      </c>
      <c r="K97" s="63"/>
      <c r="L97" s="61"/>
    </row>
    <row r="98" spans="2:12" s="1" customFormat="1" ht="14.4" customHeight="1">
      <c r="B98" s="41"/>
      <c r="C98" s="65" t="s">
        <v>31</v>
      </c>
      <c r="D98" s="63"/>
      <c r="E98" s="63"/>
      <c r="F98" s="164" t="str">
        <f>IF(E18="","",E18)</f>
        <v/>
      </c>
      <c r="G98" s="63"/>
      <c r="H98" s="63"/>
      <c r="I98" s="163"/>
      <c r="J98" s="63"/>
      <c r="K98" s="63"/>
      <c r="L98" s="61"/>
    </row>
    <row r="99" spans="2:12" s="1" customFormat="1" ht="10.35" customHeight="1">
      <c r="B99" s="41"/>
      <c r="C99" s="63"/>
      <c r="D99" s="63"/>
      <c r="E99" s="63"/>
      <c r="F99" s="63"/>
      <c r="G99" s="63"/>
      <c r="H99" s="63"/>
      <c r="I99" s="163"/>
      <c r="J99" s="63"/>
      <c r="K99" s="63"/>
      <c r="L99" s="61"/>
    </row>
    <row r="100" spans="2:20" s="9" customFormat="1" ht="29.25" customHeight="1">
      <c r="B100" s="166"/>
      <c r="C100" s="167" t="s">
        <v>132</v>
      </c>
      <c r="D100" s="168" t="s">
        <v>57</v>
      </c>
      <c r="E100" s="168" t="s">
        <v>53</v>
      </c>
      <c r="F100" s="168" t="s">
        <v>133</v>
      </c>
      <c r="G100" s="168" t="s">
        <v>134</v>
      </c>
      <c r="H100" s="168" t="s">
        <v>135</v>
      </c>
      <c r="I100" s="169" t="s">
        <v>136</v>
      </c>
      <c r="J100" s="168" t="s">
        <v>103</v>
      </c>
      <c r="K100" s="170" t="s">
        <v>137</v>
      </c>
      <c r="L100" s="171"/>
      <c r="M100" s="81" t="s">
        <v>138</v>
      </c>
      <c r="N100" s="82" t="s">
        <v>42</v>
      </c>
      <c r="O100" s="82" t="s">
        <v>139</v>
      </c>
      <c r="P100" s="82" t="s">
        <v>140</v>
      </c>
      <c r="Q100" s="82" t="s">
        <v>141</v>
      </c>
      <c r="R100" s="82" t="s">
        <v>142</v>
      </c>
      <c r="S100" s="82" t="s">
        <v>143</v>
      </c>
      <c r="T100" s="83" t="s">
        <v>144</v>
      </c>
    </row>
    <row r="101" spans="2:63" s="1" customFormat="1" ht="29.25" customHeight="1">
      <c r="B101" s="41"/>
      <c r="C101" s="87" t="s">
        <v>104</v>
      </c>
      <c r="D101" s="63"/>
      <c r="E101" s="63"/>
      <c r="F101" s="63"/>
      <c r="G101" s="63"/>
      <c r="H101" s="63"/>
      <c r="I101" s="163"/>
      <c r="J101" s="172">
        <f>BK101</f>
        <v>0</v>
      </c>
      <c r="K101" s="63"/>
      <c r="L101" s="61"/>
      <c r="M101" s="84"/>
      <c r="N101" s="85"/>
      <c r="O101" s="85"/>
      <c r="P101" s="173">
        <f>P102+P214+P510</f>
        <v>0</v>
      </c>
      <c r="Q101" s="85"/>
      <c r="R101" s="173">
        <f>R102+R214+R510</f>
        <v>11.305213989999999</v>
      </c>
      <c r="S101" s="85"/>
      <c r="T101" s="174">
        <f>T102+T214+T510</f>
        <v>9.973741799999999</v>
      </c>
      <c r="AT101" s="24" t="s">
        <v>71</v>
      </c>
      <c r="AU101" s="24" t="s">
        <v>105</v>
      </c>
      <c r="BK101" s="175">
        <f>BK102+BK214+BK510</f>
        <v>0</v>
      </c>
    </row>
    <row r="102" spans="2:63" s="10" customFormat="1" ht="37.35" customHeight="1">
      <c r="B102" s="176"/>
      <c r="C102" s="177"/>
      <c r="D102" s="178" t="s">
        <v>71</v>
      </c>
      <c r="E102" s="179" t="s">
        <v>145</v>
      </c>
      <c r="F102" s="179" t="s">
        <v>146</v>
      </c>
      <c r="G102" s="177"/>
      <c r="H102" s="177"/>
      <c r="I102" s="180"/>
      <c r="J102" s="181">
        <f>BK102</f>
        <v>0</v>
      </c>
      <c r="K102" s="177"/>
      <c r="L102" s="182"/>
      <c r="M102" s="183"/>
      <c r="N102" s="184"/>
      <c r="O102" s="184"/>
      <c r="P102" s="185">
        <f>P103+P134+P174+P197+P205+P212</f>
        <v>0</v>
      </c>
      <c r="Q102" s="184"/>
      <c r="R102" s="185">
        <f>R103+R134+R174+R197+R205+R212</f>
        <v>5.4821761</v>
      </c>
      <c r="S102" s="184"/>
      <c r="T102" s="186">
        <f>T103+T134+T174+T197+T205+T212</f>
        <v>6.708519999999999</v>
      </c>
      <c r="AR102" s="187" t="s">
        <v>77</v>
      </c>
      <c r="AT102" s="188" t="s">
        <v>71</v>
      </c>
      <c r="AU102" s="188" t="s">
        <v>72</v>
      </c>
      <c r="AY102" s="187" t="s">
        <v>147</v>
      </c>
      <c r="BK102" s="189">
        <f>BK103+BK134+BK174+BK197+BK205+BK212</f>
        <v>0</v>
      </c>
    </row>
    <row r="103" spans="2:63" s="10" customFormat="1" ht="19.95" customHeight="1">
      <c r="B103" s="176"/>
      <c r="C103" s="177"/>
      <c r="D103" s="178" t="s">
        <v>71</v>
      </c>
      <c r="E103" s="190" t="s">
        <v>84</v>
      </c>
      <c r="F103" s="190" t="s">
        <v>148</v>
      </c>
      <c r="G103" s="177"/>
      <c r="H103" s="177"/>
      <c r="I103" s="180"/>
      <c r="J103" s="191">
        <f>BK103</f>
        <v>0</v>
      </c>
      <c r="K103" s="177"/>
      <c r="L103" s="182"/>
      <c r="M103" s="183"/>
      <c r="N103" s="184"/>
      <c r="O103" s="184"/>
      <c r="P103" s="185">
        <f>SUM(P104:P133)</f>
        <v>0</v>
      </c>
      <c r="Q103" s="184"/>
      <c r="R103" s="185">
        <f>SUM(R104:R133)</f>
        <v>2.0685874</v>
      </c>
      <c r="S103" s="184"/>
      <c r="T103" s="186">
        <f>SUM(T104:T133)</f>
        <v>0</v>
      </c>
      <c r="AR103" s="187" t="s">
        <v>77</v>
      </c>
      <c r="AT103" s="188" t="s">
        <v>71</v>
      </c>
      <c r="AU103" s="188" t="s">
        <v>77</v>
      </c>
      <c r="AY103" s="187" t="s">
        <v>147</v>
      </c>
      <c r="BK103" s="189">
        <f>SUM(BK104:BK133)</f>
        <v>0</v>
      </c>
    </row>
    <row r="104" spans="2:65" s="1" customFormat="1" ht="25.5" customHeight="1">
      <c r="B104" s="41"/>
      <c r="C104" s="192" t="s">
        <v>77</v>
      </c>
      <c r="D104" s="192" t="s">
        <v>149</v>
      </c>
      <c r="E104" s="193" t="s">
        <v>150</v>
      </c>
      <c r="F104" s="194" t="s">
        <v>151</v>
      </c>
      <c r="G104" s="195" t="s">
        <v>152</v>
      </c>
      <c r="H104" s="196">
        <v>1.6</v>
      </c>
      <c r="I104" s="197"/>
      <c r="J104" s="198">
        <f>ROUND(I104*H104,2)</f>
        <v>0</v>
      </c>
      <c r="K104" s="194" t="s">
        <v>153</v>
      </c>
      <c r="L104" s="61"/>
      <c r="M104" s="199" t="s">
        <v>21</v>
      </c>
      <c r="N104" s="200" t="s">
        <v>43</v>
      </c>
      <c r="O104" s="42"/>
      <c r="P104" s="201">
        <f>O104*H104</f>
        <v>0</v>
      </c>
      <c r="Q104" s="201">
        <v>0.07427</v>
      </c>
      <c r="R104" s="201">
        <f>Q104*H104</f>
        <v>0.11883200000000001</v>
      </c>
      <c r="S104" s="201">
        <v>0</v>
      </c>
      <c r="T104" s="202">
        <f>S104*H104</f>
        <v>0</v>
      </c>
      <c r="AR104" s="24" t="s">
        <v>87</v>
      </c>
      <c r="AT104" s="24" t="s">
        <v>149</v>
      </c>
      <c r="AU104" s="24" t="s">
        <v>81</v>
      </c>
      <c r="AY104" s="24" t="s">
        <v>147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77</v>
      </c>
      <c r="BK104" s="203">
        <f>ROUND(I104*H104,2)</f>
        <v>0</v>
      </c>
      <c r="BL104" s="24" t="s">
        <v>87</v>
      </c>
      <c r="BM104" s="24" t="s">
        <v>154</v>
      </c>
    </row>
    <row r="105" spans="2:51" s="11" customFormat="1" ht="12">
      <c r="B105" s="204"/>
      <c r="C105" s="205"/>
      <c r="D105" s="206" t="s">
        <v>155</v>
      </c>
      <c r="E105" s="207" t="s">
        <v>21</v>
      </c>
      <c r="F105" s="208" t="s">
        <v>156</v>
      </c>
      <c r="G105" s="205"/>
      <c r="H105" s="207" t="s">
        <v>21</v>
      </c>
      <c r="I105" s="209"/>
      <c r="J105" s="205"/>
      <c r="K105" s="205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155</v>
      </c>
      <c r="AU105" s="214" t="s">
        <v>81</v>
      </c>
      <c r="AV105" s="11" t="s">
        <v>77</v>
      </c>
      <c r="AW105" s="11" t="s">
        <v>35</v>
      </c>
      <c r="AX105" s="11" t="s">
        <v>72</v>
      </c>
      <c r="AY105" s="214" t="s">
        <v>147</v>
      </c>
    </row>
    <row r="106" spans="2:51" s="12" customFormat="1" ht="12">
      <c r="B106" s="215"/>
      <c r="C106" s="216"/>
      <c r="D106" s="206" t="s">
        <v>155</v>
      </c>
      <c r="E106" s="217" t="s">
        <v>21</v>
      </c>
      <c r="F106" s="218" t="s">
        <v>157</v>
      </c>
      <c r="G106" s="216"/>
      <c r="H106" s="219">
        <v>1.44</v>
      </c>
      <c r="I106" s="220"/>
      <c r="J106" s="216"/>
      <c r="K106" s="216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155</v>
      </c>
      <c r="AU106" s="225" t="s">
        <v>81</v>
      </c>
      <c r="AV106" s="12" t="s">
        <v>81</v>
      </c>
      <c r="AW106" s="12" t="s">
        <v>35</v>
      </c>
      <c r="AX106" s="12" t="s">
        <v>72</v>
      </c>
      <c r="AY106" s="225" t="s">
        <v>147</v>
      </c>
    </row>
    <row r="107" spans="2:51" s="12" customFormat="1" ht="12">
      <c r="B107" s="215"/>
      <c r="C107" s="216"/>
      <c r="D107" s="206" t="s">
        <v>155</v>
      </c>
      <c r="E107" s="217" t="s">
        <v>21</v>
      </c>
      <c r="F107" s="218" t="s">
        <v>158</v>
      </c>
      <c r="G107" s="216"/>
      <c r="H107" s="219">
        <v>0.16</v>
      </c>
      <c r="I107" s="220"/>
      <c r="J107" s="216"/>
      <c r="K107" s="216"/>
      <c r="L107" s="221"/>
      <c r="M107" s="222"/>
      <c r="N107" s="223"/>
      <c r="O107" s="223"/>
      <c r="P107" s="223"/>
      <c r="Q107" s="223"/>
      <c r="R107" s="223"/>
      <c r="S107" s="223"/>
      <c r="T107" s="224"/>
      <c r="AT107" s="225" t="s">
        <v>155</v>
      </c>
      <c r="AU107" s="225" t="s">
        <v>81</v>
      </c>
      <c r="AV107" s="12" t="s">
        <v>81</v>
      </c>
      <c r="AW107" s="12" t="s">
        <v>35</v>
      </c>
      <c r="AX107" s="12" t="s">
        <v>72</v>
      </c>
      <c r="AY107" s="225" t="s">
        <v>147</v>
      </c>
    </row>
    <row r="108" spans="2:51" s="13" customFormat="1" ht="12">
      <c r="B108" s="226"/>
      <c r="C108" s="227"/>
      <c r="D108" s="206" t="s">
        <v>155</v>
      </c>
      <c r="E108" s="228" t="s">
        <v>21</v>
      </c>
      <c r="F108" s="229" t="s">
        <v>159</v>
      </c>
      <c r="G108" s="227"/>
      <c r="H108" s="230">
        <v>1.6</v>
      </c>
      <c r="I108" s="231"/>
      <c r="J108" s="227"/>
      <c r="K108" s="227"/>
      <c r="L108" s="232"/>
      <c r="M108" s="233"/>
      <c r="N108" s="234"/>
      <c r="O108" s="234"/>
      <c r="P108" s="234"/>
      <c r="Q108" s="234"/>
      <c r="R108" s="234"/>
      <c r="S108" s="234"/>
      <c r="T108" s="235"/>
      <c r="AT108" s="236" t="s">
        <v>155</v>
      </c>
      <c r="AU108" s="236" t="s">
        <v>81</v>
      </c>
      <c r="AV108" s="13" t="s">
        <v>87</v>
      </c>
      <c r="AW108" s="13" t="s">
        <v>35</v>
      </c>
      <c r="AX108" s="13" t="s">
        <v>77</v>
      </c>
      <c r="AY108" s="236" t="s">
        <v>147</v>
      </c>
    </row>
    <row r="109" spans="2:65" s="1" customFormat="1" ht="16.5" customHeight="1">
      <c r="B109" s="41"/>
      <c r="C109" s="192" t="s">
        <v>81</v>
      </c>
      <c r="D109" s="192" t="s">
        <v>149</v>
      </c>
      <c r="E109" s="193" t="s">
        <v>160</v>
      </c>
      <c r="F109" s="194" t="s">
        <v>161</v>
      </c>
      <c r="G109" s="195" t="s">
        <v>152</v>
      </c>
      <c r="H109" s="196">
        <v>10.8</v>
      </c>
      <c r="I109" s="197"/>
      <c r="J109" s="198">
        <f>ROUND(I109*H109,2)</f>
        <v>0</v>
      </c>
      <c r="K109" s="194" t="s">
        <v>153</v>
      </c>
      <c r="L109" s="61"/>
      <c r="M109" s="199" t="s">
        <v>21</v>
      </c>
      <c r="N109" s="200" t="s">
        <v>43</v>
      </c>
      <c r="O109" s="42"/>
      <c r="P109" s="201">
        <f>O109*H109</f>
        <v>0</v>
      </c>
      <c r="Q109" s="201">
        <v>0.06917</v>
      </c>
      <c r="R109" s="201">
        <f>Q109*H109</f>
        <v>0.747036</v>
      </c>
      <c r="S109" s="201">
        <v>0</v>
      </c>
      <c r="T109" s="202">
        <f>S109*H109</f>
        <v>0</v>
      </c>
      <c r="AR109" s="24" t="s">
        <v>87</v>
      </c>
      <c r="AT109" s="24" t="s">
        <v>149</v>
      </c>
      <c r="AU109" s="24" t="s">
        <v>81</v>
      </c>
      <c r="AY109" s="24" t="s">
        <v>147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77</v>
      </c>
      <c r="BK109" s="203">
        <f>ROUND(I109*H109,2)</f>
        <v>0</v>
      </c>
      <c r="BL109" s="24" t="s">
        <v>87</v>
      </c>
      <c r="BM109" s="24" t="s">
        <v>162</v>
      </c>
    </row>
    <row r="110" spans="2:51" s="11" customFormat="1" ht="12">
      <c r="B110" s="204"/>
      <c r="C110" s="205"/>
      <c r="D110" s="206" t="s">
        <v>155</v>
      </c>
      <c r="E110" s="207" t="s">
        <v>21</v>
      </c>
      <c r="F110" s="208" t="s">
        <v>163</v>
      </c>
      <c r="G110" s="205"/>
      <c r="H110" s="207" t="s">
        <v>21</v>
      </c>
      <c r="I110" s="209"/>
      <c r="J110" s="205"/>
      <c r="K110" s="205"/>
      <c r="L110" s="210"/>
      <c r="M110" s="211"/>
      <c r="N110" s="212"/>
      <c r="O110" s="212"/>
      <c r="P110" s="212"/>
      <c r="Q110" s="212"/>
      <c r="R110" s="212"/>
      <c r="S110" s="212"/>
      <c r="T110" s="213"/>
      <c r="AT110" s="214" t="s">
        <v>155</v>
      </c>
      <c r="AU110" s="214" t="s">
        <v>81</v>
      </c>
      <c r="AV110" s="11" t="s">
        <v>77</v>
      </c>
      <c r="AW110" s="11" t="s">
        <v>35</v>
      </c>
      <c r="AX110" s="11" t="s">
        <v>72</v>
      </c>
      <c r="AY110" s="214" t="s">
        <v>147</v>
      </c>
    </row>
    <row r="111" spans="2:51" s="12" customFormat="1" ht="12">
      <c r="B111" s="215"/>
      <c r="C111" s="216"/>
      <c r="D111" s="206" t="s">
        <v>155</v>
      </c>
      <c r="E111" s="217" t="s">
        <v>21</v>
      </c>
      <c r="F111" s="218" t="s">
        <v>164</v>
      </c>
      <c r="G111" s="216"/>
      <c r="H111" s="219">
        <v>10.8</v>
      </c>
      <c r="I111" s="220"/>
      <c r="J111" s="216"/>
      <c r="K111" s="216"/>
      <c r="L111" s="221"/>
      <c r="M111" s="222"/>
      <c r="N111" s="223"/>
      <c r="O111" s="223"/>
      <c r="P111" s="223"/>
      <c r="Q111" s="223"/>
      <c r="R111" s="223"/>
      <c r="S111" s="223"/>
      <c r="T111" s="224"/>
      <c r="AT111" s="225" t="s">
        <v>155</v>
      </c>
      <c r="AU111" s="225" t="s">
        <v>81</v>
      </c>
      <c r="AV111" s="12" t="s">
        <v>81</v>
      </c>
      <c r="AW111" s="12" t="s">
        <v>35</v>
      </c>
      <c r="AX111" s="12" t="s">
        <v>72</v>
      </c>
      <c r="AY111" s="225" t="s">
        <v>147</v>
      </c>
    </row>
    <row r="112" spans="2:51" s="12" customFormat="1" ht="12">
      <c r="B112" s="215"/>
      <c r="C112" s="216"/>
      <c r="D112" s="206" t="s">
        <v>155</v>
      </c>
      <c r="E112" s="217" t="s">
        <v>21</v>
      </c>
      <c r="F112" s="218" t="s">
        <v>165</v>
      </c>
      <c r="G112" s="216"/>
      <c r="H112" s="219">
        <v>-1.6</v>
      </c>
      <c r="I112" s="220"/>
      <c r="J112" s="216"/>
      <c r="K112" s="216"/>
      <c r="L112" s="221"/>
      <c r="M112" s="222"/>
      <c r="N112" s="223"/>
      <c r="O112" s="223"/>
      <c r="P112" s="223"/>
      <c r="Q112" s="223"/>
      <c r="R112" s="223"/>
      <c r="S112" s="223"/>
      <c r="T112" s="224"/>
      <c r="AT112" s="225" t="s">
        <v>155</v>
      </c>
      <c r="AU112" s="225" t="s">
        <v>81</v>
      </c>
      <c r="AV112" s="12" t="s">
        <v>81</v>
      </c>
      <c r="AW112" s="12" t="s">
        <v>35</v>
      </c>
      <c r="AX112" s="12" t="s">
        <v>72</v>
      </c>
      <c r="AY112" s="225" t="s">
        <v>147</v>
      </c>
    </row>
    <row r="113" spans="2:51" s="11" customFormat="1" ht="12">
      <c r="B113" s="204"/>
      <c r="C113" s="205"/>
      <c r="D113" s="206" t="s">
        <v>155</v>
      </c>
      <c r="E113" s="207" t="s">
        <v>21</v>
      </c>
      <c r="F113" s="208" t="s">
        <v>166</v>
      </c>
      <c r="G113" s="205"/>
      <c r="H113" s="207" t="s">
        <v>21</v>
      </c>
      <c r="I113" s="209"/>
      <c r="J113" s="205"/>
      <c r="K113" s="205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155</v>
      </c>
      <c r="AU113" s="214" t="s">
        <v>81</v>
      </c>
      <c r="AV113" s="11" t="s">
        <v>77</v>
      </c>
      <c r="AW113" s="11" t="s">
        <v>35</v>
      </c>
      <c r="AX113" s="11" t="s">
        <v>72</v>
      </c>
      <c r="AY113" s="214" t="s">
        <v>147</v>
      </c>
    </row>
    <row r="114" spans="2:51" s="12" customFormat="1" ht="12">
      <c r="B114" s="215"/>
      <c r="C114" s="216"/>
      <c r="D114" s="206" t="s">
        <v>155</v>
      </c>
      <c r="E114" s="217" t="s">
        <v>21</v>
      </c>
      <c r="F114" s="218" t="s">
        <v>167</v>
      </c>
      <c r="G114" s="216"/>
      <c r="H114" s="219">
        <v>3</v>
      </c>
      <c r="I114" s="220"/>
      <c r="J114" s="216"/>
      <c r="K114" s="216"/>
      <c r="L114" s="221"/>
      <c r="M114" s="222"/>
      <c r="N114" s="223"/>
      <c r="O114" s="223"/>
      <c r="P114" s="223"/>
      <c r="Q114" s="223"/>
      <c r="R114" s="223"/>
      <c r="S114" s="223"/>
      <c r="T114" s="224"/>
      <c r="AT114" s="225" t="s">
        <v>155</v>
      </c>
      <c r="AU114" s="225" t="s">
        <v>81</v>
      </c>
      <c r="AV114" s="12" t="s">
        <v>81</v>
      </c>
      <c r="AW114" s="12" t="s">
        <v>35</v>
      </c>
      <c r="AX114" s="12" t="s">
        <v>72</v>
      </c>
      <c r="AY114" s="225" t="s">
        <v>147</v>
      </c>
    </row>
    <row r="115" spans="2:51" s="12" customFormat="1" ht="12">
      <c r="B115" s="215"/>
      <c r="C115" s="216"/>
      <c r="D115" s="206" t="s">
        <v>155</v>
      </c>
      <c r="E115" s="217" t="s">
        <v>21</v>
      </c>
      <c r="F115" s="218" t="s">
        <v>168</v>
      </c>
      <c r="G115" s="216"/>
      <c r="H115" s="219">
        <v>-1.4</v>
      </c>
      <c r="I115" s="220"/>
      <c r="J115" s="216"/>
      <c r="K115" s="216"/>
      <c r="L115" s="221"/>
      <c r="M115" s="222"/>
      <c r="N115" s="223"/>
      <c r="O115" s="223"/>
      <c r="P115" s="223"/>
      <c r="Q115" s="223"/>
      <c r="R115" s="223"/>
      <c r="S115" s="223"/>
      <c r="T115" s="224"/>
      <c r="AT115" s="225" t="s">
        <v>155</v>
      </c>
      <c r="AU115" s="225" t="s">
        <v>81</v>
      </c>
      <c r="AV115" s="12" t="s">
        <v>81</v>
      </c>
      <c r="AW115" s="12" t="s">
        <v>35</v>
      </c>
      <c r="AX115" s="12" t="s">
        <v>72</v>
      </c>
      <c r="AY115" s="225" t="s">
        <v>147</v>
      </c>
    </row>
    <row r="116" spans="2:51" s="13" customFormat="1" ht="12">
      <c r="B116" s="226"/>
      <c r="C116" s="227"/>
      <c r="D116" s="206" t="s">
        <v>155</v>
      </c>
      <c r="E116" s="228" t="s">
        <v>21</v>
      </c>
      <c r="F116" s="229" t="s">
        <v>159</v>
      </c>
      <c r="G116" s="227"/>
      <c r="H116" s="230">
        <v>10.8</v>
      </c>
      <c r="I116" s="231"/>
      <c r="J116" s="227"/>
      <c r="K116" s="227"/>
      <c r="L116" s="232"/>
      <c r="M116" s="233"/>
      <c r="N116" s="234"/>
      <c r="O116" s="234"/>
      <c r="P116" s="234"/>
      <c r="Q116" s="234"/>
      <c r="R116" s="234"/>
      <c r="S116" s="234"/>
      <c r="T116" s="235"/>
      <c r="AT116" s="236" t="s">
        <v>155</v>
      </c>
      <c r="AU116" s="236" t="s">
        <v>81</v>
      </c>
      <c r="AV116" s="13" t="s">
        <v>87</v>
      </c>
      <c r="AW116" s="13" t="s">
        <v>35</v>
      </c>
      <c r="AX116" s="13" t="s">
        <v>77</v>
      </c>
      <c r="AY116" s="236" t="s">
        <v>147</v>
      </c>
    </row>
    <row r="117" spans="2:65" s="1" customFormat="1" ht="16.5" customHeight="1">
      <c r="B117" s="41"/>
      <c r="C117" s="192" t="s">
        <v>84</v>
      </c>
      <c r="D117" s="192" t="s">
        <v>149</v>
      </c>
      <c r="E117" s="193" t="s">
        <v>169</v>
      </c>
      <c r="F117" s="194" t="s">
        <v>170</v>
      </c>
      <c r="G117" s="195" t="s">
        <v>152</v>
      </c>
      <c r="H117" s="196">
        <v>7.78</v>
      </c>
      <c r="I117" s="197"/>
      <c r="J117" s="198">
        <f>ROUND(I117*H117,2)</f>
        <v>0</v>
      </c>
      <c r="K117" s="194" t="s">
        <v>153</v>
      </c>
      <c r="L117" s="61"/>
      <c r="M117" s="199" t="s">
        <v>21</v>
      </c>
      <c r="N117" s="200" t="s">
        <v>43</v>
      </c>
      <c r="O117" s="42"/>
      <c r="P117" s="201">
        <f>O117*H117</f>
        <v>0</v>
      </c>
      <c r="Q117" s="201">
        <v>0.10325</v>
      </c>
      <c r="R117" s="201">
        <f>Q117*H117</f>
        <v>0.803285</v>
      </c>
      <c r="S117" s="201">
        <v>0</v>
      </c>
      <c r="T117" s="202">
        <f>S117*H117</f>
        <v>0</v>
      </c>
      <c r="AR117" s="24" t="s">
        <v>87</v>
      </c>
      <c r="AT117" s="24" t="s">
        <v>149</v>
      </c>
      <c r="AU117" s="24" t="s">
        <v>81</v>
      </c>
      <c r="AY117" s="24" t="s">
        <v>147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77</v>
      </c>
      <c r="BK117" s="203">
        <f>ROUND(I117*H117,2)</f>
        <v>0</v>
      </c>
      <c r="BL117" s="24" t="s">
        <v>87</v>
      </c>
      <c r="BM117" s="24" t="s">
        <v>171</v>
      </c>
    </row>
    <row r="118" spans="2:51" s="11" customFormat="1" ht="12">
      <c r="B118" s="204"/>
      <c r="C118" s="205"/>
      <c r="D118" s="206" t="s">
        <v>155</v>
      </c>
      <c r="E118" s="207" t="s">
        <v>21</v>
      </c>
      <c r="F118" s="208" t="s">
        <v>172</v>
      </c>
      <c r="G118" s="205"/>
      <c r="H118" s="207" t="s">
        <v>21</v>
      </c>
      <c r="I118" s="209"/>
      <c r="J118" s="205"/>
      <c r="K118" s="205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155</v>
      </c>
      <c r="AU118" s="214" t="s">
        <v>81</v>
      </c>
      <c r="AV118" s="11" t="s">
        <v>77</v>
      </c>
      <c r="AW118" s="11" t="s">
        <v>35</v>
      </c>
      <c r="AX118" s="11" t="s">
        <v>72</v>
      </c>
      <c r="AY118" s="214" t="s">
        <v>147</v>
      </c>
    </row>
    <row r="119" spans="2:51" s="12" customFormat="1" ht="12">
      <c r="B119" s="215"/>
      <c r="C119" s="216"/>
      <c r="D119" s="206" t="s">
        <v>155</v>
      </c>
      <c r="E119" s="217" t="s">
        <v>21</v>
      </c>
      <c r="F119" s="218" t="s">
        <v>173</v>
      </c>
      <c r="G119" s="216"/>
      <c r="H119" s="219">
        <v>10.98</v>
      </c>
      <c r="I119" s="220"/>
      <c r="J119" s="216"/>
      <c r="K119" s="216"/>
      <c r="L119" s="221"/>
      <c r="M119" s="222"/>
      <c r="N119" s="223"/>
      <c r="O119" s="223"/>
      <c r="P119" s="223"/>
      <c r="Q119" s="223"/>
      <c r="R119" s="223"/>
      <c r="S119" s="223"/>
      <c r="T119" s="224"/>
      <c r="AT119" s="225" t="s">
        <v>155</v>
      </c>
      <c r="AU119" s="225" t="s">
        <v>81</v>
      </c>
      <c r="AV119" s="12" t="s">
        <v>81</v>
      </c>
      <c r="AW119" s="12" t="s">
        <v>35</v>
      </c>
      <c r="AX119" s="12" t="s">
        <v>72</v>
      </c>
      <c r="AY119" s="225" t="s">
        <v>147</v>
      </c>
    </row>
    <row r="120" spans="2:51" s="12" customFormat="1" ht="12">
      <c r="B120" s="215"/>
      <c r="C120" s="216"/>
      <c r="D120" s="206" t="s">
        <v>155</v>
      </c>
      <c r="E120" s="217" t="s">
        <v>21</v>
      </c>
      <c r="F120" s="218" t="s">
        <v>174</v>
      </c>
      <c r="G120" s="216"/>
      <c r="H120" s="219">
        <v>-3.2</v>
      </c>
      <c r="I120" s="220"/>
      <c r="J120" s="216"/>
      <c r="K120" s="216"/>
      <c r="L120" s="221"/>
      <c r="M120" s="222"/>
      <c r="N120" s="223"/>
      <c r="O120" s="223"/>
      <c r="P120" s="223"/>
      <c r="Q120" s="223"/>
      <c r="R120" s="223"/>
      <c r="S120" s="223"/>
      <c r="T120" s="224"/>
      <c r="AT120" s="225" t="s">
        <v>155</v>
      </c>
      <c r="AU120" s="225" t="s">
        <v>81</v>
      </c>
      <c r="AV120" s="12" t="s">
        <v>81</v>
      </c>
      <c r="AW120" s="12" t="s">
        <v>35</v>
      </c>
      <c r="AX120" s="12" t="s">
        <v>72</v>
      </c>
      <c r="AY120" s="225" t="s">
        <v>147</v>
      </c>
    </row>
    <row r="121" spans="2:51" s="13" customFormat="1" ht="12">
      <c r="B121" s="226"/>
      <c r="C121" s="227"/>
      <c r="D121" s="206" t="s">
        <v>155</v>
      </c>
      <c r="E121" s="228" t="s">
        <v>21</v>
      </c>
      <c r="F121" s="229" t="s">
        <v>159</v>
      </c>
      <c r="G121" s="227"/>
      <c r="H121" s="230">
        <v>7.78</v>
      </c>
      <c r="I121" s="231"/>
      <c r="J121" s="227"/>
      <c r="K121" s="227"/>
      <c r="L121" s="232"/>
      <c r="M121" s="233"/>
      <c r="N121" s="234"/>
      <c r="O121" s="234"/>
      <c r="P121" s="234"/>
      <c r="Q121" s="234"/>
      <c r="R121" s="234"/>
      <c r="S121" s="234"/>
      <c r="T121" s="235"/>
      <c r="AT121" s="236" t="s">
        <v>155</v>
      </c>
      <c r="AU121" s="236" t="s">
        <v>81</v>
      </c>
      <c r="AV121" s="13" t="s">
        <v>87</v>
      </c>
      <c r="AW121" s="13" t="s">
        <v>35</v>
      </c>
      <c r="AX121" s="13" t="s">
        <v>77</v>
      </c>
      <c r="AY121" s="236" t="s">
        <v>147</v>
      </c>
    </row>
    <row r="122" spans="2:65" s="1" customFormat="1" ht="16.5" customHeight="1">
      <c r="B122" s="41"/>
      <c r="C122" s="192" t="s">
        <v>87</v>
      </c>
      <c r="D122" s="192" t="s">
        <v>149</v>
      </c>
      <c r="E122" s="193" t="s">
        <v>175</v>
      </c>
      <c r="F122" s="194" t="s">
        <v>176</v>
      </c>
      <c r="G122" s="195" t="s">
        <v>177</v>
      </c>
      <c r="H122" s="196">
        <v>10.8</v>
      </c>
      <c r="I122" s="197"/>
      <c r="J122" s="198">
        <f>ROUND(I122*H122,2)</f>
        <v>0</v>
      </c>
      <c r="K122" s="194" t="s">
        <v>153</v>
      </c>
      <c r="L122" s="61"/>
      <c r="M122" s="199" t="s">
        <v>21</v>
      </c>
      <c r="N122" s="200" t="s">
        <v>43</v>
      </c>
      <c r="O122" s="42"/>
      <c r="P122" s="201">
        <f>O122*H122</f>
        <v>0</v>
      </c>
      <c r="Q122" s="201">
        <v>0.0002</v>
      </c>
      <c r="R122" s="201">
        <f>Q122*H122</f>
        <v>0.0021600000000000005</v>
      </c>
      <c r="S122" s="201">
        <v>0</v>
      </c>
      <c r="T122" s="202">
        <f>S122*H122</f>
        <v>0</v>
      </c>
      <c r="AR122" s="24" t="s">
        <v>87</v>
      </c>
      <c r="AT122" s="24" t="s">
        <v>149</v>
      </c>
      <c r="AU122" s="24" t="s">
        <v>81</v>
      </c>
      <c r="AY122" s="24" t="s">
        <v>147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77</v>
      </c>
      <c r="BK122" s="203">
        <f>ROUND(I122*H122,2)</f>
        <v>0</v>
      </c>
      <c r="BL122" s="24" t="s">
        <v>87</v>
      </c>
      <c r="BM122" s="24" t="s">
        <v>178</v>
      </c>
    </row>
    <row r="123" spans="2:51" s="12" customFormat="1" ht="12">
      <c r="B123" s="215"/>
      <c r="C123" s="216"/>
      <c r="D123" s="206" t="s">
        <v>155</v>
      </c>
      <c r="E123" s="217" t="s">
        <v>21</v>
      </c>
      <c r="F123" s="218" t="s">
        <v>179</v>
      </c>
      <c r="G123" s="216"/>
      <c r="H123" s="219">
        <v>10.8</v>
      </c>
      <c r="I123" s="220"/>
      <c r="J123" s="216"/>
      <c r="K123" s="216"/>
      <c r="L123" s="221"/>
      <c r="M123" s="222"/>
      <c r="N123" s="223"/>
      <c r="O123" s="223"/>
      <c r="P123" s="223"/>
      <c r="Q123" s="223"/>
      <c r="R123" s="223"/>
      <c r="S123" s="223"/>
      <c r="T123" s="224"/>
      <c r="AT123" s="225" t="s">
        <v>155</v>
      </c>
      <c r="AU123" s="225" t="s">
        <v>81</v>
      </c>
      <c r="AV123" s="12" t="s">
        <v>81</v>
      </c>
      <c r="AW123" s="12" t="s">
        <v>35</v>
      </c>
      <c r="AX123" s="12" t="s">
        <v>77</v>
      </c>
      <c r="AY123" s="225" t="s">
        <v>147</v>
      </c>
    </row>
    <row r="124" spans="2:65" s="1" customFormat="1" ht="16.5" customHeight="1">
      <c r="B124" s="41"/>
      <c r="C124" s="192" t="s">
        <v>90</v>
      </c>
      <c r="D124" s="192" t="s">
        <v>149</v>
      </c>
      <c r="E124" s="193" t="s">
        <v>180</v>
      </c>
      <c r="F124" s="194" t="s">
        <v>181</v>
      </c>
      <c r="G124" s="195" t="s">
        <v>152</v>
      </c>
      <c r="H124" s="196">
        <v>5.52</v>
      </c>
      <c r="I124" s="197"/>
      <c r="J124" s="198">
        <f>ROUND(I124*H124,2)</f>
        <v>0</v>
      </c>
      <c r="K124" s="194" t="s">
        <v>153</v>
      </c>
      <c r="L124" s="61"/>
      <c r="M124" s="199" t="s">
        <v>21</v>
      </c>
      <c r="N124" s="200" t="s">
        <v>43</v>
      </c>
      <c r="O124" s="42"/>
      <c r="P124" s="201">
        <f>O124*H124</f>
        <v>0</v>
      </c>
      <c r="Q124" s="201">
        <v>0.07197</v>
      </c>
      <c r="R124" s="201">
        <f>Q124*H124</f>
        <v>0.3972744</v>
      </c>
      <c r="S124" s="201">
        <v>0</v>
      </c>
      <c r="T124" s="202">
        <f>S124*H124</f>
        <v>0</v>
      </c>
      <c r="AR124" s="24" t="s">
        <v>87</v>
      </c>
      <c r="AT124" s="24" t="s">
        <v>149</v>
      </c>
      <c r="AU124" s="24" t="s">
        <v>81</v>
      </c>
      <c r="AY124" s="24" t="s">
        <v>147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77</v>
      </c>
      <c r="BK124" s="203">
        <f>ROUND(I124*H124,2)</f>
        <v>0</v>
      </c>
      <c r="BL124" s="24" t="s">
        <v>87</v>
      </c>
      <c r="BM124" s="24" t="s">
        <v>182</v>
      </c>
    </row>
    <row r="125" spans="2:51" s="11" customFormat="1" ht="12">
      <c r="B125" s="204"/>
      <c r="C125" s="205"/>
      <c r="D125" s="206" t="s">
        <v>155</v>
      </c>
      <c r="E125" s="207" t="s">
        <v>21</v>
      </c>
      <c r="F125" s="208" t="s">
        <v>183</v>
      </c>
      <c r="G125" s="205"/>
      <c r="H125" s="207" t="s">
        <v>21</v>
      </c>
      <c r="I125" s="209"/>
      <c r="J125" s="205"/>
      <c r="K125" s="205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155</v>
      </c>
      <c r="AU125" s="214" t="s">
        <v>81</v>
      </c>
      <c r="AV125" s="11" t="s">
        <v>77</v>
      </c>
      <c r="AW125" s="11" t="s">
        <v>35</v>
      </c>
      <c r="AX125" s="11" t="s">
        <v>72</v>
      </c>
      <c r="AY125" s="214" t="s">
        <v>147</v>
      </c>
    </row>
    <row r="126" spans="2:51" s="12" customFormat="1" ht="12">
      <c r="B126" s="215"/>
      <c r="C126" s="216"/>
      <c r="D126" s="206" t="s">
        <v>155</v>
      </c>
      <c r="E126" s="217" t="s">
        <v>21</v>
      </c>
      <c r="F126" s="218" t="s">
        <v>184</v>
      </c>
      <c r="G126" s="216"/>
      <c r="H126" s="219">
        <v>1.08</v>
      </c>
      <c r="I126" s="220"/>
      <c r="J126" s="216"/>
      <c r="K126" s="216"/>
      <c r="L126" s="221"/>
      <c r="M126" s="222"/>
      <c r="N126" s="223"/>
      <c r="O126" s="223"/>
      <c r="P126" s="223"/>
      <c r="Q126" s="223"/>
      <c r="R126" s="223"/>
      <c r="S126" s="223"/>
      <c r="T126" s="224"/>
      <c r="AT126" s="225" t="s">
        <v>155</v>
      </c>
      <c r="AU126" s="225" t="s">
        <v>81</v>
      </c>
      <c r="AV126" s="12" t="s">
        <v>81</v>
      </c>
      <c r="AW126" s="12" t="s">
        <v>35</v>
      </c>
      <c r="AX126" s="12" t="s">
        <v>72</v>
      </c>
      <c r="AY126" s="225" t="s">
        <v>147</v>
      </c>
    </row>
    <row r="127" spans="2:51" s="11" customFormat="1" ht="12">
      <c r="B127" s="204"/>
      <c r="C127" s="205"/>
      <c r="D127" s="206" t="s">
        <v>155</v>
      </c>
      <c r="E127" s="207" t="s">
        <v>21</v>
      </c>
      <c r="F127" s="208" t="s">
        <v>185</v>
      </c>
      <c r="G127" s="205"/>
      <c r="H127" s="207" t="s">
        <v>21</v>
      </c>
      <c r="I127" s="209"/>
      <c r="J127" s="205"/>
      <c r="K127" s="205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155</v>
      </c>
      <c r="AU127" s="214" t="s">
        <v>81</v>
      </c>
      <c r="AV127" s="11" t="s">
        <v>77</v>
      </c>
      <c r="AW127" s="11" t="s">
        <v>35</v>
      </c>
      <c r="AX127" s="11" t="s">
        <v>72</v>
      </c>
      <c r="AY127" s="214" t="s">
        <v>147</v>
      </c>
    </row>
    <row r="128" spans="2:51" s="12" customFormat="1" ht="12">
      <c r="B128" s="215"/>
      <c r="C128" s="216"/>
      <c r="D128" s="206" t="s">
        <v>155</v>
      </c>
      <c r="E128" s="217" t="s">
        <v>21</v>
      </c>
      <c r="F128" s="218" t="s">
        <v>184</v>
      </c>
      <c r="G128" s="216"/>
      <c r="H128" s="219">
        <v>1.08</v>
      </c>
      <c r="I128" s="220"/>
      <c r="J128" s="216"/>
      <c r="K128" s="216"/>
      <c r="L128" s="221"/>
      <c r="M128" s="222"/>
      <c r="N128" s="223"/>
      <c r="O128" s="223"/>
      <c r="P128" s="223"/>
      <c r="Q128" s="223"/>
      <c r="R128" s="223"/>
      <c r="S128" s="223"/>
      <c r="T128" s="224"/>
      <c r="AT128" s="225" t="s">
        <v>155</v>
      </c>
      <c r="AU128" s="225" t="s">
        <v>81</v>
      </c>
      <c r="AV128" s="12" t="s">
        <v>81</v>
      </c>
      <c r="AW128" s="12" t="s">
        <v>35</v>
      </c>
      <c r="AX128" s="12" t="s">
        <v>72</v>
      </c>
      <c r="AY128" s="225" t="s">
        <v>147</v>
      </c>
    </row>
    <row r="129" spans="2:51" s="11" customFormat="1" ht="12">
      <c r="B129" s="204"/>
      <c r="C129" s="205"/>
      <c r="D129" s="206" t="s">
        <v>155</v>
      </c>
      <c r="E129" s="207" t="s">
        <v>21</v>
      </c>
      <c r="F129" s="208" t="s">
        <v>166</v>
      </c>
      <c r="G129" s="205"/>
      <c r="H129" s="207" t="s">
        <v>21</v>
      </c>
      <c r="I129" s="209"/>
      <c r="J129" s="205"/>
      <c r="K129" s="205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155</v>
      </c>
      <c r="AU129" s="214" t="s">
        <v>81</v>
      </c>
      <c r="AV129" s="11" t="s">
        <v>77</v>
      </c>
      <c r="AW129" s="11" t="s">
        <v>35</v>
      </c>
      <c r="AX129" s="11" t="s">
        <v>72</v>
      </c>
      <c r="AY129" s="214" t="s">
        <v>147</v>
      </c>
    </row>
    <row r="130" spans="2:51" s="12" customFormat="1" ht="12">
      <c r="B130" s="215"/>
      <c r="C130" s="216"/>
      <c r="D130" s="206" t="s">
        <v>155</v>
      </c>
      <c r="E130" s="217" t="s">
        <v>21</v>
      </c>
      <c r="F130" s="218" t="s">
        <v>186</v>
      </c>
      <c r="G130" s="216"/>
      <c r="H130" s="219">
        <v>2.28</v>
      </c>
      <c r="I130" s="220"/>
      <c r="J130" s="216"/>
      <c r="K130" s="216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155</v>
      </c>
      <c r="AU130" s="225" t="s">
        <v>81</v>
      </c>
      <c r="AV130" s="12" t="s">
        <v>81</v>
      </c>
      <c r="AW130" s="12" t="s">
        <v>35</v>
      </c>
      <c r="AX130" s="12" t="s">
        <v>72</v>
      </c>
      <c r="AY130" s="225" t="s">
        <v>147</v>
      </c>
    </row>
    <row r="131" spans="2:51" s="11" customFormat="1" ht="12">
      <c r="B131" s="204"/>
      <c r="C131" s="205"/>
      <c r="D131" s="206" t="s">
        <v>155</v>
      </c>
      <c r="E131" s="207" t="s">
        <v>21</v>
      </c>
      <c r="F131" s="208" t="s">
        <v>187</v>
      </c>
      <c r="G131" s="205"/>
      <c r="H131" s="207" t="s">
        <v>21</v>
      </c>
      <c r="I131" s="209"/>
      <c r="J131" s="205"/>
      <c r="K131" s="205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155</v>
      </c>
      <c r="AU131" s="214" t="s">
        <v>81</v>
      </c>
      <c r="AV131" s="11" t="s">
        <v>77</v>
      </c>
      <c r="AW131" s="11" t="s">
        <v>35</v>
      </c>
      <c r="AX131" s="11" t="s">
        <v>72</v>
      </c>
      <c r="AY131" s="214" t="s">
        <v>147</v>
      </c>
    </row>
    <row r="132" spans="2:51" s="12" customFormat="1" ht="12">
      <c r="B132" s="215"/>
      <c r="C132" s="216"/>
      <c r="D132" s="206" t="s">
        <v>155</v>
      </c>
      <c r="E132" s="217" t="s">
        <v>21</v>
      </c>
      <c r="F132" s="218" t="s">
        <v>188</v>
      </c>
      <c r="G132" s="216"/>
      <c r="H132" s="219">
        <v>1.08</v>
      </c>
      <c r="I132" s="220"/>
      <c r="J132" s="216"/>
      <c r="K132" s="216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155</v>
      </c>
      <c r="AU132" s="225" t="s">
        <v>81</v>
      </c>
      <c r="AV132" s="12" t="s">
        <v>81</v>
      </c>
      <c r="AW132" s="12" t="s">
        <v>35</v>
      </c>
      <c r="AX132" s="12" t="s">
        <v>72</v>
      </c>
      <c r="AY132" s="225" t="s">
        <v>147</v>
      </c>
    </row>
    <row r="133" spans="2:51" s="13" customFormat="1" ht="12">
      <c r="B133" s="226"/>
      <c r="C133" s="227"/>
      <c r="D133" s="206" t="s">
        <v>155</v>
      </c>
      <c r="E133" s="228" t="s">
        <v>21</v>
      </c>
      <c r="F133" s="229" t="s">
        <v>159</v>
      </c>
      <c r="G133" s="227"/>
      <c r="H133" s="230">
        <v>5.52</v>
      </c>
      <c r="I133" s="231"/>
      <c r="J133" s="227"/>
      <c r="K133" s="227"/>
      <c r="L133" s="232"/>
      <c r="M133" s="233"/>
      <c r="N133" s="234"/>
      <c r="O133" s="234"/>
      <c r="P133" s="234"/>
      <c r="Q133" s="234"/>
      <c r="R133" s="234"/>
      <c r="S133" s="234"/>
      <c r="T133" s="235"/>
      <c r="AT133" s="236" t="s">
        <v>155</v>
      </c>
      <c r="AU133" s="236" t="s">
        <v>81</v>
      </c>
      <c r="AV133" s="13" t="s">
        <v>87</v>
      </c>
      <c r="AW133" s="13" t="s">
        <v>35</v>
      </c>
      <c r="AX133" s="13" t="s">
        <v>77</v>
      </c>
      <c r="AY133" s="236" t="s">
        <v>147</v>
      </c>
    </row>
    <row r="134" spans="2:63" s="10" customFormat="1" ht="29.85" customHeight="1">
      <c r="B134" s="176"/>
      <c r="C134" s="177"/>
      <c r="D134" s="178" t="s">
        <v>71</v>
      </c>
      <c r="E134" s="190" t="s">
        <v>189</v>
      </c>
      <c r="F134" s="190" t="s">
        <v>190</v>
      </c>
      <c r="G134" s="177"/>
      <c r="H134" s="177"/>
      <c r="I134" s="180"/>
      <c r="J134" s="191">
        <f>BK134</f>
        <v>0</v>
      </c>
      <c r="K134" s="177"/>
      <c r="L134" s="182"/>
      <c r="M134" s="183"/>
      <c r="N134" s="184"/>
      <c r="O134" s="184"/>
      <c r="P134" s="185">
        <f>SUM(P135:P173)</f>
        <v>0</v>
      </c>
      <c r="Q134" s="184"/>
      <c r="R134" s="185">
        <f>SUM(R135:R173)</f>
        <v>3.4029287</v>
      </c>
      <c r="S134" s="184"/>
      <c r="T134" s="186">
        <f>SUM(T135:T173)</f>
        <v>0</v>
      </c>
      <c r="AR134" s="187" t="s">
        <v>77</v>
      </c>
      <c r="AT134" s="188" t="s">
        <v>71</v>
      </c>
      <c r="AU134" s="188" t="s">
        <v>77</v>
      </c>
      <c r="AY134" s="187" t="s">
        <v>147</v>
      </c>
      <c r="BK134" s="189">
        <f>SUM(BK135:BK173)</f>
        <v>0</v>
      </c>
    </row>
    <row r="135" spans="2:65" s="1" customFormat="1" ht="16.5" customHeight="1">
      <c r="B135" s="41"/>
      <c r="C135" s="192" t="s">
        <v>189</v>
      </c>
      <c r="D135" s="192" t="s">
        <v>149</v>
      </c>
      <c r="E135" s="193" t="s">
        <v>191</v>
      </c>
      <c r="F135" s="194" t="s">
        <v>192</v>
      </c>
      <c r="G135" s="195" t="s">
        <v>152</v>
      </c>
      <c r="H135" s="196">
        <v>0.5</v>
      </c>
      <c r="I135" s="197"/>
      <c r="J135" s="198">
        <f>ROUND(I135*H135,2)</f>
        <v>0</v>
      </c>
      <c r="K135" s="194" t="s">
        <v>153</v>
      </c>
      <c r="L135" s="61"/>
      <c r="M135" s="199" t="s">
        <v>21</v>
      </c>
      <c r="N135" s="200" t="s">
        <v>43</v>
      </c>
      <c r="O135" s="42"/>
      <c r="P135" s="201">
        <f>O135*H135</f>
        <v>0</v>
      </c>
      <c r="Q135" s="201">
        <v>0.04153</v>
      </c>
      <c r="R135" s="201">
        <f>Q135*H135</f>
        <v>0.020765</v>
      </c>
      <c r="S135" s="201">
        <v>0</v>
      </c>
      <c r="T135" s="202">
        <f>S135*H135</f>
        <v>0</v>
      </c>
      <c r="AR135" s="24" t="s">
        <v>87</v>
      </c>
      <c r="AT135" s="24" t="s">
        <v>149</v>
      </c>
      <c r="AU135" s="24" t="s">
        <v>81</v>
      </c>
      <c r="AY135" s="24" t="s">
        <v>147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77</v>
      </c>
      <c r="BK135" s="203">
        <f>ROUND(I135*H135,2)</f>
        <v>0</v>
      </c>
      <c r="BL135" s="24" t="s">
        <v>87</v>
      </c>
      <c r="BM135" s="24" t="s">
        <v>193</v>
      </c>
    </row>
    <row r="136" spans="2:51" s="11" customFormat="1" ht="12">
      <c r="B136" s="204"/>
      <c r="C136" s="205"/>
      <c r="D136" s="206" t="s">
        <v>155</v>
      </c>
      <c r="E136" s="207" t="s">
        <v>21</v>
      </c>
      <c r="F136" s="208" t="s">
        <v>194</v>
      </c>
      <c r="G136" s="205"/>
      <c r="H136" s="207" t="s">
        <v>21</v>
      </c>
      <c r="I136" s="209"/>
      <c r="J136" s="205"/>
      <c r="K136" s="205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155</v>
      </c>
      <c r="AU136" s="214" t="s">
        <v>81</v>
      </c>
      <c r="AV136" s="11" t="s">
        <v>77</v>
      </c>
      <c r="AW136" s="11" t="s">
        <v>35</v>
      </c>
      <c r="AX136" s="11" t="s">
        <v>72</v>
      </c>
      <c r="AY136" s="214" t="s">
        <v>147</v>
      </c>
    </row>
    <row r="137" spans="2:51" s="11" customFormat="1" ht="12">
      <c r="B137" s="204"/>
      <c r="C137" s="205"/>
      <c r="D137" s="206" t="s">
        <v>155</v>
      </c>
      <c r="E137" s="207" t="s">
        <v>21</v>
      </c>
      <c r="F137" s="208" t="s">
        <v>195</v>
      </c>
      <c r="G137" s="205"/>
      <c r="H137" s="207" t="s">
        <v>21</v>
      </c>
      <c r="I137" s="209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155</v>
      </c>
      <c r="AU137" s="214" t="s">
        <v>81</v>
      </c>
      <c r="AV137" s="11" t="s">
        <v>77</v>
      </c>
      <c r="AW137" s="11" t="s">
        <v>35</v>
      </c>
      <c r="AX137" s="11" t="s">
        <v>72</v>
      </c>
      <c r="AY137" s="214" t="s">
        <v>147</v>
      </c>
    </row>
    <row r="138" spans="2:51" s="12" customFormat="1" ht="12">
      <c r="B138" s="215"/>
      <c r="C138" s="216"/>
      <c r="D138" s="206" t="s">
        <v>155</v>
      </c>
      <c r="E138" s="217" t="s">
        <v>21</v>
      </c>
      <c r="F138" s="218" t="s">
        <v>196</v>
      </c>
      <c r="G138" s="216"/>
      <c r="H138" s="219">
        <v>0.5</v>
      </c>
      <c r="I138" s="220"/>
      <c r="J138" s="216"/>
      <c r="K138" s="216"/>
      <c r="L138" s="221"/>
      <c r="M138" s="222"/>
      <c r="N138" s="223"/>
      <c r="O138" s="223"/>
      <c r="P138" s="223"/>
      <c r="Q138" s="223"/>
      <c r="R138" s="223"/>
      <c r="S138" s="223"/>
      <c r="T138" s="224"/>
      <c r="AT138" s="225" t="s">
        <v>155</v>
      </c>
      <c r="AU138" s="225" t="s">
        <v>81</v>
      </c>
      <c r="AV138" s="12" t="s">
        <v>81</v>
      </c>
      <c r="AW138" s="12" t="s">
        <v>35</v>
      </c>
      <c r="AX138" s="12" t="s">
        <v>77</v>
      </c>
      <c r="AY138" s="225" t="s">
        <v>147</v>
      </c>
    </row>
    <row r="139" spans="2:65" s="1" customFormat="1" ht="16.5" customHeight="1">
      <c r="B139" s="41"/>
      <c r="C139" s="192" t="s">
        <v>197</v>
      </c>
      <c r="D139" s="192" t="s">
        <v>149</v>
      </c>
      <c r="E139" s="193" t="s">
        <v>198</v>
      </c>
      <c r="F139" s="194" t="s">
        <v>199</v>
      </c>
      <c r="G139" s="195" t="s">
        <v>152</v>
      </c>
      <c r="H139" s="196">
        <v>34</v>
      </c>
      <c r="I139" s="197"/>
      <c r="J139" s="198">
        <f>ROUND(I139*H139,2)</f>
        <v>0</v>
      </c>
      <c r="K139" s="194" t="s">
        <v>153</v>
      </c>
      <c r="L139" s="61"/>
      <c r="M139" s="199" t="s">
        <v>21</v>
      </c>
      <c r="N139" s="200" t="s">
        <v>43</v>
      </c>
      <c r="O139" s="42"/>
      <c r="P139" s="201">
        <f>O139*H139</f>
        <v>0</v>
      </c>
      <c r="Q139" s="201">
        <v>0.00028</v>
      </c>
      <c r="R139" s="201">
        <f>Q139*H139</f>
        <v>0.009519999999999999</v>
      </c>
      <c r="S139" s="201">
        <v>0</v>
      </c>
      <c r="T139" s="202">
        <f>S139*H139</f>
        <v>0</v>
      </c>
      <c r="AR139" s="24" t="s">
        <v>87</v>
      </c>
      <c r="AT139" s="24" t="s">
        <v>149</v>
      </c>
      <c r="AU139" s="24" t="s">
        <v>81</v>
      </c>
      <c r="AY139" s="24" t="s">
        <v>147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77</v>
      </c>
      <c r="BK139" s="203">
        <f>ROUND(I139*H139,2)</f>
        <v>0</v>
      </c>
      <c r="BL139" s="24" t="s">
        <v>87</v>
      </c>
      <c r="BM139" s="24" t="s">
        <v>200</v>
      </c>
    </row>
    <row r="140" spans="2:65" s="1" customFormat="1" ht="16.5" customHeight="1">
      <c r="B140" s="41"/>
      <c r="C140" s="192" t="s">
        <v>201</v>
      </c>
      <c r="D140" s="192" t="s">
        <v>149</v>
      </c>
      <c r="E140" s="193" t="s">
        <v>202</v>
      </c>
      <c r="F140" s="194" t="s">
        <v>203</v>
      </c>
      <c r="G140" s="195" t="s">
        <v>152</v>
      </c>
      <c r="H140" s="196">
        <v>3.6</v>
      </c>
      <c r="I140" s="197"/>
      <c r="J140" s="198">
        <f>ROUND(I140*H140,2)</f>
        <v>0</v>
      </c>
      <c r="K140" s="194" t="s">
        <v>153</v>
      </c>
      <c r="L140" s="61"/>
      <c r="M140" s="199" t="s">
        <v>21</v>
      </c>
      <c r="N140" s="200" t="s">
        <v>43</v>
      </c>
      <c r="O140" s="42"/>
      <c r="P140" s="201">
        <f>O140*H140</f>
        <v>0</v>
      </c>
      <c r="Q140" s="201">
        <v>0.003</v>
      </c>
      <c r="R140" s="201">
        <f>Q140*H140</f>
        <v>0.0108</v>
      </c>
      <c r="S140" s="201">
        <v>0</v>
      </c>
      <c r="T140" s="202">
        <f>S140*H140</f>
        <v>0</v>
      </c>
      <c r="AR140" s="24" t="s">
        <v>87</v>
      </c>
      <c r="AT140" s="24" t="s">
        <v>149</v>
      </c>
      <c r="AU140" s="24" t="s">
        <v>81</v>
      </c>
      <c r="AY140" s="24" t="s">
        <v>147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4" t="s">
        <v>77</v>
      </c>
      <c r="BK140" s="203">
        <f>ROUND(I140*H140,2)</f>
        <v>0</v>
      </c>
      <c r="BL140" s="24" t="s">
        <v>87</v>
      </c>
      <c r="BM140" s="24" t="s">
        <v>204</v>
      </c>
    </row>
    <row r="141" spans="2:51" s="11" customFormat="1" ht="12">
      <c r="B141" s="204"/>
      <c r="C141" s="205"/>
      <c r="D141" s="206" t="s">
        <v>155</v>
      </c>
      <c r="E141" s="207" t="s">
        <v>21</v>
      </c>
      <c r="F141" s="208" t="s">
        <v>205</v>
      </c>
      <c r="G141" s="205"/>
      <c r="H141" s="207" t="s">
        <v>21</v>
      </c>
      <c r="I141" s="209"/>
      <c r="J141" s="205"/>
      <c r="K141" s="205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155</v>
      </c>
      <c r="AU141" s="214" t="s">
        <v>81</v>
      </c>
      <c r="AV141" s="11" t="s">
        <v>77</v>
      </c>
      <c r="AW141" s="11" t="s">
        <v>35</v>
      </c>
      <c r="AX141" s="11" t="s">
        <v>72</v>
      </c>
      <c r="AY141" s="214" t="s">
        <v>147</v>
      </c>
    </row>
    <row r="142" spans="2:51" s="11" customFormat="1" ht="12">
      <c r="B142" s="204"/>
      <c r="C142" s="205"/>
      <c r="D142" s="206" t="s">
        <v>155</v>
      </c>
      <c r="E142" s="207" t="s">
        <v>21</v>
      </c>
      <c r="F142" s="208" t="s">
        <v>206</v>
      </c>
      <c r="G142" s="205"/>
      <c r="H142" s="207" t="s">
        <v>21</v>
      </c>
      <c r="I142" s="209"/>
      <c r="J142" s="205"/>
      <c r="K142" s="205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155</v>
      </c>
      <c r="AU142" s="214" t="s">
        <v>81</v>
      </c>
      <c r="AV142" s="11" t="s">
        <v>77</v>
      </c>
      <c r="AW142" s="11" t="s">
        <v>35</v>
      </c>
      <c r="AX142" s="11" t="s">
        <v>72</v>
      </c>
      <c r="AY142" s="214" t="s">
        <v>147</v>
      </c>
    </row>
    <row r="143" spans="2:51" s="12" customFormat="1" ht="12">
      <c r="B143" s="215"/>
      <c r="C143" s="216"/>
      <c r="D143" s="206" t="s">
        <v>155</v>
      </c>
      <c r="E143" s="217" t="s">
        <v>21</v>
      </c>
      <c r="F143" s="218" t="s">
        <v>207</v>
      </c>
      <c r="G143" s="216"/>
      <c r="H143" s="219">
        <v>3.6</v>
      </c>
      <c r="I143" s="220"/>
      <c r="J143" s="216"/>
      <c r="K143" s="216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155</v>
      </c>
      <c r="AU143" s="225" t="s">
        <v>81</v>
      </c>
      <c r="AV143" s="12" t="s">
        <v>81</v>
      </c>
      <c r="AW143" s="12" t="s">
        <v>35</v>
      </c>
      <c r="AX143" s="12" t="s">
        <v>77</v>
      </c>
      <c r="AY143" s="225" t="s">
        <v>147</v>
      </c>
    </row>
    <row r="144" spans="2:65" s="1" customFormat="1" ht="16.5" customHeight="1">
      <c r="B144" s="41"/>
      <c r="C144" s="192" t="s">
        <v>208</v>
      </c>
      <c r="D144" s="192" t="s">
        <v>149</v>
      </c>
      <c r="E144" s="193" t="s">
        <v>209</v>
      </c>
      <c r="F144" s="194" t="s">
        <v>210</v>
      </c>
      <c r="G144" s="195" t="s">
        <v>152</v>
      </c>
      <c r="H144" s="196">
        <v>3.6</v>
      </c>
      <c r="I144" s="197"/>
      <c r="J144" s="198">
        <f>ROUND(I144*H144,2)</f>
        <v>0</v>
      </c>
      <c r="K144" s="194" t="s">
        <v>153</v>
      </c>
      <c r="L144" s="61"/>
      <c r="M144" s="199" t="s">
        <v>21</v>
      </c>
      <c r="N144" s="200" t="s">
        <v>43</v>
      </c>
      <c r="O144" s="42"/>
      <c r="P144" s="201">
        <f>O144*H144</f>
        <v>0</v>
      </c>
      <c r="Q144" s="201">
        <v>0.0154</v>
      </c>
      <c r="R144" s="201">
        <f>Q144*H144</f>
        <v>0.05544</v>
      </c>
      <c r="S144" s="201">
        <v>0</v>
      </c>
      <c r="T144" s="202">
        <f>S144*H144</f>
        <v>0</v>
      </c>
      <c r="AR144" s="24" t="s">
        <v>87</v>
      </c>
      <c r="AT144" s="24" t="s">
        <v>149</v>
      </c>
      <c r="AU144" s="24" t="s">
        <v>81</v>
      </c>
      <c r="AY144" s="24" t="s">
        <v>147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4" t="s">
        <v>77</v>
      </c>
      <c r="BK144" s="203">
        <f>ROUND(I144*H144,2)</f>
        <v>0</v>
      </c>
      <c r="BL144" s="24" t="s">
        <v>87</v>
      </c>
      <c r="BM144" s="24" t="s">
        <v>211</v>
      </c>
    </row>
    <row r="145" spans="2:51" s="11" customFormat="1" ht="12">
      <c r="B145" s="204"/>
      <c r="C145" s="205"/>
      <c r="D145" s="206" t="s">
        <v>155</v>
      </c>
      <c r="E145" s="207" t="s">
        <v>21</v>
      </c>
      <c r="F145" s="208" t="s">
        <v>205</v>
      </c>
      <c r="G145" s="205"/>
      <c r="H145" s="207" t="s">
        <v>21</v>
      </c>
      <c r="I145" s="209"/>
      <c r="J145" s="205"/>
      <c r="K145" s="205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155</v>
      </c>
      <c r="AU145" s="214" t="s">
        <v>81</v>
      </c>
      <c r="AV145" s="11" t="s">
        <v>77</v>
      </c>
      <c r="AW145" s="11" t="s">
        <v>35</v>
      </c>
      <c r="AX145" s="11" t="s">
        <v>72</v>
      </c>
      <c r="AY145" s="214" t="s">
        <v>147</v>
      </c>
    </row>
    <row r="146" spans="2:51" s="11" customFormat="1" ht="12">
      <c r="B146" s="204"/>
      <c r="C146" s="205"/>
      <c r="D146" s="206" t="s">
        <v>155</v>
      </c>
      <c r="E146" s="207" t="s">
        <v>21</v>
      </c>
      <c r="F146" s="208" t="s">
        <v>206</v>
      </c>
      <c r="G146" s="205"/>
      <c r="H146" s="207" t="s">
        <v>21</v>
      </c>
      <c r="I146" s="209"/>
      <c r="J146" s="205"/>
      <c r="K146" s="205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155</v>
      </c>
      <c r="AU146" s="214" t="s">
        <v>81</v>
      </c>
      <c r="AV146" s="11" t="s">
        <v>77</v>
      </c>
      <c r="AW146" s="11" t="s">
        <v>35</v>
      </c>
      <c r="AX146" s="11" t="s">
        <v>72</v>
      </c>
      <c r="AY146" s="214" t="s">
        <v>147</v>
      </c>
    </row>
    <row r="147" spans="2:51" s="12" customFormat="1" ht="12">
      <c r="B147" s="215"/>
      <c r="C147" s="216"/>
      <c r="D147" s="206" t="s">
        <v>155</v>
      </c>
      <c r="E147" s="217" t="s">
        <v>21</v>
      </c>
      <c r="F147" s="218" t="s">
        <v>207</v>
      </c>
      <c r="G147" s="216"/>
      <c r="H147" s="219">
        <v>3.6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155</v>
      </c>
      <c r="AU147" s="225" t="s">
        <v>81</v>
      </c>
      <c r="AV147" s="12" t="s">
        <v>81</v>
      </c>
      <c r="AW147" s="12" t="s">
        <v>35</v>
      </c>
      <c r="AX147" s="12" t="s">
        <v>77</v>
      </c>
      <c r="AY147" s="225" t="s">
        <v>147</v>
      </c>
    </row>
    <row r="148" spans="2:65" s="1" customFormat="1" ht="16.5" customHeight="1">
      <c r="B148" s="41"/>
      <c r="C148" s="192" t="s">
        <v>212</v>
      </c>
      <c r="D148" s="192" t="s">
        <v>149</v>
      </c>
      <c r="E148" s="193" t="s">
        <v>213</v>
      </c>
      <c r="F148" s="194" t="s">
        <v>214</v>
      </c>
      <c r="G148" s="195" t="s">
        <v>152</v>
      </c>
      <c r="H148" s="196">
        <v>33.96</v>
      </c>
      <c r="I148" s="197"/>
      <c r="J148" s="198">
        <f>ROUND(I148*H148,2)</f>
        <v>0</v>
      </c>
      <c r="K148" s="194" t="s">
        <v>153</v>
      </c>
      <c r="L148" s="61"/>
      <c r="M148" s="199" t="s">
        <v>21</v>
      </c>
      <c r="N148" s="200" t="s">
        <v>43</v>
      </c>
      <c r="O148" s="42"/>
      <c r="P148" s="201">
        <f>O148*H148</f>
        <v>0</v>
      </c>
      <c r="Q148" s="201">
        <v>0.01838</v>
      </c>
      <c r="R148" s="201">
        <f>Q148*H148</f>
        <v>0.6241848</v>
      </c>
      <c r="S148" s="201">
        <v>0</v>
      </c>
      <c r="T148" s="202">
        <f>S148*H148</f>
        <v>0</v>
      </c>
      <c r="AR148" s="24" t="s">
        <v>87</v>
      </c>
      <c r="AT148" s="24" t="s">
        <v>149</v>
      </c>
      <c r="AU148" s="24" t="s">
        <v>81</v>
      </c>
      <c r="AY148" s="24" t="s">
        <v>147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4" t="s">
        <v>77</v>
      </c>
      <c r="BK148" s="203">
        <f>ROUND(I148*H148,2)</f>
        <v>0</v>
      </c>
      <c r="BL148" s="24" t="s">
        <v>87</v>
      </c>
      <c r="BM148" s="24" t="s">
        <v>215</v>
      </c>
    </row>
    <row r="149" spans="2:51" s="11" customFormat="1" ht="12">
      <c r="B149" s="204"/>
      <c r="C149" s="205"/>
      <c r="D149" s="206" t="s">
        <v>155</v>
      </c>
      <c r="E149" s="207" t="s">
        <v>21</v>
      </c>
      <c r="F149" s="208" t="s">
        <v>216</v>
      </c>
      <c r="G149" s="205"/>
      <c r="H149" s="207" t="s">
        <v>21</v>
      </c>
      <c r="I149" s="209"/>
      <c r="J149" s="205"/>
      <c r="K149" s="205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155</v>
      </c>
      <c r="AU149" s="214" t="s">
        <v>81</v>
      </c>
      <c r="AV149" s="11" t="s">
        <v>77</v>
      </c>
      <c r="AW149" s="11" t="s">
        <v>35</v>
      </c>
      <c r="AX149" s="11" t="s">
        <v>72</v>
      </c>
      <c r="AY149" s="214" t="s">
        <v>147</v>
      </c>
    </row>
    <row r="150" spans="2:51" s="11" customFormat="1" ht="12">
      <c r="B150" s="204"/>
      <c r="C150" s="205"/>
      <c r="D150" s="206" t="s">
        <v>155</v>
      </c>
      <c r="E150" s="207" t="s">
        <v>21</v>
      </c>
      <c r="F150" s="208" t="s">
        <v>163</v>
      </c>
      <c r="G150" s="205"/>
      <c r="H150" s="207" t="s">
        <v>21</v>
      </c>
      <c r="I150" s="209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155</v>
      </c>
      <c r="AU150" s="214" t="s">
        <v>81</v>
      </c>
      <c r="AV150" s="11" t="s">
        <v>77</v>
      </c>
      <c r="AW150" s="11" t="s">
        <v>35</v>
      </c>
      <c r="AX150" s="11" t="s">
        <v>72</v>
      </c>
      <c r="AY150" s="214" t="s">
        <v>147</v>
      </c>
    </row>
    <row r="151" spans="2:51" s="12" customFormat="1" ht="12">
      <c r="B151" s="215"/>
      <c r="C151" s="216"/>
      <c r="D151" s="206" t="s">
        <v>155</v>
      </c>
      <c r="E151" s="217" t="s">
        <v>21</v>
      </c>
      <c r="F151" s="218" t="s">
        <v>217</v>
      </c>
      <c r="G151" s="216"/>
      <c r="H151" s="219">
        <v>21.6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155</v>
      </c>
      <c r="AU151" s="225" t="s">
        <v>81</v>
      </c>
      <c r="AV151" s="12" t="s">
        <v>81</v>
      </c>
      <c r="AW151" s="12" t="s">
        <v>35</v>
      </c>
      <c r="AX151" s="12" t="s">
        <v>72</v>
      </c>
      <c r="AY151" s="225" t="s">
        <v>147</v>
      </c>
    </row>
    <row r="152" spans="2:51" s="12" customFormat="1" ht="12">
      <c r="B152" s="215"/>
      <c r="C152" s="216"/>
      <c r="D152" s="206" t="s">
        <v>155</v>
      </c>
      <c r="E152" s="217" t="s">
        <v>21</v>
      </c>
      <c r="F152" s="218" t="s">
        <v>174</v>
      </c>
      <c r="G152" s="216"/>
      <c r="H152" s="219">
        <v>-3.2</v>
      </c>
      <c r="I152" s="220"/>
      <c r="J152" s="216"/>
      <c r="K152" s="216"/>
      <c r="L152" s="221"/>
      <c r="M152" s="222"/>
      <c r="N152" s="223"/>
      <c r="O152" s="223"/>
      <c r="P152" s="223"/>
      <c r="Q152" s="223"/>
      <c r="R152" s="223"/>
      <c r="S152" s="223"/>
      <c r="T152" s="224"/>
      <c r="AT152" s="225" t="s">
        <v>155</v>
      </c>
      <c r="AU152" s="225" t="s">
        <v>81</v>
      </c>
      <c r="AV152" s="12" t="s">
        <v>81</v>
      </c>
      <c r="AW152" s="12" t="s">
        <v>35</v>
      </c>
      <c r="AX152" s="12" t="s">
        <v>72</v>
      </c>
      <c r="AY152" s="225" t="s">
        <v>147</v>
      </c>
    </row>
    <row r="153" spans="2:51" s="11" customFormat="1" ht="12">
      <c r="B153" s="204"/>
      <c r="C153" s="205"/>
      <c r="D153" s="206" t="s">
        <v>155</v>
      </c>
      <c r="E153" s="207" t="s">
        <v>21</v>
      </c>
      <c r="F153" s="208" t="s">
        <v>218</v>
      </c>
      <c r="G153" s="205"/>
      <c r="H153" s="207" t="s">
        <v>21</v>
      </c>
      <c r="I153" s="209"/>
      <c r="J153" s="205"/>
      <c r="K153" s="205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155</v>
      </c>
      <c r="AU153" s="214" t="s">
        <v>81</v>
      </c>
      <c r="AV153" s="11" t="s">
        <v>77</v>
      </c>
      <c r="AW153" s="11" t="s">
        <v>35</v>
      </c>
      <c r="AX153" s="11" t="s">
        <v>72</v>
      </c>
      <c r="AY153" s="214" t="s">
        <v>147</v>
      </c>
    </row>
    <row r="154" spans="2:51" s="12" customFormat="1" ht="12">
      <c r="B154" s="215"/>
      <c r="C154" s="216"/>
      <c r="D154" s="206" t="s">
        <v>155</v>
      </c>
      <c r="E154" s="217" t="s">
        <v>21</v>
      </c>
      <c r="F154" s="218" t="s">
        <v>219</v>
      </c>
      <c r="G154" s="216"/>
      <c r="H154" s="219">
        <v>21.96</v>
      </c>
      <c r="I154" s="220"/>
      <c r="J154" s="216"/>
      <c r="K154" s="216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155</v>
      </c>
      <c r="AU154" s="225" t="s">
        <v>81</v>
      </c>
      <c r="AV154" s="12" t="s">
        <v>81</v>
      </c>
      <c r="AW154" s="12" t="s">
        <v>35</v>
      </c>
      <c r="AX154" s="12" t="s">
        <v>72</v>
      </c>
      <c r="AY154" s="225" t="s">
        <v>147</v>
      </c>
    </row>
    <row r="155" spans="2:51" s="12" customFormat="1" ht="12">
      <c r="B155" s="215"/>
      <c r="C155" s="216"/>
      <c r="D155" s="206" t="s">
        <v>155</v>
      </c>
      <c r="E155" s="217" t="s">
        <v>21</v>
      </c>
      <c r="F155" s="218" t="s">
        <v>220</v>
      </c>
      <c r="G155" s="216"/>
      <c r="H155" s="219">
        <v>-6.4</v>
      </c>
      <c r="I155" s="220"/>
      <c r="J155" s="216"/>
      <c r="K155" s="216"/>
      <c r="L155" s="221"/>
      <c r="M155" s="222"/>
      <c r="N155" s="223"/>
      <c r="O155" s="223"/>
      <c r="P155" s="223"/>
      <c r="Q155" s="223"/>
      <c r="R155" s="223"/>
      <c r="S155" s="223"/>
      <c r="T155" s="224"/>
      <c r="AT155" s="225" t="s">
        <v>155</v>
      </c>
      <c r="AU155" s="225" t="s">
        <v>81</v>
      </c>
      <c r="AV155" s="12" t="s">
        <v>81</v>
      </c>
      <c r="AW155" s="12" t="s">
        <v>35</v>
      </c>
      <c r="AX155" s="12" t="s">
        <v>72</v>
      </c>
      <c r="AY155" s="225" t="s">
        <v>147</v>
      </c>
    </row>
    <row r="156" spans="2:51" s="13" customFormat="1" ht="12">
      <c r="B156" s="226"/>
      <c r="C156" s="227"/>
      <c r="D156" s="206" t="s">
        <v>155</v>
      </c>
      <c r="E156" s="228" t="s">
        <v>21</v>
      </c>
      <c r="F156" s="229" t="s">
        <v>159</v>
      </c>
      <c r="G156" s="227"/>
      <c r="H156" s="230">
        <v>33.96</v>
      </c>
      <c r="I156" s="231"/>
      <c r="J156" s="227"/>
      <c r="K156" s="227"/>
      <c r="L156" s="232"/>
      <c r="M156" s="233"/>
      <c r="N156" s="234"/>
      <c r="O156" s="234"/>
      <c r="P156" s="234"/>
      <c r="Q156" s="234"/>
      <c r="R156" s="234"/>
      <c r="S156" s="234"/>
      <c r="T156" s="235"/>
      <c r="AT156" s="236" t="s">
        <v>155</v>
      </c>
      <c r="AU156" s="236" t="s">
        <v>81</v>
      </c>
      <c r="AV156" s="13" t="s">
        <v>87</v>
      </c>
      <c r="AW156" s="13" t="s">
        <v>35</v>
      </c>
      <c r="AX156" s="13" t="s">
        <v>77</v>
      </c>
      <c r="AY156" s="236" t="s">
        <v>147</v>
      </c>
    </row>
    <row r="157" spans="2:65" s="1" customFormat="1" ht="16.5" customHeight="1">
      <c r="B157" s="41"/>
      <c r="C157" s="192" t="s">
        <v>221</v>
      </c>
      <c r="D157" s="192" t="s">
        <v>149</v>
      </c>
      <c r="E157" s="193" t="s">
        <v>222</v>
      </c>
      <c r="F157" s="194" t="s">
        <v>223</v>
      </c>
      <c r="G157" s="195" t="s">
        <v>152</v>
      </c>
      <c r="H157" s="196">
        <v>0.75</v>
      </c>
      <c r="I157" s="197"/>
      <c r="J157" s="198">
        <f>ROUND(I157*H157,2)</f>
        <v>0</v>
      </c>
      <c r="K157" s="194" t="s">
        <v>153</v>
      </c>
      <c r="L157" s="61"/>
      <c r="M157" s="199" t="s">
        <v>21</v>
      </c>
      <c r="N157" s="200" t="s">
        <v>43</v>
      </c>
      <c r="O157" s="42"/>
      <c r="P157" s="201">
        <f>O157*H157</f>
        <v>0</v>
      </c>
      <c r="Q157" s="201">
        <v>0.04153</v>
      </c>
      <c r="R157" s="201">
        <f>Q157*H157</f>
        <v>0.031147499999999998</v>
      </c>
      <c r="S157" s="201">
        <v>0</v>
      </c>
      <c r="T157" s="202">
        <f>S157*H157</f>
        <v>0</v>
      </c>
      <c r="AR157" s="24" t="s">
        <v>87</v>
      </c>
      <c r="AT157" s="24" t="s">
        <v>149</v>
      </c>
      <c r="AU157" s="24" t="s">
        <v>81</v>
      </c>
      <c r="AY157" s="24" t="s">
        <v>147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4" t="s">
        <v>77</v>
      </c>
      <c r="BK157" s="203">
        <f>ROUND(I157*H157,2)</f>
        <v>0</v>
      </c>
      <c r="BL157" s="24" t="s">
        <v>87</v>
      </c>
      <c r="BM157" s="24" t="s">
        <v>224</v>
      </c>
    </row>
    <row r="158" spans="2:51" s="12" customFormat="1" ht="12">
      <c r="B158" s="215"/>
      <c r="C158" s="216"/>
      <c r="D158" s="206" t="s">
        <v>155</v>
      </c>
      <c r="E158" s="217" t="s">
        <v>21</v>
      </c>
      <c r="F158" s="218" t="s">
        <v>225</v>
      </c>
      <c r="G158" s="216"/>
      <c r="H158" s="219">
        <v>0.75</v>
      </c>
      <c r="I158" s="220"/>
      <c r="J158" s="216"/>
      <c r="K158" s="216"/>
      <c r="L158" s="221"/>
      <c r="M158" s="222"/>
      <c r="N158" s="223"/>
      <c r="O158" s="223"/>
      <c r="P158" s="223"/>
      <c r="Q158" s="223"/>
      <c r="R158" s="223"/>
      <c r="S158" s="223"/>
      <c r="T158" s="224"/>
      <c r="AT158" s="225" t="s">
        <v>155</v>
      </c>
      <c r="AU158" s="225" t="s">
        <v>81</v>
      </c>
      <c r="AV158" s="12" t="s">
        <v>81</v>
      </c>
      <c r="AW158" s="12" t="s">
        <v>35</v>
      </c>
      <c r="AX158" s="12" t="s">
        <v>77</v>
      </c>
      <c r="AY158" s="225" t="s">
        <v>147</v>
      </c>
    </row>
    <row r="159" spans="2:65" s="1" customFormat="1" ht="16.5" customHeight="1">
      <c r="B159" s="41"/>
      <c r="C159" s="192" t="s">
        <v>226</v>
      </c>
      <c r="D159" s="192" t="s">
        <v>149</v>
      </c>
      <c r="E159" s="193" t="s">
        <v>227</v>
      </c>
      <c r="F159" s="194" t="s">
        <v>228</v>
      </c>
      <c r="G159" s="195" t="s">
        <v>152</v>
      </c>
      <c r="H159" s="196">
        <v>4.98</v>
      </c>
      <c r="I159" s="197"/>
      <c r="J159" s="198">
        <f>ROUND(I159*H159,2)</f>
        <v>0</v>
      </c>
      <c r="K159" s="194" t="s">
        <v>153</v>
      </c>
      <c r="L159" s="61"/>
      <c r="M159" s="199" t="s">
        <v>21</v>
      </c>
      <c r="N159" s="200" t="s">
        <v>43</v>
      </c>
      <c r="O159" s="42"/>
      <c r="P159" s="201">
        <f>O159*H159</f>
        <v>0</v>
      </c>
      <c r="Q159" s="201">
        <v>0.04153</v>
      </c>
      <c r="R159" s="201">
        <f>Q159*H159</f>
        <v>0.20681940000000001</v>
      </c>
      <c r="S159" s="201">
        <v>0</v>
      </c>
      <c r="T159" s="202">
        <f>S159*H159</f>
        <v>0</v>
      </c>
      <c r="AR159" s="24" t="s">
        <v>87</v>
      </c>
      <c r="AT159" s="24" t="s">
        <v>149</v>
      </c>
      <c r="AU159" s="24" t="s">
        <v>81</v>
      </c>
      <c r="AY159" s="24" t="s">
        <v>147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4" t="s">
        <v>77</v>
      </c>
      <c r="BK159" s="203">
        <f>ROUND(I159*H159,2)</f>
        <v>0</v>
      </c>
      <c r="BL159" s="24" t="s">
        <v>87</v>
      </c>
      <c r="BM159" s="24" t="s">
        <v>229</v>
      </c>
    </row>
    <row r="160" spans="2:51" s="11" customFormat="1" ht="12">
      <c r="B160" s="204"/>
      <c r="C160" s="205"/>
      <c r="D160" s="206" t="s">
        <v>155</v>
      </c>
      <c r="E160" s="207" t="s">
        <v>21</v>
      </c>
      <c r="F160" s="208" t="s">
        <v>230</v>
      </c>
      <c r="G160" s="205"/>
      <c r="H160" s="207" t="s">
        <v>21</v>
      </c>
      <c r="I160" s="209"/>
      <c r="J160" s="205"/>
      <c r="K160" s="205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155</v>
      </c>
      <c r="AU160" s="214" t="s">
        <v>81</v>
      </c>
      <c r="AV160" s="11" t="s">
        <v>77</v>
      </c>
      <c r="AW160" s="11" t="s">
        <v>35</v>
      </c>
      <c r="AX160" s="11" t="s">
        <v>72</v>
      </c>
      <c r="AY160" s="214" t="s">
        <v>147</v>
      </c>
    </row>
    <row r="161" spans="2:51" s="11" customFormat="1" ht="12">
      <c r="B161" s="204"/>
      <c r="C161" s="205"/>
      <c r="D161" s="206" t="s">
        <v>155</v>
      </c>
      <c r="E161" s="207" t="s">
        <v>21</v>
      </c>
      <c r="F161" s="208" t="s">
        <v>218</v>
      </c>
      <c r="G161" s="205"/>
      <c r="H161" s="207" t="s">
        <v>21</v>
      </c>
      <c r="I161" s="209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155</v>
      </c>
      <c r="AU161" s="214" t="s">
        <v>81</v>
      </c>
      <c r="AV161" s="11" t="s">
        <v>77</v>
      </c>
      <c r="AW161" s="11" t="s">
        <v>35</v>
      </c>
      <c r="AX161" s="11" t="s">
        <v>72</v>
      </c>
      <c r="AY161" s="214" t="s">
        <v>147</v>
      </c>
    </row>
    <row r="162" spans="2:51" s="12" customFormat="1" ht="12">
      <c r="B162" s="215"/>
      <c r="C162" s="216"/>
      <c r="D162" s="206" t="s">
        <v>155</v>
      </c>
      <c r="E162" s="217" t="s">
        <v>21</v>
      </c>
      <c r="F162" s="218" t="s">
        <v>231</v>
      </c>
      <c r="G162" s="216"/>
      <c r="H162" s="219">
        <v>4.08</v>
      </c>
      <c r="I162" s="220"/>
      <c r="J162" s="216"/>
      <c r="K162" s="216"/>
      <c r="L162" s="221"/>
      <c r="M162" s="222"/>
      <c r="N162" s="223"/>
      <c r="O162" s="223"/>
      <c r="P162" s="223"/>
      <c r="Q162" s="223"/>
      <c r="R162" s="223"/>
      <c r="S162" s="223"/>
      <c r="T162" s="224"/>
      <c r="AT162" s="225" t="s">
        <v>155</v>
      </c>
      <c r="AU162" s="225" t="s">
        <v>81</v>
      </c>
      <c r="AV162" s="12" t="s">
        <v>81</v>
      </c>
      <c r="AW162" s="12" t="s">
        <v>35</v>
      </c>
      <c r="AX162" s="12" t="s">
        <v>72</v>
      </c>
      <c r="AY162" s="225" t="s">
        <v>147</v>
      </c>
    </row>
    <row r="163" spans="2:51" s="11" customFormat="1" ht="12">
      <c r="B163" s="204"/>
      <c r="C163" s="205"/>
      <c r="D163" s="206" t="s">
        <v>155</v>
      </c>
      <c r="E163" s="207" t="s">
        <v>21</v>
      </c>
      <c r="F163" s="208" t="s">
        <v>194</v>
      </c>
      <c r="G163" s="205"/>
      <c r="H163" s="207" t="s">
        <v>21</v>
      </c>
      <c r="I163" s="209"/>
      <c r="J163" s="205"/>
      <c r="K163" s="205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155</v>
      </c>
      <c r="AU163" s="214" t="s">
        <v>81</v>
      </c>
      <c r="AV163" s="11" t="s">
        <v>77</v>
      </c>
      <c r="AW163" s="11" t="s">
        <v>35</v>
      </c>
      <c r="AX163" s="11" t="s">
        <v>72</v>
      </c>
      <c r="AY163" s="214" t="s">
        <v>147</v>
      </c>
    </row>
    <row r="164" spans="2:51" s="11" customFormat="1" ht="12">
      <c r="B164" s="204"/>
      <c r="C164" s="205"/>
      <c r="D164" s="206" t="s">
        <v>155</v>
      </c>
      <c r="E164" s="207" t="s">
        <v>21</v>
      </c>
      <c r="F164" s="208" t="s">
        <v>195</v>
      </c>
      <c r="G164" s="205"/>
      <c r="H164" s="207" t="s">
        <v>21</v>
      </c>
      <c r="I164" s="209"/>
      <c r="J164" s="205"/>
      <c r="K164" s="205"/>
      <c r="L164" s="210"/>
      <c r="M164" s="211"/>
      <c r="N164" s="212"/>
      <c r="O164" s="212"/>
      <c r="P164" s="212"/>
      <c r="Q164" s="212"/>
      <c r="R164" s="212"/>
      <c r="S164" s="212"/>
      <c r="T164" s="213"/>
      <c r="AT164" s="214" t="s">
        <v>155</v>
      </c>
      <c r="AU164" s="214" t="s">
        <v>81</v>
      </c>
      <c r="AV164" s="11" t="s">
        <v>77</v>
      </c>
      <c r="AW164" s="11" t="s">
        <v>35</v>
      </c>
      <c r="AX164" s="11" t="s">
        <v>72</v>
      </c>
      <c r="AY164" s="214" t="s">
        <v>147</v>
      </c>
    </row>
    <row r="165" spans="2:51" s="12" customFormat="1" ht="12">
      <c r="B165" s="215"/>
      <c r="C165" s="216"/>
      <c r="D165" s="206" t="s">
        <v>155</v>
      </c>
      <c r="E165" s="217" t="s">
        <v>21</v>
      </c>
      <c r="F165" s="218" t="s">
        <v>232</v>
      </c>
      <c r="G165" s="216"/>
      <c r="H165" s="219">
        <v>0.9</v>
      </c>
      <c r="I165" s="220"/>
      <c r="J165" s="216"/>
      <c r="K165" s="216"/>
      <c r="L165" s="221"/>
      <c r="M165" s="222"/>
      <c r="N165" s="223"/>
      <c r="O165" s="223"/>
      <c r="P165" s="223"/>
      <c r="Q165" s="223"/>
      <c r="R165" s="223"/>
      <c r="S165" s="223"/>
      <c r="T165" s="224"/>
      <c r="AT165" s="225" t="s">
        <v>155</v>
      </c>
      <c r="AU165" s="225" t="s">
        <v>81</v>
      </c>
      <c r="AV165" s="12" t="s">
        <v>81</v>
      </c>
      <c r="AW165" s="12" t="s">
        <v>35</v>
      </c>
      <c r="AX165" s="12" t="s">
        <v>72</v>
      </c>
      <c r="AY165" s="225" t="s">
        <v>147</v>
      </c>
    </row>
    <row r="166" spans="2:51" s="13" customFormat="1" ht="12">
      <c r="B166" s="226"/>
      <c r="C166" s="227"/>
      <c r="D166" s="206" t="s">
        <v>155</v>
      </c>
      <c r="E166" s="228" t="s">
        <v>21</v>
      </c>
      <c r="F166" s="229" t="s">
        <v>159</v>
      </c>
      <c r="G166" s="227"/>
      <c r="H166" s="230">
        <v>4.98</v>
      </c>
      <c r="I166" s="231"/>
      <c r="J166" s="227"/>
      <c r="K166" s="227"/>
      <c r="L166" s="232"/>
      <c r="M166" s="233"/>
      <c r="N166" s="234"/>
      <c r="O166" s="234"/>
      <c r="P166" s="234"/>
      <c r="Q166" s="234"/>
      <c r="R166" s="234"/>
      <c r="S166" s="234"/>
      <c r="T166" s="235"/>
      <c r="AT166" s="236" t="s">
        <v>155</v>
      </c>
      <c r="AU166" s="236" t="s">
        <v>81</v>
      </c>
      <c r="AV166" s="13" t="s">
        <v>87</v>
      </c>
      <c r="AW166" s="13" t="s">
        <v>35</v>
      </c>
      <c r="AX166" s="13" t="s">
        <v>77</v>
      </c>
      <c r="AY166" s="236" t="s">
        <v>147</v>
      </c>
    </row>
    <row r="167" spans="2:65" s="1" customFormat="1" ht="25.5" customHeight="1">
      <c r="B167" s="41"/>
      <c r="C167" s="192" t="s">
        <v>233</v>
      </c>
      <c r="D167" s="192" t="s">
        <v>149</v>
      </c>
      <c r="E167" s="193" t="s">
        <v>234</v>
      </c>
      <c r="F167" s="194" t="s">
        <v>235</v>
      </c>
      <c r="G167" s="195" t="s">
        <v>236</v>
      </c>
      <c r="H167" s="196">
        <v>0.8</v>
      </c>
      <c r="I167" s="197"/>
      <c r="J167" s="198">
        <f aca="true" t="shared" si="0" ref="J167:J173">ROUND(I167*H167,2)</f>
        <v>0</v>
      </c>
      <c r="K167" s="194" t="s">
        <v>153</v>
      </c>
      <c r="L167" s="61"/>
      <c r="M167" s="199" t="s">
        <v>21</v>
      </c>
      <c r="N167" s="200" t="s">
        <v>43</v>
      </c>
      <c r="O167" s="42"/>
      <c r="P167" s="201">
        <f aca="true" t="shared" si="1" ref="P167:P173">O167*H167</f>
        <v>0</v>
      </c>
      <c r="Q167" s="201">
        <v>2.25634</v>
      </c>
      <c r="R167" s="201">
        <f aca="true" t="shared" si="2" ref="R167:R173">Q167*H167</f>
        <v>1.805072</v>
      </c>
      <c r="S167" s="201">
        <v>0</v>
      </c>
      <c r="T167" s="202">
        <f aca="true" t="shared" si="3" ref="T167:T173">S167*H167</f>
        <v>0</v>
      </c>
      <c r="AR167" s="24" t="s">
        <v>87</v>
      </c>
      <c r="AT167" s="24" t="s">
        <v>149</v>
      </c>
      <c r="AU167" s="24" t="s">
        <v>81</v>
      </c>
      <c r="AY167" s="24" t="s">
        <v>147</v>
      </c>
      <c r="BE167" s="203">
        <f aca="true" t="shared" si="4" ref="BE167:BE173">IF(N167="základní",J167,0)</f>
        <v>0</v>
      </c>
      <c r="BF167" s="203">
        <f aca="true" t="shared" si="5" ref="BF167:BF173">IF(N167="snížená",J167,0)</f>
        <v>0</v>
      </c>
      <c r="BG167" s="203">
        <f aca="true" t="shared" si="6" ref="BG167:BG173">IF(N167="zákl. přenesená",J167,0)</f>
        <v>0</v>
      </c>
      <c r="BH167" s="203">
        <f aca="true" t="shared" si="7" ref="BH167:BH173">IF(N167="sníž. přenesená",J167,0)</f>
        <v>0</v>
      </c>
      <c r="BI167" s="203">
        <f aca="true" t="shared" si="8" ref="BI167:BI173">IF(N167="nulová",J167,0)</f>
        <v>0</v>
      </c>
      <c r="BJ167" s="24" t="s">
        <v>77</v>
      </c>
      <c r="BK167" s="203">
        <f aca="true" t="shared" si="9" ref="BK167:BK173">ROUND(I167*H167,2)</f>
        <v>0</v>
      </c>
      <c r="BL167" s="24" t="s">
        <v>87</v>
      </c>
      <c r="BM167" s="24" t="s">
        <v>237</v>
      </c>
    </row>
    <row r="168" spans="2:65" s="1" customFormat="1" ht="16.5" customHeight="1">
      <c r="B168" s="41"/>
      <c r="C168" s="192" t="s">
        <v>238</v>
      </c>
      <c r="D168" s="192" t="s">
        <v>149</v>
      </c>
      <c r="E168" s="193" t="s">
        <v>239</v>
      </c>
      <c r="F168" s="194" t="s">
        <v>240</v>
      </c>
      <c r="G168" s="195" t="s">
        <v>241</v>
      </c>
      <c r="H168" s="196">
        <v>5</v>
      </c>
      <c r="I168" s="197"/>
      <c r="J168" s="198">
        <f t="shared" si="0"/>
        <v>0</v>
      </c>
      <c r="K168" s="194" t="s">
        <v>153</v>
      </c>
      <c r="L168" s="61"/>
      <c r="M168" s="199" t="s">
        <v>21</v>
      </c>
      <c r="N168" s="200" t="s">
        <v>43</v>
      </c>
      <c r="O168" s="42"/>
      <c r="P168" s="201">
        <f t="shared" si="1"/>
        <v>0</v>
      </c>
      <c r="Q168" s="201">
        <v>0.01698</v>
      </c>
      <c r="R168" s="201">
        <f t="shared" si="2"/>
        <v>0.08489999999999999</v>
      </c>
      <c r="S168" s="201">
        <v>0</v>
      </c>
      <c r="T168" s="202">
        <f t="shared" si="3"/>
        <v>0</v>
      </c>
      <c r="AR168" s="24" t="s">
        <v>87</v>
      </c>
      <c r="AT168" s="24" t="s">
        <v>149</v>
      </c>
      <c r="AU168" s="24" t="s">
        <v>81</v>
      </c>
      <c r="AY168" s="24" t="s">
        <v>147</v>
      </c>
      <c r="BE168" s="203">
        <f t="shared" si="4"/>
        <v>0</v>
      </c>
      <c r="BF168" s="203">
        <f t="shared" si="5"/>
        <v>0</v>
      </c>
      <c r="BG168" s="203">
        <f t="shared" si="6"/>
        <v>0</v>
      </c>
      <c r="BH168" s="203">
        <f t="shared" si="7"/>
        <v>0</v>
      </c>
      <c r="BI168" s="203">
        <f t="shared" si="8"/>
        <v>0</v>
      </c>
      <c r="BJ168" s="24" t="s">
        <v>77</v>
      </c>
      <c r="BK168" s="203">
        <f t="shared" si="9"/>
        <v>0</v>
      </c>
      <c r="BL168" s="24" t="s">
        <v>87</v>
      </c>
      <c r="BM168" s="24" t="s">
        <v>242</v>
      </c>
    </row>
    <row r="169" spans="2:65" s="1" customFormat="1" ht="16.5" customHeight="1">
      <c r="B169" s="41"/>
      <c r="C169" s="237" t="s">
        <v>10</v>
      </c>
      <c r="D169" s="237" t="s">
        <v>243</v>
      </c>
      <c r="E169" s="238" t="s">
        <v>244</v>
      </c>
      <c r="F169" s="239" t="s">
        <v>245</v>
      </c>
      <c r="G169" s="240" t="s">
        <v>241</v>
      </c>
      <c r="H169" s="241">
        <v>2</v>
      </c>
      <c r="I169" s="242"/>
      <c r="J169" s="243">
        <f t="shared" si="0"/>
        <v>0</v>
      </c>
      <c r="K169" s="239" t="s">
        <v>153</v>
      </c>
      <c r="L169" s="244"/>
      <c r="M169" s="245" t="s">
        <v>21</v>
      </c>
      <c r="N169" s="246" t="s">
        <v>43</v>
      </c>
      <c r="O169" s="42"/>
      <c r="P169" s="201">
        <f t="shared" si="1"/>
        <v>0</v>
      </c>
      <c r="Q169" s="201">
        <v>0.01765</v>
      </c>
      <c r="R169" s="201">
        <f t="shared" si="2"/>
        <v>0.0353</v>
      </c>
      <c r="S169" s="201">
        <v>0</v>
      </c>
      <c r="T169" s="202">
        <f t="shared" si="3"/>
        <v>0</v>
      </c>
      <c r="AR169" s="24" t="s">
        <v>201</v>
      </c>
      <c r="AT169" s="24" t="s">
        <v>243</v>
      </c>
      <c r="AU169" s="24" t="s">
        <v>81</v>
      </c>
      <c r="AY169" s="24" t="s">
        <v>147</v>
      </c>
      <c r="BE169" s="203">
        <f t="shared" si="4"/>
        <v>0</v>
      </c>
      <c r="BF169" s="203">
        <f t="shared" si="5"/>
        <v>0</v>
      </c>
      <c r="BG169" s="203">
        <f t="shared" si="6"/>
        <v>0</v>
      </c>
      <c r="BH169" s="203">
        <f t="shared" si="7"/>
        <v>0</v>
      </c>
      <c r="BI169" s="203">
        <f t="shared" si="8"/>
        <v>0</v>
      </c>
      <c r="BJ169" s="24" t="s">
        <v>77</v>
      </c>
      <c r="BK169" s="203">
        <f t="shared" si="9"/>
        <v>0</v>
      </c>
      <c r="BL169" s="24" t="s">
        <v>87</v>
      </c>
      <c r="BM169" s="24" t="s">
        <v>246</v>
      </c>
    </row>
    <row r="170" spans="2:65" s="1" customFormat="1" ht="16.5" customHeight="1">
      <c r="B170" s="41"/>
      <c r="C170" s="237" t="s">
        <v>247</v>
      </c>
      <c r="D170" s="237" t="s">
        <v>243</v>
      </c>
      <c r="E170" s="238" t="s">
        <v>248</v>
      </c>
      <c r="F170" s="239" t="s">
        <v>249</v>
      </c>
      <c r="G170" s="240" t="s">
        <v>241</v>
      </c>
      <c r="H170" s="241">
        <v>2</v>
      </c>
      <c r="I170" s="242"/>
      <c r="J170" s="243">
        <f t="shared" si="0"/>
        <v>0</v>
      </c>
      <c r="K170" s="239" t="s">
        <v>153</v>
      </c>
      <c r="L170" s="244"/>
      <c r="M170" s="245" t="s">
        <v>21</v>
      </c>
      <c r="N170" s="246" t="s">
        <v>43</v>
      </c>
      <c r="O170" s="42"/>
      <c r="P170" s="201">
        <f t="shared" si="1"/>
        <v>0</v>
      </c>
      <c r="Q170" s="201">
        <v>0.02288</v>
      </c>
      <c r="R170" s="201">
        <f t="shared" si="2"/>
        <v>0.04576</v>
      </c>
      <c r="S170" s="201">
        <v>0</v>
      </c>
      <c r="T170" s="202">
        <f t="shared" si="3"/>
        <v>0</v>
      </c>
      <c r="AR170" s="24" t="s">
        <v>201</v>
      </c>
      <c r="AT170" s="24" t="s">
        <v>243</v>
      </c>
      <c r="AU170" s="24" t="s">
        <v>81</v>
      </c>
      <c r="AY170" s="24" t="s">
        <v>147</v>
      </c>
      <c r="BE170" s="203">
        <f t="shared" si="4"/>
        <v>0</v>
      </c>
      <c r="BF170" s="203">
        <f t="shared" si="5"/>
        <v>0</v>
      </c>
      <c r="BG170" s="203">
        <f t="shared" si="6"/>
        <v>0</v>
      </c>
      <c r="BH170" s="203">
        <f t="shared" si="7"/>
        <v>0</v>
      </c>
      <c r="BI170" s="203">
        <f t="shared" si="8"/>
        <v>0</v>
      </c>
      <c r="BJ170" s="24" t="s">
        <v>77</v>
      </c>
      <c r="BK170" s="203">
        <f t="shared" si="9"/>
        <v>0</v>
      </c>
      <c r="BL170" s="24" t="s">
        <v>87</v>
      </c>
      <c r="BM170" s="24" t="s">
        <v>250</v>
      </c>
    </row>
    <row r="171" spans="2:65" s="1" customFormat="1" ht="16.5" customHeight="1">
      <c r="B171" s="41"/>
      <c r="C171" s="237" t="s">
        <v>251</v>
      </c>
      <c r="D171" s="237" t="s">
        <v>243</v>
      </c>
      <c r="E171" s="238" t="s">
        <v>252</v>
      </c>
      <c r="F171" s="239" t="s">
        <v>253</v>
      </c>
      <c r="G171" s="240" t="s">
        <v>241</v>
      </c>
      <c r="H171" s="241">
        <v>1</v>
      </c>
      <c r="I171" s="242"/>
      <c r="J171" s="243">
        <f t="shared" si="0"/>
        <v>0</v>
      </c>
      <c r="K171" s="239" t="s">
        <v>153</v>
      </c>
      <c r="L171" s="244"/>
      <c r="M171" s="245" t="s">
        <v>21</v>
      </c>
      <c r="N171" s="246" t="s">
        <v>43</v>
      </c>
      <c r="O171" s="42"/>
      <c r="P171" s="201">
        <f t="shared" si="1"/>
        <v>0</v>
      </c>
      <c r="Q171" s="201">
        <v>0.01802</v>
      </c>
      <c r="R171" s="201">
        <f t="shared" si="2"/>
        <v>0.01802</v>
      </c>
      <c r="S171" s="201">
        <v>0</v>
      </c>
      <c r="T171" s="202">
        <f t="shared" si="3"/>
        <v>0</v>
      </c>
      <c r="AR171" s="24" t="s">
        <v>201</v>
      </c>
      <c r="AT171" s="24" t="s">
        <v>243</v>
      </c>
      <c r="AU171" s="24" t="s">
        <v>81</v>
      </c>
      <c r="AY171" s="24" t="s">
        <v>147</v>
      </c>
      <c r="BE171" s="203">
        <f t="shared" si="4"/>
        <v>0</v>
      </c>
      <c r="BF171" s="203">
        <f t="shared" si="5"/>
        <v>0</v>
      </c>
      <c r="BG171" s="203">
        <f t="shared" si="6"/>
        <v>0</v>
      </c>
      <c r="BH171" s="203">
        <f t="shared" si="7"/>
        <v>0</v>
      </c>
      <c r="BI171" s="203">
        <f t="shared" si="8"/>
        <v>0</v>
      </c>
      <c r="BJ171" s="24" t="s">
        <v>77</v>
      </c>
      <c r="BK171" s="203">
        <f t="shared" si="9"/>
        <v>0</v>
      </c>
      <c r="BL171" s="24" t="s">
        <v>87</v>
      </c>
      <c r="BM171" s="24" t="s">
        <v>254</v>
      </c>
    </row>
    <row r="172" spans="2:65" s="1" customFormat="1" ht="25.5" customHeight="1">
      <c r="B172" s="41"/>
      <c r="C172" s="192" t="s">
        <v>255</v>
      </c>
      <c r="D172" s="192" t="s">
        <v>149</v>
      </c>
      <c r="E172" s="193" t="s">
        <v>256</v>
      </c>
      <c r="F172" s="194" t="s">
        <v>257</v>
      </c>
      <c r="G172" s="195" t="s">
        <v>241</v>
      </c>
      <c r="H172" s="196">
        <v>1</v>
      </c>
      <c r="I172" s="197"/>
      <c r="J172" s="198">
        <f t="shared" si="0"/>
        <v>0</v>
      </c>
      <c r="K172" s="194" t="s">
        <v>153</v>
      </c>
      <c r="L172" s="61"/>
      <c r="M172" s="199" t="s">
        <v>21</v>
      </c>
      <c r="N172" s="200" t="s">
        <v>43</v>
      </c>
      <c r="O172" s="42"/>
      <c r="P172" s="201">
        <f t="shared" si="1"/>
        <v>0</v>
      </c>
      <c r="Q172" s="201">
        <v>0.4417</v>
      </c>
      <c r="R172" s="201">
        <f t="shared" si="2"/>
        <v>0.4417</v>
      </c>
      <c r="S172" s="201">
        <v>0</v>
      </c>
      <c r="T172" s="202">
        <f t="shared" si="3"/>
        <v>0</v>
      </c>
      <c r="AR172" s="24" t="s">
        <v>87</v>
      </c>
      <c r="AT172" s="24" t="s">
        <v>149</v>
      </c>
      <c r="AU172" s="24" t="s">
        <v>81</v>
      </c>
      <c r="AY172" s="24" t="s">
        <v>147</v>
      </c>
      <c r="BE172" s="203">
        <f t="shared" si="4"/>
        <v>0</v>
      </c>
      <c r="BF172" s="203">
        <f t="shared" si="5"/>
        <v>0</v>
      </c>
      <c r="BG172" s="203">
        <f t="shared" si="6"/>
        <v>0</v>
      </c>
      <c r="BH172" s="203">
        <f t="shared" si="7"/>
        <v>0</v>
      </c>
      <c r="BI172" s="203">
        <f t="shared" si="8"/>
        <v>0</v>
      </c>
      <c r="BJ172" s="24" t="s">
        <v>77</v>
      </c>
      <c r="BK172" s="203">
        <f t="shared" si="9"/>
        <v>0</v>
      </c>
      <c r="BL172" s="24" t="s">
        <v>87</v>
      </c>
      <c r="BM172" s="24" t="s">
        <v>258</v>
      </c>
    </row>
    <row r="173" spans="2:65" s="1" customFormat="1" ht="16.5" customHeight="1">
      <c r="B173" s="41"/>
      <c r="C173" s="237" t="s">
        <v>259</v>
      </c>
      <c r="D173" s="237" t="s">
        <v>243</v>
      </c>
      <c r="E173" s="238" t="s">
        <v>260</v>
      </c>
      <c r="F173" s="239" t="s">
        <v>261</v>
      </c>
      <c r="G173" s="240" t="s">
        <v>241</v>
      </c>
      <c r="H173" s="241">
        <v>1</v>
      </c>
      <c r="I173" s="242"/>
      <c r="J173" s="243">
        <f t="shared" si="0"/>
        <v>0</v>
      </c>
      <c r="K173" s="239" t="s">
        <v>153</v>
      </c>
      <c r="L173" s="244"/>
      <c r="M173" s="245" t="s">
        <v>21</v>
      </c>
      <c r="N173" s="246" t="s">
        <v>43</v>
      </c>
      <c r="O173" s="42"/>
      <c r="P173" s="201">
        <f t="shared" si="1"/>
        <v>0</v>
      </c>
      <c r="Q173" s="201">
        <v>0.0135</v>
      </c>
      <c r="R173" s="201">
        <f t="shared" si="2"/>
        <v>0.0135</v>
      </c>
      <c r="S173" s="201">
        <v>0</v>
      </c>
      <c r="T173" s="202">
        <f t="shared" si="3"/>
        <v>0</v>
      </c>
      <c r="AR173" s="24" t="s">
        <v>201</v>
      </c>
      <c r="AT173" s="24" t="s">
        <v>243</v>
      </c>
      <c r="AU173" s="24" t="s">
        <v>81</v>
      </c>
      <c r="AY173" s="24" t="s">
        <v>147</v>
      </c>
      <c r="BE173" s="203">
        <f t="shared" si="4"/>
        <v>0</v>
      </c>
      <c r="BF173" s="203">
        <f t="shared" si="5"/>
        <v>0</v>
      </c>
      <c r="BG173" s="203">
        <f t="shared" si="6"/>
        <v>0</v>
      </c>
      <c r="BH173" s="203">
        <f t="shared" si="7"/>
        <v>0</v>
      </c>
      <c r="BI173" s="203">
        <f t="shared" si="8"/>
        <v>0</v>
      </c>
      <c r="BJ173" s="24" t="s">
        <v>77</v>
      </c>
      <c r="BK173" s="203">
        <f t="shared" si="9"/>
        <v>0</v>
      </c>
      <c r="BL173" s="24" t="s">
        <v>87</v>
      </c>
      <c r="BM173" s="24" t="s">
        <v>262</v>
      </c>
    </row>
    <row r="174" spans="2:63" s="10" customFormat="1" ht="29.85" customHeight="1">
      <c r="B174" s="176"/>
      <c r="C174" s="177"/>
      <c r="D174" s="178" t="s">
        <v>71</v>
      </c>
      <c r="E174" s="190" t="s">
        <v>208</v>
      </c>
      <c r="F174" s="190" t="s">
        <v>263</v>
      </c>
      <c r="G174" s="177"/>
      <c r="H174" s="177"/>
      <c r="I174" s="180"/>
      <c r="J174" s="191">
        <f>BK174</f>
        <v>0</v>
      </c>
      <c r="K174" s="177"/>
      <c r="L174" s="182"/>
      <c r="M174" s="183"/>
      <c r="N174" s="184"/>
      <c r="O174" s="184"/>
      <c r="P174" s="185">
        <f>SUM(P175:P196)</f>
        <v>0</v>
      </c>
      <c r="Q174" s="184"/>
      <c r="R174" s="185">
        <f>SUM(R175:R196)</f>
        <v>0.010660000000000001</v>
      </c>
      <c r="S174" s="184"/>
      <c r="T174" s="186">
        <f>SUM(T175:T196)</f>
        <v>6.708519999999999</v>
      </c>
      <c r="AR174" s="187" t="s">
        <v>77</v>
      </c>
      <c r="AT174" s="188" t="s">
        <v>71</v>
      </c>
      <c r="AU174" s="188" t="s">
        <v>77</v>
      </c>
      <c r="AY174" s="187" t="s">
        <v>147</v>
      </c>
      <c r="BK174" s="189">
        <f>SUM(BK175:BK196)</f>
        <v>0</v>
      </c>
    </row>
    <row r="175" spans="2:65" s="1" customFormat="1" ht="25.5" customHeight="1">
      <c r="B175" s="41"/>
      <c r="C175" s="192" t="s">
        <v>264</v>
      </c>
      <c r="D175" s="192" t="s">
        <v>149</v>
      </c>
      <c r="E175" s="193" t="s">
        <v>265</v>
      </c>
      <c r="F175" s="194" t="s">
        <v>266</v>
      </c>
      <c r="G175" s="195" t="s">
        <v>152</v>
      </c>
      <c r="H175" s="196">
        <v>20</v>
      </c>
      <c r="I175" s="197"/>
      <c r="J175" s="198">
        <f>ROUND(I175*H175,2)</f>
        <v>0</v>
      </c>
      <c r="K175" s="194" t="s">
        <v>153</v>
      </c>
      <c r="L175" s="61"/>
      <c r="M175" s="199" t="s">
        <v>21</v>
      </c>
      <c r="N175" s="200" t="s">
        <v>43</v>
      </c>
      <c r="O175" s="42"/>
      <c r="P175" s="201">
        <f>O175*H175</f>
        <v>0</v>
      </c>
      <c r="Q175" s="201">
        <v>0.00013</v>
      </c>
      <c r="R175" s="201">
        <f>Q175*H175</f>
        <v>0.0026</v>
      </c>
      <c r="S175" s="201">
        <v>0</v>
      </c>
      <c r="T175" s="202">
        <f>S175*H175</f>
        <v>0</v>
      </c>
      <c r="AR175" s="24" t="s">
        <v>87</v>
      </c>
      <c r="AT175" s="24" t="s">
        <v>149</v>
      </c>
      <c r="AU175" s="24" t="s">
        <v>81</v>
      </c>
      <c r="AY175" s="24" t="s">
        <v>147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77</v>
      </c>
      <c r="BK175" s="203">
        <f>ROUND(I175*H175,2)</f>
        <v>0</v>
      </c>
      <c r="BL175" s="24" t="s">
        <v>87</v>
      </c>
      <c r="BM175" s="24" t="s">
        <v>267</v>
      </c>
    </row>
    <row r="176" spans="2:65" s="1" customFormat="1" ht="16.5" customHeight="1">
      <c r="B176" s="41"/>
      <c r="C176" s="192" t="s">
        <v>9</v>
      </c>
      <c r="D176" s="192" t="s">
        <v>149</v>
      </c>
      <c r="E176" s="193" t="s">
        <v>268</v>
      </c>
      <c r="F176" s="194" t="s">
        <v>269</v>
      </c>
      <c r="G176" s="195" t="s">
        <v>152</v>
      </c>
      <c r="H176" s="196">
        <v>201.5</v>
      </c>
      <c r="I176" s="197"/>
      <c r="J176" s="198">
        <f>ROUND(I176*H176,2)</f>
        <v>0</v>
      </c>
      <c r="K176" s="194" t="s">
        <v>153</v>
      </c>
      <c r="L176" s="61"/>
      <c r="M176" s="199" t="s">
        <v>21</v>
      </c>
      <c r="N176" s="200" t="s">
        <v>43</v>
      </c>
      <c r="O176" s="42"/>
      <c r="P176" s="201">
        <f>O176*H176</f>
        <v>0</v>
      </c>
      <c r="Q176" s="201">
        <v>4E-05</v>
      </c>
      <c r="R176" s="201">
        <f>Q176*H176</f>
        <v>0.008060000000000001</v>
      </c>
      <c r="S176" s="201">
        <v>0</v>
      </c>
      <c r="T176" s="202">
        <f>S176*H176</f>
        <v>0</v>
      </c>
      <c r="AR176" s="24" t="s">
        <v>87</v>
      </c>
      <c r="AT176" s="24" t="s">
        <v>149</v>
      </c>
      <c r="AU176" s="24" t="s">
        <v>81</v>
      </c>
      <c r="AY176" s="24" t="s">
        <v>147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4" t="s">
        <v>77</v>
      </c>
      <c r="BK176" s="203">
        <f>ROUND(I176*H176,2)</f>
        <v>0</v>
      </c>
      <c r="BL176" s="24" t="s">
        <v>87</v>
      </c>
      <c r="BM176" s="24" t="s">
        <v>270</v>
      </c>
    </row>
    <row r="177" spans="2:65" s="1" customFormat="1" ht="16.5" customHeight="1">
      <c r="B177" s="41"/>
      <c r="C177" s="192" t="s">
        <v>271</v>
      </c>
      <c r="D177" s="192" t="s">
        <v>149</v>
      </c>
      <c r="E177" s="193" t="s">
        <v>272</v>
      </c>
      <c r="F177" s="194" t="s">
        <v>273</v>
      </c>
      <c r="G177" s="195" t="s">
        <v>152</v>
      </c>
      <c r="H177" s="196">
        <v>4.32</v>
      </c>
      <c r="I177" s="197"/>
      <c r="J177" s="198">
        <f>ROUND(I177*H177,2)</f>
        <v>0</v>
      </c>
      <c r="K177" s="194" t="s">
        <v>153</v>
      </c>
      <c r="L177" s="61"/>
      <c r="M177" s="199" t="s">
        <v>21</v>
      </c>
      <c r="N177" s="200" t="s">
        <v>43</v>
      </c>
      <c r="O177" s="42"/>
      <c r="P177" s="201">
        <f>O177*H177</f>
        <v>0</v>
      </c>
      <c r="Q177" s="201">
        <v>0</v>
      </c>
      <c r="R177" s="201">
        <f>Q177*H177</f>
        <v>0</v>
      </c>
      <c r="S177" s="201">
        <v>0.131</v>
      </c>
      <c r="T177" s="202">
        <f>S177*H177</f>
        <v>0.5659200000000001</v>
      </c>
      <c r="AR177" s="24" t="s">
        <v>87</v>
      </c>
      <c r="AT177" s="24" t="s">
        <v>149</v>
      </c>
      <c r="AU177" s="24" t="s">
        <v>81</v>
      </c>
      <c r="AY177" s="24" t="s">
        <v>147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77</v>
      </c>
      <c r="BK177" s="203">
        <f>ROUND(I177*H177,2)</f>
        <v>0</v>
      </c>
      <c r="BL177" s="24" t="s">
        <v>87</v>
      </c>
      <c r="BM177" s="24" t="s">
        <v>274</v>
      </c>
    </row>
    <row r="178" spans="2:51" s="12" customFormat="1" ht="12">
      <c r="B178" s="215"/>
      <c r="C178" s="216"/>
      <c r="D178" s="206" t="s">
        <v>155</v>
      </c>
      <c r="E178" s="217" t="s">
        <v>21</v>
      </c>
      <c r="F178" s="218" t="s">
        <v>275</v>
      </c>
      <c r="G178" s="216"/>
      <c r="H178" s="219">
        <v>4.32</v>
      </c>
      <c r="I178" s="220"/>
      <c r="J178" s="216"/>
      <c r="K178" s="216"/>
      <c r="L178" s="221"/>
      <c r="M178" s="222"/>
      <c r="N178" s="223"/>
      <c r="O178" s="223"/>
      <c r="P178" s="223"/>
      <c r="Q178" s="223"/>
      <c r="R178" s="223"/>
      <c r="S178" s="223"/>
      <c r="T178" s="224"/>
      <c r="AT178" s="225" t="s">
        <v>155</v>
      </c>
      <c r="AU178" s="225" t="s">
        <v>81</v>
      </c>
      <c r="AV178" s="12" t="s">
        <v>81</v>
      </c>
      <c r="AW178" s="12" t="s">
        <v>35</v>
      </c>
      <c r="AX178" s="12" t="s">
        <v>77</v>
      </c>
      <c r="AY178" s="225" t="s">
        <v>147</v>
      </c>
    </row>
    <row r="179" spans="2:65" s="1" customFormat="1" ht="16.5" customHeight="1">
      <c r="B179" s="41"/>
      <c r="C179" s="192" t="s">
        <v>276</v>
      </c>
      <c r="D179" s="192" t="s">
        <v>149</v>
      </c>
      <c r="E179" s="193" t="s">
        <v>277</v>
      </c>
      <c r="F179" s="194" t="s">
        <v>278</v>
      </c>
      <c r="G179" s="195" t="s">
        <v>152</v>
      </c>
      <c r="H179" s="196">
        <v>19.98</v>
      </c>
      <c r="I179" s="197"/>
      <c r="J179" s="198">
        <f>ROUND(I179*H179,2)</f>
        <v>0</v>
      </c>
      <c r="K179" s="194" t="s">
        <v>153</v>
      </c>
      <c r="L179" s="61"/>
      <c r="M179" s="199" t="s">
        <v>21</v>
      </c>
      <c r="N179" s="200" t="s">
        <v>43</v>
      </c>
      <c r="O179" s="42"/>
      <c r="P179" s="201">
        <f>O179*H179</f>
        <v>0</v>
      </c>
      <c r="Q179" s="201">
        <v>0</v>
      </c>
      <c r="R179" s="201">
        <f>Q179*H179</f>
        <v>0</v>
      </c>
      <c r="S179" s="201">
        <v>0.261</v>
      </c>
      <c r="T179" s="202">
        <f>S179*H179</f>
        <v>5.21478</v>
      </c>
      <c r="AR179" s="24" t="s">
        <v>87</v>
      </c>
      <c r="AT179" s="24" t="s">
        <v>149</v>
      </c>
      <c r="AU179" s="24" t="s">
        <v>81</v>
      </c>
      <c r="AY179" s="24" t="s">
        <v>147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4" t="s">
        <v>77</v>
      </c>
      <c r="BK179" s="203">
        <f>ROUND(I179*H179,2)</f>
        <v>0</v>
      </c>
      <c r="BL179" s="24" t="s">
        <v>87</v>
      </c>
      <c r="BM179" s="24" t="s">
        <v>279</v>
      </c>
    </row>
    <row r="180" spans="2:51" s="12" customFormat="1" ht="12">
      <c r="B180" s="215"/>
      <c r="C180" s="216"/>
      <c r="D180" s="206" t="s">
        <v>155</v>
      </c>
      <c r="E180" s="217" t="s">
        <v>21</v>
      </c>
      <c r="F180" s="218" t="s">
        <v>280</v>
      </c>
      <c r="G180" s="216"/>
      <c r="H180" s="219">
        <v>19.98</v>
      </c>
      <c r="I180" s="220"/>
      <c r="J180" s="216"/>
      <c r="K180" s="216"/>
      <c r="L180" s="221"/>
      <c r="M180" s="222"/>
      <c r="N180" s="223"/>
      <c r="O180" s="223"/>
      <c r="P180" s="223"/>
      <c r="Q180" s="223"/>
      <c r="R180" s="223"/>
      <c r="S180" s="223"/>
      <c r="T180" s="224"/>
      <c r="AT180" s="225" t="s">
        <v>155</v>
      </c>
      <c r="AU180" s="225" t="s">
        <v>81</v>
      </c>
      <c r="AV180" s="12" t="s">
        <v>81</v>
      </c>
      <c r="AW180" s="12" t="s">
        <v>35</v>
      </c>
      <c r="AX180" s="12" t="s">
        <v>77</v>
      </c>
      <c r="AY180" s="225" t="s">
        <v>147</v>
      </c>
    </row>
    <row r="181" spans="2:65" s="1" customFormat="1" ht="16.5" customHeight="1">
      <c r="B181" s="41"/>
      <c r="C181" s="192" t="s">
        <v>281</v>
      </c>
      <c r="D181" s="192" t="s">
        <v>149</v>
      </c>
      <c r="E181" s="193" t="s">
        <v>282</v>
      </c>
      <c r="F181" s="194" t="s">
        <v>283</v>
      </c>
      <c r="G181" s="195" t="s">
        <v>152</v>
      </c>
      <c r="H181" s="196">
        <v>5</v>
      </c>
      <c r="I181" s="197"/>
      <c r="J181" s="198">
        <f>ROUND(I181*H181,2)</f>
        <v>0</v>
      </c>
      <c r="K181" s="194" t="s">
        <v>153</v>
      </c>
      <c r="L181" s="61"/>
      <c r="M181" s="199" t="s">
        <v>21</v>
      </c>
      <c r="N181" s="200" t="s">
        <v>43</v>
      </c>
      <c r="O181" s="42"/>
      <c r="P181" s="201">
        <f>O181*H181</f>
        <v>0</v>
      </c>
      <c r="Q181" s="201">
        <v>0</v>
      </c>
      <c r="R181" s="201">
        <f>Q181*H181</f>
        <v>0</v>
      </c>
      <c r="S181" s="201">
        <v>0.076</v>
      </c>
      <c r="T181" s="202">
        <f>S181*H181</f>
        <v>0.38</v>
      </c>
      <c r="AR181" s="24" t="s">
        <v>87</v>
      </c>
      <c r="AT181" s="24" t="s">
        <v>149</v>
      </c>
      <c r="AU181" s="24" t="s">
        <v>81</v>
      </c>
      <c r="AY181" s="24" t="s">
        <v>147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4" t="s">
        <v>77</v>
      </c>
      <c r="BK181" s="203">
        <f>ROUND(I181*H181,2)</f>
        <v>0</v>
      </c>
      <c r="BL181" s="24" t="s">
        <v>87</v>
      </c>
      <c r="BM181" s="24" t="s">
        <v>284</v>
      </c>
    </row>
    <row r="182" spans="2:51" s="11" customFormat="1" ht="12">
      <c r="B182" s="204"/>
      <c r="C182" s="205"/>
      <c r="D182" s="206" t="s">
        <v>155</v>
      </c>
      <c r="E182" s="207" t="s">
        <v>21</v>
      </c>
      <c r="F182" s="208" t="s">
        <v>285</v>
      </c>
      <c r="G182" s="205"/>
      <c r="H182" s="207" t="s">
        <v>21</v>
      </c>
      <c r="I182" s="209"/>
      <c r="J182" s="205"/>
      <c r="K182" s="205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155</v>
      </c>
      <c r="AU182" s="214" t="s">
        <v>81</v>
      </c>
      <c r="AV182" s="11" t="s">
        <v>77</v>
      </c>
      <c r="AW182" s="11" t="s">
        <v>35</v>
      </c>
      <c r="AX182" s="11" t="s">
        <v>72</v>
      </c>
      <c r="AY182" s="214" t="s">
        <v>147</v>
      </c>
    </row>
    <row r="183" spans="2:51" s="12" customFormat="1" ht="12">
      <c r="B183" s="215"/>
      <c r="C183" s="216"/>
      <c r="D183" s="206" t="s">
        <v>155</v>
      </c>
      <c r="E183" s="217" t="s">
        <v>21</v>
      </c>
      <c r="F183" s="218" t="s">
        <v>286</v>
      </c>
      <c r="G183" s="216"/>
      <c r="H183" s="219">
        <v>3.6</v>
      </c>
      <c r="I183" s="220"/>
      <c r="J183" s="216"/>
      <c r="K183" s="216"/>
      <c r="L183" s="221"/>
      <c r="M183" s="222"/>
      <c r="N183" s="223"/>
      <c r="O183" s="223"/>
      <c r="P183" s="223"/>
      <c r="Q183" s="223"/>
      <c r="R183" s="223"/>
      <c r="S183" s="223"/>
      <c r="T183" s="224"/>
      <c r="AT183" s="225" t="s">
        <v>155</v>
      </c>
      <c r="AU183" s="225" t="s">
        <v>81</v>
      </c>
      <c r="AV183" s="12" t="s">
        <v>81</v>
      </c>
      <c r="AW183" s="12" t="s">
        <v>35</v>
      </c>
      <c r="AX183" s="12" t="s">
        <v>72</v>
      </c>
      <c r="AY183" s="225" t="s">
        <v>147</v>
      </c>
    </row>
    <row r="184" spans="2:51" s="12" customFormat="1" ht="12">
      <c r="B184" s="215"/>
      <c r="C184" s="216"/>
      <c r="D184" s="206" t="s">
        <v>155</v>
      </c>
      <c r="E184" s="217" t="s">
        <v>21</v>
      </c>
      <c r="F184" s="218" t="s">
        <v>287</v>
      </c>
      <c r="G184" s="216"/>
      <c r="H184" s="219">
        <v>1.4</v>
      </c>
      <c r="I184" s="220"/>
      <c r="J184" s="216"/>
      <c r="K184" s="216"/>
      <c r="L184" s="221"/>
      <c r="M184" s="222"/>
      <c r="N184" s="223"/>
      <c r="O184" s="223"/>
      <c r="P184" s="223"/>
      <c r="Q184" s="223"/>
      <c r="R184" s="223"/>
      <c r="S184" s="223"/>
      <c r="T184" s="224"/>
      <c r="AT184" s="225" t="s">
        <v>155</v>
      </c>
      <c r="AU184" s="225" t="s">
        <v>81</v>
      </c>
      <c r="AV184" s="12" t="s">
        <v>81</v>
      </c>
      <c r="AW184" s="12" t="s">
        <v>35</v>
      </c>
      <c r="AX184" s="12" t="s">
        <v>72</v>
      </c>
      <c r="AY184" s="225" t="s">
        <v>147</v>
      </c>
    </row>
    <row r="185" spans="2:51" s="13" customFormat="1" ht="12">
      <c r="B185" s="226"/>
      <c r="C185" s="227"/>
      <c r="D185" s="206" t="s">
        <v>155</v>
      </c>
      <c r="E185" s="228" t="s">
        <v>21</v>
      </c>
      <c r="F185" s="229" t="s">
        <v>159</v>
      </c>
      <c r="G185" s="227"/>
      <c r="H185" s="230">
        <v>5</v>
      </c>
      <c r="I185" s="231"/>
      <c r="J185" s="227"/>
      <c r="K185" s="227"/>
      <c r="L185" s="232"/>
      <c r="M185" s="233"/>
      <c r="N185" s="234"/>
      <c r="O185" s="234"/>
      <c r="P185" s="234"/>
      <c r="Q185" s="234"/>
      <c r="R185" s="234"/>
      <c r="S185" s="234"/>
      <c r="T185" s="235"/>
      <c r="AT185" s="236" t="s">
        <v>155</v>
      </c>
      <c r="AU185" s="236" t="s">
        <v>81</v>
      </c>
      <c r="AV185" s="13" t="s">
        <v>87</v>
      </c>
      <c r="AW185" s="13" t="s">
        <v>35</v>
      </c>
      <c r="AX185" s="13" t="s">
        <v>77</v>
      </c>
      <c r="AY185" s="236" t="s">
        <v>147</v>
      </c>
    </row>
    <row r="186" spans="2:65" s="1" customFormat="1" ht="16.5" customHeight="1">
      <c r="B186" s="41"/>
      <c r="C186" s="192" t="s">
        <v>288</v>
      </c>
      <c r="D186" s="192" t="s">
        <v>149</v>
      </c>
      <c r="E186" s="193" t="s">
        <v>289</v>
      </c>
      <c r="F186" s="194" t="s">
        <v>290</v>
      </c>
      <c r="G186" s="195" t="s">
        <v>152</v>
      </c>
      <c r="H186" s="196">
        <v>2.9</v>
      </c>
      <c r="I186" s="197"/>
      <c r="J186" s="198">
        <f>ROUND(I186*H186,2)</f>
        <v>0</v>
      </c>
      <c r="K186" s="194" t="s">
        <v>153</v>
      </c>
      <c r="L186" s="61"/>
      <c r="M186" s="199" t="s">
        <v>21</v>
      </c>
      <c r="N186" s="200" t="s">
        <v>43</v>
      </c>
      <c r="O186" s="42"/>
      <c r="P186" s="201">
        <f>O186*H186</f>
        <v>0</v>
      </c>
      <c r="Q186" s="201">
        <v>0</v>
      </c>
      <c r="R186" s="201">
        <f>Q186*H186</f>
        <v>0</v>
      </c>
      <c r="S186" s="201">
        <v>0.063</v>
      </c>
      <c r="T186" s="202">
        <f>S186*H186</f>
        <v>0.1827</v>
      </c>
      <c r="AR186" s="24" t="s">
        <v>87</v>
      </c>
      <c r="AT186" s="24" t="s">
        <v>149</v>
      </c>
      <c r="AU186" s="24" t="s">
        <v>81</v>
      </c>
      <c r="AY186" s="24" t="s">
        <v>147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4" t="s">
        <v>77</v>
      </c>
      <c r="BK186" s="203">
        <f>ROUND(I186*H186,2)</f>
        <v>0</v>
      </c>
      <c r="BL186" s="24" t="s">
        <v>87</v>
      </c>
      <c r="BM186" s="24" t="s">
        <v>291</v>
      </c>
    </row>
    <row r="187" spans="2:51" s="12" customFormat="1" ht="12">
      <c r="B187" s="215"/>
      <c r="C187" s="216"/>
      <c r="D187" s="206" t="s">
        <v>155</v>
      </c>
      <c r="E187" s="217" t="s">
        <v>21</v>
      </c>
      <c r="F187" s="218" t="s">
        <v>292</v>
      </c>
      <c r="G187" s="216"/>
      <c r="H187" s="219">
        <v>2.9</v>
      </c>
      <c r="I187" s="220"/>
      <c r="J187" s="216"/>
      <c r="K187" s="216"/>
      <c r="L187" s="221"/>
      <c r="M187" s="222"/>
      <c r="N187" s="223"/>
      <c r="O187" s="223"/>
      <c r="P187" s="223"/>
      <c r="Q187" s="223"/>
      <c r="R187" s="223"/>
      <c r="S187" s="223"/>
      <c r="T187" s="224"/>
      <c r="AT187" s="225" t="s">
        <v>155</v>
      </c>
      <c r="AU187" s="225" t="s">
        <v>81</v>
      </c>
      <c r="AV187" s="12" t="s">
        <v>81</v>
      </c>
      <c r="AW187" s="12" t="s">
        <v>35</v>
      </c>
      <c r="AX187" s="12" t="s">
        <v>77</v>
      </c>
      <c r="AY187" s="225" t="s">
        <v>147</v>
      </c>
    </row>
    <row r="188" spans="2:65" s="1" customFormat="1" ht="25.5" customHeight="1">
      <c r="B188" s="41"/>
      <c r="C188" s="192" t="s">
        <v>293</v>
      </c>
      <c r="D188" s="192" t="s">
        <v>149</v>
      </c>
      <c r="E188" s="193" t="s">
        <v>294</v>
      </c>
      <c r="F188" s="194" t="s">
        <v>295</v>
      </c>
      <c r="G188" s="195" t="s">
        <v>296</v>
      </c>
      <c r="H188" s="196">
        <v>1</v>
      </c>
      <c r="I188" s="197"/>
      <c r="J188" s="198">
        <f>ROUND(I188*H188,2)</f>
        <v>0</v>
      </c>
      <c r="K188" s="194" t="s">
        <v>21</v>
      </c>
      <c r="L188" s="61"/>
      <c r="M188" s="199" t="s">
        <v>21</v>
      </c>
      <c r="N188" s="200" t="s">
        <v>43</v>
      </c>
      <c r="O188" s="42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AR188" s="24" t="s">
        <v>87</v>
      </c>
      <c r="AT188" s="24" t="s">
        <v>149</v>
      </c>
      <c r="AU188" s="24" t="s">
        <v>81</v>
      </c>
      <c r="AY188" s="24" t="s">
        <v>147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24" t="s">
        <v>77</v>
      </c>
      <c r="BK188" s="203">
        <f>ROUND(I188*H188,2)</f>
        <v>0</v>
      </c>
      <c r="BL188" s="24" t="s">
        <v>87</v>
      </c>
      <c r="BM188" s="24" t="s">
        <v>297</v>
      </c>
    </row>
    <row r="189" spans="2:65" s="1" customFormat="1" ht="25.5" customHeight="1">
      <c r="B189" s="41"/>
      <c r="C189" s="192" t="s">
        <v>298</v>
      </c>
      <c r="D189" s="192" t="s">
        <v>149</v>
      </c>
      <c r="E189" s="193" t="s">
        <v>299</v>
      </c>
      <c r="F189" s="194" t="s">
        <v>300</v>
      </c>
      <c r="G189" s="195" t="s">
        <v>152</v>
      </c>
      <c r="H189" s="196">
        <v>1.76</v>
      </c>
      <c r="I189" s="197"/>
      <c r="J189" s="198">
        <f>ROUND(I189*H189,2)</f>
        <v>0</v>
      </c>
      <c r="K189" s="194" t="s">
        <v>153</v>
      </c>
      <c r="L189" s="61"/>
      <c r="M189" s="199" t="s">
        <v>21</v>
      </c>
      <c r="N189" s="200" t="s">
        <v>43</v>
      </c>
      <c r="O189" s="42"/>
      <c r="P189" s="201">
        <f>O189*H189</f>
        <v>0</v>
      </c>
      <c r="Q189" s="201">
        <v>0</v>
      </c>
      <c r="R189" s="201">
        <f>Q189*H189</f>
        <v>0</v>
      </c>
      <c r="S189" s="201">
        <v>0.187</v>
      </c>
      <c r="T189" s="202">
        <f>S189*H189</f>
        <v>0.32912</v>
      </c>
      <c r="AR189" s="24" t="s">
        <v>87</v>
      </c>
      <c r="AT189" s="24" t="s">
        <v>149</v>
      </c>
      <c r="AU189" s="24" t="s">
        <v>81</v>
      </c>
      <c r="AY189" s="24" t="s">
        <v>147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4" t="s">
        <v>77</v>
      </c>
      <c r="BK189" s="203">
        <f>ROUND(I189*H189,2)</f>
        <v>0</v>
      </c>
      <c r="BL189" s="24" t="s">
        <v>87</v>
      </c>
      <c r="BM189" s="24" t="s">
        <v>301</v>
      </c>
    </row>
    <row r="190" spans="2:51" s="11" customFormat="1" ht="12">
      <c r="B190" s="204"/>
      <c r="C190" s="205"/>
      <c r="D190" s="206" t="s">
        <v>155</v>
      </c>
      <c r="E190" s="207" t="s">
        <v>21</v>
      </c>
      <c r="F190" s="208" t="s">
        <v>156</v>
      </c>
      <c r="G190" s="205"/>
      <c r="H190" s="207" t="s">
        <v>21</v>
      </c>
      <c r="I190" s="209"/>
      <c r="J190" s="205"/>
      <c r="K190" s="205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155</v>
      </c>
      <c r="AU190" s="214" t="s">
        <v>81</v>
      </c>
      <c r="AV190" s="11" t="s">
        <v>77</v>
      </c>
      <c r="AW190" s="11" t="s">
        <v>35</v>
      </c>
      <c r="AX190" s="11" t="s">
        <v>72</v>
      </c>
      <c r="AY190" s="214" t="s">
        <v>147</v>
      </c>
    </row>
    <row r="191" spans="2:51" s="12" customFormat="1" ht="12">
      <c r="B191" s="215"/>
      <c r="C191" s="216"/>
      <c r="D191" s="206" t="s">
        <v>155</v>
      </c>
      <c r="E191" s="217" t="s">
        <v>21</v>
      </c>
      <c r="F191" s="218" t="s">
        <v>157</v>
      </c>
      <c r="G191" s="216"/>
      <c r="H191" s="219">
        <v>1.44</v>
      </c>
      <c r="I191" s="220"/>
      <c r="J191" s="216"/>
      <c r="K191" s="216"/>
      <c r="L191" s="221"/>
      <c r="M191" s="222"/>
      <c r="N191" s="223"/>
      <c r="O191" s="223"/>
      <c r="P191" s="223"/>
      <c r="Q191" s="223"/>
      <c r="R191" s="223"/>
      <c r="S191" s="223"/>
      <c r="T191" s="224"/>
      <c r="AT191" s="225" t="s">
        <v>155</v>
      </c>
      <c r="AU191" s="225" t="s">
        <v>81</v>
      </c>
      <c r="AV191" s="12" t="s">
        <v>81</v>
      </c>
      <c r="AW191" s="12" t="s">
        <v>35</v>
      </c>
      <c r="AX191" s="12" t="s">
        <v>72</v>
      </c>
      <c r="AY191" s="225" t="s">
        <v>147</v>
      </c>
    </row>
    <row r="192" spans="2:51" s="12" customFormat="1" ht="12">
      <c r="B192" s="215"/>
      <c r="C192" s="216"/>
      <c r="D192" s="206" t="s">
        <v>155</v>
      </c>
      <c r="E192" s="217" t="s">
        <v>21</v>
      </c>
      <c r="F192" s="218" t="s">
        <v>302</v>
      </c>
      <c r="G192" s="216"/>
      <c r="H192" s="219">
        <v>0.32</v>
      </c>
      <c r="I192" s="220"/>
      <c r="J192" s="216"/>
      <c r="K192" s="216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155</v>
      </c>
      <c r="AU192" s="225" t="s">
        <v>81</v>
      </c>
      <c r="AV192" s="12" t="s">
        <v>81</v>
      </c>
      <c r="AW192" s="12" t="s">
        <v>35</v>
      </c>
      <c r="AX192" s="12" t="s">
        <v>72</v>
      </c>
      <c r="AY192" s="225" t="s">
        <v>147</v>
      </c>
    </row>
    <row r="193" spans="2:51" s="13" customFormat="1" ht="12">
      <c r="B193" s="226"/>
      <c r="C193" s="227"/>
      <c r="D193" s="206" t="s">
        <v>155</v>
      </c>
      <c r="E193" s="228" t="s">
        <v>21</v>
      </c>
      <c r="F193" s="229" t="s">
        <v>159</v>
      </c>
      <c r="G193" s="227"/>
      <c r="H193" s="230">
        <v>1.76</v>
      </c>
      <c r="I193" s="231"/>
      <c r="J193" s="227"/>
      <c r="K193" s="227"/>
      <c r="L193" s="232"/>
      <c r="M193" s="233"/>
      <c r="N193" s="234"/>
      <c r="O193" s="234"/>
      <c r="P193" s="234"/>
      <c r="Q193" s="234"/>
      <c r="R193" s="234"/>
      <c r="S193" s="234"/>
      <c r="T193" s="235"/>
      <c r="AT193" s="236" t="s">
        <v>155</v>
      </c>
      <c r="AU193" s="236" t="s">
        <v>81</v>
      </c>
      <c r="AV193" s="13" t="s">
        <v>87</v>
      </c>
      <c r="AW193" s="13" t="s">
        <v>35</v>
      </c>
      <c r="AX193" s="13" t="s">
        <v>77</v>
      </c>
      <c r="AY193" s="236" t="s">
        <v>147</v>
      </c>
    </row>
    <row r="194" spans="2:65" s="1" customFormat="1" ht="16.5" customHeight="1">
      <c r="B194" s="41"/>
      <c r="C194" s="192" t="s">
        <v>303</v>
      </c>
      <c r="D194" s="192" t="s">
        <v>149</v>
      </c>
      <c r="E194" s="193" t="s">
        <v>304</v>
      </c>
      <c r="F194" s="194" t="s">
        <v>305</v>
      </c>
      <c r="G194" s="195" t="s">
        <v>177</v>
      </c>
      <c r="H194" s="196">
        <v>2</v>
      </c>
      <c r="I194" s="197"/>
      <c r="J194" s="198">
        <f>ROUND(I194*H194,2)</f>
        <v>0</v>
      </c>
      <c r="K194" s="194" t="s">
        <v>153</v>
      </c>
      <c r="L194" s="61"/>
      <c r="M194" s="199" t="s">
        <v>21</v>
      </c>
      <c r="N194" s="200" t="s">
        <v>43</v>
      </c>
      <c r="O194" s="42"/>
      <c r="P194" s="201">
        <f>O194*H194</f>
        <v>0</v>
      </c>
      <c r="Q194" s="201">
        <v>0</v>
      </c>
      <c r="R194" s="201">
        <f>Q194*H194</f>
        <v>0</v>
      </c>
      <c r="S194" s="201">
        <v>0.018</v>
      </c>
      <c r="T194" s="202">
        <f>S194*H194</f>
        <v>0.036</v>
      </c>
      <c r="AR194" s="24" t="s">
        <v>87</v>
      </c>
      <c r="AT194" s="24" t="s">
        <v>149</v>
      </c>
      <c r="AU194" s="24" t="s">
        <v>81</v>
      </c>
      <c r="AY194" s="24" t="s">
        <v>147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4" t="s">
        <v>77</v>
      </c>
      <c r="BK194" s="203">
        <f>ROUND(I194*H194,2)</f>
        <v>0</v>
      </c>
      <c r="BL194" s="24" t="s">
        <v>87</v>
      </c>
      <c r="BM194" s="24" t="s">
        <v>306</v>
      </c>
    </row>
    <row r="195" spans="2:51" s="11" customFormat="1" ht="12">
      <c r="B195" s="204"/>
      <c r="C195" s="205"/>
      <c r="D195" s="206" t="s">
        <v>155</v>
      </c>
      <c r="E195" s="207" t="s">
        <v>21</v>
      </c>
      <c r="F195" s="208" t="s">
        <v>307</v>
      </c>
      <c r="G195" s="205"/>
      <c r="H195" s="207" t="s">
        <v>21</v>
      </c>
      <c r="I195" s="209"/>
      <c r="J195" s="205"/>
      <c r="K195" s="205"/>
      <c r="L195" s="210"/>
      <c r="M195" s="211"/>
      <c r="N195" s="212"/>
      <c r="O195" s="212"/>
      <c r="P195" s="212"/>
      <c r="Q195" s="212"/>
      <c r="R195" s="212"/>
      <c r="S195" s="212"/>
      <c r="T195" s="213"/>
      <c r="AT195" s="214" t="s">
        <v>155</v>
      </c>
      <c r="AU195" s="214" t="s">
        <v>81</v>
      </c>
      <c r="AV195" s="11" t="s">
        <v>77</v>
      </c>
      <c r="AW195" s="11" t="s">
        <v>35</v>
      </c>
      <c r="AX195" s="11" t="s">
        <v>72</v>
      </c>
      <c r="AY195" s="214" t="s">
        <v>147</v>
      </c>
    </row>
    <row r="196" spans="2:51" s="12" customFormat="1" ht="12">
      <c r="B196" s="215"/>
      <c r="C196" s="216"/>
      <c r="D196" s="206" t="s">
        <v>155</v>
      </c>
      <c r="E196" s="217" t="s">
        <v>21</v>
      </c>
      <c r="F196" s="218" t="s">
        <v>81</v>
      </c>
      <c r="G196" s="216"/>
      <c r="H196" s="219">
        <v>2</v>
      </c>
      <c r="I196" s="220"/>
      <c r="J196" s="216"/>
      <c r="K196" s="216"/>
      <c r="L196" s="221"/>
      <c r="M196" s="222"/>
      <c r="N196" s="223"/>
      <c r="O196" s="223"/>
      <c r="P196" s="223"/>
      <c r="Q196" s="223"/>
      <c r="R196" s="223"/>
      <c r="S196" s="223"/>
      <c r="T196" s="224"/>
      <c r="AT196" s="225" t="s">
        <v>155</v>
      </c>
      <c r="AU196" s="225" t="s">
        <v>81</v>
      </c>
      <c r="AV196" s="12" t="s">
        <v>81</v>
      </c>
      <c r="AW196" s="12" t="s">
        <v>35</v>
      </c>
      <c r="AX196" s="12" t="s">
        <v>77</v>
      </c>
      <c r="AY196" s="225" t="s">
        <v>147</v>
      </c>
    </row>
    <row r="197" spans="2:63" s="10" customFormat="1" ht="29.85" customHeight="1">
      <c r="B197" s="176"/>
      <c r="C197" s="177"/>
      <c r="D197" s="178" t="s">
        <v>71</v>
      </c>
      <c r="E197" s="190" t="s">
        <v>308</v>
      </c>
      <c r="F197" s="190" t="s">
        <v>309</v>
      </c>
      <c r="G197" s="177"/>
      <c r="H197" s="177"/>
      <c r="I197" s="180"/>
      <c r="J197" s="191">
        <f>BK197</f>
        <v>0</v>
      </c>
      <c r="K197" s="177"/>
      <c r="L197" s="182"/>
      <c r="M197" s="183"/>
      <c r="N197" s="184"/>
      <c r="O197" s="184"/>
      <c r="P197" s="185">
        <f>SUM(P198:P204)</f>
        <v>0</v>
      </c>
      <c r="Q197" s="184"/>
      <c r="R197" s="185">
        <f>SUM(R198:R204)</f>
        <v>0</v>
      </c>
      <c r="S197" s="184"/>
      <c r="T197" s="186">
        <f>SUM(T198:T204)</f>
        <v>0</v>
      </c>
      <c r="AR197" s="187" t="s">
        <v>77</v>
      </c>
      <c r="AT197" s="188" t="s">
        <v>71</v>
      </c>
      <c r="AU197" s="188" t="s">
        <v>77</v>
      </c>
      <c r="AY197" s="187" t="s">
        <v>147</v>
      </c>
      <c r="BK197" s="189">
        <f>SUM(BK198:BK204)</f>
        <v>0</v>
      </c>
    </row>
    <row r="198" spans="2:65" s="1" customFormat="1" ht="16.5" customHeight="1">
      <c r="B198" s="41"/>
      <c r="C198" s="192" t="s">
        <v>310</v>
      </c>
      <c r="D198" s="192" t="s">
        <v>149</v>
      </c>
      <c r="E198" s="193" t="s">
        <v>311</v>
      </c>
      <c r="F198" s="194" t="s">
        <v>312</v>
      </c>
      <c r="G198" s="195" t="s">
        <v>241</v>
      </c>
      <c r="H198" s="196">
        <v>3</v>
      </c>
      <c r="I198" s="197"/>
      <c r="J198" s="198">
        <f>ROUND(I198*H198,2)</f>
        <v>0</v>
      </c>
      <c r="K198" s="194" t="s">
        <v>21</v>
      </c>
      <c r="L198" s="61"/>
      <c r="M198" s="199" t="s">
        <v>21</v>
      </c>
      <c r="N198" s="200" t="s">
        <v>43</v>
      </c>
      <c r="O198" s="42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4" t="s">
        <v>87</v>
      </c>
      <c r="AT198" s="24" t="s">
        <v>149</v>
      </c>
      <c r="AU198" s="24" t="s">
        <v>81</v>
      </c>
      <c r="AY198" s="24" t="s">
        <v>147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4" t="s">
        <v>77</v>
      </c>
      <c r="BK198" s="203">
        <f>ROUND(I198*H198,2)</f>
        <v>0</v>
      </c>
      <c r="BL198" s="24" t="s">
        <v>87</v>
      </c>
      <c r="BM198" s="24" t="s">
        <v>313</v>
      </c>
    </row>
    <row r="199" spans="2:65" s="1" customFormat="1" ht="25.5" customHeight="1">
      <c r="B199" s="41"/>
      <c r="C199" s="192" t="s">
        <v>314</v>
      </c>
      <c r="D199" s="192" t="s">
        <v>149</v>
      </c>
      <c r="E199" s="193" t="s">
        <v>315</v>
      </c>
      <c r="F199" s="194" t="s">
        <v>316</v>
      </c>
      <c r="G199" s="195" t="s">
        <v>241</v>
      </c>
      <c r="H199" s="196">
        <v>6.65</v>
      </c>
      <c r="I199" s="197"/>
      <c r="J199" s="198">
        <f>ROUND(I199*H199,2)</f>
        <v>0</v>
      </c>
      <c r="K199" s="194" t="s">
        <v>21</v>
      </c>
      <c r="L199" s="61"/>
      <c r="M199" s="199" t="s">
        <v>21</v>
      </c>
      <c r="N199" s="200" t="s">
        <v>43</v>
      </c>
      <c r="O199" s="42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AR199" s="24" t="s">
        <v>87</v>
      </c>
      <c r="AT199" s="24" t="s">
        <v>149</v>
      </c>
      <c r="AU199" s="24" t="s">
        <v>81</v>
      </c>
      <c r="AY199" s="24" t="s">
        <v>147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24" t="s">
        <v>77</v>
      </c>
      <c r="BK199" s="203">
        <f>ROUND(I199*H199,2)</f>
        <v>0</v>
      </c>
      <c r="BL199" s="24" t="s">
        <v>87</v>
      </c>
      <c r="BM199" s="24" t="s">
        <v>317</v>
      </c>
    </row>
    <row r="200" spans="2:51" s="12" customFormat="1" ht="12">
      <c r="B200" s="215"/>
      <c r="C200" s="216"/>
      <c r="D200" s="206" t="s">
        <v>155</v>
      </c>
      <c r="E200" s="217" t="s">
        <v>21</v>
      </c>
      <c r="F200" s="218" t="s">
        <v>318</v>
      </c>
      <c r="G200" s="216"/>
      <c r="H200" s="219">
        <v>3.6</v>
      </c>
      <c r="I200" s="220"/>
      <c r="J200" s="216"/>
      <c r="K200" s="216"/>
      <c r="L200" s="221"/>
      <c r="M200" s="222"/>
      <c r="N200" s="223"/>
      <c r="O200" s="223"/>
      <c r="P200" s="223"/>
      <c r="Q200" s="223"/>
      <c r="R200" s="223"/>
      <c r="S200" s="223"/>
      <c r="T200" s="224"/>
      <c r="AT200" s="225" t="s">
        <v>155</v>
      </c>
      <c r="AU200" s="225" t="s">
        <v>81</v>
      </c>
      <c r="AV200" s="12" t="s">
        <v>81</v>
      </c>
      <c r="AW200" s="12" t="s">
        <v>35</v>
      </c>
      <c r="AX200" s="12" t="s">
        <v>72</v>
      </c>
      <c r="AY200" s="225" t="s">
        <v>147</v>
      </c>
    </row>
    <row r="201" spans="2:51" s="12" customFormat="1" ht="12">
      <c r="B201" s="215"/>
      <c r="C201" s="216"/>
      <c r="D201" s="206" t="s">
        <v>155</v>
      </c>
      <c r="E201" s="217" t="s">
        <v>21</v>
      </c>
      <c r="F201" s="218" t="s">
        <v>319</v>
      </c>
      <c r="G201" s="216"/>
      <c r="H201" s="219">
        <v>3.05</v>
      </c>
      <c r="I201" s="220"/>
      <c r="J201" s="216"/>
      <c r="K201" s="216"/>
      <c r="L201" s="221"/>
      <c r="M201" s="222"/>
      <c r="N201" s="223"/>
      <c r="O201" s="223"/>
      <c r="P201" s="223"/>
      <c r="Q201" s="223"/>
      <c r="R201" s="223"/>
      <c r="S201" s="223"/>
      <c r="T201" s="224"/>
      <c r="AT201" s="225" t="s">
        <v>155</v>
      </c>
      <c r="AU201" s="225" t="s">
        <v>81</v>
      </c>
      <c r="AV201" s="12" t="s">
        <v>81</v>
      </c>
      <c r="AW201" s="12" t="s">
        <v>35</v>
      </c>
      <c r="AX201" s="12" t="s">
        <v>72</v>
      </c>
      <c r="AY201" s="225" t="s">
        <v>147</v>
      </c>
    </row>
    <row r="202" spans="2:51" s="13" customFormat="1" ht="12">
      <c r="B202" s="226"/>
      <c r="C202" s="227"/>
      <c r="D202" s="206" t="s">
        <v>155</v>
      </c>
      <c r="E202" s="228" t="s">
        <v>21</v>
      </c>
      <c r="F202" s="229" t="s">
        <v>159</v>
      </c>
      <c r="G202" s="227"/>
      <c r="H202" s="230">
        <v>6.65</v>
      </c>
      <c r="I202" s="231"/>
      <c r="J202" s="227"/>
      <c r="K202" s="227"/>
      <c r="L202" s="232"/>
      <c r="M202" s="233"/>
      <c r="N202" s="234"/>
      <c r="O202" s="234"/>
      <c r="P202" s="234"/>
      <c r="Q202" s="234"/>
      <c r="R202" s="234"/>
      <c r="S202" s="234"/>
      <c r="T202" s="235"/>
      <c r="AT202" s="236" t="s">
        <v>155</v>
      </c>
      <c r="AU202" s="236" t="s">
        <v>81</v>
      </c>
      <c r="AV202" s="13" t="s">
        <v>87</v>
      </c>
      <c r="AW202" s="13" t="s">
        <v>35</v>
      </c>
      <c r="AX202" s="13" t="s">
        <v>77</v>
      </c>
      <c r="AY202" s="236" t="s">
        <v>147</v>
      </c>
    </row>
    <row r="203" spans="2:65" s="1" customFormat="1" ht="16.5" customHeight="1">
      <c r="B203" s="41"/>
      <c r="C203" s="192" t="s">
        <v>320</v>
      </c>
      <c r="D203" s="192" t="s">
        <v>149</v>
      </c>
      <c r="E203" s="193" t="s">
        <v>321</v>
      </c>
      <c r="F203" s="194" t="s">
        <v>322</v>
      </c>
      <c r="G203" s="195" t="s">
        <v>296</v>
      </c>
      <c r="H203" s="196">
        <v>1</v>
      </c>
      <c r="I203" s="197"/>
      <c r="J203" s="198">
        <f>ROUND(I203*H203,2)</f>
        <v>0</v>
      </c>
      <c r="K203" s="194" t="s">
        <v>21</v>
      </c>
      <c r="L203" s="61"/>
      <c r="M203" s="199" t="s">
        <v>21</v>
      </c>
      <c r="N203" s="200" t="s">
        <v>43</v>
      </c>
      <c r="O203" s="42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AR203" s="24" t="s">
        <v>87</v>
      </c>
      <c r="AT203" s="24" t="s">
        <v>149</v>
      </c>
      <c r="AU203" s="24" t="s">
        <v>81</v>
      </c>
      <c r="AY203" s="24" t="s">
        <v>147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4" t="s">
        <v>77</v>
      </c>
      <c r="BK203" s="203">
        <f>ROUND(I203*H203,2)</f>
        <v>0</v>
      </c>
      <c r="BL203" s="24" t="s">
        <v>87</v>
      </c>
      <c r="BM203" s="24" t="s">
        <v>323</v>
      </c>
    </row>
    <row r="204" spans="2:65" s="1" customFormat="1" ht="25.5" customHeight="1">
      <c r="B204" s="41"/>
      <c r="C204" s="192" t="s">
        <v>324</v>
      </c>
      <c r="D204" s="192" t="s">
        <v>149</v>
      </c>
      <c r="E204" s="193" t="s">
        <v>325</v>
      </c>
      <c r="F204" s="194" t="s">
        <v>326</v>
      </c>
      <c r="G204" s="195" t="s">
        <v>241</v>
      </c>
      <c r="H204" s="196">
        <v>4</v>
      </c>
      <c r="I204" s="197"/>
      <c r="J204" s="198">
        <f>ROUND(I204*H204,2)</f>
        <v>0</v>
      </c>
      <c r="K204" s="194" t="s">
        <v>21</v>
      </c>
      <c r="L204" s="61"/>
      <c r="M204" s="199" t="s">
        <v>21</v>
      </c>
      <c r="N204" s="200" t="s">
        <v>43</v>
      </c>
      <c r="O204" s="42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4" t="s">
        <v>87</v>
      </c>
      <c r="AT204" s="24" t="s">
        <v>149</v>
      </c>
      <c r="AU204" s="24" t="s">
        <v>81</v>
      </c>
      <c r="AY204" s="24" t="s">
        <v>147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4" t="s">
        <v>77</v>
      </c>
      <c r="BK204" s="203">
        <f>ROUND(I204*H204,2)</f>
        <v>0</v>
      </c>
      <c r="BL204" s="24" t="s">
        <v>87</v>
      </c>
      <c r="BM204" s="24" t="s">
        <v>327</v>
      </c>
    </row>
    <row r="205" spans="2:63" s="10" customFormat="1" ht="29.85" customHeight="1">
      <c r="B205" s="176"/>
      <c r="C205" s="177"/>
      <c r="D205" s="178" t="s">
        <v>71</v>
      </c>
      <c r="E205" s="190" t="s">
        <v>328</v>
      </c>
      <c r="F205" s="190" t="s">
        <v>329</v>
      </c>
      <c r="G205" s="177"/>
      <c r="H205" s="177"/>
      <c r="I205" s="180"/>
      <c r="J205" s="191">
        <f>BK205</f>
        <v>0</v>
      </c>
      <c r="K205" s="177"/>
      <c r="L205" s="182"/>
      <c r="M205" s="183"/>
      <c r="N205" s="184"/>
      <c r="O205" s="184"/>
      <c r="P205" s="185">
        <f>SUM(P206:P211)</f>
        <v>0</v>
      </c>
      <c r="Q205" s="184"/>
      <c r="R205" s="185">
        <f>SUM(R206:R211)</f>
        <v>0</v>
      </c>
      <c r="S205" s="184"/>
      <c r="T205" s="186">
        <f>SUM(T206:T211)</f>
        <v>0</v>
      </c>
      <c r="AR205" s="187" t="s">
        <v>77</v>
      </c>
      <c r="AT205" s="188" t="s">
        <v>71</v>
      </c>
      <c r="AU205" s="188" t="s">
        <v>77</v>
      </c>
      <c r="AY205" s="187" t="s">
        <v>147</v>
      </c>
      <c r="BK205" s="189">
        <f>SUM(BK206:BK211)</f>
        <v>0</v>
      </c>
    </row>
    <row r="206" spans="2:65" s="1" customFormat="1" ht="25.5" customHeight="1">
      <c r="B206" s="41"/>
      <c r="C206" s="192" t="s">
        <v>330</v>
      </c>
      <c r="D206" s="192" t="s">
        <v>149</v>
      </c>
      <c r="E206" s="193" t="s">
        <v>331</v>
      </c>
      <c r="F206" s="194" t="s">
        <v>332</v>
      </c>
      <c r="G206" s="195" t="s">
        <v>333</v>
      </c>
      <c r="H206" s="196">
        <v>9.974</v>
      </c>
      <c r="I206" s="197"/>
      <c r="J206" s="198">
        <f>ROUND(I206*H206,2)</f>
        <v>0</v>
      </c>
      <c r="K206" s="194" t="s">
        <v>153</v>
      </c>
      <c r="L206" s="61"/>
      <c r="M206" s="199" t="s">
        <v>21</v>
      </c>
      <c r="N206" s="200" t="s">
        <v>43</v>
      </c>
      <c r="O206" s="42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AR206" s="24" t="s">
        <v>87</v>
      </c>
      <c r="AT206" s="24" t="s">
        <v>149</v>
      </c>
      <c r="AU206" s="24" t="s">
        <v>81</v>
      </c>
      <c r="AY206" s="24" t="s">
        <v>147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4" t="s">
        <v>77</v>
      </c>
      <c r="BK206" s="203">
        <f>ROUND(I206*H206,2)</f>
        <v>0</v>
      </c>
      <c r="BL206" s="24" t="s">
        <v>87</v>
      </c>
      <c r="BM206" s="24" t="s">
        <v>334</v>
      </c>
    </row>
    <row r="207" spans="2:65" s="1" customFormat="1" ht="25.5" customHeight="1">
      <c r="B207" s="41"/>
      <c r="C207" s="192" t="s">
        <v>335</v>
      </c>
      <c r="D207" s="192" t="s">
        <v>149</v>
      </c>
      <c r="E207" s="193" t="s">
        <v>336</v>
      </c>
      <c r="F207" s="194" t="s">
        <v>337</v>
      </c>
      <c r="G207" s="195" t="s">
        <v>333</v>
      </c>
      <c r="H207" s="196">
        <v>9.974</v>
      </c>
      <c r="I207" s="197"/>
      <c r="J207" s="198">
        <f>ROUND(I207*H207,2)</f>
        <v>0</v>
      </c>
      <c r="K207" s="194" t="s">
        <v>153</v>
      </c>
      <c r="L207" s="61"/>
      <c r="M207" s="199" t="s">
        <v>21</v>
      </c>
      <c r="N207" s="200" t="s">
        <v>43</v>
      </c>
      <c r="O207" s="42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4" t="s">
        <v>87</v>
      </c>
      <c r="AT207" s="24" t="s">
        <v>149</v>
      </c>
      <c r="AU207" s="24" t="s">
        <v>81</v>
      </c>
      <c r="AY207" s="24" t="s">
        <v>147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4" t="s">
        <v>77</v>
      </c>
      <c r="BK207" s="203">
        <f>ROUND(I207*H207,2)</f>
        <v>0</v>
      </c>
      <c r="BL207" s="24" t="s">
        <v>87</v>
      </c>
      <c r="BM207" s="24" t="s">
        <v>338</v>
      </c>
    </row>
    <row r="208" spans="2:65" s="1" customFormat="1" ht="25.5" customHeight="1">
      <c r="B208" s="41"/>
      <c r="C208" s="192" t="s">
        <v>339</v>
      </c>
      <c r="D208" s="192" t="s">
        <v>149</v>
      </c>
      <c r="E208" s="193" t="s">
        <v>340</v>
      </c>
      <c r="F208" s="194" t="s">
        <v>341</v>
      </c>
      <c r="G208" s="195" t="s">
        <v>333</v>
      </c>
      <c r="H208" s="196">
        <v>97.97</v>
      </c>
      <c r="I208" s="197"/>
      <c r="J208" s="198">
        <f>ROUND(I208*H208,2)</f>
        <v>0</v>
      </c>
      <c r="K208" s="194" t="s">
        <v>153</v>
      </c>
      <c r="L208" s="61"/>
      <c r="M208" s="199" t="s">
        <v>21</v>
      </c>
      <c r="N208" s="200" t="s">
        <v>43</v>
      </c>
      <c r="O208" s="42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4" t="s">
        <v>87</v>
      </c>
      <c r="AT208" s="24" t="s">
        <v>149</v>
      </c>
      <c r="AU208" s="24" t="s">
        <v>81</v>
      </c>
      <c r="AY208" s="24" t="s">
        <v>147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77</v>
      </c>
      <c r="BK208" s="203">
        <f>ROUND(I208*H208,2)</f>
        <v>0</v>
      </c>
      <c r="BL208" s="24" t="s">
        <v>87</v>
      </c>
      <c r="BM208" s="24" t="s">
        <v>342</v>
      </c>
    </row>
    <row r="209" spans="2:51" s="11" customFormat="1" ht="12">
      <c r="B209" s="204"/>
      <c r="C209" s="205"/>
      <c r="D209" s="206" t="s">
        <v>155</v>
      </c>
      <c r="E209" s="207" t="s">
        <v>21</v>
      </c>
      <c r="F209" s="208" t="s">
        <v>343</v>
      </c>
      <c r="G209" s="205"/>
      <c r="H209" s="207" t="s">
        <v>21</v>
      </c>
      <c r="I209" s="209"/>
      <c r="J209" s="205"/>
      <c r="K209" s="205"/>
      <c r="L209" s="210"/>
      <c r="M209" s="211"/>
      <c r="N209" s="212"/>
      <c r="O209" s="212"/>
      <c r="P209" s="212"/>
      <c r="Q209" s="212"/>
      <c r="R209" s="212"/>
      <c r="S209" s="212"/>
      <c r="T209" s="213"/>
      <c r="AT209" s="214" t="s">
        <v>155</v>
      </c>
      <c r="AU209" s="214" t="s">
        <v>81</v>
      </c>
      <c r="AV209" s="11" t="s">
        <v>77</v>
      </c>
      <c r="AW209" s="11" t="s">
        <v>35</v>
      </c>
      <c r="AX209" s="11" t="s">
        <v>72</v>
      </c>
      <c r="AY209" s="214" t="s">
        <v>147</v>
      </c>
    </row>
    <row r="210" spans="2:51" s="12" customFormat="1" ht="12">
      <c r="B210" s="215"/>
      <c r="C210" s="216"/>
      <c r="D210" s="206" t="s">
        <v>155</v>
      </c>
      <c r="E210" s="217" t="s">
        <v>21</v>
      </c>
      <c r="F210" s="218" t="s">
        <v>344</v>
      </c>
      <c r="G210" s="216"/>
      <c r="H210" s="219">
        <v>97.97</v>
      </c>
      <c r="I210" s="220"/>
      <c r="J210" s="216"/>
      <c r="K210" s="216"/>
      <c r="L210" s="221"/>
      <c r="M210" s="222"/>
      <c r="N210" s="223"/>
      <c r="O210" s="223"/>
      <c r="P210" s="223"/>
      <c r="Q210" s="223"/>
      <c r="R210" s="223"/>
      <c r="S210" s="223"/>
      <c r="T210" s="224"/>
      <c r="AT210" s="225" t="s">
        <v>155</v>
      </c>
      <c r="AU210" s="225" t="s">
        <v>81</v>
      </c>
      <c r="AV210" s="12" t="s">
        <v>81</v>
      </c>
      <c r="AW210" s="12" t="s">
        <v>35</v>
      </c>
      <c r="AX210" s="12" t="s">
        <v>77</v>
      </c>
      <c r="AY210" s="225" t="s">
        <v>147</v>
      </c>
    </row>
    <row r="211" spans="2:65" s="1" customFormat="1" ht="25.5" customHeight="1">
      <c r="B211" s="41"/>
      <c r="C211" s="192" t="s">
        <v>345</v>
      </c>
      <c r="D211" s="192" t="s">
        <v>149</v>
      </c>
      <c r="E211" s="193" t="s">
        <v>346</v>
      </c>
      <c r="F211" s="194" t="s">
        <v>347</v>
      </c>
      <c r="G211" s="195" t="s">
        <v>333</v>
      </c>
      <c r="H211" s="196">
        <v>9.797</v>
      </c>
      <c r="I211" s="197"/>
      <c r="J211" s="198">
        <f>ROUND(I211*H211,2)</f>
        <v>0</v>
      </c>
      <c r="K211" s="194" t="s">
        <v>153</v>
      </c>
      <c r="L211" s="61"/>
      <c r="M211" s="199" t="s">
        <v>21</v>
      </c>
      <c r="N211" s="200" t="s">
        <v>43</v>
      </c>
      <c r="O211" s="42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24" t="s">
        <v>87</v>
      </c>
      <c r="AT211" s="24" t="s">
        <v>149</v>
      </c>
      <c r="AU211" s="24" t="s">
        <v>81</v>
      </c>
      <c r="AY211" s="24" t="s">
        <v>147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4" t="s">
        <v>77</v>
      </c>
      <c r="BK211" s="203">
        <f>ROUND(I211*H211,2)</f>
        <v>0</v>
      </c>
      <c r="BL211" s="24" t="s">
        <v>87</v>
      </c>
      <c r="BM211" s="24" t="s">
        <v>348</v>
      </c>
    </row>
    <row r="212" spans="2:63" s="10" customFormat="1" ht="29.85" customHeight="1">
      <c r="B212" s="176"/>
      <c r="C212" s="177"/>
      <c r="D212" s="178" t="s">
        <v>71</v>
      </c>
      <c r="E212" s="190" t="s">
        <v>349</v>
      </c>
      <c r="F212" s="190" t="s">
        <v>350</v>
      </c>
      <c r="G212" s="177"/>
      <c r="H212" s="177"/>
      <c r="I212" s="180"/>
      <c r="J212" s="191">
        <f>BK212</f>
        <v>0</v>
      </c>
      <c r="K212" s="177"/>
      <c r="L212" s="182"/>
      <c r="M212" s="183"/>
      <c r="N212" s="184"/>
      <c r="O212" s="184"/>
      <c r="P212" s="185">
        <f>P213</f>
        <v>0</v>
      </c>
      <c r="Q212" s="184"/>
      <c r="R212" s="185">
        <f>R213</f>
        <v>0</v>
      </c>
      <c r="S212" s="184"/>
      <c r="T212" s="186">
        <f>T213</f>
        <v>0</v>
      </c>
      <c r="AR212" s="187" t="s">
        <v>77</v>
      </c>
      <c r="AT212" s="188" t="s">
        <v>71</v>
      </c>
      <c r="AU212" s="188" t="s">
        <v>77</v>
      </c>
      <c r="AY212" s="187" t="s">
        <v>147</v>
      </c>
      <c r="BK212" s="189">
        <f>BK213</f>
        <v>0</v>
      </c>
    </row>
    <row r="213" spans="2:65" s="1" customFormat="1" ht="16.5" customHeight="1">
      <c r="B213" s="41"/>
      <c r="C213" s="192" t="s">
        <v>351</v>
      </c>
      <c r="D213" s="192" t="s">
        <v>149</v>
      </c>
      <c r="E213" s="193" t="s">
        <v>352</v>
      </c>
      <c r="F213" s="194" t="s">
        <v>353</v>
      </c>
      <c r="G213" s="195" t="s">
        <v>333</v>
      </c>
      <c r="H213" s="196">
        <v>7.262</v>
      </c>
      <c r="I213" s="197"/>
      <c r="J213" s="198">
        <f>ROUND(I213*H213,2)</f>
        <v>0</v>
      </c>
      <c r="K213" s="194" t="s">
        <v>153</v>
      </c>
      <c r="L213" s="61"/>
      <c r="M213" s="199" t="s">
        <v>21</v>
      </c>
      <c r="N213" s="200" t="s">
        <v>43</v>
      </c>
      <c r="O213" s="42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24" t="s">
        <v>87</v>
      </c>
      <c r="AT213" s="24" t="s">
        <v>149</v>
      </c>
      <c r="AU213" s="24" t="s">
        <v>81</v>
      </c>
      <c r="AY213" s="24" t="s">
        <v>147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4" t="s">
        <v>77</v>
      </c>
      <c r="BK213" s="203">
        <f>ROUND(I213*H213,2)</f>
        <v>0</v>
      </c>
      <c r="BL213" s="24" t="s">
        <v>87</v>
      </c>
      <c r="BM213" s="24" t="s">
        <v>354</v>
      </c>
    </row>
    <row r="214" spans="2:63" s="10" customFormat="1" ht="37.35" customHeight="1">
      <c r="B214" s="176"/>
      <c r="C214" s="177"/>
      <c r="D214" s="178" t="s">
        <v>71</v>
      </c>
      <c r="E214" s="179" t="s">
        <v>355</v>
      </c>
      <c r="F214" s="179" t="s">
        <v>356</v>
      </c>
      <c r="G214" s="177"/>
      <c r="H214" s="177"/>
      <c r="I214" s="180"/>
      <c r="J214" s="181">
        <f>BK214</f>
        <v>0</v>
      </c>
      <c r="K214" s="177"/>
      <c r="L214" s="182"/>
      <c r="M214" s="183"/>
      <c r="N214" s="184"/>
      <c r="O214" s="184"/>
      <c r="P214" s="185">
        <f>P215+P228+P240+P263+P316+P327+P369+P440+P491+P502</f>
        <v>0</v>
      </c>
      <c r="Q214" s="184"/>
      <c r="R214" s="185">
        <f>R215+R228+R240+R263+R316+R327+R369+R440+R491+R502</f>
        <v>5.823037889999999</v>
      </c>
      <c r="S214" s="184"/>
      <c r="T214" s="186">
        <f>T215+T228+T240+T263+T316+T327+T369+T440+T491+T502</f>
        <v>3.2652218000000004</v>
      </c>
      <c r="AR214" s="187" t="s">
        <v>81</v>
      </c>
      <c r="AT214" s="188" t="s">
        <v>71</v>
      </c>
      <c r="AU214" s="188" t="s">
        <v>72</v>
      </c>
      <c r="AY214" s="187" t="s">
        <v>147</v>
      </c>
      <c r="BK214" s="189">
        <f>BK215+BK228+BK240+BK263+BK316+BK327+BK369+BK440+BK491+BK502</f>
        <v>0</v>
      </c>
    </row>
    <row r="215" spans="2:63" s="10" customFormat="1" ht="19.95" customHeight="1">
      <c r="B215" s="176"/>
      <c r="C215" s="177"/>
      <c r="D215" s="178" t="s">
        <v>71</v>
      </c>
      <c r="E215" s="190" t="s">
        <v>357</v>
      </c>
      <c r="F215" s="190" t="s">
        <v>358</v>
      </c>
      <c r="G215" s="177"/>
      <c r="H215" s="177"/>
      <c r="I215" s="180"/>
      <c r="J215" s="191">
        <f>BK215</f>
        <v>0</v>
      </c>
      <c r="K215" s="177"/>
      <c r="L215" s="182"/>
      <c r="M215" s="183"/>
      <c r="N215" s="184"/>
      <c r="O215" s="184"/>
      <c r="P215" s="185">
        <f>SUM(P216:P227)</f>
        <v>0</v>
      </c>
      <c r="Q215" s="184"/>
      <c r="R215" s="185">
        <f>SUM(R216:R227)</f>
        <v>0</v>
      </c>
      <c r="S215" s="184"/>
      <c r="T215" s="186">
        <f>SUM(T216:T227)</f>
        <v>0</v>
      </c>
      <c r="AR215" s="187" t="s">
        <v>81</v>
      </c>
      <c r="AT215" s="188" t="s">
        <v>71</v>
      </c>
      <c r="AU215" s="188" t="s">
        <v>77</v>
      </c>
      <c r="AY215" s="187" t="s">
        <v>147</v>
      </c>
      <c r="BK215" s="189">
        <f>SUM(BK216:BK227)</f>
        <v>0</v>
      </c>
    </row>
    <row r="216" spans="2:65" s="1" customFormat="1" ht="16.5" customHeight="1">
      <c r="B216" s="41"/>
      <c r="C216" s="192" t="s">
        <v>359</v>
      </c>
      <c r="D216" s="192" t="s">
        <v>149</v>
      </c>
      <c r="E216" s="193" t="s">
        <v>360</v>
      </c>
      <c r="F216" s="194" t="s">
        <v>361</v>
      </c>
      <c r="G216" s="195" t="s">
        <v>152</v>
      </c>
      <c r="H216" s="196">
        <v>16.29</v>
      </c>
      <c r="I216" s="197"/>
      <c r="J216" s="198">
        <f>ROUND(I216*H216,2)</f>
        <v>0</v>
      </c>
      <c r="K216" s="194" t="s">
        <v>21</v>
      </c>
      <c r="L216" s="61"/>
      <c r="M216" s="199" t="s">
        <v>21</v>
      </c>
      <c r="N216" s="200" t="s">
        <v>43</v>
      </c>
      <c r="O216" s="42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AR216" s="24" t="s">
        <v>247</v>
      </c>
      <c r="AT216" s="24" t="s">
        <v>149</v>
      </c>
      <c r="AU216" s="24" t="s">
        <v>81</v>
      </c>
      <c r="AY216" s="24" t="s">
        <v>147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24" t="s">
        <v>77</v>
      </c>
      <c r="BK216" s="203">
        <f>ROUND(I216*H216,2)</f>
        <v>0</v>
      </c>
      <c r="BL216" s="24" t="s">
        <v>247</v>
      </c>
      <c r="BM216" s="24" t="s">
        <v>362</v>
      </c>
    </row>
    <row r="217" spans="2:51" s="11" customFormat="1" ht="12">
      <c r="B217" s="204"/>
      <c r="C217" s="205"/>
      <c r="D217" s="206" t="s">
        <v>155</v>
      </c>
      <c r="E217" s="207" t="s">
        <v>21</v>
      </c>
      <c r="F217" s="208" t="s">
        <v>183</v>
      </c>
      <c r="G217" s="205"/>
      <c r="H217" s="207" t="s">
        <v>21</v>
      </c>
      <c r="I217" s="209"/>
      <c r="J217" s="205"/>
      <c r="K217" s="205"/>
      <c r="L217" s="210"/>
      <c r="M217" s="211"/>
      <c r="N217" s="212"/>
      <c r="O217" s="212"/>
      <c r="P217" s="212"/>
      <c r="Q217" s="212"/>
      <c r="R217" s="212"/>
      <c r="S217" s="212"/>
      <c r="T217" s="213"/>
      <c r="AT217" s="214" t="s">
        <v>155</v>
      </c>
      <c r="AU217" s="214" t="s">
        <v>81</v>
      </c>
      <c r="AV217" s="11" t="s">
        <v>77</v>
      </c>
      <c r="AW217" s="11" t="s">
        <v>35</v>
      </c>
      <c r="AX217" s="11" t="s">
        <v>72</v>
      </c>
      <c r="AY217" s="214" t="s">
        <v>147</v>
      </c>
    </row>
    <row r="218" spans="2:51" s="12" customFormat="1" ht="12">
      <c r="B218" s="215"/>
      <c r="C218" s="216"/>
      <c r="D218" s="206" t="s">
        <v>155</v>
      </c>
      <c r="E218" s="217" t="s">
        <v>21</v>
      </c>
      <c r="F218" s="218" t="s">
        <v>363</v>
      </c>
      <c r="G218" s="216"/>
      <c r="H218" s="219">
        <v>3.53</v>
      </c>
      <c r="I218" s="220"/>
      <c r="J218" s="216"/>
      <c r="K218" s="216"/>
      <c r="L218" s="221"/>
      <c r="M218" s="222"/>
      <c r="N218" s="223"/>
      <c r="O218" s="223"/>
      <c r="P218" s="223"/>
      <c r="Q218" s="223"/>
      <c r="R218" s="223"/>
      <c r="S218" s="223"/>
      <c r="T218" s="224"/>
      <c r="AT218" s="225" t="s">
        <v>155</v>
      </c>
      <c r="AU218" s="225" t="s">
        <v>81</v>
      </c>
      <c r="AV218" s="12" t="s">
        <v>81</v>
      </c>
      <c r="AW218" s="12" t="s">
        <v>35</v>
      </c>
      <c r="AX218" s="12" t="s">
        <v>72</v>
      </c>
      <c r="AY218" s="225" t="s">
        <v>147</v>
      </c>
    </row>
    <row r="219" spans="2:51" s="11" customFormat="1" ht="12">
      <c r="B219" s="204"/>
      <c r="C219" s="205"/>
      <c r="D219" s="206" t="s">
        <v>155</v>
      </c>
      <c r="E219" s="207" t="s">
        <v>21</v>
      </c>
      <c r="F219" s="208" t="s">
        <v>185</v>
      </c>
      <c r="G219" s="205"/>
      <c r="H219" s="207" t="s">
        <v>21</v>
      </c>
      <c r="I219" s="209"/>
      <c r="J219" s="205"/>
      <c r="K219" s="205"/>
      <c r="L219" s="210"/>
      <c r="M219" s="211"/>
      <c r="N219" s="212"/>
      <c r="O219" s="212"/>
      <c r="P219" s="212"/>
      <c r="Q219" s="212"/>
      <c r="R219" s="212"/>
      <c r="S219" s="212"/>
      <c r="T219" s="213"/>
      <c r="AT219" s="214" t="s">
        <v>155</v>
      </c>
      <c r="AU219" s="214" t="s">
        <v>81</v>
      </c>
      <c r="AV219" s="11" t="s">
        <v>77</v>
      </c>
      <c r="AW219" s="11" t="s">
        <v>35</v>
      </c>
      <c r="AX219" s="11" t="s">
        <v>72</v>
      </c>
      <c r="AY219" s="214" t="s">
        <v>147</v>
      </c>
    </row>
    <row r="220" spans="2:51" s="12" customFormat="1" ht="12">
      <c r="B220" s="215"/>
      <c r="C220" s="216"/>
      <c r="D220" s="206" t="s">
        <v>155</v>
      </c>
      <c r="E220" s="217" t="s">
        <v>21</v>
      </c>
      <c r="F220" s="218" t="s">
        <v>364</v>
      </c>
      <c r="G220" s="216"/>
      <c r="H220" s="219">
        <v>3.45</v>
      </c>
      <c r="I220" s="220"/>
      <c r="J220" s="216"/>
      <c r="K220" s="216"/>
      <c r="L220" s="221"/>
      <c r="M220" s="222"/>
      <c r="N220" s="223"/>
      <c r="O220" s="223"/>
      <c r="P220" s="223"/>
      <c r="Q220" s="223"/>
      <c r="R220" s="223"/>
      <c r="S220" s="223"/>
      <c r="T220" s="224"/>
      <c r="AT220" s="225" t="s">
        <v>155</v>
      </c>
      <c r="AU220" s="225" t="s">
        <v>81</v>
      </c>
      <c r="AV220" s="12" t="s">
        <v>81</v>
      </c>
      <c r="AW220" s="12" t="s">
        <v>35</v>
      </c>
      <c r="AX220" s="12" t="s">
        <v>72</v>
      </c>
      <c r="AY220" s="225" t="s">
        <v>147</v>
      </c>
    </row>
    <row r="221" spans="2:51" s="11" customFormat="1" ht="12">
      <c r="B221" s="204"/>
      <c r="C221" s="205"/>
      <c r="D221" s="206" t="s">
        <v>155</v>
      </c>
      <c r="E221" s="207" t="s">
        <v>21</v>
      </c>
      <c r="F221" s="208" t="s">
        <v>365</v>
      </c>
      <c r="G221" s="205"/>
      <c r="H221" s="207" t="s">
        <v>21</v>
      </c>
      <c r="I221" s="209"/>
      <c r="J221" s="205"/>
      <c r="K221" s="205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155</v>
      </c>
      <c r="AU221" s="214" t="s">
        <v>81</v>
      </c>
      <c r="AV221" s="11" t="s">
        <v>77</v>
      </c>
      <c r="AW221" s="11" t="s">
        <v>35</v>
      </c>
      <c r="AX221" s="11" t="s">
        <v>72</v>
      </c>
      <c r="AY221" s="214" t="s">
        <v>147</v>
      </c>
    </row>
    <row r="222" spans="2:51" s="12" customFormat="1" ht="12">
      <c r="B222" s="215"/>
      <c r="C222" s="216"/>
      <c r="D222" s="206" t="s">
        <v>155</v>
      </c>
      <c r="E222" s="217" t="s">
        <v>21</v>
      </c>
      <c r="F222" s="218" t="s">
        <v>366</v>
      </c>
      <c r="G222" s="216"/>
      <c r="H222" s="219">
        <v>3.02</v>
      </c>
      <c r="I222" s="220"/>
      <c r="J222" s="216"/>
      <c r="K222" s="216"/>
      <c r="L222" s="221"/>
      <c r="M222" s="222"/>
      <c r="N222" s="223"/>
      <c r="O222" s="223"/>
      <c r="P222" s="223"/>
      <c r="Q222" s="223"/>
      <c r="R222" s="223"/>
      <c r="S222" s="223"/>
      <c r="T222" s="224"/>
      <c r="AT222" s="225" t="s">
        <v>155</v>
      </c>
      <c r="AU222" s="225" t="s">
        <v>81</v>
      </c>
      <c r="AV222" s="12" t="s">
        <v>81</v>
      </c>
      <c r="AW222" s="12" t="s">
        <v>35</v>
      </c>
      <c r="AX222" s="12" t="s">
        <v>72</v>
      </c>
      <c r="AY222" s="225" t="s">
        <v>147</v>
      </c>
    </row>
    <row r="223" spans="2:51" s="11" customFormat="1" ht="12">
      <c r="B223" s="204"/>
      <c r="C223" s="205"/>
      <c r="D223" s="206" t="s">
        <v>155</v>
      </c>
      <c r="E223" s="207" t="s">
        <v>21</v>
      </c>
      <c r="F223" s="208" t="s">
        <v>367</v>
      </c>
      <c r="G223" s="205"/>
      <c r="H223" s="207" t="s">
        <v>21</v>
      </c>
      <c r="I223" s="209"/>
      <c r="J223" s="205"/>
      <c r="K223" s="205"/>
      <c r="L223" s="210"/>
      <c r="M223" s="211"/>
      <c r="N223" s="212"/>
      <c r="O223" s="212"/>
      <c r="P223" s="212"/>
      <c r="Q223" s="212"/>
      <c r="R223" s="212"/>
      <c r="S223" s="212"/>
      <c r="T223" s="213"/>
      <c r="AT223" s="214" t="s">
        <v>155</v>
      </c>
      <c r="AU223" s="214" t="s">
        <v>81</v>
      </c>
      <c r="AV223" s="11" t="s">
        <v>77</v>
      </c>
      <c r="AW223" s="11" t="s">
        <v>35</v>
      </c>
      <c r="AX223" s="11" t="s">
        <v>72</v>
      </c>
      <c r="AY223" s="214" t="s">
        <v>147</v>
      </c>
    </row>
    <row r="224" spans="2:51" s="12" customFormat="1" ht="12">
      <c r="B224" s="215"/>
      <c r="C224" s="216"/>
      <c r="D224" s="206" t="s">
        <v>155</v>
      </c>
      <c r="E224" s="217" t="s">
        <v>21</v>
      </c>
      <c r="F224" s="218" t="s">
        <v>368</v>
      </c>
      <c r="G224" s="216"/>
      <c r="H224" s="219">
        <v>3.63</v>
      </c>
      <c r="I224" s="220"/>
      <c r="J224" s="216"/>
      <c r="K224" s="216"/>
      <c r="L224" s="221"/>
      <c r="M224" s="222"/>
      <c r="N224" s="223"/>
      <c r="O224" s="223"/>
      <c r="P224" s="223"/>
      <c r="Q224" s="223"/>
      <c r="R224" s="223"/>
      <c r="S224" s="223"/>
      <c r="T224" s="224"/>
      <c r="AT224" s="225" t="s">
        <v>155</v>
      </c>
      <c r="AU224" s="225" t="s">
        <v>81</v>
      </c>
      <c r="AV224" s="12" t="s">
        <v>81</v>
      </c>
      <c r="AW224" s="12" t="s">
        <v>35</v>
      </c>
      <c r="AX224" s="12" t="s">
        <v>72</v>
      </c>
      <c r="AY224" s="225" t="s">
        <v>147</v>
      </c>
    </row>
    <row r="225" spans="2:51" s="11" customFormat="1" ht="12">
      <c r="B225" s="204"/>
      <c r="C225" s="205"/>
      <c r="D225" s="206" t="s">
        <v>155</v>
      </c>
      <c r="E225" s="207" t="s">
        <v>21</v>
      </c>
      <c r="F225" s="208" t="s">
        <v>369</v>
      </c>
      <c r="G225" s="205"/>
      <c r="H225" s="207" t="s">
        <v>21</v>
      </c>
      <c r="I225" s="209"/>
      <c r="J225" s="205"/>
      <c r="K225" s="205"/>
      <c r="L225" s="210"/>
      <c r="M225" s="211"/>
      <c r="N225" s="212"/>
      <c r="O225" s="212"/>
      <c r="P225" s="212"/>
      <c r="Q225" s="212"/>
      <c r="R225" s="212"/>
      <c r="S225" s="212"/>
      <c r="T225" s="213"/>
      <c r="AT225" s="214" t="s">
        <v>155</v>
      </c>
      <c r="AU225" s="214" t="s">
        <v>81</v>
      </c>
      <c r="AV225" s="11" t="s">
        <v>77</v>
      </c>
      <c r="AW225" s="11" t="s">
        <v>35</v>
      </c>
      <c r="AX225" s="11" t="s">
        <v>72</v>
      </c>
      <c r="AY225" s="214" t="s">
        <v>147</v>
      </c>
    </row>
    <row r="226" spans="2:51" s="12" customFormat="1" ht="12">
      <c r="B226" s="215"/>
      <c r="C226" s="216"/>
      <c r="D226" s="206" t="s">
        <v>155</v>
      </c>
      <c r="E226" s="217" t="s">
        <v>21</v>
      </c>
      <c r="F226" s="218" t="s">
        <v>370</v>
      </c>
      <c r="G226" s="216"/>
      <c r="H226" s="219">
        <v>2.66</v>
      </c>
      <c r="I226" s="220"/>
      <c r="J226" s="216"/>
      <c r="K226" s="216"/>
      <c r="L226" s="221"/>
      <c r="M226" s="222"/>
      <c r="N226" s="223"/>
      <c r="O226" s="223"/>
      <c r="P226" s="223"/>
      <c r="Q226" s="223"/>
      <c r="R226" s="223"/>
      <c r="S226" s="223"/>
      <c r="T226" s="224"/>
      <c r="AT226" s="225" t="s">
        <v>155</v>
      </c>
      <c r="AU226" s="225" t="s">
        <v>81</v>
      </c>
      <c r="AV226" s="12" t="s">
        <v>81</v>
      </c>
      <c r="AW226" s="12" t="s">
        <v>35</v>
      </c>
      <c r="AX226" s="12" t="s">
        <v>72</v>
      </c>
      <c r="AY226" s="225" t="s">
        <v>147</v>
      </c>
    </row>
    <row r="227" spans="2:51" s="13" customFormat="1" ht="12">
      <c r="B227" s="226"/>
      <c r="C227" s="227"/>
      <c r="D227" s="206" t="s">
        <v>155</v>
      </c>
      <c r="E227" s="228" t="s">
        <v>21</v>
      </c>
      <c r="F227" s="229" t="s">
        <v>159</v>
      </c>
      <c r="G227" s="227"/>
      <c r="H227" s="230">
        <v>16.29</v>
      </c>
      <c r="I227" s="231"/>
      <c r="J227" s="227"/>
      <c r="K227" s="227"/>
      <c r="L227" s="232"/>
      <c r="M227" s="233"/>
      <c r="N227" s="234"/>
      <c r="O227" s="234"/>
      <c r="P227" s="234"/>
      <c r="Q227" s="234"/>
      <c r="R227" s="234"/>
      <c r="S227" s="234"/>
      <c r="T227" s="235"/>
      <c r="AT227" s="236" t="s">
        <v>155</v>
      </c>
      <c r="AU227" s="236" t="s">
        <v>81</v>
      </c>
      <c r="AV227" s="13" t="s">
        <v>87</v>
      </c>
      <c r="AW227" s="13" t="s">
        <v>35</v>
      </c>
      <c r="AX227" s="13" t="s">
        <v>77</v>
      </c>
      <c r="AY227" s="236" t="s">
        <v>147</v>
      </c>
    </row>
    <row r="228" spans="2:63" s="10" customFormat="1" ht="29.85" customHeight="1">
      <c r="B228" s="176"/>
      <c r="C228" s="177"/>
      <c r="D228" s="178" t="s">
        <v>71</v>
      </c>
      <c r="E228" s="190" t="s">
        <v>371</v>
      </c>
      <c r="F228" s="190" t="s">
        <v>372</v>
      </c>
      <c r="G228" s="177"/>
      <c r="H228" s="177"/>
      <c r="I228" s="180"/>
      <c r="J228" s="191">
        <f>BK228</f>
        <v>0</v>
      </c>
      <c r="K228" s="177"/>
      <c r="L228" s="182"/>
      <c r="M228" s="183"/>
      <c r="N228" s="184"/>
      <c r="O228" s="184"/>
      <c r="P228" s="185">
        <f>P229+SUM(P230:P236)</f>
        <v>0</v>
      </c>
      <c r="Q228" s="184"/>
      <c r="R228" s="185">
        <f>R229+SUM(R230:R236)</f>
        <v>0</v>
      </c>
      <c r="S228" s="184"/>
      <c r="T228" s="186">
        <f>T229+SUM(T230:T236)</f>
        <v>0</v>
      </c>
      <c r="AR228" s="187" t="s">
        <v>81</v>
      </c>
      <c r="AT228" s="188" t="s">
        <v>71</v>
      </c>
      <c r="AU228" s="188" t="s">
        <v>77</v>
      </c>
      <c r="AY228" s="187" t="s">
        <v>147</v>
      </c>
      <c r="BK228" s="189">
        <f>BK229+SUM(BK230:BK236)</f>
        <v>0</v>
      </c>
    </row>
    <row r="229" spans="2:65" s="1" customFormat="1" ht="25.5" customHeight="1">
      <c r="B229" s="41"/>
      <c r="C229" s="192" t="s">
        <v>373</v>
      </c>
      <c r="D229" s="192" t="s">
        <v>149</v>
      </c>
      <c r="E229" s="193" t="s">
        <v>374</v>
      </c>
      <c r="F229" s="194" t="s">
        <v>375</v>
      </c>
      <c r="G229" s="195" t="s">
        <v>241</v>
      </c>
      <c r="H229" s="196">
        <v>1</v>
      </c>
      <c r="I229" s="197"/>
      <c r="J229" s="198">
        <f aca="true" t="shared" si="10" ref="J229:J235">ROUND(I229*H229,2)</f>
        <v>0</v>
      </c>
      <c r="K229" s="194" t="s">
        <v>21</v>
      </c>
      <c r="L229" s="61"/>
      <c r="M229" s="199" t="s">
        <v>21</v>
      </c>
      <c r="N229" s="200" t="s">
        <v>43</v>
      </c>
      <c r="O229" s="42"/>
      <c r="P229" s="201">
        <f aca="true" t="shared" si="11" ref="P229:P235">O229*H229</f>
        <v>0</v>
      </c>
      <c r="Q229" s="201">
        <v>0</v>
      </c>
      <c r="R229" s="201">
        <f aca="true" t="shared" si="12" ref="R229:R235">Q229*H229</f>
        <v>0</v>
      </c>
      <c r="S229" s="201">
        <v>0</v>
      </c>
      <c r="T229" s="202">
        <f aca="true" t="shared" si="13" ref="T229:T235">S229*H229</f>
        <v>0</v>
      </c>
      <c r="AR229" s="24" t="s">
        <v>247</v>
      </c>
      <c r="AT229" s="24" t="s">
        <v>149</v>
      </c>
      <c r="AU229" s="24" t="s">
        <v>81</v>
      </c>
      <c r="AY229" s="24" t="s">
        <v>147</v>
      </c>
      <c r="BE229" s="203">
        <f aca="true" t="shared" si="14" ref="BE229:BE235">IF(N229="základní",J229,0)</f>
        <v>0</v>
      </c>
      <c r="BF229" s="203">
        <f aca="true" t="shared" si="15" ref="BF229:BF235">IF(N229="snížená",J229,0)</f>
        <v>0</v>
      </c>
      <c r="BG229" s="203">
        <f aca="true" t="shared" si="16" ref="BG229:BG235">IF(N229="zákl. přenesená",J229,0)</f>
        <v>0</v>
      </c>
      <c r="BH229" s="203">
        <f aca="true" t="shared" si="17" ref="BH229:BH235">IF(N229="sníž. přenesená",J229,0)</f>
        <v>0</v>
      </c>
      <c r="BI229" s="203">
        <f aca="true" t="shared" si="18" ref="BI229:BI235">IF(N229="nulová",J229,0)</f>
        <v>0</v>
      </c>
      <c r="BJ229" s="24" t="s">
        <v>77</v>
      </c>
      <c r="BK229" s="203">
        <f aca="true" t="shared" si="19" ref="BK229:BK235">ROUND(I229*H229,2)</f>
        <v>0</v>
      </c>
      <c r="BL229" s="24" t="s">
        <v>247</v>
      </c>
      <c r="BM229" s="24" t="s">
        <v>376</v>
      </c>
    </row>
    <row r="230" spans="2:65" s="1" customFormat="1" ht="25.5" customHeight="1">
      <c r="B230" s="41"/>
      <c r="C230" s="192" t="s">
        <v>377</v>
      </c>
      <c r="D230" s="192" t="s">
        <v>149</v>
      </c>
      <c r="E230" s="193" t="s">
        <v>378</v>
      </c>
      <c r="F230" s="194" t="s">
        <v>379</v>
      </c>
      <c r="G230" s="195" t="s">
        <v>177</v>
      </c>
      <c r="H230" s="196">
        <v>1.5</v>
      </c>
      <c r="I230" s="197"/>
      <c r="J230" s="198">
        <f t="shared" si="10"/>
        <v>0</v>
      </c>
      <c r="K230" s="194" t="s">
        <v>21</v>
      </c>
      <c r="L230" s="61"/>
      <c r="M230" s="199" t="s">
        <v>21</v>
      </c>
      <c r="N230" s="200" t="s">
        <v>43</v>
      </c>
      <c r="O230" s="42"/>
      <c r="P230" s="201">
        <f t="shared" si="11"/>
        <v>0</v>
      </c>
      <c r="Q230" s="201">
        <v>0</v>
      </c>
      <c r="R230" s="201">
        <f t="shared" si="12"/>
        <v>0</v>
      </c>
      <c r="S230" s="201">
        <v>0</v>
      </c>
      <c r="T230" s="202">
        <f t="shared" si="13"/>
        <v>0</v>
      </c>
      <c r="AR230" s="24" t="s">
        <v>247</v>
      </c>
      <c r="AT230" s="24" t="s">
        <v>149</v>
      </c>
      <c r="AU230" s="24" t="s">
        <v>81</v>
      </c>
      <c r="AY230" s="24" t="s">
        <v>147</v>
      </c>
      <c r="BE230" s="203">
        <f t="shared" si="14"/>
        <v>0</v>
      </c>
      <c r="BF230" s="203">
        <f t="shared" si="15"/>
        <v>0</v>
      </c>
      <c r="BG230" s="203">
        <f t="shared" si="16"/>
        <v>0</v>
      </c>
      <c r="BH230" s="203">
        <f t="shared" si="17"/>
        <v>0</v>
      </c>
      <c r="BI230" s="203">
        <f t="shared" si="18"/>
        <v>0</v>
      </c>
      <c r="BJ230" s="24" t="s">
        <v>77</v>
      </c>
      <c r="BK230" s="203">
        <f t="shared" si="19"/>
        <v>0</v>
      </c>
      <c r="BL230" s="24" t="s">
        <v>247</v>
      </c>
      <c r="BM230" s="24" t="s">
        <v>380</v>
      </c>
    </row>
    <row r="231" spans="2:65" s="1" customFormat="1" ht="25.5" customHeight="1">
      <c r="B231" s="41"/>
      <c r="C231" s="192" t="s">
        <v>381</v>
      </c>
      <c r="D231" s="192" t="s">
        <v>149</v>
      </c>
      <c r="E231" s="193" t="s">
        <v>382</v>
      </c>
      <c r="F231" s="194" t="s">
        <v>383</v>
      </c>
      <c r="G231" s="195" t="s">
        <v>241</v>
      </c>
      <c r="H231" s="196">
        <v>1</v>
      </c>
      <c r="I231" s="197"/>
      <c r="J231" s="198">
        <f t="shared" si="10"/>
        <v>0</v>
      </c>
      <c r="K231" s="194" t="s">
        <v>21</v>
      </c>
      <c r="L231" s="61"/>
      <c r="M231" s="199" t="s">
        <v>21</v>
      </c>
      <c r="N231" s="200" t="s">
        <v>43</v>
      </c>
      <c r="O231" s="42"/>
      <c r="P231" s="201">
        <f t="shared" si="11"/>
        <v>0</v>
      </c>
      <c r="Q231" s="201">
        <v>0</v>
      </c>
      <c r="R231" s="201">
        <f t="shared" si="12"/>
        <v>0</v>
      </c>
      <c r="S231" s="201">
        <v>0</v>
      </c>
      <c r="T231" s="202">
        <f t="shared" si="13"/>
        <v>0</v>
      </c>
      <c r="AR231" s="24" t="s">
        <v>247</v>
      </c>
      <c r="AT231" s="24" t="s">
        <v>149</v>
      </c>
      <c r="AU231" s="24" t="s">
        <v>81</v>
      </c>
      <c r="AY231" s="24" t="s">
        <v>147</v>
      </c>
      <c r="BE231" s="203">
        <f t="shared" si="14"/>
        <v>0</v>
      </c>
      <c r="BF231" s="203">
        <f t="shared" si="15"/>
        <v>0</v>
      </c>
      <c r="BG231" s="203">
        <f t="shared" si="16"/>
        <v>0</v>
      </c>
      <c r="BH231" s="203">
        <f t="shared" si="17"/>
        <v>0</v>
      </c>
      <c r="BI231" s="203">
        <f t="shared" si="18"/>
        <v>0</v>
      </c>
      <c r="BJ231" s="24" t="s">
        <v>77</v>
      </c>
      <c r="BK231" s="203">
        <f t="shared" si="19"/>
        <v>0</v>
      </c>
      <c r="BL231" s="24" t="s">
        <v>247</v>
      </c>
      <c r="BM231" s="24" t="s">
        <v>384</v>
      </c>
    </row>
    <row r="232" spans="2:65" s="1" customFormat="1" ht="25.5" customHeight="1">
      <c r="B232" s="41"/>
      <c r="C232" s="192" t="s">
        <v>385</v>
      </c>
      <c r="D232" s="192" t="s">
        <v>149</v>
      </c>
      <c r="E232" s="193" t="s">
        <v>386</v>
      </c>
      <c r="F232" s="194" t="s">
        <v>387</v>
      </c>
      <c r="G232" s="195" t="s">
        <v>241</v>
      </c>
      <c r="H232" s="196">
        <v>1</v>
      </c>
      <c r="I232" s="197"/>
      <c r="J232" s="198">
        <f t="shared" si="10"/>
        <v>0</v>
      </c>
      <c r="K232" s="194" t="s">
        <v>21</v>
      </c>
      <c r="L232" s="61"/>
      <c r="M232" s="199" t="s">
        <v>21</v>
      </c>
      <c r="N232" s="200" t="s">
        <v>43</v>
      </c>
      <c r="O232" s="42"/>
      <c r="P232" s="201">
        <f t="shared" si="11"/>
        <v>0</v>
      </c>
      <c r="Q232" s="201">
        <v>0</v>
      </c>
      <c r="R232" s="201">
        <f t="shared" si="12"/>
        <v>0</v>
      </c>
      <c r="S232" s="201">
        <v>0</v>
      </c>
      <c r="T232" s="202">
        <f t="shared" si="13"/>
        <v>0</v>
      </c>
      <c r="AR232" s="24" t="s">
        <v>247</v>
      </c>
      <c r="AT232" s="24" t="s">
        <v>149</v>
      </c>
      <c r="AU232" s="24" t="s">
        <v>81</v>
      </c>
      <c r="AY232" s="24" t="s">
        <v>147</v>
      </c>
      <c r="BE232" s="203">
        <f t="shared" si="14"/>
        <v>0</v>
      </c>
      <c r="BF232" s="203">
        <f t="shared" si="15"/>
        <v>0</v>
      </c>
      <c r="BG232" s="203">
        <f t="shared" si="16"/>
        <v>0</v>
      </c>
      <c r="BH232" s="203">
        <f t="shared" si="17"/>
        <v>0</v>
      </c>
      <c r="BI232" s="203">
        <f t="shared" si="18"/>
        <v>0</v>
      </c>
      <c r="BJ232" s="24" t="s">
        <v>77</v>
      </c>
      <c r="BK232" s="203">
        <f t="shared" si="19"/>
        <v>0</v>
      </c>
      <c r="BL232" s="24" t="s">
        <v>247</v>
      </c>
      <c r="BM232" s="24" t="s">
        <v>388</v>
      </c>
    </row>
    <row r="233" spans="2:65" s="1" customFormat="1" ht="25.5" customHeight="1">
      <c r="B233" s="41"/>
      <c r="C233" s="192" t="s">
        <v>389</v>
      </c>
      <c r="D233" s="192" t="s">
        <v>149</v>
      </c>
      <c r="E233" s="193" t="s">
        <v>390</v>
      </c>
      <c r="F233" s="194" t="s">
        <v>391</v>
      </c>
      <c r="G233" s="195" t="s">
        <v>177</v>
      </c>
      <c r="H233" s="196">
        <v>3.5</v>
      </c>
      <c r="I233" s="197"/>
      <c r="J233" s="198">
        <f t="shared" si="10"/>
        <v>0</v>
      </c>
      <c r="K233" s="194" t="s">
        <v>21</v>
      </c>
      <c r="L233" s="61"/>
      <c r="M233" s="199" t="s">
        <v>21</v>
      </c>
      <c r="N233" s="200" t="s">
        <v>43</v>
      </c>
      <c r="O233" s="42"/>
      <c r="P233" s="201">
        <f t="shared" si="11"/>
        <v>0</v>
      </c>
      <c r="Q233" s="201">
        <v>0</v>
      </c>
      <c r="R233" s="201">
        <f t="shared" si="12"/>
        <v>0</v>
      </c>
      <c r="S233" s="201">
        <v>0</v>
      </c>
      <c r="T233" s="202">
        <f t="shared" si="13"/>
        <v>0</v>
      </c>
      <c r="AR233" s="24" t="s">
        <v>247</v>
      </c>
      <c r="AT233" s="24" t="s">
        <v>149</v>
      </c>
      <c r="AU233" s="24" t="s">
        <v>81</v>
      </c>
      <c r="AY233" s="24" t="s">
        <v>147</v>
      </c>
      <c r="BE233" s="203">
        <f t="shared" si="14"/>
        <v>0</v>
      </c>
      <c r="BF233" s="203">
        <f t="shared" si="15"/>
        <v>0</v>
      </c>
      <c r="BG233" s="203">
        <f t="shared" si="16"/>
        <v>0</v>
      </c>
      <c r="BH233" s="203">
        <f t="shared" si="17"/>
        <v>0</v>
      </c>
      <c r="BI233" s="203">
        <f t="shared" si="18"/>
        <v>0</v>
      </c>
      <c r="BJ233" s="24" t="s">
        <v>77</v>
      </c>
      <c r="BK233" s="203">
        <f t="shared" si="19"/>
        <v>0</v>
      </c>
      <c r="BL233" s="24" t="s">
        <v>247</v>
      </c>
      <c r="BM233" s="24" t="s">
        <v>392</v>
      </c>
    </row>
    <row r="234" spans="2:65" s="1" customFormat="1" ht="25.5" customHeight="1">
      <c r="B234" s="41"/>
      <c r="C234" s="192" t="s">
        <v>393</v>
      </c>
      <c r="D234" s="192" t="s">
        <v>149</v>
      </c>
      <c r="E234" s="193" t="s">
        <v>394</v>
      </c>
      <c r="F234" s="194" t="s">
        <v>395</v>
      </c>
      <c r="G234" s="195" t="s">
        <v>396</v>
      </c>
      <c r="H234" s="196">
        <v>1</v>
      </c>
      <c r="I234" s="197"/>
      <c r="J234" s="198">
        <f t="shared" si="10"/>
        <v>0</v>
      </c>
      <c r="K234" s="194" t="s">
        <v>21</v>
      </c>
      <c r="L234" s="61"/>
      <c r="M234" s="199" t="s">
        <v>21</v>
      </c>
      <c r="N234" s="200" t="s">
        <v>43</v>
      </c>
      <c r="O234" s="42"/>
      <c r="P234" s="201">
        <f t="shared" si="11"/>
        <v>0</v>
      </c>
      <c r="Q234" s="201">
        <v>0</v>
      </c>
      <c r="R234" s="201">
        <f t="shared" si="12"/>
        <v>0</v>
      </c>
      <c r="S234" s="201">
        <v>0</v>
      </c>
      <c r="T234" s="202">
        <f t="shared" si="13"/>
        <v>0</v>
      </c>
      <c r="AR234" s="24" t="s">
        <v>247</v>
      </c>
      <c r="AT234" s="24" t="s">
        <v>149</v>
      </c>
      <c r="AU234" s="24" t="s">
        <v>81</v>
      </c>
      <c r="AY234" s="24" t="s">
        <v>147</v>
      </c>
      <c r="BE234" s="203">
        <f t="shared" si="14"/>
        <v>0</v>
      </c>
      <c r="BF234" s="203">
        <f t="shared" si="15"/>
        <v>0</v>
      </c>
      <c r="BG234" s="203">
        <f t="shared" si="16"/>
        <v>0</v>
      </c>
      <c r="BH234" s="203">
        <f t="shared" si="17"/>
        <v>0</v>
      </c>
      <c r="BI234" s="203">
        <f t="shared" si="18"/>
        <v>0</v>
      </c>
      <c r="BJ234" s="24" t="s">
        <v>77</v>
      </c>
      <c r="BK234" s="203">
        <f t="shared" si="19"/>
        <v>0</v>
      </c>
      <c r="BL234" s="24" t="s">
        <v>247</v>
      </c>
      <c r="BM234" s="24" t="s">
        <v>397</v>
      </c>
    </row>
    <row r="235" spans="2:65" s="1" customFormat="1" ht="16.5" customHeight="1">
      <c r="B235" s="41"/>
      <c r="C235" s="192" t="s">
        <v>398</v>
      </c>
      <c r="D235" s="192" t="s">
        <v>149</v>
      </c>
      <c r="E235" s="193" t="s">
        <v>399</v>
      </c>
      <c r="F235" s="194" t="s">
        <v>400</v>
      </c>
      <c r="G235" s="195" t="s">
        <v>396</v>
      </c>
      <c r="H235" s="196">
        <v>1</v>
      </c>
      <c r="I235" s="197"/>
      <c r="J235" s="198">
        <f t="shared" si="10"/>
        <v>0</v>
      </c>
      <c r="K235" s="194" t="s">
        <v>21</v>
      </c>
      <c r="L235" s="61"/>
      <c r="M235" s="199" t="s">
        <v>21</v>
      </c>
      <c r="N235" s="200" t="s">
        <v>43</v>
      </c>
      <c r="O235" s="42"/>
      <c r="P235" s="201">
        <f t="shared" si="11"/>
        <v>0</v>
      </c>
      <c r="Q235" s="201">
        <v>0</v>
      </c>
      <c r="R235" s="201">
        <f t="shared" si="12"/>
        <v>0</v>
      </c>
      <c r="S235" s="201">
        <v>0</v>
      </c>
      <c r="T235" s="202">
        <f t="shared" si="13"/>
        <v>0</v>
      </c>
      <c r="AR235" s="24" t="s">
        <v>247</v>
      </c>
      <c r="AT235" s="24" t="s">
        <v>149</v>
      </c>
      <c r="AU235" s="24" t="s">
        <v>81</v>
      </c>
      <c r="AY235" s="24" t="s">
        <v>147</v>
      </c>
      <c r="BE235" s="203">
        <f t="shared" si="14"/>
        <v>0</v>
      </c>
      <c r="BF235" s="203">
        <f t="shared" si="15"/>
        <v>0</v>
      </c>
      <c r="BG235" s="203">
        <f t="shared" si="16"/>
        <v>0</v>
      </c>
      <c r="BH235" s="203">
        <f t="shared" si="17"/>
        <v>0</v>
      </c>
      <c r="BI235" s="203">
        <f t="shared" si="18"/>
        <v>0</v>
      </c>
      <c r="BJ235" s="24" t="s">
        <v>77</v>
      </c>
      <c r="BK235" s="203">
        <f t="shared" si="19"/>
        <v>0</v>
      </c>
      <c r="BL235" s="24" t="s">
        <v>247</v>
      </c>
      <c r="BM235" s="24" t="s">
        <v>401</v>
      </c>
    </row>
    <row r="236" spans="2:63" s="10" customFormat="1" ht="22.35" customHeight="1">
      <c r="B236" s="176"/>
      <c r="C236" s="177"/>
      <c r="D236" s="178" t="s">
        <v>71</v>
      </c>
      <c r="E236" s="190" t="s">
        <v>402</v>
      </c>
      <c r="F236" s="190" t="s">
        <v>403</v>
      </c>
      <c r="G236" s="177"/>
      <c r="H236" s="177"/>
      <c r="I236" s="180"/>
      <c r="J236" s="191">
        <f>BK236</f>
        <v>0</v>
      </c>
      <c r="K236" s="177"/>
      <c r="L236" s="182"/>
      <c r="M236" s="183"/>
      <c r="N236" s="184"/>
      <c r="O236" s="184"/>
      <c r="P236" s="185">
        <f>SUM(P237:P239)</f>
        <v>0</v>
      </c>
      <c r="Q236" s="184"/>
      <c r="R236" s="185">
        <f>SUM(R237:R239)</f>
        <v>0</v>
      </c>
      <c r="S236" s="184"/>
      <c r="T236" s="186">
        <f>SUM(T237:T239)</f>
        <v>0</v>
      </c>
      <c r="AR236" s="187" t="s">
        <v>87</v>
      </c>
      <c r="AT236" s="188" t="s">
        <v>71</v>
      </c>
      <c r="AU236" s="188" t="s">
        <v>81</v>
      </c>
      <c r="AY236" s="187" t="s">
        <v>147</v>
      </c>
      <c r="BK236" s="189">
        <f>SUM(BK237:BK239)</f>
        <v>0</v>
      </c>
    </row>
    <row r="237" spans="2:65" s="1" customFormat="1" ht="16.5" customHeight="1">
      <c r="B237" s="41"/>
      <c r="C237" s="192" t="s">
        <v>404</v>
      </c>
      <c r="D237" s="192" t="s">
        <v>149</v>
      </c>
      <c r="E237" s="193" t="s">
        <v>405</v>
      </c>
      <c r="F237" s="194" t="s">
        <v>406</v>
      </c>
      <c r="G237" s="195" t="s">
        <v>407</v>
      </c>
      <c r="H237" s="196">
        <v>2</v>
      </c>
      <c r="I237" s="197"/>
      <c r="J237" s="198">
        <f>ROUND(I237*H237,2)</f>
        <v>0</v>
      </c>
      <c r="K237" s="194" t="s">
        <v>21</v>
      </c>
      <c r="L237" s="61"/>
      <c r="M237" s="199" t="s">
        <v>21</v>
      </c>
      <c r="N237" s="200" t="s">
        <v>43</v>
      </c>
      <c r="O237" s="42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4" t="s">
        <v>408</v>
      </c>
      <c r="AT237" s="24" t="s">
        <v>149</v>
      </c>
      <c r="AU237" s="24" t="s">
        <v>84</v>
      </c>
      <c r="AY237" s="24" t="s">
        <v>147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4" t="s">
        <v>77</v>
      </c>
      <c r="BK237" s="203">
        <f>ROUND(I237*H237,2)</f>
        <v>0</v>
      </c>
      <c r="BL237" s="24" t="s">
        <v>408</v>
      </c>
      <c r="BM237" s="24" t="s">
        <v>409</v>
      </c>
    </row>
    <row r="238" spans="2:65" s="1" customFormat="1" ht="16.5" customHeight="1">
      <c r="B238" s="41"/>
      <c r="C238" s="192" t="s">
        <v>410</v>
      </c>
      <c r="D238" s="192" t="s">
        <v>149</v>
      </c>
      <c r="E238" s="193" t="s">
        <v>411</v>
      </c>
      <c r="F238" s="194" t="s">
        <v>412</v>
      </c>
      <c r="G238" s="195" t="s">
        <v>407</v>
      </c>
      <c r="H238" s="196">
        <v>2</v>
      </c>
      <c r="I238" s="197"/>
      <c r="J238" s="198">
        <f>ROUND(I238*H238,2)</f>
        <v>0</v>
      </c>
      <c r="K238" s="194" t="s">
        <v>21</v>
      </c>
      <c r="L238" s="61"/>
      <c r="M238" s="199" t="s">
        <v>21</v>
      </c>
      <c r="N238" s="200" t="s">
        <v>43</v>
      </c>
      <c r="O238" s="42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AR238" s="24" t="s">
        <v>408</v>
      </c>
      <c r="AT238" s="24" t="s">
        <v>149</v>
      </c>
      <c r="AU238" s="24" t="s">
        <v>84</v>
      </c>
      <c r="AY238" s="24" t="s">
        <v>147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24" t="s">
        <v>77</v>
      </c>
      <c r="BK238" s="203">
        <f>ROUND(I238*H238,2)</f>
        <v>0</v>
      </c>
      <c r="BL238" s="24" t="s">
        <v>408</v>
      </c>
      <c r="BM238" s="24" t="s">
        <v>413</v>
      </c>
    </row>
    <row r="239" spans="2:65" s="1" customFormat="1" ht="16.5" customHeight="1">
      <c r="B239" s="41"/>
      <c r="C239" s="192" t="s">
        <v>414</v>
      </c>
      <c r="D239" s="192" t="s">
        <v>149</v>
      </c>
      <c r="E239" s="193" t="s">
        <v>415</v>
      </c>
      <c r="F239" s="194" t="s">
        <v>416</v>
      </c>
      <c r="G239" s="195" t="s">
        <v>407</v>
      </c>
      <c r="H239" s="196">
        <v>2</v>
      </c>
      <c r="I239" s="197"/>
      <c r="J239" s="198">
        <f>ROUND(I239*H239,2)</f>
        <v>0</v>
      </c>
      <c r="K239" s="194" t="s">
        <v>21</v>
      </c>
      <c r="L239" s="61"/>
      <c r="M239" s="199" t="s">
        <v>21</v>
      </c>
      <c r="N239" s="200" t="s">
        <v>43</v>
      </c>
      <c r="O239" s="42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AR239" s="24" t="s">
        <v>408</v>
      </c>
      <c r="AT239" s="24" t="s">
        <v>149</v>
      </c>
      <c r="AU239" s="24" t="s">
        <v>84</v>
      </c>
      <c r="AY239" s="24" t="s">
        <v>147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24" t="s">
        <v>77</v>
      </c>
      <c r="BK239" s="203">
        <f>ROUND(I239*H239,2)</f>
        <v>0</v>
      </c>
      <c r="BL239" s="24" t="s">
        <v>408</v>
      </c>
      <c r="BM239" s="24" t="s">
        <v>417</v>
      </c>
    </row>
    <row r="240" spans="2:63" s="10" customFormat="1" ht="29.85" customHeight="1">
      <c r="B240" s="176"/>
      <c r="C240" s="177"/>
      <c r="D240" s="178" t="s">
        <v>71</v>
      </c>
      <c r="E240" s="190" t="s">
        <v>418</v>
      </c>
      <c r="F240" s="190" t="s">
        <v>419</v>
      </c>
      <c r="G240" s="177"/>
      <c r="H240" s="177"/>
      <c r="I240" s="180"/>
      <c r="J240" s="191">
        <f>BK240</f>
        <v>0</v>
      </c>
      <c r="K240" s="177"/>
      <c r="L240" s="182"/>
      <c r="M240" s="183"/>
      <c r="N240" s="184"/>
      <c r="O240" s="184"/>
      <c r="P240" s="185">
        <f>SUM(P241:P262)</f>
        <v>0</v>
      </c>
      <c r="Q240" s="184"/>
      <c r="R240" s="185">
        <f>SUM(R241:R262)</f>
        <v>1.9650611199999999</v>
      </c>
      <c r="S240" s="184"/>
      <c r="T240" s="186">
        <f>SUM(T241:T262)</f>
        <v>0</v>
      </c>
      <c r="AR240" s="187" t="s">
        <v>81</v>
      </c>
      <c r="AT240" s="188" t="s">
        <v>71</v>
      </c>
      <c r="AU240" s="188" t="s">
        <v>77</v>
      </c>
      <c r="AY240" s="187" t="s">
        <v>147</v>
      </c>
      <c r="BK240" s="189">
        <f>SUM(BK241:BK262)</f>
        <v>0</v>
      </c>
    </row>
    <row r="241" spans="2:65" s="1" customFormat="1" ht="16.5" customHeight="1">
      <c r="B241" s="41"/>
      <c r="C241" s="192" t="s">
        <v>420</v>
      </c>
      <c r="D241" s="192" t="s">
        <v>149</v>
      </c>
      <c r="E241" s="193" t="s">
        <v>421</v>
      </c>
      <c r="F241" s="194" t="s">
        <v>422</v>
      </c>
      <c r="G241" s="195" t="s">
        <v>177</v>
      </c>
      <c r="H241" s="196">
        <v>6.65</v>
      </c>
      <c r="I241" s="197"/>
      <c r="J241" s="198">
        <f>ROUND(I241*H241,2)</f>
        <v>0</v>
      </c>
      <c r="K241" s="194" t="s">
        <v>21</v>
      </c>
      <c r="L241" s="61"/>
      <c r="M241" s="199" t="s">
        <v>21</v>
      </c>
      <c r="N241" s="200" t="s">
        <v>43</v>
      </c>
      <c r="O241" s="42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AR241" s="24" t="s">
        <v>247</v>
      </c>
      <c r="AT241" s="24" t="s">
        <v>149</v>
      </c>
      <c r="AU241" s="24" t="s">
        <v>81</v>
      </c>
      <c r="AY241" s="24" t="s">
        <v>147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24" t="s">
        <v>77</v>
      </c>
      <c r="BK241" s="203">
        <f>ROUND(I241*H241,2)</f>
        <v>0</v>
      </c>
      <c r="BL241" s="24" t="s">
        <v>247</v>
      </c>
      <c r="BM241" s="24" t="s">
        <v>423</v>
      </c>
    </row>
    <row r="242" spans="2:51" s="11" customFormat="1" ht="12">
      <c r="B242" s="204"/>
      <c r="C242" s="205"/>
      <c r="D242" s="206" t="s">
        <v>155</v>
      </c>
      <c r="E242" s="207" t="s">
        <v>21</v>
      </c>
      <c r="F242" s="208" t="s">
        <v>424</v>
      </c>
      <c r="G242" s="205"/>
      <c r="H242" s="207" t="s">
        <v>21</v>
      </c>
      <c r="I242" s="209"/>
      <c r="J242" s="205"/>
      <c r="K242" s="205"/>
      <c r="L242" s="210"/>
      <c r="M242" s="211"/>
      <c r="N242" s="212"/>
      <c r="O242" s="212"/>
      <c r="P242" s="212"/>
      <c r="Q242" s="212"/>
      <c r="R242" s="212"/>
      <c r="S242" s="212"/>
      <c r="T242" s="213"/>
      <c r="AT242" s="214" t="s">
        <v>155</v>
      </c>
      <c r="AU242" s="214" t="s">
        <v>81</v>
      </c>
      <c r="AV242" s="11" t="s">
        <v>77</v>
      </c>
      <c r="AW242" s="11" t="s">
        <v>35</v>
      </c>
      <c r="AX242" s="11" t="s">
        <v>72</v>
      </c>
      <c r="AY242" s="214" t="s">
        <v>147</v>
      </c>
    </row>
    <row r="243" spans="2:51" s="12" customFormat="1" ht="12">
      <c r="B243" s="215"/>
      <c r="C243" s="216"/>
      <c r="D243" s="206" t="s">
        <v>155</v>
      </c>
      <c r="E243" s="217" t="s">
        <v>21</v>
      </c>
      <c r="F243" s="218" t="s">
        <v>318</v>
      </c>
      <c r="G243" s="216"/>
      <c r="H243" s="219">
        <v>3.6</v>
      </c>
      <c r="I243" s="220"/>
      <c r="J243" s="216"/>
      <c r="K243" s="216"/>
      <c r="L243" s="221"/>
      <c r="M243" s="222"/>
      <c r="N243" s="223"/>
      <c r="O243" s="223"/>
      <c r="P243" s="223"/>
      <c r="Q243" s="223"/>
      <c r="R243" s="223"/>
      <c r="S243" s="223"/>
      <c r="T243" s="224"/>
      <c r="AT243" s="225" t="s">
        <v>155</v>
      </c>
      <c r="AU243" s="225" t="s">
        <v>81</v>
      </c>
      <c r="AV243" s="12" t="s">
        <v>81</v>
      </c>
      <c r="AW243" s="12" t="s">
        <v>35</v>
      </c>
      <c r="AX243" s="12" t="s">
        <v>72</v>
      </c>
      <c r="AY243" s="225" t="s">
        <v>147</v>
      </c>
    </row>
    <row r="244" spans="2:51" s="12" customFormat="1" ht="12">
      <c r="B244" s="215"/>
      <c r="C244" s="216"/>
      <c r="D244" s="206" t="s">
        <v>155</v>
      </c>
      <c r="E244" s="217" t="s">
        <v>21</v>
      </c>
      <c r="F244" s="218" t="s">
        <v>319</v>
      </c>
      <c r="G244" s="216"/>
      <c r="H244" s="219">
        <v>3.05</v>
      </c>
      <c r="I244" s="220"/>
      <c r="J244" s="216"/>
      <c r="K244" s="216"/>
      <c r="L244" s="221"/>
      <c r="M244" s="222"/>
      <c r="N244" s="223"/>
      <c r="O244" s="223"/>
      <c r="P244" s="223"/>
      <c r="Q244" s="223"/>
      <c r="R244" s="223"/>
      <c r="S244" s="223"/>
      <c r="T244" s="224"/>
      <c r="AT244" s="225" t="s">
        <v>155</v>
      </c>
      <c r="AU244" s="225" t="s">
        <v>81</v>
      </c>
      <c r="AV244" s="12" t="s">
        <v>81</v>
      </c>
      <c r="AW244" s="12" t="s">
        <v>35</v>
      </c>
      <c r="AX244" s="12" t="s">
        <v>72</v>
      </c>
      <c r="AY244" s="225" t="s">
        <v>147</v>
      </c>
    </row>
    <row r="245" spans="2:51" s="13" customFormat="1" ht="12">
      <c r="B245" s="226"/>
      <c r="C245" s="227"/>
      <c r="D245" s="206" t="s">
        <v>155</v>
      </c>
      <c r="E245" s="228" t="s">
        <v>21</v>
      </c>
      <c r="F245" s="229" t="s">
        <v>159</v>
      </c>
      <c r="G245" s="227"/>
      <c r="H245" s="230">
        <v>6.65</v>
      </c>
      <c r="I245" s="231"/>
      <c r="J245" s="227"/>
      <c r="K245" s="227"/>
      <c r="L245" s="232"/>
      <c r="M245" s="233"/>
      <c r="N245" s="234"/>
      <c r="O245" s="234"/>
      <c r="P245" s="234"/>
      <c r="Q245" s="234"/>
      <c r="R245" s="234"/>
      <c r="S245" s="234"/>
      <c r="T245" s="235"/>
      <c r="AT245" s="236" t="s">
        <v>155</v>
      </c>
      <c r="AU245" s="236" t="s">
        <v>81</v>
      </c>
      <c r="AV245" s="13" t="s">
        <v>87</v>
      </c>
      <c r="AW245" s="13" t="s">
        <v>35</v>
      </c>
      <c r="AX245" s="13" t="s">
        <v>77</v>
      </c>
      <c r="AY245" s="236" t="s">
        <v>147</v>
      </c>
    </row>
    <row r="246" spans="2:65" s="1" customFormat="1" ht="16.5" customHeight="1">
      <c r="B246" s="41"/>
      <c r="C246" s="192" t="s">
        <v>425</v>
      </c>
      <c r="D246" s="192" t="s">
        <v>149</v>
      </c>
      <c r="E246" s="193" t="s">
        <v>426</v>
      </c>
      <c r="F246" s="194" t="s">
        <v>427</v>
      </c>
      <c r="G246" s="195" t="s">
        <v>177</v>
      </c>
      <c r="H246" s="196">
        <v>14.4</v>
      </c>
      <c r="I246" s="197"/>
      <c r="J246" s="198">
        <f>ROUND(I246*H246,2)</f>
        <v>0</v>
      </c>
      <c r="K246" s="194" t="s">
        <v>21</v>
      </c>
      <c r="L246" s="61"/>
      <c r="M246" s="199" t="s">
        <v>21</v>
      </c>
      <c r="N246" s="200" t="s">
        <v>43</v>
      </c>
      <c r="O246" s="42"/>
      <c r="P246" s="201">
        <f>O246*H246</f>
        <v>0</v>
      </c>
      <c r="Q246" s="201">
        <v>0</v>
      </c>
      <c r="R246" s="201">
        <f>Q246*H246</f>
        <v>0</v>
      </c>
      <c r="S246" s="201">
        <v>0</v>
      </c>
      <c r="T246" s="202">
        <f>S246*H246</f>
        <v>0</v>
      </c>
      <c r="AR246" s="24" t="s">
        <v>247</v>
      </c>
      <c r="AT246" s="24" t="s">
        <v>149</v>
      </c>
      <c r="AU246" s="24" t="s">
        <v>81</v>
      </c>
      <c r="AY246" s="24" t="s">
        <v>147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24" t="s">
        <v>77</v>
      </c>
      <c r="BK246" s="203">
        <f>ROUND(I246*H246,2)</f>
        <v>0</v>
      </c>
      <c r="BL246" s="24" t="s">
        <v>247</v>
      </c>
      <c r="BM246" s="24" t="s">
        <v>428</v>
      </c>
    </row>
    <row r="247" spans="2:51" s="12" customFormat="1" ht="12">
      <c r="B247" s="215"/>
      <c r="C247" s="216"/>
      <c r="D247" s="206" t="s">
        <v>155</v>
      </c>
      <c r="E247" s="217" t="s">
        <v>21</v>
      </c>
      <c r="F247" s="218" t="s">
        <v>429</v>
      </c>
      <c r="G247" s="216"/>
      <c r="H247" s="219">
        <v>14.4</v>
      </c>
      <c r="I247" s="220"/>
      <c r="J247" s="216"/>
      <c r="K247" s="216"/>
      <c r="L247" s="221"/>
      <c r="M247" s="222"/>
      <c r="N247" s="223"/>
      <c r="O247" s="223"/>
      <c r="P247" s="223"/>
      <c r="Q247" s="223"/>
      <c r="R247" s="223"/>
      <c r="S247" s="223"/>
      <c r="T247" s="224"/>
      <c r="AT247" s="225" t="s">
        <v>155</v>
      </c>
      <c r="AU247" s="225" t="s">
        <v>81</v>
      </c>
      <c r="AV247" s="12" t="s">
        <v>81</v>
      </c>
      <c r="AW247" s="12" t="s">
        <v>35</v>
      </c>
      <c r="AX247" s="12" t="s">
        <v>77</v>
      </c>
      <c r="AY247" s="225" t="s">
        <v>147</v>
      </c>
    </row>
    <row r="248" spans="2:65" s="1" customFormat="1" ht="25.5" customHeight="1">
      <c r="B248" s="41"/>
      <c r="C248" s="192" t="s">
        <v>430</v>
      </c>
      <c r="D248" s="192" t="s">
        <v>149</v>
      </c>
      <c r="E248" s="193" t="s">
        <v>431</v>
      </c>
      <c r="F248" s="194" t="s">
        <v>432</v>
      </c>
      <c r="G248" s="195" t="s">
        <v>152</v>
      </c>
      <c r="H248" s="196">
        <v>2.56</v>
      </c>
      <c r="I248" s="197"/>
      <c r="J248" s="198">
        <f>ROUND(I248*H248,2)</f>
        <v>0</v>
      </c>
      <c r="K248" s="194" t="s">
        <v>153</v>
      </c>
      <c r="L248" s="61"/>
      <c r="M248" s="199" t="s">
        <v>21</v>
      </c>
      <c r="N248" s="200" t="s">
        <v>43</v>
      </c>
      <c r="O248" s="42"/>
      <c r="P248" s="201">
        <f>O248*H248</f>
        <v>0</v>
      </c>
      <c r="Q248" s="201">
        <v>0.01574</v>
      </c>
      <c r="R248" s="201">
        <f>Q248*H248</f>
        <v>0.0402944</v>
      </c>
      <c r="S248" s="201">
        <v>0</v>
      </c>
      <c r="T248" s="202">
        <f>S248*H248</f>
        <v>0</v>
      </c>
      <c r="AR248" s="24" t="s">
        <v>247</v>
      </c>
      <c r="AT248" s="24" t="s">
        <v>149</v>
      </c>
      <c r="AU248" s="24" t="s">
        <v>81</v>
      </c>
      <c r="AY248" s="24" t="s">
        <v>147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24" t="s">
        <v>77</v>
      </c>
      <c r="BK248" s="203">
        <f>ROUND(I248*H248,2)</f>
        <v>0</v>
      </c>
      <c r="BL248" s="24" t="s">
        <v>247</v>
      </c>
      <c r="BM248" s="24" t="s">
        <v>433</v>
      </c>
    </row>
    <row r="249" spans="2:51" s="11" customFormat="1" ht="12">
      <c r="B249" s="204"/>
      <c r="C249" s="205"/>
      <c r="D249" s="206" t="s">
        <v>155</v>
      </c>
      <c r="E249" s="207" t="s">
        <v>21</v>
      </c>
      <c r="F249" s="208" t="s">
        <v>365</v>
      </c>
      <c r="G249" s="205"/>
      <c r="H249" s="207" t="s">
        <v>21</v>
      </c>
      <c r="I249" s="209"/>
      <c r="J249" s="205"/>
      <c r="K249" s="205"/>
      <c r="L249" s="210"/>
      <c r="M249" s="211"/>
      <c r="N249" s="212"/>
      <c r="O249" s="212"/>
      <c r="P249" s="212"/>
      <c r="Q249" s="212"/>
      <c r="R249" s="212"/>
      <c r="S249" s="212"/>
      <c r="T249" s="213"/>
      <c r="AT249" s="214" t="s">
        <v>155</v>
      </c>
      <c r="AU249" s="214" t="s">
        <v>81</v>
      </c>
      <c r="AV249" s="11" t="s">
        <v>77</v>
      </c>
      <c r="AW249" s="11" t="s">
        <v>35</v>
      </c>
      <c r="AX249" s="11" t="s">
        <v>72</v>
      </c>
      <c r="AY249" s="214" t="s">
        <v>147</v>
      </c>
    </row>
    <row r="250" spans="2:51" s="12" customFormat="1" ht="12">
      <c r="B250" s="215"/>
      <c r="C250" s="216"/>
      <c r="D250" s="206" t="s">
        <v>155</v>
      </c>
      <c r="E250" s="217" t="s">
        <v>21</v>
      </c>
      <c r="F250" s="218" t="s">
        <v>434</v>
      </c>
      <c r="G250" s="216"/>
      <c r="H250" s="219">
        <v>2.56</v>
      </c>
      <c r="I250" s="220"/>
      <c r="J250" s="216"/>
      <c r="K250" s="216"/>
      <c r="L250" s="221"/>
      <c r="M250" s="222"/>
      <c r="N250" s="223"/>
      <c r="O250" s="223"/>
      <c r="P250" s="223"/>
      <c r="Q250" s="223"/>
      <c r="R250" s="223"/>
      <c r="S250" s="223"/>
      <c r="T250" s="224"/>
      <c r="AT250" s="225" t="s">
        <v>155</v>
      </c>
      <c r="AU250" s="225" t="s">
        <v>81</v>
      </c>
      <c r="AV250" s="12" t="s">
        <v>81</v>
      </c>
      <c r="AW250" s="12" t="s">
        <v>35</v>
      </c>
      <c r="AX250" s="12" t="s">
        <v>77</v>
      </c>
      <c r="AY250" s="225" t="s">
        <v>147</v>
      </c>
    </row>
    <row r="251" spans="2:65" s="1" customFormat="1" ht="16.5" customHeight="1">
      <c r="B251" s="41"/>
      <c r="C251" s="192" t="s">
        <v>435</v>
      </c>
      <c r="D251" s="192" t="s">
        <v>149</v>
      </c>
      <c r="E251" s="193" t="s">
        <v>436</v>
      </c>
      <c r="F251" s="194" t="s">
        <v>437</v>
      </c>
      <c r="G251" s="195" t="s">
        <v>152</v>
      </c>
      <c r="H251" s="196">
        <v>0.9</v>
      </c>
      <c r="I251" s="197"/>
      <c r="J251" s="198">
        <f>ROUND(I251*H251,2)</f>
        <v>0</v>
      </c>
      <c r="K251" s="194" t="s">
        <v>153</v>
      </c>
      <c r="L251" s="61"/>
      <c r="M251" s="199" t="s">
        <v>21</v>
      </c>
      <c r="N251" s="200" t="s">
        <v>43</v>
      </c>
      <c r="O251" s="42"/>
      <c r="P251" s="201">
        <f>O251*H251</f>
        <v>0</v>
      </c>
      <c r="Q251" s="201">
        <v>0.01254</v>
      </c>
      <c r="R251" s="201">
        <f>Q251*H251</f>
        <v>0.011286000000000001</v>
      </c>
      <c r="S251" s="201">
        <v>0</v>
      </c>
      <c r="T251" s="202">
        <f>S251*H251</f>
        <v>0</v>
      </c>
      <c r="AR251" s="24" t="s">
        <v>247</v>
      </c>
      <c r="AT251" s="24" t="s">
        <v>149</v>
      </c>
      <c r="AU251" s="24" t="s">
        <v>81</v>
      </c>
      <c r="AY251" s="24" t="s">
        <v>147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24" t="s">
        <v>77</v>
      </c>
      <c r="BK251" s="203">
        <f>ROUND(I251*H251,2)</f>
        <v>0</v>
      </c>
      <c r="BL251" s="24" t="s">
        <v>247</v>
      </c>
      <c r="BM251" s="24" t="s">
        <v>438</v>
      </c>
    </row>
    <row r="252" spans="2:51" s="11" customFormat="1" ht="12">
      <c r="B252" s="204"/>
      <c r="C252" s="205"/>
      <c r="D252" s="206" t="s">
        <v>155</v>
      </c>
      <c r="E252" s="207" t="s">
        <v>21</v>
      </c>
      <c r="F252" s="208" t="s">
        <v>439</v>
      </c>
      <c r="G252" s="205"/>
      <c r="H252" s="207" t="s">
        <v>21</v>
      </c>
      <c r="I252" s="209"/>
      <c r="J252" s="205"/>
      <c r="K252" s="205"/>
      <c r="L252" s="210"/>
      <c r="M252" s="211"/>
      <c r="N252" s="212"/>
      <c r="O252" s="212"/>
      <c r="P252" s="212"/>
      <c r="Q252" s="212"/>
      <c r="R252" s="212"/>
      <c r="S252" s="212"/>
      <c r="T252" s="213"/>
      <c r="AT252" s="214" t="s">
        <v>155</v>
      </c>
      <c r="AU252" s="214" t="s">
        <v>81</v>
      </c>
      <c r="AV252" s="11" t="s">
        <v>77</v>
      </c>
      <c r="AW252" s="11" t="s">
        <v>35</v>
      </c>
      <c r="AX252" s="11" t="s">
        <v>72</v>
      </c>
      <c r="AY252" s="214" t="s">
        <v>147</v>
      </c>
    </row>
    <row r="253" spans="2:51" s="12" customFormat="1" ht="12">
      <c r="B253" s="215"/>
      <c r="C253" s="216"/>
      <c r="D253" s="206" t="s">
        <v>155</v>
      </c>
      <c r="E253" s="217" t="s">
        <v>21</v>
      </c>
      <c r="F253" s="218" t="s">
        <v>440</v>
      </c>
      <c r="G253" s="216"/>
      <c r="H253" s="219">
        <v>0.9</v>
      </c>
      <c r="I253" s="220"/>
      <c r="J253" s="216"/>
      <c r="K253" s="216"/>
      <c r="L253" s="221"/>
      <c r="M253" s="222"/>
      <c r="N253" s="223"/>
      <c r="O253" s="223"/>
      <c r="P253" s="223"/>
      <c r="Q253" s="223"/>
      <c r="R253" s="223"/>
      <c r="S253" s="223"/>
      <c r="T253" s="224"/>
      <c r="AT253" s="225" t="s">
        <v>155</v>
      </c>
      <c r="AU253" s="225" t="s">
        <v>81</v>
      </c>
      <c r="AV253" s="12" t="s">
        <v>81</v>
      </c>
      <c r="AW253" s="12" t="s">
        <v>35</v>
      </c>
      <c r="AX253" s="12" t="s">
        <v>77</v>
      </c>
      <c r="AY253" s="225" t="s">
        <v>147</v>
      </c>
    </row>
    <row r="254" spans="2:65" s="1" customFormat="1" ht="16.5" customHeight="1">
      <c r="B254" s="41"/>
      <c r="C254" s="192" t="s">
        <v>441</v>
      </c>
      <c r="D254" s="192" t="s">
        <v>149</v>
      </c>
      <c r="E254" s="193" t="s">
        <v>436</v>
      </c>
      <c r="F254" s="194" t="s">
        <v>437</v>
      </c>
      <c r="G254" s="195" t="s">
        <v>152</v>
      </c>
      <c r="H254" s="196">
        <v>10.65</v>
      </c>
      <c r="I254" s="197"/>
      <c r="J254" s="198">
        <f>ROUND(I254*H254,2)</f>
        <v>0</v>
      </c>
      <c r="K254" s="194" t="s">
        <v>153</v>
      </c>
      <c r="L254" s="61"/>
      <c r="M254" s="199" t="s">
        <v>21</v>
      </c>
      <c r="N254" s="200" t="s">
        <v>43</v>
      </c>
      <c r="O254" s="42"/>
      <c r="P254" s="201">
        <f>O254*H254</f>
        <v>0</v>
      </c>
      <c r="Q254" s="201">
        <v>0.01254</v>
      </c>
      <c r="R254" s="201">
        <f>Q254*H254</f>
        <v>0.133551</v>
      </c>
      <c r="S254" s="201">
        <v>0</v>
      </c>
      <c r="T254" s="202">
        <f>S254*H254</f>
        <v>0</v>
      </c>
      <c r="AR254" s="24" t="s">
        <v>247</v>
      </c>
      <c r="AT254" s="24" t="s">
        <v>149</v>
      </c>
      <c r="AU254" s="24" t="s">
        <v>81</v>
      </c>
      <c r="AY254" s="24" t="s">
        <v>147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24" t="s">
        <v>77</v>
      </c>
      <c r="BK254" s="203">
        <f>ROUND(I254*H254,2)</f>
        <v>0</v>
      </c>
      <c r="BL254" s="24" t="s">
        <v>247</v>
      </c>
      <c r="BM254" s="24" t="s">
        <v>442</v>
      </c>
    </row>
    <row r="255" spans="2:51" s="12" customFormat="1" ht="12">
      <c r="B255" s="215"/>
      <c r="C255" s="216"/>
      <c r="D255" s="206" t="s">
        <v>155</v>
      </c>
      <c r="E255" s="217" t="s">
        <v>21</v>
      </c>
      <c r="F255" s="218" t="s">
        <v>443</v>
      </c>
      <c r="G255" s="216"/>
      <c r="H255" s="219">
        <v>5.96</v>
      </c>
      <c r="I255" s="220"/>
      <c r="J255" s="216"/>
      <c r="K255" s="216"/>
      <c r="L255" s="221"/>
      <c r="M255" s="222"/>
      <c r="N255" s="223"/>
      <c r="O255" s="223"/>
      <c r="P255" s="223"/>
      <c r="Q255" s="223"/>
      <c r="R255" s="223"/>
      <c r="S255" s="223"/>
      <c r="T255" s="224"/>
      <c r="AT255" s="225" t="s">
        <v>155</v>
      </c>
      <c r="AU255" s="225" t="s">
        <v>81</v>
      </c>
      <c r="AV255" s="12" t="s">
        <v>81</v>
      </c>
      <c r="AW255" s="12" t="s">
        <v>35</v>
      </c>
      <c r="AX255" s="12" t="s">
        <v>72</v>
      </c>
      <c r="AY255" s="225" t="s">
        <v>147</v>
      </c>
    </row>
    <row r="256" spans="2:51" s="12" customFormat="1" ht="12">
      <c r="B256" s="215"/>
      <c r="C256" s="216"/>
      <c r="D256" s="206" t="s">
        <v>155</v>
      </c>
      <c r="E256" s="217" t="s">
        <v>21</v>
      </c>
      <c r="F256" s="218" t="s">
        <v>444</v>
      </c>
      <c r="G256" s="216"/>
      <c r="H256" s="219">
        <v>4.69</v>
      </c>
      <c r="I256" s="220"/>
      <c r="J256" s="216"/>
      <c r="K256" s="216"/>
      <c r="L256" s="221"/>
      <c r="M256" s="222"/>
      <c r="N256" s="223"/>
      <c r="O256" s="223"/>
      <c r="P256" s="223"/>
      <c r="Q256" s="223"/>
      <c r="R256" s="223"/>
      <c r="S256" s="223"/>
      <c r="T256" s="224"/>
      <c r="AT256" s="225" t="s">
        <v>155</v>
      </c>
      <c r="AU256" s="225" t="s">
        <v>81</v>
      </c>
      <c r="AV256" s="12" t="s">
        <v>81</v>
      </c>
      <c r="AW256" s="12" t="s">
        <v>35</v>
      </c>
      <c r="AX256" s="12" t="s">
        <v>72</v>
      </c>
      <c r="AY256" s="225" t="s">
        <v>147</v>
      </c>
    </row>
    <row r="257" spans="2:51" s="13" customFormat="1" ht="12">
      <c r="B257" s="226"/>
      <c r="C257" s="227"/>
      <c r="D257" s="206" t="s">
        <v>155</v>
      </c>
      <c r="E257" s="228" t="s">
        <v>21</v>
      </c>
      <c r="F257" s="229" t="s">
        <v>159</v>
      </c>
      <c r="G257" s="227"/>
      <c r="H257" s="230">
        <v>10.65</v>
      </c>
      <c r="I257" s="231"/>
      <c r="J257" s="227"/>
      <c r="K257" s="227"/>
      <c r="L257" s="232"/>
      <c r="M257" s="233"/>
      <c r="N257" s="234"/>
      <c r="O257" s="234"/>
      <c r="P257" s="234"/>
      <c r="Q257" s="234"/>
      <c r="R257" s="234"/>
      <c r="S257" s="234"/>
      <c r="T257" s="235"/>
      <c r="AT257" s="236" t="s">
        <v>155</v>
      </c>
      <c r="AU257" s="236" t="s">
        <v>81</v>
      </c>
      <c r="AV257" s="13" t="s">
        <v>87</v>
      </c>
      <c r="AW257" s="13" t="s">
        <v>35</v>
      </c>
      <c r="AX257" s="13" t="s">
        <v>77</v>
      </c>
      <c r="AY257" s="236" t="s">
        <v>147</v>
      </c>
    </row>
    <row r="258" spans="2:65" s="1" customFormat="1" ht="38.25" customHeight="1">
      <c r="B258" s="41"/>
      <c r="C258" s="192" t="s">
        <v>445</v>
      </c>
      <c r="D258" s="192" t="s">
        <v>149</v>
      </c>
      <c r="E258" s="193" t="s">
        <v>446</v>
      </c>
      <c r="F258" s="194" t="s">
        <v>447</v>
      </c>
      <c r="G258" s="195" t="s">
        <v>152</v>
      </c>
      <c r="H258" s="196">
        <v>41.861</v>
      </c>
      <c r="I258" s="197"/>
      <c r="J258" s="198">
        <f>ROUND(I258*H258,2)</f>
        <v>0</v>
      </c>
      <c r="K258" s="194" t="s">
        <v>153</v>
      </c>
      <c r="L258" s="61"/>
      <c r="M258" s="199" t="s">
        <v>21</v>
      </c>
      <c r="N258" s="200" t="s">
        <v>43</v>
      </c>
      <c r="O258" s="42"/>
      <c r="P258" s="201">
        <f>O258*H258</f>
        <v>0</v>
      </c>
      <c r="Q258" s="201">
        <v>0.04252</v>
      </c>
      <c r="R258" s="201">
        <f>Q258*H258</f>
        <v>1.77992972</v>
      </c>
      <c r="S258" s="201">
        <v>0</v>
      </c>
      <c r="T258" s="202">
        <f>S258*H258</f>
        <v>0</v>
      </c>
      <c r="AR258" s="24" t="s">
        <v>87</v>
      </c>
      <c r="AT258" s="24" t="s">
        <v>149</v>
      </c>
      <c r="AU258" s="24" t="s">
        <v>81</v>
      </c>
      <c r="AY258" s="24" t="s">
        <v>147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24" t="s">
        <v>77</v>
      </c>
      <c r="BK258" s="203">
        <f>ROUND(I258*H258,2)</f>
        <v>0</v>
      </c>
      <c r="BL258" s="24" t="s">
        <v>87</v>
      </c>
      <c r="BM258" s="24" t="s">
        <v>448</v>
      </c>
    </row>
    <row r="259" spans="2:51" s="12" customFormat="1" ht="12">
      <c r="B259" s="215"/>
      <c r="C259" s="216"/>
      <c r="D259" s="206" t="s">
        <v>155</v>
      </c>
      <c r="E259" s="217" t="s">
        <v>21</v>
      </c>
      <c r="F259" s="218" t="s">
        <v>449</v>
      </c>
      <c r="G259" s="216"/>
      <c r="H259" s="219">
        <v>43.661</v>
      </c>
      <c r="I259" s="220"/>
      <c r="J259" s="216"/>
      <c r="K259" s="216"/>
      <c r="L259" s="221"/>
      <c r="M259" s="222"/>
      <c r="N259" s="223"/>
      <c r="O259" s="223"/>
      <c r="P259" s="223"/>
      <c r="Q259" s="223"/>
      <c r="R259" s="223"/>
      <c r="S259" s="223"/>
      <c r="T259" s="224"/>
      <c r="AT259" s="225" t="s">
        <v>155</v>
      </c>
      <c r="AU259" s="225" t="s">
        <v>81</v>
      </c>
      <c r="AV259" s="12" t="s">
        <v>81</v>
      </c>
      <c r="AW259" s="12" t="s">
        <v>35</v>
      </c>
      <c r="AX259" s="12" t="s">
        <v>72</v>
      </c>
      <c r="AY259" s="225" t="s">
        <v>147</v>
      </c>
    </row>
    <row r="260" spans="2:51" s="12" customFormat="1" ht="12">
      <c r="B260" s="215"/>
      <c r="C260" s="216"/>
      <c r="D260" s="206" t="s">
        <v>155</v>
      </c>
      <c r="E260" s="217" t="s">
        <v>21</v>
      </c>
      <c r="F260" s="218" t="s">
        <v>450</v>
      </c>
      <c r="G260" s="216"/>
      <c r="H260" s="219">
        <v>-1.8</v>
      </c>
      <c r="I260" s="220"/>
      <c r="J260" s="216"/>
      <c r="K260" s="216"/>
      <c r="L260" s="221"/>
      <c r="M260" s="222"/>
      <c r="N260" s="223"/>
      <c r="O260" s="223"/>
      <c r="P260" s="223"/>
      <c r="Q260" s="223"/>
      <c r="R260" s="223"/>
      <c r="S260" s="223"/>
      <c r="T260" s="224"/>
      <c r="AT260" s="225" t="s">
        <v>155</v>
      </c>
      <c r="AU260" s="225" t="s">
        <v>81</v>
      </c>
      <c r="AV260" s="12" t="s">
        <v>81</v>
      </c>
      <c r="AW260" s="12" t="s">
        <v>35</v>
      </c>
      <c r="AX260" s="12" t="s">
        <v>72</v>
      </c>
      <c r="AY260" s="225" t="s">
        <v>147</v>
      </c>
    </row>
    <row r="261" spans="2:51" s="13" customFormat="1" ht="12">
      <c r="B261" s="226"/>
      <c r="C261" s="227"/>
      <c r="D261" s="206" t="s">
        <v>155</v>
      </c>
      <c r="E261" s="228" t="s">
        <v>21</v>
      </c>
      <c r="F261" s="229" t="s">
        <v>159</v>
      </c>
      <c r="G261" s="227"/>
      <c r="H261" s="230">
        <v>41.861</v>
      </c>
      <c r="I261" s="231"/>
      <c r="J261" s="227"/>
      <c r="K261" s="227"/>
      <c r="L261" s="232"/>
      <c r="M261" s="233"/>
      <c r="N261" s="234"/>
      <c r="O261" s="234"/>
      <c r="P261" s="234"/>
      <c r="Q261" s="234"/>
      <c r="R261" s="234"/>
      <c r="S261" s="234"/>
      <c r="T261" s="235"/>
      <c r="AT261" s="236" t="s">
        <v>155</v>
      </c>
      <c r="AU261" s="236" t="s">
        <v>81</v>
      </c>
      <c r="AV261" s="13" t="s">
        <v>87</v>
      </c>
      <c r="AW261" s="13" t="s">
        <v>35</v>
      </c>
      <c r="AX261" s="13" t="s">
        <v>77</v>
      </c>
      <c r="AY261" s="236" t="s">
        <v>147</v>
      </c>
    </row>
    <row r="262" spans="2:65" s="1" customFormat="1" ht="25.5" customHeight="1">
      <c r="B262" s="41"/>
      <c r="C262" s="192" t="s">
        <v>451</v>
      </c>
      <c r="D262" s="192" t="s">
        <v>149</v>
      </c>
      <c r="E262" s="193" t="s">
        <v>452</v>
      </c>
      <c r="F262" s="194" t="s">
        <v>453</v>
      </c>
      <c r="G262" s="195" t="s">
        <v>333</v>
      </c>
      <c r="H262" s="196">
        <v>0.185</v>
      </c>
      <c r="I262" s="197"/>
      <c r="J262" s="198">
        <f>ROUND(I262*H262,2)</f>
        <v>0</v>
      </c>
      <c r="K262" s="194" t="s">
        <v>153</v>
      </c>
      <c r="L262" s="61"/>
      <c r="M262" s="199" t="s">
        <v>21</v>
      </c>
      <c r="N262" s="200" t="s">
        <v>43</v>
      </c>
      <c r="O262" s="42"/>
      <c r="P262" s="201">
        <f>O262*H262</f>
        <v>0</v>
      </c>
      <c r="Q262" s="201">
        <v>0</v>
      </c>
      <c r="R262" s="201">
        <f>Q262*H262</f>
        <v>0</v>
      </c>
      <c r="S262" s="201">
        <v>0</v>
      </c>
      <c r="T262" s="202">
        <f>S262*H262</f>
        <v>0</v>
      </c>
      <c r="AR262" s="24" t="s">
        <v>247</v>
      </c>
      <c r="AT262" s="24" t="s">
        <v>149</v>
      </c>
      <c r="AU262" s="24" t="s">
        <v>81</v>
      </c>
      <c r="AY262" s="24" t="s">
        <v>147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24" t="s">
        <v>77</v>
      </c>
      <c r="BK262" s="203">
        <f>ROUND(I262*H262,2)</f>
        <v>0</v>
      </c>
      <c r="BL262" s="24" t="s">
        <v>247</v>
      </c>
      <c r="BM262" s="24" t="s">
        <v>454</v>
      </c>
    </row>
    <row r="263" spans="2:63" s="10" customFormat="1" ht="29.85" customHeight="1">
      <c r="B263" s="176"/>
      <c r="C263" s="177"/>
      <c r="D263" s="178" t="s">
        <v>71</v>
      </c>
      <c r="E263" s="190" t="s">
        <v>455</v>
      </c>
      <c r="F263" s="190" t="s">
        <v>456</v>
      </c>
      <c r="G263" s="177"/>
      <c r="H263" s="177"/>
      <c r="I263" s="180"/>
      <c r="J263" s="191">
        <f>BK263</f>
        <v>0</v>
      </c>
      <c r="K263" s="177"/>
      <c r="L263" s="182"/>
      <c r="M263" s="183"/>
      <c r="N263" s="184"/>
      <c r="O263" s="184"/>
      <c r="P263" s="185">
        <f>SUM(P264:P315)</f>
        <v>0</v>
      </c>
      <c r="Q263" s="184"/>
      <c r="R263" s="185">
        <f>SUM(R264:R315)</f>
        <v>0.272485</v>
      </c>
      <c r="S263" s="184"/>
      <c r="T263" s="186">
        <f>SUM(T264:T315)</f>
        <v>0.7381300000000002</v>
      </c>
      <c r="AR263" s="187" t="s">
        <v>81</v>
      </c>
      <c r="AT263" s="188" t="s">
        <v>71</v>
      </c>
      <c r="AU263" s="188" t="s">
        <v>77</v>
      </c>
      <c r="AY263" s="187" t="s">
        <v>147</v>
      </c>
      <c r="BK263" s="189">
        <f>SUM(BK264:BK315)</f>
        <v>0</v>
      </c>
    </row>
    <row r="264" spans="2:65" s="1" customFormat="1" ht="16.5" customHeight="1">
      <c r="B264" s="41"/>
      <c r="C264" s="192" t="s">
        <v>457</v>
      </c>
      <c r="D264" s="192" t="s">
        <v>149</v>
      </c>
      <c r="E264" s="193" t="s">
        <v>458</v>
      </c>
      <c r="F264" s="194" t="s">
        <v>459</v>
      </c>
      <c r="G264" s="195" t="s">
        <v>241</v>
      </c>
      <c r="H264" s="196">
        <v>1</v>
      </c>
      <c r="I264" s="197"/>
      <c r="J264" s="198">
        <f>ROUND(I264*H264,2)</f>
        <v>0</v>
      </c>
      <c r="K264" s="194" t="s">
        <v>21</v>
      </c>
      <c r="L264" s="61"/>
      <c r="M264" s="199" t="s">
        <v>21</v>
      </c>
      <c r="N264" s="200" t="s">
        <v>43</v>
      </c>
      <c r="O264" s="42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AR264" s="24" t="s">
        <v>247</v>
      </c>
      <c r="AT264" s="24" t="s">
        <v>149</v>
      </c>
      <c r="AU264" s="24" t="s">
        <v>81</v>
      </c>
      <c r="AY264" s="24" t="s">
        <v>147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24" t="s">
        <v>77</v>
      </c>
      <c r="BK264" s="203">
        <f>ROUND(I264*H264,2)</f>
        <v>0</v>
      </c>
      <c r="BL264" s="24" t="s">
        <v>247</v>
      </c>
      <c r="BM264" s="24" t="s">
        <v>460</v>
      </c>
    </row>
    <row r="265" spans="2:51" s="11" customFormat="1" ht="12">
      <c r="B265" s="204"/>
      <c r="C265" s="205"/>
      <c r="D265" s="206" t="s">
        <v>155</v>
      </c>
      <c r="E265" s="207" t="s">
        <v>21</v>
      </c>
      <c r="F265" s="208" t="s">
        <v>461</v>
      </c>
      <c r="G265" s="205"/>
      <c r="H265" s="207" t="s">
        <v>21</v>
      </c>
      <c r="I265" s="209"/>
      <c r="J265" s="205"/>
      <c r="K265" s="205"/>
      <c r="L265" s="210"/>
      <c r="M265" s="211"/>
      <c r="N265" s="212"/>
      <c r="O265" s="212"/>
      <c r="P265" s="212"/>
      <c r="Q265" s="212"/>
      <c r="R265" s="212"/>
      <c r="S265" s="212"/>
      <c r="T265" s="213"/>
      <c r="AT265" s="214" t="s">
        <v>155</v>
      </c>
      <c r="AU265" s="214" t="s">
        <v>81</v>
      </c>
      <c r="AV265" s="11" t="s">
        <v>77</v>
      </c>
      <c r="AW265" s="11" t="s">
        <v>35</v>
      </c>
      <c r="AX265" s="11" t="s">
        <v>72</v>
      </c>
      <c r="AY265" s="214" t="s">
        <v>147</v>
      </c>
    </row>
    <row r="266" spans="2:51" s="12" customFormat="1" ht="12">
      <c r="B266" s="215"/>
      <c r="C266" s="216"/>
      <c r="D266" s="206" t="s">
        <v>155</v>
      </c>
      <c r="E266" s="217" t="s">
        <v>21</v>
      </c>
      <c r="F266" s="218" t="s">
        <v>77</v>
      </c>
      <c r="G266" s="216"/>
      <c r="H266" s="219">
        <v>1</v>
      </c>
      <c r="I266" s="220"/>
      <c r="J266" s="216"/>
      <c r="K266" s="216"/>
      <c r="L266" s="221"/>
      <c r="M266" s="222"/>
      <c r="N266" s="223"/>
      <c r="O266" s="223"/>
      <c r="P266" s="223"/>
      <c r="Q266" s="223"/>
      <c r="R266" s="223"/>
      <c r="S266" s="223"/>
      <c r="T266" s="224"/>
      <c r="AT266" s="225" t="s">
        <v>155</v>
      </c>
      <c r="AU266" s="225" t="s">
        <v>81</v>
      </c>
      <c r="AV266" s="12" t="s">
        <v>81</v>
      </c>
      <c r="AW266" s="12" t="s">
        <v>35</v>
      </c>
      <c r="AX266" s="12" t="s">
        <v>77</v>
      </c>
      <c r="AY266" s="225" t="s">
        <v>147</v>
      </c>
    </row>
    <row r="267" spans="2:65" s="1" customFormat="1" ht="16.5" customHeight="1">
      <c r="B267" s="41"/>
      <c r="C267" s="192" t="s">
        <v>462</v>
      </c>
      <c r="D267" s="192" t="s">
        <v>149</v>
      </c>
      <c r="E267" s="193" t="s">
        <v>463</v>
      </c>
      <c r="F267" s="194" t="s">
        <v>464</v>
      </c>
      <c r="G267" s="195" t="s">
        <v>152</v>
      </c>
      <c r="H267" s="196">
        <v>56</v>
      </c>
      <c r="I267" s="197"/>
      <c r="J267" s="198">
        <f>ROUND(I267*H267,2)</f>
        <v>0</v>
      </c>
      <c r="K267" s="194" t="s">
        <v>21</v>
      </c>
      <c r="L267" s="61"/>
      <c r="M267" s="199" t="s">
        <v>21</v>
      </c>
      <c r="N267" s="200" t="s">
        <v>43</v>
      </c>
      <c r="O267" s="42"/>
      <c r="P267" s="201">
        <f>O267*H267</f>
        <v>0</v>
      </c>
      <c r="Q267" s="201">
        <v>0</v>
      </c>
      <c r="R267" s="201">
        <f>Q267*H267</f>
        <v>0</v>
      </c>
      <c r="S267" s="201">
        <v>0</v>
      </c>
      <c r="T267" s="202">
        <f>S267*H267</f>
        <v>0</v>
      </c>
      <c r="AR267" s="24" t="s">
        <v>247</v>
      </c>
      <c r="AT267" s="24" t="s">
        <v>149</v>
      </c>
      <c r="AU267" s="24" t="s">
        <v>81</v>
      </c>
      <c r="AY267" s="24" t="s">
        <v>147</v>
      </c>
      <c r="BE267" s="203">
        <f>IF(N267="základní",J267,0)</f>
        <v>0</v>
      </c>
      <c r="BF267" s="203">
        <f>IF(N267="snížená",J267,0)</f>
        <v>0</v>
      </c>
      <c r="BG267" s="203">
        <f>IF(N267="zákl. přenesená",J267,0)</f>
        <v>0</v>
      </c>
      <c r="BH267" s="203">
        <f>IF(N267="sníž. přenesená",J267,0)</f>
        <v>0</v>
      </c>
      <c r="BI267" s="203">
        <f>IF(N267="nulová",J267,0)</f>
        <v>0</v>
      </c>
      <c r="BJ267" s="24" t="s">
        <v>77</v>
      </c>
      <c r="BK267" s="203">
        <f>ROUND(I267*H267,2)</f>
        <v>0</v>
      </c>
      <c r="BL267" s="24" t="s">
        <v>247</v>
      </c>
      <c r="BM267" s="24" t="s">
        <v>465</v>
      </c>
    </row>
    <row r="268" spans="2:51" s="11" customFormat="1" ht="12">
      <c r="B268" s="204"/>
      <c r="C268" s="205"/>
      <c r="D268" s="206" t="s">
        <v>155</v>
      </c>
      <c r="E268" s="207" t="s">
        <v>21</v>
      </c>
      <c r="F268" s="208" t="s">
        <v>206</v>
      </c>
      <c r="G268" s="205"/>
      <c r="H268" s="207" t="s">
        <v>21</v>
      </c>
      <c r="I268" s="209"/>
      <c r="J268" s="205"/>
      <c r="K268" s="205"/>
      <c r="L268" s="210"/>
      <c r="M268" s="211"/>
      <c r="N268" s="212"/>
      <c r="O268" s="212"/>
      <c r="P268" s="212"/>
      <c r="Q268" s="212"/>
      <c r="R268" s="212"/>
      <c r="S268" s="212"/>
      <c r="T268" s="213"/>
      <c r="AT268" s="214" t="s">
        <v>155</v>
      </c>
      <c r="AU268" s="214" t="s">
        <v>81</v>
      </c>
      <c r="AV268" s="11" t="s">
        <v>77</v>
      </c>
      <c r="AW268" s="11" t="s">
        <v>35</v>
      </c>
      <c r="AX268" s="11" t="s">
        <v>72</v>
      </c>
      <c r="AY268" s="214" t="s">
        <v>147</v>
      </c>
    </row>
    <row r="269" spans="2:51" s="12" customFormat="1" ht="12">
      <c r="B269" s="215"/>
      <c r="C269" s="216"/>
      <c r="D269" s="206" t="s">
        <v>155</v>
      </c>
      <c r="E269" s="217" t="s">
        <v>21</v>
      </c>
      <c r="F269" s="218" t="s">
        <v>466</v>
      </c>
      <c r="G269" s="216"/>
      <c r="H269" s="219">
        <v>14</v>
      </c>
      <c r="I269" s="220"/>
      <c r="J269" s="216"/>
      <c r="K269" s="216"/>
      <c r="L269" s="221"/>
      <c r="M269" s="222"/>
      <c r="N269" s="223"/>
      <c r="O269" s="223"/>
      <c r="P269" s="223"/>
      <c r="Q269" s="223"/>
      <c r="R269" s="223"/>
      <c r="S269" s="223"/>
      <c r="T269" s="224"/>
      <c r="AT269" s="225" t="s">
        <v>155</v>
      </c>
      <c r="AU269" s="225" t="s">
        <v>81</v>
      </c>
      <c r="AV269" s="12" t="s">
        <v>81</v>
      </c>
      <c r="AW269" s="12" t="s">
        <v>35</v>
      </c>
      <c r="AX269" s="12" t="s">
        <v>72</v>
      </c>
      <c r="AY269" s="225" t="s">
        <v>147</v>
      </c>
    </row>
    <row r="270" spans="2:51" s="11" customFormat="1" ht="12">
      <c r="B270" s="204"/>
      <c r="C270" s="205"/>
      <c r="D270" s="206" t="s">
        <v>155</v>
      </c>
      <c r="E270" s="207" t="s">
        <v>21</v>
      </c>
      <c r="F270" s="208" t="s">
        <v>467</v>
      </c>
      <c r="G270" s="205"/>
      <c r="H270" s="207" t="s">
        <v>21</v>
      </c>
      <c r="I270" s="209"/>
      <c r="J270" s="205"/>
      <c r="K270" s="205"/>
      <c r="L270" s="210"/>
      <c r="M270" s="211"/>
      <c r="N270" s="212"/>
      <c r="O270" s="212"/>
      <c r="P270" s="212"/>
      <c r="Q270" s="212"/>
      <c r="R270" s="212"/>
      <c r="S270" s="212"/>
      <c r="T270" s="213"/>
      <c r="AT270" s="214" t="s">
        <v>155</v>
      </c>
      <c r="AU270" s="214" t="s">
        <v>81</v>
      </c>
      <c r="AV270" s="11" t="s">
        <v>77</v>
      </c>
      <c r="AW270" s="11" t="s">
        <v>35</v>
      </c>
      <c r="AX270" s="11" t="s">
        <v>72</v>
      </c>
      <c r="AY270" s="214" t="s">
        <v>147</v>
      </c>
    </row>
    <row r="271" spans="2:51" s="12" customFormat="1" ht="12">
      <c r="B271" s="215"/>
      <c r="C271" s="216"/>
      <c r="D271" s="206" t="s">
        <v>155</v>
      </c>
      <c r="E271" s="217" t="s">
        <v>21</v>
      </c>
      <c r="F271" s="218" t="s">
        <v>468</v>
      </c>
      <c r="G271" s="216"/>
      <c r="H271" s="219">
        <v>17.5</v>
      </c>
      <c r="I271" s="220"/>
      <c r="J271" s="216"/>
      <c r="K271" s="216"/>
      <c r="L271" s="221"/>
      <c r="M271" s="222"/>
      <c r="N271" s="223"/>
      <c r="O271" s="223"/>
      <c r="P271" s="223"/>
      <c r="Q271" s="223"/>
      <c r="R271" s="223"/>
      <c r="S271" s="223"/>
      <c r="T271" s="224"/>
      <c r="AT271" s="225" t="s">
        <v>155</v>
      </c>
      <c r="AU271" s="225" t="s">
        <v>81</v>
      </c>
      <c r="AV271" s="12" t="s">
        <v>81</v>
      </c>
      <c r="AW271" s="12" t="s">
        <v>35</v>
      </c>
      <c r="AX271" s="12" t="s">
        <v>72</v>
      </c>
      <c r="AY271" s="225" t="s">
        <v>147</v>
      </c>
    </row>
    <row r="272" spans="2:51" s="11" customFormat="1" ht="12">
      <c r="B272" s="204"/>
      <c r="C272" s="205"/>
      <c r="D272" s="206" t="s">
        <v>155</v>
      </c>
      <c r="E272" s="207" t="s">
        <v>21</v>
      </c>
      <c r="F272" s="208" t="s">
        <v>469</v>
      </c>
      <c r="G272" s="205"/>
      <c r="H272" s="207" t="s">
        <v>21</v>
      </c>
      <c r="I272" s="209"/>
      <c r="J272" s="205"/>
      <c r="K272" s="205"/>
      <c r="L272" s="210"/>
      <c r="M272" s="211"/>
      <c r="N272" s="212"/>
      <c r="O272" s="212"/>
      <c r="P272" s="212"/>
      <c r="Q272" s="212"/>
      <c r="R272" s="212"/>
      <c r="S272" s="212"/>
      <c r="T272" s="213"/>
      <c r="AT272" s="214" t="s">
        <v>155</v>
      </c>
      <c r="AU272" s="214" t="s">
        <v>81</v>
      </c>
      <c r="AV272" s="11" t="s">
        <v>77</v>
      </c>
      <c r="AW272" s="11" t="s">
        <v>35</v>
      </c>
      <c r="AX272" s="11" t="s">
        <v>72</v>
      </c>
      <c r="AY272" s="214" t="s">
        <v>147</v>
      </c>
    </row>
    <row r="273" spans="2:51" s="12" customFormat="1" ht="12">
      <c r="B273" s="215"/>
      <c r="C273" s="216"/>
      <c r="D273" s="206" t="s">
        <v>155</v>
      </c>
      <c r="E273" s="217" t="s">
        <v>21</v>
      </c>
      <c r="F273" s="218" t="s">
        <v>470</v>
      </c>
      <c r="G273" s="216"/>
      <c r="H273" s="219">
        <v>10.5</v>
      </c>
      <c r="I273" s="220"/>
      <c r="J273" s="216"/>
      <c r="K273" s="216"/>
      <c r="L273" s="221"/>
      <c r="M273" s="222"/>
      <c r="N273" s="223"/>
      <c r="O273" s="223"/>
      <c r="P273" s="223"/>
      <c r="Q273" s="223"/>
      <c r="R273" s="223"/>
      <c r="S273" s="223"/>
      <c r="T273" s="224"/>
      <c r="AT273" s="225" t="s">
        <v>155</v>
      </c>
      <c r="AU273" s="225" t="s">
        <v>81</v>
      </c>
      <c r="AV273" s="12" t="s">
        <v>81</v>
      </c>
      <c r="AW273" s="12" t="s">
        <v>35</v>
      </c>
      <c r="AX273" s="12" t="s">
        <v>72</v>
      </c>
      <c r="AY273" s="225" t="s">
        <v>147</v>
      </c>
    </row>
    <row r="274" spans="2:51" s="11" customFormat="1" ht="12">
      <c r="B274" s="204"/>
      <c r="C274" s="205"/>
      <c r="D274" s="206" t="s">
        <v>155</v>
      </c>
      <c r="E274" s="207" t="s">
        <v>21</v>
      </c>
      <c r="F274" s="208" t="s">
        <v>471</v>
      </c>
      <c r="G274" s="205"/>
      <c r="H274" s="207" t="s">
        <v>21</v>
      </c>
      <c r="I274" s="209"/>
      <c r="J274" s="205"/>
      <c r="K274" s="205"/>
      <c r="L274" s="210"/>
      <c r="M274" s="211"/>
      <c r="N274" s="212"/>
      <c r="O274" s="212"/>
      <c r="P274" s="212"/>
      <c r="Q274" s="212"/>
      <c r="R274" s="212"/>
      <c r="S274" s="212"/>
      <c r="T274" s="213"/>
      <c r="AT274" s="214" t="s">
        <v>155</v>
      </c>
      <c r="AU274" s="214" t="s">
        <v>81</v>
      </c>
      <c r="AV274" s="11" t="s">
        <v>77</v>
      </c>
      <c r="AW274" s="11" t="s">
        <v>35</v>
      </c>
      <c r="AX274" s="11" t="s">
        <v>72</v>
      </c>
      <c r="AY274" s="214" t="s">
        <v>147</v>
      </c>
    </row>
    <row r="275" spans="2:51" s="12" customFormat="1" ht="12">
      <c r="B275" s="215"/>
      <c r="C275" s="216"/>
      <c r="D275" s="206" t="s">
        <v>155</v>
      </c>
      <c r="E275" s="217" t="s">
        <v>21</v>
      </c>
      <c r="F275" s="218" t="s">
        <v>466</v>
      </c>
      <c r="G275" s="216"/>
      <c r="H275" s="219">
        <v>14</v>
      </c>
      <c r="I275" s="220"/>
      <c r="J275" s="216"/>
      <c r="K275" s="216"/>
      <c r="L275" s="221"/>
      <c r="M275" s="222"/>
      <c r="N275" s="223"/>
      <c r="O275" s="223"/>
      <c r="P275" s="223"/>
      <c r="Q275" s="223"/>
      <c r="R275" s="223"/>
      <c r="S275" s="223"/>
      <c r="T275" s="224"/>
      <c r="AT275" s="225" t="s">
        <v>155</v>
      </c>
      <c r="AU275" s="225" t="s">
        <v>81</v>
      </c>
      <c r="AV275" s="12" t="s">
        <v>81</v>
      </c>
      <c r="AW275" s="12" t="s">
        <v>35</v>
      </c>
      <c r="AX275" s="12" t="s">
        <v>72</v>
      </c>
      <c r="AY275" s="225" t="s">
        <v>147</v>
      </c>
    </row>
    <row r="276" spans="2:51" s="13" customFormat="1" ht="12">
      <c r="B276" s="226"/>
      <c r="C276" s="227"/>
      <c r="D276" s="206" t="s">
        <v>155</v>
      </c>
      <c r="E276" s="228" t="s">
        <v>21</v>
      </c>
      <c r="F276" s="229" t="s">
        <v>159</v>
      </c>
      <c r="G276" s="227"/>
      <c r="H276" s="230">
        <v>56</v>
      </c>
      <c r="I276" s="231"/>
      <c r="J276" s="227"/>
      <c r="K276" s="227"/>
      <c r="L276" s="232"/>
      <c r="M276" s="233"/>
      <c r="N276" s="234"/>
      <c r="O276" s="234"/>
      <c r="P276" s="234"/>
      <c r="Q276" s="234"/>
      <c r="R276" s="234"/>
      <c r="S276" s="234"/>
      <c r="T276" s="235"/>
      <c r="AT276" s="236" t="s">
        <v>155</v>
      </c>
      <c r="AU276" s="236" t="s">
        <v>81</v>
      </c>
      <c r="AV276" s="13" t="s">
        <v>87</v>
      </c>
      <c r="AW276" s="13" t="s">
        <v>35</v>
      </c>
      <c r="AX276" s="13" t="s">
        <v>77</v>
      </c>
      <c r="AY276" s="236" t="s">
        <v>147</v>
      </c>
    </row>
    <row r="277" spans="2:65" s="1" customFormat="1" ht="16.5" customHeight="1">
      <c r="B277" s="41"/>
      <c r="C277" s="192" t="s">
        <v>472</v>
      </c>
      <c r="D277" s="192" t="s">
        <v>149</v>
      </c>
      <c r="E277" s="193" t="s">
        <v>473</v>
      </c>
      <c r="F277" s="194" t="s">
        <v>474</v>
      </c>
      <c r="G277" s="195" t="s">
        <v>152</v>
      </c>
      <c r="H277" s="196">
        <v>56</v>
      </c>
      <c r="I277" s="197"/>
      <c r="J277" s="198">
        <f>ROUND(I277*H277,2)</f>
        <v>0</v>
      </c>
      <c r="K277" s="194" t="s">
        <v>21</v>
      </c>
      <c r="L277" s="61"/>
      <c r="M277" s="199" t="s">
        <v>21</v>
      </c>
      <c r="N277" s="200" t="s">
        <v>43</v>
      </c>
      <c r="O277" s="42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AR277" s="24" t="s">
        <v>247</v>
      </c>
      <c r="AT277" s="24" t="s">
        <v>149</v>
      </c>
      <c r="AU277" s="24" t="s">
        <v>81</v>
      </c>
      <c r="AY277" s="24" t="s">
        <v>147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4" t="s">
        <v>77</v>
      </c>
      <c r="BK277" s="203">
        <f>ROUND(I277*H277,2)</f>
        <v>0</v>
      </c>
      <c r="BL277" s="24" t="s">
        <v>247</v>
      </c>
      <c r="BM277" s="24" t="s">
        <v>475</v>
      </c>
    </row>
    <row r="278" spans="2:51" s="11" customFormat="1" ht="12">
      <c r="B278" s="204"/>
      <c r="C278" s="205"/>
      <c r="D278" s="206" t="s">
        <v>155</v>
      </c>
      <c r="E278" s="207" t="s">
        <v>21</v>
      </c>
      <c r="F278" s="208" t="s">
        <v>206</v>
      </c>
      <c r="G278" s="205"/>
      <c r="H278" s="207" t="s">
        <v>21</v>
      </c>
      <c r="I278" s="209"/>
      <c r="J278" s="205"/>
      <c r="K278" s="205"/>
      <c r="L278" s="210"/>
      <c r="M278" s="211"/>
      <c r="N278" s="212"/>
      <c r="O278" s="212"/>
      <c r="P278" s="212"/>
      <c r="Q278" s="212"/>
      <c r="R278" s="212"/>
      <c r="S278" s="212"/>
      <c r="T278" s="213"/>
      <c r="AT278" s="214" t="s">
        <v>155</v>
      </c>
      <c r="AU278" s="214" t="s">
        <v>81</v>
      </c>
      <c r="AV278" s="11" t="s">
        <v>77</v>
      </c>
      <c r="AW278" s="11" t="s">
        <v>35</v>
      </c>
      <c r="AX278" s="11" t="s">
        <v>72</v>
      </c>
      <c r="AY278" s="214" t="s">
        <v>147</v>
      </c>
    </row>
    <row r="279" spans="2:51" s="12" customFormat="1" ht="12">
      <c r="B279" s="215"/>
      <c r="C279" s="216"/>
      <c r="D279" s="206" t="s">
        <v>155</v>
      </c>
      <c r="E279" s="217" t="s">
        <v>21</v>
      </c>
      <c r="F279" s="218" t="s">
        <v>466</v>
      </c>
      <c r="G279" s="216"/>
      <c r="H279" s="219">
        <v>14</v>
      </c>
      <c r="I279" s="220"/>
      <c r="J279" s="216"/>
      <c r="K279" s="216"/>
      <c r="L279" s="221"/>
      <c r="M279" s="222"/>
      <c r="N279" s="223"/>
      <c r="O279" s="223"/>
      <c r="P279" s="223"/>
      <c r="Q279" s="223"/>
      <c r="R279" s="223"/>
      <c r="S279" s="223"/>
      <c r="T279" s="224"/>
      <c r="AT279" s="225" t="s">
        <v>155</v>
      </c>
      <c r="AU279" s="225" t="s">
        <v>81</v>
      </c>
      <c r="AV279" s="12" t="s">
        <v>81</v>
      </c>
      <c r="AW279" s="12" t="s">
        <v>35</v>
      </c>
      <c r="AX279" s="12" t="s">
        <v>72</v>
      </c>
      <c r="AY279" s="225" t="s">
        <v>147</v>
      </c>
    </row>
    <row r="280" spans="2:51" s="11" customFormat="1" ht="12">
      <c r="B280" s="204"/>
      <c r="C280" s="205"/>
      <c r="D280" s="206" t="s">
        <v>155</v>
      </c>
      <c r="E280" s="207" t="s">
        <v>21</v>
      </c>
      <c r="F280" s="208" t="s">
        <v>467</v>
      </c>
      <c r="G280" s="205"/>
      <c r="H280" s="207" t="s">
        <v>21</v>
      </c>
      <c r="I280" s="209"/>
      <c r="J280" s="205"/>
      <c r="K280" s="205"/>
      <c r="L280" s="210"/>
      <c r="M280" s="211"/>
      <c r="N280" s="212"/>
      <c r="O280" s="212"/>
      <c r="P280" s="212"/>
      <c r="Q280" s="212"/>
      <c r="R280" s="212"/>
      <c r="S280" s="212"/>
      <c r="T280" s="213"/>
      <c r="AT280" s="214" t="s">
        <v>155</v>
      </c>
      <c r="AU280" s="214" t="s">
        <v>81</v>
      </c>
      <c r="AV280" s="11" t="s">
        <v>77</v>
      </c>
      <c r="AW280" s="11" t="s">
        <v>35</v>
      </c>
      <c r="AX280" s="11" t="s">
        <v>72</v>
      </c>
      <c r="AY280" s="214" t="s">
        <v>147</v>
      </c>
    </row>
    <row r="281" spans="2:51" s="12" customFormat="1" ht="12">
      <c r="B281" s="215"/>
      <c r="C281" s="216"/>
      <c r="D281" s="206" t="s">
        <v>155</v>
      </c>
      <c r="E281" s="217" t="s">
        <v>21</v>
      </c>
      <c r="F281" s="218" t="s">
        <v>468</v>
      </c>
      <c r="G281" s="216"/>
      <c r="H281" s="219">
        <v>17.5</v>
      </c>
      <c r="I281" s="220"/>
      <c r="J281" s="216"/>
      <c r="K281" s="216"/>
      <c r="L281" s="221"/>
      <c r="M281" s="222"/>
      <c r="N281" s="223"/>
      <c r="O281" s="223"/>
      <c r="P281" s="223"/>
      <c r="Q281" s="223"/>
      <c r="R281" s="223"/>
      <c r="S281" s="223"/>
      <c r="T281" s="224"/>
      <c r="AT281" s="225" t="s">
        <v>155</v>
      </c>
      <c r="AU281" s="225" t="s">
        <v>81</v>
      </c>
      <c r="AV281" s="12" t="s">
        <v>81</v>
      </c>
      <c r="AW281" s="12" t="s">
        <v>35</v>
      </c>
      <c r="AX281" s="12" t="s">
        <v>72</v>
      </c>
      <c r="AY281" s="225" t="s">
        <v>147</v>
      </c>
    </row>
    <row r="282" spans="2:51" s="11" customFormat="1" ht="12">
      <c r="B282" s="204"/>
      <c r="C282" s="205"/>
      <c r="D282" s="206" t="s">
        <v>155</v>
      </c>
      <c r="E282" s="207" t="s">
        <v>21</v>
      </c>
      <c r="F282" s="208" t="s">
        <v>469</v>
      </c>
      <c r="G282" s="205"/>
      <c r="H282" s="207" t="s">
        <v>21</v>
      </c>
      <c r="I282" s="209"/>
      <c r="J282" s="205"/>
      <c r="K282" s="205"/>
      <c r="L282" s="210"/>
      <c r="M282" s="211"/>
      <c r="N282" s="212"/>
      <c r="O282" s="212"/>
      <c r="P282" s="212"/>
      <c r="Q282" s="212"/>
      <c r="R282" s="212"/>
      <c r="S282" s="212"/>
      <c r="T282" s="213"/>
      <c r="AT282" s="214" t="s">
        <v>155</v>
      </c>
      <c r="AU282" s="214" t="s">
        <v>81</v>
      </c>
      <c r="AV282" s="11" t="s">
        <v>77</v>
      </c>
      <c r="AW282" s="11" t="s">
        <v>35</v>
      </c>
      <c r="AX282" s="11" t="s">
        <v>72</v>
      </c>
      <c r="AY282" s="214" t="s">
        <v>147</v>
      </c>
    </row>
    <row r="283" spans="2:51" s="12" customFormat="1" ht="12">
      <c r="B283" s="215"/>
      <c r="C283" s="216"/>
      <c r="D283" s="206" t="s">
        <v>155</v>
      </c>
      <c r="E283" s="217" t="s">
        <v>21</v>
      </c>
      <c r="F283" s="218" t="s">
        <v>470</v>
      </c>
      <c r="G283" s="216"/>
      <c r="H283" s="219">
        <v>10.5</v>
      </c>
      <c r="I283" s="220"/>
      <c r="J283" s="216"/>
      <c r="K283" s="216"/>
      <c r="L283" s="221"/>
      <c r="M283" s="222"/>
      <c r="N283" s="223"/>
      <c r="O283" s="223"/>
      <c r="P283" s="223"/>
      <c r="Q283" s="223"/>
      <c r="R283" s="223"/>
      <c r="S283" s="223"/>
      <c r="T283" s="224"/>
      <c r="AT283" s="225" t="s">
        <v>155</v>
      </c>
      <c r="AU283" s="225" t="s">
        <v>81</v>
      </c>
      <c r="AV283" s="12" t="s">
        <v>81</v>
      </c>
      <c r="AW283" s="12" t="s">
        <v>35</v>
      </c>
      <c r="AX283" s="12" t="s">
        <v>72</v>
      </c>
      <c r="AY283" s="225" t="s">
        <v>147</v>
      </c>
    </row>
    <row r="284" spans="2:51" s="11" customFormat="1" ht="12">
      <c r="B284" s="204"/>
      <c r="C284" s="205"/>
      <c r="D284" s="206" t="s">
        <v>155</v>
      </c>
      <c r="E284" s="207" t="s">
        <v>21</v>
      </c>
      <c r="F284" s="208" t="s">
        <v>471</v>
      </c>
      <c r="G284" s="205"/>
      <c r="H284" s="207" t="s">
        <v>21</v>
      </c>
      <c r="I284" s="209"/>
      <c r="J284" s="205"/>
      <c r="K284" s="205"/>
      <c r="L284" s="210"/>
      <c r="M284" s="211"/>
      <c r="N284" s="212"/>
      <c r="O284" s="212"/>
      <c r="P284" s="212"/>
      <c r="Q284" s="212"/>
      <c r="R284" s="212"/>
      <c r="S284" s="212"/>
      <c r="T284" s="213"/>
      <c r="AT284" s="214" t="s">
        <v>155</v>
      </c>
      <c r="AU284" s="214" t="s">
        <v>81</v>
      </c>
      <c r="AV284" s="11" t="s">
        <v>77</v>
      </c>
      <c r="AW284" s="11" t="s">
        <v>35</v>
      </c>
      <c r="AX284" s="11" t="s">
        <v>72</v>
      </c>
      <c r="AY284" s="214" t="s">
        <v>147</v>
      </c>
    </row>
    <row r="285" spans="2:51" s="12" customFormat="1" ht="12">
      <c r="B285" s="215"/>
      <c r="C285" s="216"/>
      <c r="D285" s="206" t="s">
        <v>155</v>
      </c>
      <c r="E285" s="217" t="s">
        <v>21</v>
      </c>
      <c r="F285" s="218" t="s">
        <v>466</v>
      </c>
      <c r="G285" s="216"/>
      <c r="H285" s="219">
        <v>14</v>
      </c>
      <c r="I285" s="220"/>
      <c r="J285" s="216"/>
      <c r="K285" s="216"/>
      <c r="L285" s="221"/>
      <c r="M285" s="222"/>
      <c r="N285" s="223"/>
      <c r="O285" s="223"/>
      <c r="P285" s="223"/>
      <c r="Q285" s="223"/>
      <c r="R285" s="223"/>
      <c r="S285" s="223"/>
      <c r="T285" s="224"/>
      <c r="AT285" s="225" t="s">
        <v>155</v>
      </c>
      <c r="AU285" s="225" t="s">
        <v>81</v>
      </c>
      <c r="AV285" s="12" t="s">
        <v>81</v>
      </c>
      <c r="AW285" s="12" t="s">
        <v>35</v>
      </c>
      <c r="AX285" s="12" t="s">
        <v>72</v>
      </c>
      <c r="AY285" s="225" t="s">
        <v>147</v>
      </c>
    </row>
    <row r="286" spans="2:51" s="13" customFormat="1" ht="12">
      <c r="B286" s="226"/>
      <c r="C286" s="227"/>
      <c r="D286" s="206" t="s">
        <v>155</v>
      </c>
      <c r="E286" s="228" t="s">
        <v>21</v>
      </c>
      <c r="F286" s="229" t="s">
        <v>159</v>
      </c>
      <c r="G286" s="227"/>
      <c r="H286" s="230">
        <v>56</v>
      </c>
      <c r="I286" s="231"/>
      <c r="J286" s="227"/>
      <c r="K286" s="227"/>
      <c r="L286" s="232"/>
      <c r="M286" s="233"/>
      <c r="N286" s="234"/>
      <c r="O286" s="234"/>
      <c r="P286" s="234"/>
      <c r="Q286" s="234"/>
      <c r="R286" s="234"/>
      <c r="S286" s="234"/>
      <c r="T286" s="235"/>
      <c r="AT286" s="236" t="s">
        <v>155</v>
      </c>
      <c r="AU286" s="236" t="s">
        <v>81</v>
      </c>
      <c r="AV286" s="13" t="s">
        <v>87</v>
      </c>
      <c r="AW286" s="13" t="s">
        <v>35</v>
      </c>
      <c r="AX286" s="13" t="s">
        <v>77</v>
      </c>
      <c r="AY286" s="236" t="s">
        <v>147</v>
      </c>
    </row>
    <row r="287" spans="2:65" s="1" customFormat="1" ht="25.5" customHeight="1">
      <c r="B287" s="41"/>
      <c r="C287" s="192" t="s">
        <v>476</v>
      </c>
      <c r="D287" s="192" t="s">
        <v>149</v>
      </c>
      <c r="E287" s="193" t="s">
        <v>477</v>
      </c>
      <c r="F287" s="194" t="s">
        <v>478</v>
      </c>
      <c r="G287" s="195" t="s">
        <v>177</v>
      </c>
      <c r="H287" s="196">
        <v>9.9</v>
      </c>
      <c r="I287" s="197"/>
      <c r="J287" s="198">
        <f aca="true" t="shared" si="20" ref="J287:J298">ROUND(I287*H287,2)</f>
        <v>0</v>
      </c>
      <c r="K287" s="194" t="s">
        <v>153</v>
      </c>
      <c r="L287" s="61"/>
      <c r="M287" s="199" t="s">
        <v>21</v>
      </c>
      <c r="N287" s="200" t="s">
        <v>43</v>
      </c>
      <c r="O287" s="42"/>
      <c r="P287" s="201">
        <f aca="true" t="shared" si="21" ref="P287:P298">O287*H287</f>
        <v>0</v>
      </c>
      <c r="Q287" s="201">
        <v>0</v>
      </c>
      <c r="R287" s="201">
        <f aca="true" t="shared" si="22" ref="R287:R298">Q287*H287</f>
        <v>0</v>
      </c>
      <c r="S287" s="201">
        <v>0.003</v>
      </c>
      <c r="T287" s="202">
        <f aca="true" t="shared" si="23" ref="T287:T298">S287*H287</f>
        <v>0.0297</v>
      </c>
      <c r="AR287" s="24" t="s">
        <v>247</v>
      </c>
      <c r="AT287" s="24" t="s">
        <v>149</v>
      </c>
      <c r="AU287" s="24" t="s">
        <v>81</v>
      </c>
      <c r="AY287" s="24" t="s">
        <v>147</v>
      </c>
      <c r="BE287" s="203">
        <f aca="true" t="shared" si="24" ref="BE287:BE298">IF(N287="základní",J287,0)</f>
        <v>0</v>
      </c>
      <c r="BF287" s="203">
        <f aca="true" t="shared" si="25" ref="BF287:BF298">IF(N287="snížená",J287,0)</f>
        <v>0</v>
      </c>
      <c r="BG287" s="203">
        <f aca="true" t="shared" si="26" ref="BG287:BG298">IF(N287="zákl. přenesená",J287,0)</f>
        <v>0</v>
      </c>
      <c r="BH287" s="203">
        <f aca="true" t="shared" si="27" ref="BH287:BH298">IF(N287="sníž. přenesená",J287,0)</f>
        <v>0</v>
      </c>
      <c r="BI287" s="203">
        <f aca="true" t="shared" si="28" ref="BI287:BI298">IF(N287="nulová",J287,0)</f>
        <v>0</v>
      </c>
      <c r="BJ287" s="24" t="s">
        <v>77</v>
      </c>
      <c r="BK287" s="203">
        <f aca="true" t="shared" si="29" ref="BK287:BK298">ROUND(I287*H287,2)</f>
        <v>0</v>
      </c>
      <c r="BL287" s="24" t="s">
        <v>247</v>
      </c>
      <c r="BM287" s="24" t="s">
        <v>479</v>
      </c>
    </row>
    <row r="288" spans="2:65" s="1" customFormat="1" ht="25.5" customHeight="1">
      <c r="B288" s="41"/>
      <c r="C288" s="192" t="s">
        <v>480</v>
      </c>
      <c r="D288" s="192" t="s">
        <v>149</v>
      </c>
      <c r="E288" s="193" t="s">
        <v>481</v>
      </c>
      <c r="F288" s="194" t="s">
        <v>482</v>
      </c>
      <c r="G288" s="195" t="s">
        <v>241</v>
      </c>
      <c r="H288" s="196">
        <v>9</v>
      </c>
      <c r="I288" s="197"/>
      <c r="J288" s="198">
        <f t="shared" si="20"/>
        <v>0</v>
      </c>
      <c r="K288" s="194" t="s">
        <v>153</v>
      </c>
      <c r="L288" s="61"/>
      <c r="M288" s="199" t="s">
        <v>21</v>
      </c>
      <c r="N288" s="200" t="s">
        <v>43</v>
      </c>
      <c r="O288" s="42"/>
      <c r="P288" s="201">
        <f t="shared" si="21"/>
        <v>0</v>
      </c>
      <c r="Q288" s="201">
        <v>0</v>
      </c>
      <c r="R288" s="201">
        <f t="shared" si="22"/>
        <v>0</v>
      </c>
      <c r="S288" s="201">
        <v>0</v>
      </c>
      <c r="T288" s="202">
        <f t="shared" si="23"/>
        <v>0</v>
      </c>
      <c r="AR288" s="24" t="s">
        <v>247</v>
      </c>
      <c r="AT288" s="24" t="s">
        <v>149</v>
      </c>
      <c r="AU288" s="24" t="s">
        <v>81</v>
      </c>
      <c r="AY288" s="24" t="s">
        <v>147</v>
      </c>
      <c r="BE288" s="203">
        <f t="shared" si="24"/>
        <v>0</v>
      </c>
      <c r="BF288" s="203">
        <f t="shared" si="25"/>
        <v>0</v>
      </c>
      <c r="BG288" s="203">
        <f t="shared" si="26"/>
        <v>0</v>
      </c>
      <c r="BH288" s="203">
        <f t="shared" si="27"/>
        <v>0</v>
      </c>
      <c r="BI288" s="203">
        <f t="shared" si="28"/>
        <v>0</v>
      </c>
      <c r="BJ288" s="24" t="s">
        <v>77</v>
      </c>
      <c r="BK288" s="203">
        <f t="shared" si="29"/>
        <v>0</v>
      </c>
      <c r="BL288" s="24" t="s">
        <v>247</v>
      </c>
      <c r="BM288" s="24" t="s">
        <v>483</v>
      </c>
    </row>
    <row r="289" spans="2:65" s="1" customFormat="1" ht="16.5" customHeight="1">
      <c r="B289" s="41"/>
      <c r="C289" s="237" t="s">
        <v>484</v>
      </c>
      <c r="D289" s="237" t="s">
        <v>243</v>
      </c>
      <c r="E289" s="238" t="s">
        <v>485</v>
      </c>
      <c r="F289" s="239" t="s">
        <v>486</v>
      </c>
      <c r="G289" s="240" t="s">
        <v>241</v>
      </c>
      <c r="H289" s="241">
        <v>1</v>
      </c>
      <c r="I289" s="242"/>
      <c r="J289" s="243">
        <f t="shared" si="20"/>
        <v>0</v>
      </c>
      <c r="K289" s="239" t="s">
        <v>153</v>
      </c>
      <c r="L289" s="244"/>
      <c r="M289" s="245" t="s">
        <v>21</v>
      </c>
      <c r="N289" s="246" t="s">
        <v>43</v>
      </c>
      <c r="O289" s="42"/>
      <c r="P289" s="201">
        <f t="shared" si="21"/>
        <v>0</v>
      </c>
      <c r="Q289" s="201">
        <v>0.017</v>
      </c>
      <c r="R289" s="201">
        <f t="shared" si="22"/>
        <v>0.017</v>
      </c>
      <c r="S289" s="201">
        <v>0</v>
      </c>
      <c r="T289" s="202">
        <f t="shared" si="23"/>
        <v>0</v>
      </c>
      <c r="AR289" s="24" t="s">
        <v>324</v>
      </c>
      <c r="AT289" s="24" t="s">
        <v>243</v>
      </c>
      <c r="AU289" s="24" t="s">
        <v>81</v>
      </c>
      <c r="AY289" s="24" t="s">
        <v>147</v>
      </c>
      <c r="BE289" s="203">
        <f t="shared" si="24"/>
        <v>0</v>
      </c>
      <c r="BF289" s="203">
        <f t="shared" si="25"/>
        <v>0</v>
      </c>
      <c r="BG289" s="203">
        <f t="shared" si="26"/>
        <v>0</v>
      </c>
      <c r="BH289" s="203">
        <f t="shared" si="27"/>
        <v>0</v>
      </c>
      <c r="BI289" s="203">
        <f t="shared" si="28"/>
        <v>0</v>
      </c>
      <c r="BJ289" s="24" t="s">
        <v>77</v>
      </c>
      <c r="BK289" s="203">
        <f t="shared" si="29"/>
        <v>0</v>
      </c>
      <c r="BL289" s="24" t="s">
        <v>247</v>
      </c>
      <c r="BM289" s="24" t="s">
        <v>487</v>
      </c>
    </row>
    <row r="290" spans="2:65" s="1" customFormat="1" ht="16.5" customHeight="1">
      <c r="B290" s="41"/>
      <c r="C290" s="237" t="s">
        <v>488</v>
      </c>
      <c r="D290" s="237" t="s">
        <v>243</v>
      </c>
      <c r="E290" s="238" t="s">
        <v>489</v>
      </c>
      <c r="F290" s="239" t="s">
        <v>490</v>
      </c>
      <c r="G290" s="240" t="s">
        <v>241</v>
      </c>
      <c r="H290" s="241">
        <v>4</v>
      </c>
      <c r="I290" s="242"/>
      <c r="J290" s="243">
        <f t="shared" si="20"/>
        <v>0</v>
      </c>
      <c r="K290" s="239" t="s">
        <v>153</v>
      </c>
      <c r="L290" s="244"/>
      <c r="M290" s="245" t="s">
        <v>21</v>
      </c>
      <c r="N290" s="246" t="s">
        <v>43</v>
      </c>
      <c r="O290" s="42"/>
      <c r="P290" s="201">
        <f t="shared" si="21"/>
        <v>0</v>
      </c>
      <c r="Q290" s="201">
        <v>0.019</v>
      </c>
      <c r="R290" s="201">
        <f t="shared" si="22"/>
        <v>0.076</v>
      </c>
      <c r="S290" s="201">
        <v>0</v>
      </c>
      <c r="T290" s="202">
        <f t="shared" si="23"/>
        <v>0</v>
      </c>
      <c r="AR290" s="24" t="s">
        <v>324</v>
      </c>
      <c r="AT290" s="24" t="s">
        <v>243</v>
      </c>
      <c r="AU290" s="24" t="s">
        <v>81</v>
      </c>
      <c r="AY290" s="24" t="s">
        <v>147</v>
      </c>
      <c r="BE290" s="203">
        <f t="shared" si="24"/>
        <v>0</v>
      </c>
      <c r="BF290" s="203">
        <f t="shared" si="25"/>
        <v>0</v>
      </c>
      <c r="BG290" s="203">
        <f t="shared" si="26"/>
        <v>0</v>
      </c>
      <c r="BH290" s="203">
        <f t="shared" si="27"/>
        <v>0</v>
      </c>
      <c r="BI290" s="203">
        <f t="shared" si="28"/>
        <v>0</v>
      </c>
      <c r="BJ290" s="24" t="s">
        <v>77</v>
      </c>
      <c r="BK290" s="203">
        <f t="shared" si="29"/>
        <v>0</v>
      </c>
      <c r="BL290" s="24" t="s">
        <v>247</v>
      </c>
      <c r="BM290" s="24" t="s">
        <v>491</v>
      </c>
    </row>
    <row r="291" spans="2:65" s="1" customFormat="1" ht="16.5" customHeight="1">
      <c r="B291" s="41"/>
      <c r="C291" s="237" t="s">
        <v>492</v>
      </c>
      <c r="D291" s="237" t="s">
        <v>243</v>
      </c>
      <c r="E291" s="238" t="s">
        <v>493</v>
      </c>
      <c r="F291" s="239" t="s">
        <v>494</v>
      </c>
      <c r="G291" s="240" t="s">
        <v>241</v>
      </c>
      <c r="H291" s="241">
        <v>4</v>
      </c>
      <c r="I291" s="242"/>
      <c r="J291" s="243">
        <f t="shared" si="20"/>
        <v>0</v>
      </c>
      <c r="K291" s="239" t="s">
        <v>153</v>
      </c>
      <c r="L291" s="244"/>
      <c r="M291" s="245" t="s">
        <v>21</v>
      </c>
      <c r="N291" s="246" t="s">
        <v>43</v>
      </c>
      <c r="O291" s="42"/>
      <c r="P291" s="201">
        <f t="shared" si="21"/>
        <v>0</v>
      </c>
      <c r="Q291" s="201">
        <v>0.024</v>
      </c>
      <c r="R291" s="201">
        <f t="shared" si="22"/>
        <v>0.096</v>
      </c>
      <c r="S291" s="201">
        <v>0</v>
      </c>
      <c r="T291" s="202">
        <f t="shared" si="23"/>
        <v>0</v>
      </c>
      <c r="AR291" s="24" t="s">
        <v>324</v>
      </c>
      <c r="AT291" s="24" t="s">
        <v>243</v>
      </c>
      <c r="AU291" s="24" t="s">
        <v>81</v>
      </c>
      <c r="AY291" s="24" t="s">
        <v>147</v>
      </c>
      <c r="BE291" s="203">
        <f t="shared" si="24"/>
        <v>0</v>
      </c>
      <c r="BF291" s="203">
        <f t="shared" si="25"/>
        <v>0</v>
      </c>
      <c r="BG291" s="203">
        <f t="shared" si="26"/>
        <v>0</v>
      </c>
      <c r="BH291" s="203">
        <f t="shared" si="27"/>
        <v>0</v>
      </c>
      <c r="BI291" s="203">
        <f t="shared" si="28"/>
        <v>0</v>
      </c>
      <c r="BJ291" s="24" t="s">
        <v>77</v>
      </c>
      <c r="BK291" s="203">
        <f t="shared" si="29"/>
        <v>0</v>
      </c>
      <c r="BL291" s="24" t="s">
        <v>247</v>
      </c>
      <c r="BM291" s="24" t="s">
        <v>495</v>
      </c>
    </row>
    <row r="292" spans="2:65" s="1" customFormat="1" ht="25.5" customHeight="1">
      <c r="B292" s="41"/>
      <c r="C292" s="192" t="s">
        <v>496</v>
      </c>
      <c r="D292" s="192" t="s">
        <v>149</v>
      </c>
      <c r="E292" s="193" t="s">
        <v>497</v>
      </c>
      <c r="F292" s="194" t="s">
        <v>498</v>
      </c>
      <c r="G292" s="195" t="s">
        <v>241</v>
      </c>
      <c r="H292" s="196">
        <v>1</v>
      </c>
      <c r="I292" s="197"/>
      <c r="J292" s="198">
        <f t="shared" si="20"/>
        <v>0</v>
      </c>
      <c r="K292" s="194" t="s">
        <v>153</v>
      </c>
      <c r="L292" s="61"/>
      <c r="M292" s="199" t="s">
        <v>21</v>
      </c>
      <c r="N292" s="200" t="s">
        <v>43</v>
      </c>
      <c r="O292" s="42"/>
      <c r="P292" s="201">
        <f t="shared" si="21"/>
        <v>0</v>
      </c>
      <c r="Q292" s="201">
        <v>0</v>
      </c>
      <c r="R292" s="201">
        <f t="shared" si="22"/>
        <v>0</v>
      </c>
      <c r="S292" s="201">
        <v>0</v>
      </c>
      <c r="T292" s="202">
        <f t="shared" si="23"/>
        <v>0</v>
      </c>
      <c r="AR292" s="24" t="s">
        <v>247</v>
      </c>
      <c r="AT292" s="24" t="s">
        <v>149</v>
      </c>
      <c r="AU292" s="24" t="s">
        <v>81</v>
      </c>
      <c r="AY292" s="24" t="s">
        <v>147</v>
      </c>
      <c r="BE292" s="203">
        <f t="shared" si="24"/>
        <v>0</v>
      </c>
      <c r="BF292" s="203">
        <f t="shared" si="25"/>
        <v>0</v>
      </c>
      <c r="BG292" s="203">
        <f t="shared" si="26"/>
        <v>0</v>
      </c>
      <c r="BH292" s="203">
        <f t="shared" si="27"/>
        <v>0</v>
      </c>
      <c r="BI292" s="203">
        <f t="shared" si="28"/>
        <v>0</v>
      </c>
      <c r="BJ292" s="24" t="s">
        <v>77</v>
      </c>
      <c r="BK292" s="203">
        <f t="shared" si="29"/>
        <v>0</v>
      </c>
      <c r="BL292" s="24" t="s">
        <v>247</v>
      </c>
      <c r="BM292" s="24" t="s">
        <v>499</v>
      </c>
    </row>
    <row r="293" spans="2:65" s="1" customFormat="1" ht="16.5" customHeight="1">
      <c r="B293" s="41"/>
      <c r="C293" s="237" t="s">
        <v>500</v>
      </c>
      <c r="D293" s="237" t="s">
        <v>243</v>
      </c>
      <c r="E293" s="238" t="s">
        <v>501</v>
      </c>
      <c r="F293" s="239" t="s">
        <v>502</v>
      </c>
      <c r="G293" s="240" t="s">
        <v>241</v>
      </c>
      <c r="H293" s="241">
        <v>1</v>
      </c>
      <c r="I293" s="242"/>
      <c r="J293" s="243">
        <f t="shared" si="20"/>
        <v>0</v>
      </c>
      <c r="K293" s="239" t="s">
        <v>153</v>
      </c>
      <c r="L293" s="244"/>
      <c r="M293" s="245" t="s">
        <v>21</v>
      </c>
      <c r="N293" s="246" t="s">
        <v>43</v>
      </c>
      <c r="O293" s="42"/>
      <c r="P293" s="201">
        <f t="shared" si="21"/>
        <v>0</v>
      </c>
      <c r="Q293" s="201">
        <v>0.032</v>
      </c>
      <c r="R293" s="201">
        <f t="shared" si="22"/>
        <v>0.032</v>
      </c>
      <c r="S293" s="201">
        <v>0</v>
      </c>
      <c r="T293" s="202">
        <f t="shared" si="23"/>
        <v>0</v>
      </c>
      <c r="AR293" s="24" t="s">
        <v>324</v>
      </c>
      <c r="AT293" s="24" t="s">
        <v>243</v>
      </c>
      <c r="AU293" s="24" t="s">
        <v>81</v>
      </c>
      <c r="AY293" s="24" t="s">
        <v>147</v>
      </c>
      <c r="BE293" s="203">
        <f t="shared" si="24"/>
        <v>0</v>
      </c>
      <c r="BF293" s="203">
        <f t="shared" si="25"/>
        <v>0</v>
      </c>
      <c r="BG293" s="203">
        <f t="shared" si="26"/>
        <v>0</v>
      </c>
      <c r="BH293" s="203">
        <f t="shared" si="27"/>
        <v>0</v>
      </c>
      <c r="BI293" s="203">
        <f t="shared" si="28"/>
        <v>0</v>
      </c>
      <c r="BJ293" s="24" t="s">
        <v>77</v>
      </c>
      <c r="BK293" s="203">
        <f t="shared" si="29"/>
        <v>0</v>
      </c>
      <c r="BL293" s="24" t="s">
        <v>247</v>
      </c>
      <c r="BM293" s="24" t="s">
        <v>503</v>
      </c>
    </row>
    <row r="294" spans="2:65" s="1" customFormat="1" ht="25.5" customHeight="1">
      <c r="B294" s="41"/>
      <c r="C294" s="192" t="s">
        <v>504</v>
      </c>
      <c r="D294" s="192" t="s">
        <v>149</v>
      </c>
      <c r="E294" s="193" t="s">
        <v>505</v>
      </c>
      <c r="F294" s="194" t="s">
        <v>506</v>
      </c>
      <c r="G294" s="195" t="s">
        <v>241</v>
      </c>
      <c r="H294" s="196">
        <v>1</v>
      </c>
      <c r="I294" s="197"/>
      <c r="J294" s="198">
        <f t="shared" si="20"/>
        <v>0</v>
      </c>
      <c r="K294" s="194" t="s">
        <v>153</v>
      </c>
      <c r="L294" s="61"/>
      <c r="M294" s="199" t="s">
        <v>21</v>
      </c>
      <c r="N294" s="200" t="s">
        <v>43</v>
      </c>
      <c r="O294" s="42"/>
      <c r="P294" s="201">
        <f t="shared" si="21"/>
        <v>0</v>
      </c>
      <c r="Q294" s="201">
        <v>0</v>
      </c>
      <c r="R294" s="201">
        <f t="shared" si="22"/>
        <v>0</v>
      </c>
      <c r="S294" s="201">
        <v>0</v>
      </c>
      <c r="T294" s="202">
        <f t="shared" si="23"/>
        <v>0</v>
      </c>
      <c r="AR294" s="24" t="s">
        <v>247</v>
      </c>
      <c r="AT294" s="24" t="s">
        <v>149</v>
      </c>
      <c r="AU294" s="24" t="s">
        <v>81</v>
      </c>
      <c r="AY294" s="24" t="s">
        <v>147</v>
      </c>
      <c r="BE294" s="203">
        <f t="shared" si="24"/>
        <v>0</v>
      </c>
      <c r="BF294" s="203">
        <f t="shared" si="25"/>
        <v>0</v>
      </c>
      <c r="BG294" s="203">
        <f t="shared" si="26"/>
        <v>0</v>
      </c>
      <c r="BH294" s="203">
        <f t="shared" si="27"/>
        <v>0</v>
      </c>
      <c r="BI294" s="203">
        <f t="shared" si="28"/>
        <v>0</v>
      </c>
      <c r="BJ294" s="24" t="s">
        <v>77</v>
      </c>
      <c r="BK294" s="203">
        <f t="shared" si="29"/>
        <v>0</v>
      </c>
      <c r="BL294" s="24" t="s">
        <v>247</v>
      </c>
      <c r="BM294" s="24" t="s">
        <v>507</v>
      </c>
    </row>
    <row r="295" spans="2:65" s="1" customFormat="1" ht="25.5" customHeight="1">
      <c r="B295" s="41"/>
      <c r="C295" s="237" t="s">
        <v>508</v>
      </c>
      <c r="D295" s="237" t="s">
        <v>243</v>
      </c>
      <c r="E295" s="238" t="s">
        <v>509</v>
      </c>
      <c r="F295" s="239" t="s">
        <v>510</v>
      </c>
      <c r="G295" s="240" t="s">
        <v>241</v>
      </c>
      <c r="H295" s="241">
        <v>1</v>
      </c>
      <c r="I295" s="242"/>
      <c r="J295" s="243">
        <f t="shared" si="20"/>
        <v>0</v>
      </c>
      <c r="K295" s="239" t="s">
        <v>153</v>
      </c>
      <c r="L295" s="244"/>
      <c r="M295" s="245" t="s">
        <v>21</v>
      </c>
      <c r="N295" s="246" t="s">
        <v>43</v>
      </c>
      <c r="O295" s="42"/>
      <c r="P295" s="201">
        <f t="shared" si="21"/>
        <v>0</v>
      </c>
      <c r="Q295" s="201">
        <v>0.027</v>
      </c>
      <c r="R295" s="201">
        <f t="shared" si="22"/>
        <v>0.027</v>
      </c>
      <c r="S295" s="201">
        <v>0</v>
      </c>
      <c r="T295" s="202">
        <f t="shared" si="23"/>
        <v>0</v>
      </c>
      <c r="AR295" s="24" t="s">
        <v>324</v>
      </c>
      <c r="AT295" s="24" t="s">
        <v>243</v>
      </c>
      <c r="AU295" s="24" t="s">
        <v>81</v>
      </c>
      <c r="AY295" s="24" t="s">
        <v>147</v>
      </c>
      <c r="BE295" s="203">
        <f t="shared" si="24"/>
        <v>0</v>
      </c>
      <c r="BF295" s="203">
        <f t="shared" si="25"/>
        <v>0</v>
      </c>
      <c r="BG295" s="203">
        <f t="shared" si="26"/>
        <v>0</v>
      </c>
      <c r="BH295" s="203">
        <f t="shared" si="27"/>
        <v>0</v>
      </c>
      <c r="BI295" s="203">
        <f t="shared" si="28"/>
        <v>0</v>
      </c>
      <c r="BJ295" s="24" t="s">
        <v>77</v>
      </c>
      <c r="BK295" s="203">
        <f t="shared" si="29"/>
        <v>0</v>
      </c>
      <c r="BL295" s="24" t="s">
        <v>247</v>
      </c>
      <c r="BM295" s="24" t="s">
        <v>511</v>
      </c>
    </row>
    <row r="296" spans="2:65" s="1" customFormat="1" ht="16.5" customHeight="1">
      <c r="B296" s="41"/>
      <c r="C296" s="192" t="s">
        <v>512</v>
      </c>
      <c r="D296" s="192" t="s">
        <v>149</v>
      </c>
      <c r="E296" s="193" t="s">
        <v>513</v>
      </c>
      <c r="F296" s="194" t="s">
        <v>514</v>
      </c>
      <c r="G296" s="195" t="s">
        <v>241</v>
      </c>
      <c r="H296" s="196">
        <v>1</v>
      </c>
      <c r="I296" s="197"/>
      <c r="J296" s="198">
        <f t="shared" si="20"/>
        <v>0</v>
      </c>
      <c r="K296" s="194" t="s">
        <v>153</v>
      </c>
      <c r="L296" s="61"/>
      <c r="M296" s="199" t="s">
        <v>21</v>
      </c>
      <c r="N296" s="200" t="s">
        <v>43</v>
      </c>
      <c r="O296" s="42"/>
      <c r="P296" s="201">
        <f t="shared" si="21"/>
        <v>0</v>
      </c>
      <c r="Q296" s="201">
        <v>0</v>
      </c>
      <c r="R296" s="201">
        <f t="shared" si="22"/>
        <v>0</v>
      </c>
      <c r="S296" s="201">
        <v>0</v>
      </c>
      <c r="T296" s="202">
        <f t="shared" si="23"/>
        <v>0</v>
      </c>
      <c r="AR296" s="24" t="s">
        <v>247</v>
      </c>
      <c r="AT296" s="24" t="s">
        <v>149</v>
      </c>
      <c r="AU296" s="24" t="s">
        <v>81</v>
      </c>
      <c r="AY296" s="24" t="s">
        <v>147</v>
      </c>
      <c r="BE296" s="203">
        <f t="shared" si="24"/>
        <v>0</v>
      </c>
      <c r="BF296" s="203">
        <f t="shared" si="25"/>
        <v>0</v>
      </c>
      <c r="BG296" s="203">
        <f t="shared" si="26"/>
        <v>0</v>
      </c>
      <c r="BH296" s="203">
        <f t="shared" si="27"/>
        <v>0</v>
      </c>
      <c r="BI296" s="203">
        <f t="shared" si="28"/>
        <v>0</v>
      </c>
      <c r="BJ296" s="24" t="s">
        <v>77</v>
      </c>
      <c r="BK296" s="203">
        <f t="shared" si="29"/>
        <v>0</v>
      </c>
      <c r="BL296" s="24" t="s">
        <v>247</v>
      </c>
      <c r="BM296" s="24" t="s">
        <v>515</v>
      </c>
    </row>
    <row r="297" spans="2:65" s="1" customFormat="1" ht="16.5" customHeight="1">
      <c r="B297" s="41"/>
      <c r="C297" s="237" t="s">
        <v>516</v>
      </c>
      <c r="D297" s="237" t="s">
        <v>243</v>
      </c>
      <c r="E297" s="238" t="s">
        <v>517</v>
      </c>
      <c r="F297" s="239" t="s">
        <v>518</v>
      </c>
      <c r="G297" s="240" t="s">
        <v>241</v>
      </c>
      <c r="H297" s="241">
        <v>1</v>
      </c>
      <c r="I297" s="242"/>
      <c r="J297" s="243">
        <f t="shared" si="20"/>
        <v>0</v>
      </c>
      <c r="K297" s="239" t="s">
        <v>153</v>
      </c>
      <c r="L297" s="244"/>
      <c r="M297" s="245" t="s">
        <v>21</v>
      </c>
      <c r="N297" s="246" t="s">
        <v>43</v>
      </c>
      <c r="O297" s="42"/>
      <c r="P297" s="201">
        <f t="shared" si="21"/>
        <v>0</v>
      </c>
      <c r="Q297" s="201">
        <v>0.0032</v>
      </c>
      <c r="R297" s="201">
        <f t="shared" si="22"/>
        <v>0.0032</v>
      </c>
      <c r="S297" s="201">
        <v>0</v>
      </c>
      <c r="T297" s="202">
        <f t="shared" si="23"/>
        <v>0</v>
      </c>
      <c r="AR297" s="24" t="s">
        <v>324</v>
      </c>
      <c r="AT297" s="24" t="s">
        <v>243</v>
      </c>
      <c r="AU297" s="24" t="s">
        <v>81</v>
      </c>
      <c r="AY297" s="24" t="s">
        <v>147</v>
      </c>
      <c r="BE297" s="203">
        <f t="shared" si="24"/>
        <v>0</v>
      </c>
      <c r="BF297" s="203">
        <f t="shared" si="25"/>
        <v>0</v>
      </c>
      <c r="BG297" s="203">
        <f t="shared" si="26"/>
        <v>0</v>
      </c>
      <c r="BH297" s="203">
        <f t="shared" si="27"/>
        <v>0</v>
      </c>
      <c r="BI297" s="203">
        <f t="shared" si="28"/>
        <v>0</v>
      </c>
      <c r="BJ297" s="24" t="s">
        <v>77</v>
      </c>
      <c r="BK297" s="203">
        <f t="shared" si="29"/>
        <v>0</v>
      </c>
      <c r="BL297" s="24" t="s">
        <v>247</v>
      </c>
      <c r="BM297" s="24" t="s">
        <v>519</v>
      </c>
    </row>
    <row r="298" spans="2:65" s="1" customFormat="1" ht="16.5" customHeight="1">
      <c r="B298" s="41"/>
      <c r="C298" s="192" t="s">
        <v>520</v>
      </c>
      <c r="D298" s="192" t="s">
        <v>149</v>
      </c>
      <c r="E298" s="193" t="s">
        <v>521</v>
      </c>
      <c r="F298" s="194" t="s">
        <v>522</v>
      </c>
      <c r="G298" s="195" t="s">
        <v>241</v>
      </c>
      <c r="H298" s="196">
        <v>11</v>
      </c>
      <c r="I298" s="197"/>
      <c r="J298" s="198">
        <f t="shared" si="20"/>
        <v>0</v>
      </c>
      <c r="K298" s="194" t="s">
        <v>153</v>
      </c>
      <c r="L298" s="61"/>
      <c r="M298" s="199" t="s">
        <v>21</v>
      </c>
      <c r="N298" s="200" t="s">
        <v>43</v>
      </c>
      <c r="O298" s="42"/>
      <c r="P298" s="201">
        <f t="shared" si="21"/>
        <v>0</v>
      </c>
      <c r="Q298" s="201">
        <v>0</v>
      </c>
      <c r="R298" s="201">
        <f t="shared" si="22"/>
        <v>0</v>
      </c>
      <c r="S298" s="201">
        <v>0</v>
      </c>
      <c r="T298" s="202">
        <f t="shared" si="23"/>
        <v>0</v>
      </c>
      <c r="AR298" s="24" t="s">
        <v>247</v>
      </c>
      <c r="AT298" s="24" t="s">
        <v>149</v>
      </c>
      <c r="AU298" s="24" t="s">
        <v>81</v>
      </c>
      <c r="AY298" s="24" t="s">
        <v>147</v>
      </c>
      <c r="BE298" s="203">
        <f t="shared" si="24"/>
        <v>0</v>
      </c>
      <c r="BF298" s="203">
        <f t="shared" si="25"/>
        <v>0</v>
      </c>
      <c r="BG298" s="203">
        <f t="shared" si="26"/>
        <v>0</v>
      </c>
      <c r="BH298" s="203">
        <f t="shared" si="27"/>
        <v>0</v>
      </c>
      <c r="BI298" s="203">
        <f t="shared" si="28"/>
        <v>0</v>
      </c>
      <c r="BJ298" s="24" t="s">
        <v>77</v>
      </c>
      <c r="BK298" s="203">
        <f t="shared" si="29"/>
        <v>0</v>
      </c>
      <c r="BL298" s="24" t="s">
        <v>247</v>
      </c>
      <c r="BM298" s="24" t="s">
        <v>523</v>
      </c>
    </row>
    <row r="299" spans="2:51" s="11" customFormat="1" ht="12">
      <c r="B299" s="204"/>
      <c r="C299" s="205"/>
      <c r="D299" s="206" t="s">
        <v>155</v>
      </c>
      <c r="E299" s="207" t="s">
        <v>21</v>
      </c>
      <c r="F299" s="208" t="s">
        <v>524</v>
      </c>
      <c r="G299" s="205"/>
      <c r="H299" s="207" t="s">
        <v>21</v>
      </c>
      <c r="I299" s="209"/>
      <c r="J299" s="205"/>
      <c r="K299" s="205"/>
      <c r="L299" s="210"/>
      <c r="M299" s="211"/>
      <c r="N299" s="212"/>
      <c r="O299" s="212"/>
      <c r="P299" s="212"/>
      <c r="Q299" s="212"/>
      <c r="R299" s="212"/>
      <c r="S299" s="212"/>
      <c r="T299" s="213"/>
      <c r="AT299" s="214" t="s">
        <v>155</v>
      </c>
      <c r="AU299" s="214" t="s">
        <v>81</v>
      </c>
      <c r="AV299" s="11" t="s">
        <v>77</v>
      </c>
      <c r="AW299" s="11" t="s">
        <v>35</v>
      </c>
      <c r="AX299" s="11" t="s">
        <v>72</v>
      </c>
      <c r="AY299" s="214" t="s">
        <v>147</v>
      </c>
    </row>
    <row r="300" spans="2:51" s="12" customFormat="1" ht="12">
      <c r="B300" s="215"/>
      <c r="C300" s="216"/>
      <c r="D300" s="206" t="s">
        <v>155</v>
      </c>
      <c r="E300" s="217" t="s">
        <v>21</v>
      </c>
      <c r="F300" s="218" t="s">
        <v>221</v>
      </c>
      <c r="G300" s="216"/>
      <c r="H300" s="219">
        <v>11</v>
      </c>
      <c r="I300" s="220"/>
      <c r="J300" s="216"/>
      <c r="K300" s="216"/>
      <c r="L300" s="221"/>
      <c r="M300" s="222"/>
      <c r="N300" s="223"/>
      <c r="O300" s="223"/>
      <c r="P300" s="223"/>
      <c r="Q300" s="223"/>
      <c r="R300" s="223"/>
      <c r="S300" s="223"/>
      <c r="T300" s="224"/>
      <c r="AT300" s="225" t="s">
        <v>155</v>
      </c>
      <c r="AU300" s="225" t="s">
        <v>81</v>
      </c>
      <c r="AV300" s="12" t="s">
        <v>81</v>
      </c>
      <c r="AW300" s="12" t="s">
        <v>35</v>
      </c>
      <c r="AX300" s="12" t="s">
        <v>77</v>
      </c>
      <c r="AY300" s="225" t="s">
        <v>147</v>
      </c>
    </row>
    <row r="301" spans="2:65" s="1" customFormat="1" ht="16.5" customHeight="1">
      <c r="B301" s="41"/>
      <c r="C301" s="237" t="s">
        <v>525</v>
      </c>
      <c r="D301" s="237" t="s">
        <v>243</v>
      </c>
      <c r="E301" s="238" t="s">
        <v>526</v>
      </c>
      <c r="F301" s="239" t="s">
        <v>527</v>
      </c>
      <c r="G301" s="240" t="s">
        <v>241</v>
      </c>
      <c r="H301" s="241">
        <v>11</v>
      </c>
      <c r="I301" s="242"/>
      <c r="J301" s="243">
        <f aca="true" t="shared" si="30" ref="J301:J307">ROUND(I301*H301,2)</f>
        <v>0</v>
      </c>
      <c r="K301" s="239" t="s">
        <v>153</v>
      </c>
      <c r="L301" s="244"/>
      <c r="M301" s="245" t="s">
        <v>21</v>
      </c>
      <c r="N301" s="246" t="s">
        <v>43</v>
      </c>
      <c r="O301" s="42"/>
      <c r="P301" s="201">
        <f aca="true" t="shared" si="31" ref="P301:P307">O301*H301</f>
        <v>0</v>
      </c>
      <c r="Q301" s="201">
        <v>0.00045</v>
      </c>
      <c r="R301" s="201">
        <f aca="true" t="shared" si="32" ref="R301:R307">Q301*H301</f>
        <v>0.0049499999999999995</v>
      </c>
      <c r="S301" s="201">
        <v>0</v>
      </c>
      <c r="T301" s="202">
        <f aca="true" t="shared" si="33" ref="T301:T307">S301*H301</f>
        <v>0</v>
      </c>
      <c r="AR301" s="24" t="s">
        <v>324</v>
      </c>
      <c r="AT301" s="24" t="s">
        <v>243</v>
      </c>
      <c r="AU301" s="24" t="s">
        <v>81</v>
      </c>
      <c r="AY301" s="24" t="s">
        <v>147</v>
      </c>
      <c r="BE301" s="203">
        <f aca="true" t="shared" si="34" ref="BE301:BE307">IF(N301="základní",J301,0)</f>
        <v>0</v>
      </c>
      <c r="BF301" s="203">
        <f aca="true" t="shared" si="35" ref="BF301:BF307">IF(N301="snížená",J301,0)</f>
        <v>0</v>
      </c>
      <c r="BG301" s="203">
        <f aca="true" t="shared" si="36" ref="BG301:BG307">IF(N301="zákl. přenesená",J301,0)</f>
        <v>0</v>
      </c>
      <c r="BH301" s="203">
        <f aca="true" t="shared" si="37" ref="BH301:BH307">IF(N301="sníž. přenesená",J301,0)</f>
        <v>0</v>
      </c>
      <c r="BI301" s="203">
        <f aca="true" t="shared" si="38" ref="BI301:BI307">IF(N301="nulová",J301,0)</f>
        <v>0</v>
      </c>
      <c r="BJ301" s="24" t="s">
        <v>77</v>
      </c>
      <c r="BK301" s="203">
        <f aca="true" t="shared" si="39" ref="BK301:BK307">ROUND(I301*H301,2)</f>
        <v>0</v>
      </c>
      <c r="BL301" s="24" t="s">
        <v>247</v>
      </c>
      <c r="BM301" s="24" t="s">
        <v>528</v>
      </c>
    </row>
    <row r="302" spans="2:65" s="1" customFormat="1" ht="16.5" customHeight="1">
      <c r="B302" s="41"/>
      <c r="C302" s="192" t="s">
        <v>529</v>
      </c>
      <c r="D302" s="192" t="s">
        <v>149</v>
      </c>
      <c r="E302" s="193" t="s">
        <v>530</v>
      </c>
      <c r="F302" s="194" t="s">
        <v>531</v>
      </c>
      <c r="G302" s="195" t="s">
        <v>241</v>
      </c>
      <c r="H302" s="196">
        <v>11</v>
      </c>
      <c r="I302" s="197"/>
      <c r="J302" s="198">
        <f t="shared" si="30"/>
        <v>0</v>
      </c>
      <c r="K302" s="194" t="s">
        <v>153</v>
      </c>
      <c r="L302" s="61"/>
      <c r="M302" s="199" t="s">
        <v>21</v>
      </c>
      <c r="N302" s="200" t="s">
        <v>43</v>
      </c>
      <c r="O302" s="42"/>
      <c r="P302" s="201">
        <f t="shared" si="31"/>
        <v>0</v>
      </c>
      <c r="Q302" s="201">
        <v>0</v>
      </c>
      <c r="R302" s="201">
        <f t="shared" si="32"/>
        <v>0</v>
      </c>
      <c r="S302" s="201">
        <v>0.0018</v>
      </c>
      <c r="T302" s="202">
        <f t="shared" si="33"/>
        <v>0.019799999999999998</v>
      </c>
      <c r="AR302" s="24" t="s">
        <v>247</v>
      </c>
      <c r="AT302" s="24" t="s">
        <v>149</v>
      </c>
      <c r="AU302" s="24" t="s">
        <v>81</v>
      </c>
      <c r="AY302" s="24" t="s">
        <v>147</v>
      </c>
      <c r="BE302" s="203">
        <f t="shared" si="34"/>
        <v>0</v>
      </c>
      <c r="BF302" s="203">
        <f t="shared" si="35"/>
        <v>0</v>
      </c>
      <c r="BG302" s="203">
        <f t="shared" si="36"/>
        <v>0</v>
      </c>
      <c r="BH302" s="203">
        <f t="shared" si="37"/>
        <v>0</v>
      </c>
      <c r="BI302" s="203">
        <f t="shared" si="38"/>
        <v>0</v>
      </c>
      <c r="BJ302" s="24" t="s">
        <v>77</v>
      </c>
      <c r="BK302" s="203">
        <f t="shared" si="39"/>
        <v>0</v>
      </c>
      <c r="BL302" s="24" t="s">
        <v>247</v>
      </c>
      <c r="BM302" s="24" t="s">
        <v>532</v>
      </c>
    </row>
    <row r="303" spans="2:65" s="1" customFormat="1" ht="16.5" customHeight="1">
      <c r="B303" s="41"/>
      <c r="C303" s="192" t="s">
        <v>533</v>
      </c>
      <c r="D303" s="192" t="s">
        <v>149</v>
      </c>
      <c r="E303" s="193" t="s">
        <v>534</v>
      </c>
      <c r="F303" s="194" t="s">
        <v>535</v>
      </c>
      <c r="G303" s="195" t="s">
        <v>241</v>
      </c>
      <c r="H303" s="196">
        <v>1</v>
      </c>
      <c r="I303" s="197"/>
      <c r="J303" s="198">
        <f t="shared" si="30"/>
        <v>0</v>
      </c>
      <c r="K303" s="194" t="s">
        <v>153</v>
      </c>
      <c r="L303" s="61"/>
      <c r="M303" s="199" t="s">
        <v>21</v>
      </c>
      <c r="N303" s="200" t="s">
        <v>43</v>
      </c>
      <c r="O303" s="42"/>
      <c r="P303" s="201">
        <f t="shared" si="31"/>
        <v>0</v>
      </c>
      <c r="Q303" s="201">
        <v>0</v>
      </c>
      <c r="R303" s="201">
        <f t="shared" si="32"/>
        <v>0</v>
      </c>
      <c r="S303" s="201">
        <v>0.00223</v>
      </c>
      <c r="T303" s="202">
        <f t="shared" si="33"/>
        <v>0.00223</v>
      </c>
      <c r="AR303" s="24" t="s">
        <v>247</v>
      </c>
      <c r="AT303" s="24" t="s">
        <v>149</v>
      </c>
      <c r="AU303" s="24" t="s">
        <v>81</v>
      </c>
      <c r="AY303" s="24" t="s">
        <v>147</v>
      </c>
      <c r="BE303" s="203">
        <f t="shared" si="34"/>
        <v>0</v>
      </c>
      <c r="BF303" s="203">
        <f t="shared" si="35"/>
        <v>0</v>
      </c>
      <c r="BG303" s="203">
        <f t="shared" si="36"/>
        <v>0</v>
      </c>
      <c r="BH303" s="203">
        <f t="shared" si="37"/>
        <v>0</v>
      </c>
      <c r="BI303" s="203">
        <f t="shared" si="38"/>
        <v>0</v>
      </c>
      <c r="BJ303" s="24" t="s">
        <v>77</v>
      </c>
      <c r="BK303" s="203">
        <f t="shared" si="39"/>
        <v>0</v>
      </c>
      <c r="BL303" s="24" t="s">
        <v>247</v>
      </c>
      <c r="BM303" s="24" t="s">
        <v>536</v>
      </c>
    </row>
    <row r="304" spans="2:65" s="1" customFormat="1" ht="16.5" customHeight="1">
      <c r="B304" s="41"/>
      <c r="C304" s="192" t="s">
        <v>537</v>
      </c>
      <c r="D304" s="192" t="s">
        <v>149</v>
      </c>
      <c r="E304" s="193" t="s">
        <v>538</v>
      </c>
      <c r="F304" s="194" t="s">
        <v>539</v>
      </c>
      <c r="G304" s="195" t="s">
        <v>241</v>
      </c>
      <c r="H304" s="196">
        <v>9</v>
      </c>
      <c r="I304" s="197"/>
      <c r="J304" s="198">
        <f t="shared" si="30"/>
        <v>0</v>
      </c>
      <c r="K304" s="194" t="s">
        <v>153</v>
      </c>
      <c r="L304" s="61"/>
      <c r="M304" s="199" t="s">
        <v>21</v>
      </c>
      <c r="N304" s="200" t="s">
        <v>43</v>
      </c>
      <c r="O304" s="42"/>
      <c r="P304" s="201">
        <f t="shared" si="31"/>
        <v>0</v>
      </c>
      <c r="Q304" s="201">
        <v>0</v>
      </c>
      <c r="R304" s="201">
        <f t="shared" si="32"/>
        <v>0</v>
      </c>
      <c r="S304" s="201">
        <v>0.024</v>
      </c>
      <c r="T304" s="202">
        <f t="shared" si="33"/>
        <v>0.216</v>
      </c>
      <c r="AR304" s="24" t="s">
        <v>247</v>
      </c>
      <c r="AT304" s="24" t="s">
        <v>149</v>
      </c>
      <c r="AU304" s="24" t="s">
        <v>81</v>
      </c>
      <c r="AY304" s="24" t="s">
        <v>147</v>
      </c>
      <c r="BE304" s="203">
        <f t="shared" si="34"/>
        <v>0</v>
      </c>
      <c r="BF304" s="203">
        <f t="shared" si="35"/>
        <v>0</v>
      </c>
      <c r="BG304" s="203">
        <f t="shared" si="36"/>
        <v>0</v>
      </c>
      <c r="BH304" s="203">
        <f t="shared" si="37"/>
        <v>0</v>
      </c>
      <c r="BI304" s="203">
        <f t="shared" si="38"/>
        <v>0</v>
      </c>
      <c r="BJ304" s="24" t="s">
        <v>77</v>
      </c>
      <c r="BK304" s="203">
        <f t="shared" si="39"/>
        <v>0</v>
      </c>
      <c r="BL304" s="24" t="s">
        <v>247</v>
      </c>
      <c r="BM304" s="24" t="s">
        <v>540</v>
      </c>
    </row>
    <row r="305" spans="2:65" s="1" customFormat="1" ht="16.5" customHeight="1">
      <c r="B305" s="41"/>
      <c r="C305" s="192" t="s">
        <v>541</v>
      </c>
      <c r="D305" s="192" t="s">
        <v>149</v>
      </c>
      <c r="E305" s="193" t="s">
        <v>542</v>
      </c>
      <c r="F305" s="194" t="s">
        <v>543</v>
      </c>
      <c r="G305" s="195" t="s">
        <v>241</v>
      </c>
      <c r="H305" s="196">
        <v>1</v>
      </c>
      <c r="I305" s="197"/>
      <c r="J305" s="198">
        <f t="shared" si="30"/>
        <v>0</v>
      </c>
      <c r="K305" s="194" t="s">
        <v>153</v>
      </c>
      <c r="L305" s="61"/>
      <c r="M305" s="199" t="s">
        <v>21</v>
      </c>
      <c r="N305" s="200" t="s">
        <v>43</v>
      </c>
      <c r="O305" s="42"/>
      <c r="P305" s="201">
        <f t="shared" si="31"/>
        <v>0</v>
      </c>
      <c r="Q305" s="201">
        <v>0</v>
      </c>
      <c r="R305" s="201">
        <f t="shared" si="32"/>
        <v>0</v>
      </c>
      <c r="S305" s="201">
        <v>0.028</v>
      </c>
      <c r="T305" s="202">
        <f t="shared" si="33"/>
        <v>0.028</v>
      </c>
      <c r="AR305" s="24" t="s">
        <v>247</v>
      </c>
      <c r="AT305" s="24" t="s">
        <v>149</v>
      </c>
      <c r="AU305" s="24" t="s">
        <v>81</v>
      </c>
      <c r="AY305" s="24" t="s">
        <v>147</v>
      </c>
      <c r="BE305" s="203">
        <f t="shared" si="34"/>
        <v>0</v>
      </c>
      <c r="BF305" s="203">
        <f t="shared" si="35"/>
        <v>0</v>
      </c>
      <c r="BG305" s="203">
        <f t="shared" si="36"/>
        <v>0</v>
      </c>
      <c r="BH305" s="203">
        <f t="shared" si="37"/>
        <v>0</v>
      </c>
      <c r="BI305" s="203">
        <f t="shared" si="38"/>
        <v>0</v>
      </c>
      <c r="BJ305" s="24" t="s">
        <v>77</v>
      </c>
      <c r="BK305" s="203">
        <f t="shared" si="39"/>
        <v>0</v>
      </c>
      <c r="BL305" s="24" t="s">
        <v>247</v>
      </c>
      <c r="BM305" s="24" t="s">
        <v>544</v>
      </c>
    </row>
    <row r="306" spans="2:65" s="1" customFormat="1" ht="25.5" customHeight="1">
      <c r="B306" s="41"/>
      <c r="C306" s="192" t="s">
        <v>545</v>
      </c>
      <c r="D306" s="192" t="s">
        <v>149</v>
      </c>
      <c r="E306" s="193" t="s">
        <v>546</v>
      </c>
      <c r="F306" s="194" t="s">
        <v>547</v>
      </c>
      <c r="G306" s="195" t="s">
        <v>177</v>
      </c>
      <c r="H306" s="196">
        <v>9.9</v>
      </c>
      <c r="I306" s="197"/>
      <c r="J306" s="198">
        <f t="shared" si="30"/>
        <v>0</v>
      </c>
      <c r="K306" s="194" t="s">
        <v>153</v>
      </c>
      <c r="L306" s="61"/>
      <c r="M306" s="199" t="s">
        <v>21</v>
      </c>
      <c r="N306" s="200" t="s">
        <v>43</v>
      </c>
      <c r="O306" s="42"/>
      <c r="P306" s="201">
        <f t="shared" si="31"/>
        <v>0</v>
      </c>
      <c r="Q306" s="201">
        <v>0</v>
      </c>
      <c r="R306" s="201">
        <f t="shared" si="32"/>
        <v>0</v>
      </c>
      <c r="S306" s="201">
        <v>0</v>
      </c>
      <c r="T306" s="202">
        <f t="shared" si="33"/>
        <v>0</v>
      </c>
      <c r="AR306" s="24" t="s">
        <v>247</v>
      </c>
      <c r="AT306" s="24" t="s">
        <v>149</v>
      </c>
      <c r="AU306" s="24" t="s">
        <v>81</v>
      </c>
      <c r="AY306" s="24" t="s">
        <v>147</v>
      </c>
      <c r="BE306" s="203">
        <f t="shared" si="34"/>
        <v>0</v>
      </c>
      <c r="BF306" s="203">
        <f t="shared" si="35"/>
        <v>0</v>
      </c>
      <c r="BG306" s="203">
        <f t="shared" si="36"/>
        <v>0</v>
      </c>
      <c r="BH306" s="203">
        <f t="shared" si="37"/>
        <v>0</v>
      </c>
      <c r="BI306" s="203">
        <f t="shared" si="38"/>
        <v>0</v>
      </c>
      <c r="BJ306" s="24" t="s">
        <v>77</v>
      </c>
      <c r="BK306" s="203">
        <f t="shared" si="39"/>
        <v>0</v>
      </c>
      <c r="BL306" s="24" t="s">
        <v>247</v>
      </c>
      <c r="BM306" s="24" t="s">
        <v>548</v>
      </c>
    </row>
    <row r="307" spans="2:65" s="1" customFormat="1" ht="16.5" customHeight="1">
      <c r="B307" s="41"/>
      <c r="C307" s="237" t="s">
        <v>549</v>
      </c>
      <c r="D307" s="237" t="s">
        <v>243</v>
      </c>
      <c r="E307" s="238" t="s">
        <v>550</v>
      </c>
      <c r="F307" s="239" t="s">
        <v>551</v>
      </c>
      <c r="G307" s="240" t="s">
        <v>177</v>
      </c>
      <c r="H307" s="241">
        <v>10.89</v>
      </c>
      <c r="I307" s="242"/>
      <c r="J307" s="243">
        <f t="shared" si="30"/>
        <v>0</v>
      </c>
      <c r="K307" s="239" t="s">
        <v>153</v>
      </c>
      <c r="L307" s="244"/>
      <c r="M307" s="245" t="s">
        <v>21</v>
      </c>
      <c r="N307" s="246" t="s">
        <v>43</v>
      </c>
      <c r="O307" s="42"/>
      <c r="P307" s="201">
        <f t="shared" si="31"/>
        <v>0</v>
      </c>
      <c r="Q307" s="201">
        <v>0.0015</v>
      </c>
      <c r="R307" s="201">
        <f t="shared" si="32"/>
        <v>0.016335000000000002</v>
      </c>
      <c r="S307" s="201">
        <v>0</v>
      </c>
      <c r="T307" s="202">
        <f t="shared" si="33"/>
        <v>0</v>
      </c>
      <c r="AR307" s="24" t="s">
        <v>324</v>
      </c>
      <c r="AT307" s="24" t="s">
        <v>243</v>
      </c>
      <c r="AU307" s="24" t="s">
        <v>81</v>
      </c>
      <c r="AY307" s="24" t="s">
        <v>147</v>
      </c>
      <c r="BE307" s="203">
        <f t="shared" si="34"/>
        <v>0</v>
      </c>
      <c r="BF307" s="203">
        <f t="shared" si="35"/>
        <v>0</v>
      </c>
      <c r="BG307" s="203">
        <f t="shared" si="36"/>
        <v>0</v>
      </c>
      <c r="BH307" s="203">
        <f t="shared" si="37"/>
        <v>0</v>
      </c>
      <c r="BI307" s="203">
        <f t="shared" si="38"/>
        <v>0</v>
      </c>
      <c r="BJ307" s="24" t="s">
        <v>77</v>
      </c>
      <c r="BK307" s="203">
        <f t="shared" si="39"/>
        <v>0</v>
      </c>
      <c r="BL307" s="24" t="s">
        <v>247</v>
      </c>
      <c r="BM307" s="24" t="s">
        <v>552</v>
      </c>
    </row>
    <row r="308" spans="2:51" s="12" customFormat="1" ht="12">
      <c r="B308" s="215"/>
      <c r="C308" s="216"/>
      <c r="D308" s="206" t="s">
        <v>155</v>
      </c>
      <c r="E308" s="216"/>
      <c r="F308" s="218" t="s">
        <v>553</v>
      </c>
      <c r="G308" s="216"/>
      <c r="H308" s="219">
        <v>10.89</v>
      </c>
      <c r="I308" s="220"/>
      <c r="J308" s="216"/>
      <c r="K308" s="216"/>
      <c r="L308" s="221"/>
      <c r="M308" s="222"/>
      <c r="N308" s="223"/>
      <c r="O308" s="223"/>
      <c r="P308" s="223"/>
      <c r="Q308" s="223"/>
      <c r="R308" s="223"/>
      <c r="S308" s="223"/>
      <c r="T308" s="224"/>
      <c r="AT308" s="225" t="s">
        <v>155</v>
      </c>
      <c r="AU308" s="225" t="s">
        <v>81</v>
      </c>
      <c r="AV308" s="12" t="s">
        <v>81</v>
      </c>
      <c r="AW308" s="12" t="s">
        <v>6</v>
      </c>
      <c r="AX308" s="12" t="s">
        <v>77</v>
      </c>
      <c r="AY308" s="225" t="s">
        <v>147</v>
      </c>
    </row>
    <row r="309" spans="2:65" s="1" customFormat="1" ht="16.5" customHeight="1">
      <c r="B309" s="41"/>
      <c r="C309" s="192" t="s">
        <v>554</v>
      </c>
      <c r="D309" s="192" t="s">
        <v>149</v>
      </c>
      <c r="E309" s="193" t="s">
        <v>555</v>
      </c>
      <c r="F309" s="194" t="s">
        <v>556</v>
      </c>
      <c r="G309" s="195" t="s">
        <v>241</v>
      </c>
      <c r="H309" s="196">
        <v>2</v>
      </c>
      <c r="I309" s="197"/>
      <c r="J309" s="198">
        <f>ROUND(I309*H309,2)</f>
        <v>0</v>
      </c>
      <c r="K309" s="194" t="s">
        <v>153</v>
      </c>
      <c r="L309" s="61"/>
      <c r="M309" s="199" t="s">
        <v>21</v>
      </c>
      <c r="N309" s="200" t="s">
        <v>43</v>
      </c>
      <c r="O309" s="42"/>
      <c r="P309" s="201">
        <f>O309*H309</f>
        <v>0</v>
      </c>
      <c r="Q309" s="201">
        <v>0</v>
      </c>
      <c r="R309" s="201">
        <f>Q309*H309</f>
        <v>0</v>
      </c>
      <c r="S309" s="201">
        <v>0.166</v>
      </c>
      <c r="T309" s="202">
        <f>S309*H309</f>
        <v>0.332</v>
      </c>
      <c r="AR309" s="24" t="s">
        <v>247</v>
      </c>
      <c r="AT309" s="24" t="s">
        <v>149</v>
      </c>
      <c r="AU309" s="24" t="s">
        <v>81</v>
      </c>
      <c r="AY309" s="24" t="s">
        <v>147</v>
      </c>
      <c r="BE309" s="203">
        <f>IF(N309="základní",J309,0)</f>
        <v>0</v>
      </c>
      <c r="BF309" s="203">
        <f>IF(N309="snížená",J309,0)</f>
        <v>0</v>
      </c>
      <c r="BG309" s="203">
        <f>IF(N309="zákl. přenesená",J309,0)</f>
        <v>0</v>
      </c>
      <c r="BH309" s="203">
        <f>IF(N309="sníž. přenesená",J309,0)</f>
        <v>0</v>
      </c>
      <c r="BI309" s="203">
        <f>IF(N309="nulová",J309,0)</f>
        <v>0</v>
      </c>
      <c r="BJ309" s="24" t="s">
        <v>77</v>
      </c>
      <c r="BK309" s="203">
        <f>ROUND(I309*H309,2)</f>
        <v>0</v>
      </c>
      <c r="BL309" s="24" t="s">
        <v>247</v>
      </c>
      <c r="BM309" s="24" t="s">
        <v>557</v>
      </c>
    </row>
    <row r="310" spans="2:51" s="11" customFormat="1" ht="12">
      <c r="B310" s="204"/>
      <c r="C310" s="205"/>
      <c r="D310" s="206" t="s">
        <v>155</v>
      </c>
      <c r="E310" s="207" t="s">
        <v>21</v>
      </c>
      <c r="F310" s="208" t="s">
        <v>206</v>
      </c>
      <c r="G310" s="205"/>
      <c r="H310" s="207" t="s">
        <v>21</v>
      </c>
      <c r="I310" s="209"/>
      <c r="J310" s="205"/>
      <c r="K310" s="205"/>
      <c r="L310" s="210"/>
      <c r="M310" s="211"/>
      <c r="N310" s="212"/>
      <c r="O310" s="212"/>
      <c r="P310" s="212"/>
      <c r="Q310" s="212"/>
      <c r="R310" s="212"/>
      <c r="S310" s="212"/>
      <c r="T310" s="213"/>
      <c r="AT310" s="214" t="s">
        <v>155</v>
      </c>
      <c r="AU310" s="214" t="s">
        <v>81</v>
      </c>
      <c r="AV310" s="11" t="s">
        <v>77</v>
      </c>
      <c r="AW310" s="11" t="s">
        <v>35</v>
      </c>
      <c r="AX310" s="11" t="s">
        <v>72</v>
      </c>
      <c r="AY310" s="214" t="s">
        <v>147</v>
      </c>
    </row>
    <row r="311" spans="2:51" s="12" customFormat="1" ht="12">
      <c r="B311" s="215"/>
      <c r="C311" s="216"/>
      <c r="D311" s="206" t="s">
        <v>155</v>
      </c>
      <c r="E311" s="217" t="s">
        <v>21</v>
      </c>
      <c r="F311" s="218" t="s">
        <v>81</v>
      </c>
      <c r="G311" s="216"/>
      <c r="H311" s="219">
        <v>2</v>
      </c>
      <c r="I311" s="220"/>
      <c r="J311" s="216"/>
      <c r="K311" s="216"/>
      <c r="L311" s="221"/>
      <c r="M311" s="222"/>
      <c r="N311" s="223"/>
      <c r="O311" s="223"/>
      <c r="P311" s="223"/>
      <c r="Q311" s="223"/>
      <c r="R311" s="223"/>
      <c r="S311" s="223"/>
      <c r="T311" s="224"/>
      <c r="AT311" s="225" t="s">
        <v>155</v>
      </c>
      <c r="AU311" s="225" t="s">
        <v>81</v>
      </c>
      <c r="AV311" s="12" t="s">
        <v>81</v>
      </c>
      <c r="AW311" s="12" t="s">
        <v>35</v>
      </c>
      <c r="AX311" s="12" t="s">
        <v>77</v>
      </c>
      <c r="AY311" s="225" t="s">
        <v>147</v>
      </c>
    </row>
    <row r="312" spans="2:65" s="1" customFormat="1" ht="16.5" customHeight="1">
      <c r="B312" s="41"/>
      <c r="C312" s="192" t="s">
        <v>558</v>
      </c>
      <c r="D312" s="192" t="s">
        <v>149</v>
      </c>
      <c r="E312" s="193" t="s">
        <v>559</v>
      </c>
      <c r="F312" s="194" t="s">
        <v>560</v>
      </c>
      <c r="G312" s="195" t="s">
        <v>241</v>
      </c>
      <c r="H312" s="196">
        <v>1</v>
      </c>
      <c r="I312" s="197"/>
      <c r="J312" s="198">
        <f>ROUND(I312*H312,2)</f>
        <v>0</v>
      </c>
      <c r="K312" s="194" t="s">
        <v>153</v>
      </c>
      <c r="L312" s="61"/>
      <c r="M312" s="199" t="s">
        <v>21</v>
      </c>
      <c r="N312" s="200" t="s">
        <v>43</v>
      </c>
      <c r="O312" s="42"/>
      <c r="P312" s="201">
        <f>O312*H312</f>
        <v>0</v>
      </c>
      <c r="Q312" s="201">
        <v>0</v>
      </c>
      <c r="R312" s="201">
        <f>Q312*H312</f>
        <v>0</v>
      </c>
      <c r="S312" s="201">
        <v>0.1104</v>
      </c>
      <c r="T312" s="202">
        <f>S312*H312</f>
        <v>0.1104</v>
      </c>
      <c r="AR312" s="24" t="s">
        <v>247</v>
      </c>
      <c r="AT312" s="24" t="s">
        <v>149</v>
      </c>
      <c r="AU312" s="24" t="s">
        <v>81</v>
      </c>
      <c r="AY312" s="24" t="s">
        <v>147</v>
      </c>
      <c r="BE312" s="203">
        <f>IF(N312="základní",J312,0)</f>
        <v>0</v>
      </c>
      <c r="BF312" s="203">
        <f>IF(N312="snížená",J312,0)</f>
        <v>0</v>
      </c>
      <c r="BG312" s="203">
        <f>IF(N312="zákl. přenesená",J312,0)</f>
        <v>0</v>
      </c>
      <c r="BH312" s="203">
        <f>IF(N312="sníž. přenesená",J312,0)</f>
        <v>0</v>
      </c>
      <c r="BI312" s="203">
        <f>IF(N312="nulová",J312,0)</f>
        <v>0</v>
      </c>
      <c r="BJ312" s="24" t="s">
        <v>77</v>
      </c>
      <c r="BK312" s="203">
        <f>ROUND(I312*H312,2)</f>
        <v>0</v>
      </c>
      <c r="BL312" s="24" t="s">
        <v>247</v>
      </c>
      <c r="BM312" s="24" t="s">
        <v>561</v>
      </c>
    </row>
    <row r="313" spans="2:51" s="11" customFormat="1" ht="12">
      <c r="B313" s="204"/>
      <c r="C313" s="205"/>
      <c r="D313" s="206" t="s">
        <v>155</v>
      </c>
      <c r="E313" s="207" t="s">
        <v>21</v>
      </c>
      <c r="F313" s="208" t="s">
        <v>206</v>
      </c>
      <c r="G313" s="205"/>
      <c r="H313" s="207" t="s">
        <v>21</v>
      </c>
      <c r="I313" s="209"/>
      <c r="J313" s="205"/>
      <c r="K313" s="205"/>
      <c r="L313" s="210"/>
      <c r="M313" s="211"/>
      <c r="N313" s="212"/>
      <c r="O313" s="212"/>
      <c r="P313" s="212"/>
      <c r="Q313" s="212"/>
      <c r="R313" s="212"/>
      <c r="S313" s="212"/>
      <c r="T313" s="213"/>
      <c r="AT313" s="214" t="s">
        <v>155</v>
      </c>
      <c r="AU313" s="214" t="s">
        <v>81</v>
      </c>
      <c r="AV313" s="11" t="s">
        <v>77</v>
      </c>
      <c r="AW313" s="11" t="s">
        <v>35</v>
      </c>
      <c r="AX313" s="11" t="s">
        <v>72</v>
      </c>
      <c r="AY313" s="214" t="s">
        <v>147</v>
      </c>
    </row>
    <row r="314" spans="2:51" s="12" customFormat="1" ht="12">
      <c r="B314" s="215"/>
      <c r="C314" s="216"/>
      <c r="D314" s="206" t="s">
        <v>155</v>
      </c>
      <c r="E314" s="217" t="s">
        <v>21</v>
      </c>
      <c r="F314" s="218" t="s">
        <v>77</v>
      </c>
      <c r="G314" s="216"/>
      <c r="H314" s="219">
        <v>1</v>
      </c>
      <c r="I314" s="220"/>
      <c r="J314" s="216"/>
      <c r="K314" s="216"/>
      <c r="L314" s="221"/>
      <c r="M314" s="222"/>
      <c r="N314" s="223"/>
      <c r="O314" s="223"/>
      <c r="P314" s="223"/>
      <c r="Q314" s="223"/>
      <c r="R314" s="223"/>
      <c r="S314" s="223"/>
      <c r="T314" s="224"/>
      <c r="AT314" s="225" t="s">
        <v>155</v>
      </c>
      <c r="AU314" s="225" t="s">
        <v>81</v>
      </c>
      <c r="AV314" s="12" t="s">
        <v>81</v>
      </c>
      <c r="AW314" s="12" t="s">
        <v>35</v>
      </c>
      <c r="AX314" s="12" t="s">
        <v>77</v>
      </c>
      <c r="AY314" s="225" t="s">
        <v>147</v>
      </c>
    </row>
    <row r="315" spans="2:65" s="1" customFormat="1" ht="16.5" customHeight="1">
      <c r="B315" s="41"/>
      <c r="C315" s="192" t="s">
        <v>562</v>
      </c>
      <c r="D315" s="192" t="s">
        <v>149</v>
      </c>
      <c r="E315" s="193" t="s">
        <v>563</v>
      </c>
      <c r="F315" s="194" t="s">
        <v>564</v>
      </c>
      <c r="G315" s="195" t="s">
        <v>333</v>
      </c>
      <c r="H315" s="196">
        <v>0.272</v>
      </c>
      <c r="I315" s="197"/>
      <c r="J315" s="198">
        <f>ROUND(I315*H315,2)</f>
        <v>0</v>
      </c>
      <c r="K315" s="194" t="s">
        <v>153</v>
      </c>
      <c r="L315" s="61"/>
      <c r="M315" s="199" t="s">
        <v>21</v>
      </c>
      <c r="N315" s="200" t="s">
        <v>43</v>
      </c>
      <c r="O315" s="42"/>
      <c r="P315" s="201">
        <f>O315*H315</f>
        <v>0</v>
      </c>
      <c r="Q315" s="201">
        <v>0</v>
      </c>
      <c r="R315" s="201">
        <f>Q315*H315</f>
        <v>0</v>
      </c>
      <c r="S315" s="201">
        <v>0</v>
      </c>
      <c r="T315" s="202">
        <f>S315*H315</f>
        <v>0</v>
      </c>
      <c r="AR315" s="24" t="s">
        <v>247</v>
      </c>
      <c r="AT315" s="24" t="s">
        <v>149</v>
      </c>
      <c r="AU315" s="24" t="s">
        <v>81</v>
      </c>
      <c r="AY315" s="24" t="s">
        <v>147</v>
      </c>
      <c r="BE315" s="203">
        <f>IF(N315="základní",J315,0)</f>
        <v>0</v>
      </c>
      <c r="BF315" s="203">
        <f>IF(N315="snížená",J315,0)</f>
        <v>0</v>
      </c>
      <c r="BG315" s="203">
        <f>IF(N315="zákl. přenesená",J315,0)</f>
        <v>0</v>
      </c>
      <c r="BH315" s="203">
        <f>IF(N315="sníž. přenesená",J315,0)</f>
        <v>0</v>
      </c>
      <c r="BI315" s="203">
        <f>IF(N315="nulová",J315,0)</f>
        <v>0</v>
      </c>
      <c r="BJ315" s="24" t="s">
        <v>77</v>
      </c>
      <c r="BK315" s="203">
        <f>ROUND(I315*H315,2)</f>
        <v>0</v>
      </c>
      <c r="BL315" s="24" t="s">
        <v>247</v>
      </c>
      <c r="BM315" s="24" t="s">
        <v>565</v>
      </c>
    </row>
    <row r="316" spans="2:63" s="10" customFormat="1" ht="29.85" customHeight="1">
      <c r="B316" s="176"/>
      <c r="C316" s="177"/>
      <c r="D316" s="178" t="s">
        <v>71</v>
      </c>
      <c r="E316" s="190" t="s">
        <v>566</v>
      </c>
      <c r="F316" s="190" t="s">
        <v>567</v>
      </c>
      <c r="G316" s="177"/>
      <c r="H316" s="177"/>
      <c r="I316" s="180"/>
      <c r="J316" s="191">
        <f>BK316</f>
        <v>0</v>
      </c>
      <c r="K316" s="177"/>
      <c r="L316" s="182"/>
      <c r="M316" s="183"/>
      <c r="N316" s="184"/>
      <c r="O316" s="184"/>
      <c r="P316" s="185">
        <f>SUM(P317:P326)</f>
        <v>0</v>
      </c>
      <c r="Q316" s="184"/>
      <c r="R316" s="185">
        <f>SUM(R317:R326)</f>
        <v>0.02849076</v>
      </c>
      <c r="S316" s="184"/>
      <c r="T316" s="186">
        <f>SUM(T317:T326)</f>
        <v>0</v>
      </c>
      <c r="AR316" s="187" t="s">
        <v>81</v>
      </c>
      <c r="AT316" s="188" t="s">
        <v>71</v>
      </c>
      <c r="AU316" s="188" t="s">
        <v>77</v>
      </c>
      <c r="AY316" s="187" t="s">
        <v>147</v>
      </c>
      <c r="BK316" s="189">
        <f>SUM(BK317:BK326)</f>
        <v>0</v>
      </c>
    </row>
    <row r="317" spans="2:65" s="1" customFormat="1" ht="16.5" customHeight="1">
      <c r="B317" s="41"/>
      <c r="C317" s="192" t="s">
        <v>568</v>
      </c>
      <c r="D317" s="192" t="s">
        <v>149</v>
      </c>
      <c r="E317" s="193" t="s">
        <v>569</v>
      </c>
      <c r="F317" s="194" t="s">
        <v>570</v>
      </c>
      <c r="G317" s="195" t="s">
        <v>571</v>
      </c>
      <c r="H317" s="196">
        <v>24.846</v>
      </c>
      <c r="I317" s="197"/>
      <c r="J317" s="198">
        <f>ROUND(I317*H317,2)</f>
        <v>0</v>
      </c>
      <c r="K317" s="194" t="s">
        <v>153</v>
      </c>
      <c r="L317" s="61"/>
      <c r="M317" s="199" t="s">
        <v>21</v>
      </c>
      <c r="N317" s="200" t="s">
        <v>43</v>
      </c>
      <c r="O317" s="42"/>
      <c r="P317" s="201">
        <f>O317*H317</f>
        <v>0</v>
      </c>
      <c r="Q317" s="201">
        <v>6E-05</v>
      </c>
      <c r="R317" s="201">
        <f>Q317*H317</f>
        <v>0.00149076</v>
      </c>
      <c r="S317" s="201">
        <v>0</v>
      </c>
      <c r="T317" s="202">
        <f>S317*H317</f>
        <v>0</v>
      </c>
      <c r="AR317" s="24" t="s">
        <v>247</v>
      </c>
      <c r="AT317" s="24" t="s">
        <v>149</v>
      </c>
      <c r="AU317" s="24" t="s">
        <v>81</v>
      </c>
      <c r="AY317" s="24" t="s">
        <v>147</v>
      </c>
      <c r="BE317" s="203">
        <f>IF(N317="základní",J317,0)</f>
        <v>0</v>
      </c>
      <c r="BF317" s="203">
        <f>IF(N317="snížená",J317,0)</f>
        <v>0</v>
      </c>
      <c r="BG317" s="203">
        <f>IF(N317="zákl. přenesená",J317,0)</f>
        <v>0</v>
      </c>
      <c r="BH317" s="203">
        <f>IF(N317="sníž. přenesená",J317,0)</f>
        <v>0</v>
      </c>
      <c r="BI317" s="203">
        <f>IF(N317="nulová",J317,0)</f>
        <v>0</v>
      </c>
      <c r="BJ317" s="24" t="s">
        <v>77</v>
      </c>
      <c r="BK317" s="203">
        <f>ROUND(I317*H317,2)</f>
        <v>0</v>
      </c>
      <c r="BL317" s="24" t="s">
        <v>247</v>
      </c>
      <c r="BM317" s="24" t="s">
        <v>572</v>
      </c>
    </row>
    <row r="318" spans="2:51" s="11" customFormat="1" ht="12">
      <c r="B318" s="204"/>
      <c r="C318" s="205"/>
      <c r="D318" s="206" t="s">
        <v>155</v>
      </c>
      <c r="E318" s="207" t="s">
        <v>21</v>
      </c>
      <c r="F318" s="208" t="s">
        <v>573</v>
      </c>
      <c r="G318" s="205"/>
      <c r="H318" s="207" t="s">
        <v>21</v>
      </c>
      <c r="I318" s="209"/>
      <c r="J318" s="205"/>
      <c r="K318" s="205"/>
      <c r="L318" s="210"/>
      <c r="M318" s="211"/>
      <c r="N318" s="212"/>
      <c r="O318" s="212"/>
      <c r="P318" s="212"/>
      <c r="Q318" s="212"/>
      <c r="R318" s="212"/>
      <c r="S318" s="212"/>
      <c r="T318" s="213"/>
      <c r="AT318" s="214" t="s">
        <v>155</v>
      </c>
      <c r="AU318" s="214" t="s">
        <v>81</v>
      </c>
      <c r="AV318" s="11" t="s">
        <v>77</v>
      </c>
      <c r="AW318" s="11" t="s">
        <v>35</v>
      </c>
      <c r="AX318" s="11" t="s">
        <v>72</v>
      </c>
      <c r="AY318" s="214" t="s">
        <v>147</v>
      </c>
    </row>
    <row r="319" spans="2:51" s="11" customFormat="1" ht="12">
      <c r="B319" s="204"/>
      <c r="C319" s="205"/>
      <c r="D319" s="206" t="s">
        <v>155</v>
      </c>
      <c r="E319" s="207" t="s">
        <v>21</v>
      </c>
      <c r="F319" s="208" t="s">
        <v>574</v>
      </c>
      <c r="G319" s="205"/>
      <c r="H319" s="207" t="s">
        <v>21</v>
      </c>
      <c r="I319" s="209"/>
      <c r="J319" s="205"/>
      <c r="K319" s="205"/>
      <c r="L319" s="210"/>
      <c r="M319" s="211"/>
      <c r="N319" s="212"/>
      <c r="O319" s="212"/>
      <c r="P319" s="212"/>
      <c r="Q319" s="212"/>
      <c r="R319" s="212"/>
      <c r="S319" s="212"/>
      <c r="T319" s="213"/>
      <c r="AT319" s="214" t="s">
        <v>155</v>
      </c>
      <c r="AU319" s="214" t="s">
        <v>81</v>
      </c>
      <c r="AV319" s="11" t="s">
        <v>77</v>
      </c>
      <c r="AW319" s="11" t="s">
        <v>35</v>
      </c>
      <c r="AX319" s="11" t="s">
        <v>72</v>
      </c>
      <c r="AY319" s="214" t="s">
        <v>147</v>
      </c>
    </row>
    <row r="320" spans="2:51" s="12" customFormat="1" ht="12">
      <c r="B320" s="215"/>
      <c r="C320" s="216"/>
      <c r="D320" s="206" t="s">
        <v>155</v>
      </c>
      <c r="E320" s="217" t="s">
        <v>21</v>
      </c>
      <c r="F320" s="218" t="s">
        <v>575</v>
      </c>
      <c r="G320" s="216"/>
      <c r="H320" s="219">
        <v>14.76</v>
      </c>
      <c r="I320" s="220"/>
      <c r="J320" s="216"/>
      <c r="K320" s="216"/>
      <c r="L320" s="221"/>
      <c r="M320" s="222"/>
      <c r="N320" s="223"/>
      <c r="O320" s="223"/>
      <c r="P320" s="223"/>
      <c r="Q320" s="223"/>
      <c r="R320" s="223"/>
      <c r="S320" s="223"/>
      <c r="T320" s="224"/>
      <c r="AT320" s="225" t="s">
        <v>155</v>
      </c>
      <c r="AU320" s="225" t="s">
        <v>81</v>
      </c>
      <c r="AV320" s="12" t="s">
        <v>81</v>
      </c>
      <c r="AW320" s="12" t="s">
        <v>35</v>
      </c>
      <c r="AX320" s="12" t="s">
        <v>72</v>
      </c>
      <c r="AY320" s="225" t="s">
        <v>147</v>
      </c>
    </row>
    <row r="321" spans="2:51" s="11" customFormat="1" ht="12">
      <c r="B321" s="204"/>
      <c r="C321" s="205"/>
      <c r="D321" s="206" t="s">
        <v>155</v>
      </c>
      <c r="E321" s="207" t="s">
        <v>21</v>
      </c>
      <c r="F321" s="208" t="s">
        <v>576</v>
      </c>
      <c r="G321" s="205"/>
      <c r="H321" s="207" t="s">
        <v>21</v>
      </c>
      <c r="I321" s="209"/>
      <c r="J321" s="205"/>
      <c r="K321" s="205"/>
      <c r="L321" s="210"/>
      <c r="M321" s="211"/>
      <c r="N321" s="212"/>
      <c r="O321" s="212"/>
      <c r="P321" s="212"/>
      <c r="Q321" s="212"/>
      <c r="R321" s="212"/>
      <c r="S321" s="212"/>
      <c r="T321" s="213"/>
      <c r="AT321" s="214" t="s">
        <v>155</v>
      </c>
      <c r="AU321" s="214" t="s">
        <v>81</v>
      </c>
      <c r="AV321" s="11" t="s">
        <v>77</v>
      </c>
      <c r="AW321" s="11" t="s">
        <v>35</v>
      </c>
      <c r="AX321" s="11" t="s">
        <v>72</v>
      </c>
      <c r="AY321" s="214" t="s">
        <v>147</v>
      </c>
    </row>
    <row r="322" spans="2:51" s="12" customFormat="1" ht="12">
      <c r="B322" s="215"/>
      <c r="C322" s="216"/>
      <c r="D322" s="206" t="s">
        <v>155</v>
      </c>
      <c r="E322" s="217" t="s">
        <v>21</v>
      </c>
      <c r="F322" s="218" t="s">
        <v>577</v>
      </c>
      <c r="G322" s="216"/>
      <c r="H322" s="219">
        <v>10.086</v>
      </c>
      <c r="I322" s="220"/>
      <c r="J322" s="216"/>
      <c r="K322" s="216"/>
      <c r="L322" s="221"/>
      <c r="M322" s="222"/>
      <c r="N322" s="223"/>
      <c r="O322" s="223"/>
      <c r="P322" s="223"/>
      <c r="Q322" s="223"/>
      <c r="R322" s="223"/>
      <c r="S322" s="223"/>
      <c r="T322" s="224"/>
      <c r="AT322" s="225" t="s">
        <v>155</v>
      </c>
      <c r="AU322" s="225" t="s">
        <v>81</v>
      </c>
      <c r="AV322" s="12" t="s">
        <v>81</v>
      </c>
      <c r="AW322" s="12" t="s">
        <v>35</v>
      </c>
      <c r="AX322" s="12" t="s">
        <v>72</v>
      </c>
      <c r="AY322" s="225" t="s">
        <v>147</v>
      </c>
    </row>
    <row r="323" spans="2:51" s="13" customFormat="1" ht="12">
      <c r="B323" s="226"/>
      <c r="C323" s="227"/>
      <c r="D323" s="206" t="s">
        <v>155</v>
      </c>
      <c r="E323" s="228" t="s">
        <v>21</v>
      </c>
      <c r="F323" s="229" t="s">
        <v>159</v>
      </c>
      <c r="G323" s="227"/>
      <c r="H323" s="230">
        <v>24.846</v>
      </c>
      <c r="I323" s="231"/>
      <c r="J323" s="227"/>
      <c r="K323" s="227"/>
      <c r="L323" s="232"/>
      <c r="M323" s="233"/>
      <c r="N323" s="234"/>
      <c r="O323" s="234"/>
      <c r="P323" s="234"/>
      <c r="Q323" s="234"/>
      <c r="R323" s="234"/>
      <c r="S323" s="234"/>
      <c r="T323" s="235"/>
      <c r="AT323" s="236" t="s">
        <v>155</v>
      </c>
      <c r="AU323" s="236" t="s">
        <v>81</v>
      </c>
      <c r="AV323" s="13" t="s">
        <v>87</v>
      </c>
      <c r="AW323" s="13" t="s">
        <v>35</v>
      </c>
      <c r="AX323" s="13" t="s">
        <v>77</v>
      </c>
      <c r="AY323" s="236" t="s">
        <v>147</v>
      </c>
    </row>
    <row r="324" spans="2:65" s="1" customFormat="1" ht="16.5" customHeight="1">
      <c r="B324" s="41"/>
      <c r="C324" s="237" t="s">
        <v>578</v>
      </c>
      <c r="D324" s="237" t="s">
        <v>243</v>
      </c>
      <c r="E324" s="238" t="s">
        <v>579</v>
      </c>
      <c r="F324" s="239" t="s">
        <v>580</v>
      </c>
      <c r="G324" s="240" t="s">
        <v>333</v>
      </c>
      <c r="H324" s="241">
        <v>0.027</v>
      </c>
      <c r="I324" s="242"/>
      <c r="J324" s="243">
        <f>ROUND(I324*H324,2)</f>
        <v>0</v>
      </c>
      <c r="K324" s="239" t="s">
        <v>153</v>
      </c>
      <c r="L324" s="244"/>
      <c r="M324" s="245" t="s">
        <v>21</v>
      </c>
      <c r="N324" s="246" t="s">
        <v>43</v>
      </c>
      <c r="O324" s="42"/>
      <c r="P324" s="201">
        <f>O324*H324</f>
        <v>0</v>
      </c>
      <c r="Q324" s="201">
        <v>1</v>
      </c>
      <c r="R324" s="201">
        <f>Q324*H324</f>
        <v>0.027</v>
      </c>
      <c r="S324" s="201">
        <v>0</v>
      </c>
      <c r="T324" s="202">
        <f>S324*H324</f>
        <v>0</v>
      </c>
      <c r="AR324" s="24" t="s">
        <v>324</v>
      </c>
      <c r="AT324" s="24" t="s">
        <v>243</v>
      </c>
      <c r="AU324" s="24" t="s">
        <v>81</v>
      </c>
      <c r="AY324" s="24" t="s">
        <v>147</v>
      </c>
      <c r="BE324" s="203">
        <f>IF(N324="základní",J324,0)</f>
        <v>0</v>
      </c>
      <c r="BF324" s="203">
        <f>IF(N324="snížená",J324,0)</f>
        <v>0</v>
      </c>
      <c r="BG324" s="203">
        <f>IF(N324="zákl. přenesená",J324,0)</f>
        <v>0</v>
      </c>
      <c r="BH324" s="203">
        <f>IF(N324="sníž. přenesená",J324,0)</f>
        <v>0</v>
      </c>
      <c r="BI324" s="203">
        <f>IF(N324="nulová",J324,0)</f>
        <v>0</v>
      </c>
      <c r="BJ324" s="24" t="s">
        <v>77</v>
      </c>
      <c r="BK324" s="203">
        <f>ROUND(I324*H324,2)</f>
        <v>0</v>
      </c>
      <c r="BL324" s="24" t="s">
        <v>247</v>
      </c>
      <c r="BM324" s="24" t="s">
        <v>581</v>
      </c>
    </row>
    <row r="325" spans="2:51" s="12" customFormat="1" ht="12">
      <c r="B325" s="215"/>
      <c r="C325" s="216"/>
      <c r="D325" s="206" t="s">
        <v>155</v>
      </c>
      <c r="E325" s="216"/>
      <c r="F325" s="218" t="s">
        <v>582</v>
      </c>
      <c r="G325" s="216"/>
      <c r="H325" s="219">
        <v>0.027</v>
      </c>
      <c r="I325" s="220"/>
      <c r="J325" s="216"/>
      <c r="K325" s="216"/>
      <c r="L325" s="221"/>
      <c r="M325" s="222"/>
      <c r="N325" s="223"/>
      <c r="O325" s="223"/>
      <c r="P325" s="223"/>
      <c r="Q325" s="223"/>
      <c r="R325" s="223"/>
      <c r="S325" s="223"/>
      <c r="T325" s="224"/>
      <c r="AT325" s="225" t="s">
        <v>155</v>
      </c>
      <c r="AU325" s="225" t="s">
        <v>81</v>
      </c>
      <c r="AV325" s="12" t="s">
        <v>81</v>
      </c>
      <c r="AW325" s="12" t="s">
        <v>6</v>
      </c>
      <c r="AX325" s="12" t="s">
        <v>77</v>
      </c>
      <c r="AY325" s="225" t="s">
        <v>147</v>
      </c>
    </row>
    <row r="326" spans="2:65" s="1" customFormat="1" ht="16.5" customHeight="1">
      <c r="B326" s="41"/>
      <c r="C326" s="192" t="s">
        <v>583</v>
      </c>
      <c r="D326" s="192" t="s">
        <v>149</v>
      </c>
      <c r="E326" s="193" t="s">
        <v>584</v>
      </c>
      <c r="F326" s="194" t="s">
        <v>585</v>
      </c>
      <c r="G326" s="195" t="s">
        <v>333</v>
      </c>
      <c r="H326" s="196">
        <v>0.028</v>
      </c>
      <c r="I326" s="197"/>
      <c r="J326" s="198">
        <f>ROUND(I326*H326,2)</f>
        <v>0</v>
      </c>
      <c r="K326" s="194" t="s">
        <v>153</v>
      </c>
      <c r="L326" s="61"/>
      <c r="M326" s="199" t="s">
        <v>21</v>
      </c>
      <c r="N326" s="200" t="s">
        <v>43</v>
      </c>
      <c r="O326" s="42"/>
      <c r="P326" s="201">
        <f>O326*H326</f>
        <v>0</v>
      </c>
      <c r="Q326" s="201">
        <v>0</v>
      </c>
      <c r="R326" s="201">
        <f>Q326*H326</f>
        <v>0</v>
      </c>
      <c r="S326" s="201">
        <v>0</v>
      </c>
      <c r="T326" s="202">
        <f>S326*H326</f>
        <v>0</v>
      </c>
      <c r="AR326" s="24" t="s">
        <v>247</v>
      </c>
      <c r="AT326" s="24" t="s">
        <v>149</v>
      </c>
      <c r="AU326" s="24" t="s">
        <v>81</v>
      </c>
      <c r="AY326" s="24" t="s">
        <v>147</v>
      </c>
      <c r="BE326" s="203">
        <f>IF(N326="základní",J326,0)</f>
        <v>0</v>
      </c>
      <c r="BF326" s="203">
        <f>IF(N326="snížená",J326,0)</f>
        <v>0</v>
      </c>
      <c r="BG326" s="203">
        <f>IF(N326="zákl. přenesená",J326,0)</f>
        <v>0</v>
      </c>
      <c r="BH326" s="203">
        <f>IF(N326="sníž. přenesená",J326,0)</f>
        <v>0</v>
      </c>
      <c r="BI326" s="203">
        <f>IF(N326="nulová",J326,0)</f>
        <v>0</v>
      </c>
      <c r="BJ326" s="24" t="s">
        <v>77</v>
      </c>
      <c r="BK326" s="203">
        <f>ROUND(I326*H326,2)</f>
        <v>0</v>
      </c>
      <c r="BL326" s="24" t="s">
        <v>247</v>
      </c>
      <c r="BM326" s="24" t="s">
        <v>586</v>
      </c>
    </row>
    <row r="327" spans="2:63" s="10" customFormat="1" ht="29.85" customHeight="1">
      <c r="B327" s="176"/>
      <c r="C327" s="177"/>
      <c r="D327" s="178" t="s">
        <v>71</v>
      </c>
      <c r="E327" s="190" t="s">
        <v>587</v>
      </c>
      <c r="F327" s="190" t="s">
        <v>588</v>
      </c>
      <c r="G327" s="177"/>
      <c r="H327" s="177"/>
      <c r="I327" s="180"/>
      <c r="J327" s="191">
        <f>BK327</f>
        <v>0</v>
      </c>
      <c r="K327" s="177"/>
      <c r="L327" s="182"/>
      <c r="M327" s="183"/>
      <c r="N327" s="184"/>
      <c r="O327" s="184"/>
      <c r="P327" s="185">
        <f>SUM(P328:P368)</f>
        <v>0</v>
      </c>
      <c r="Q327" s="184"/>
      <c r="R327" s="185">
        <f>SUM(R328:R368)</f>
        <v>0.5119077</v>
      </c>
      <c r="S327" s="184"/>
      <c r="T327" s="186">
        <f>SUM(T328:T368)</f>
        <v>1.0866678000000003</v>
      </c>
      <c r="AR327" s="187" t="s">
        <v>81</v>
      </c>
      <c r="AT327" s="188" t="s">
        <v>71</v>
      </c>
      <c r="AU327" s="188" t="s">
        <v>77</v>
      </c>
      <c r="AY327" s="187" t="s">
        <v>147</v>
      </c>
      <c r="BK327" s="189">
        <f>SUM(BK328:BK368)</f>
        <v>0</v>
      </c>
    </row>
    <row r="328" spans="2:65" s="1" customFormat="1" ht="16.5" customHeight="1">
      <c r="B328" s="41"/>
      <c r="C328" s="192" t="s">
        <v>589</v>
      </c>
      <c r="D328" s="192" t="s">
        <v>149</v>
      </c>
      <c r="E328" s="193" t="s">
        <v>590</v>
      </c>
      <c r="F328" s="194" t="s">
        <v>591</v>
      </c>
      <c r="G328" s="195" t="s">
        <v>177</v>
      </c>
      <c r="H328" s="196">
        <v>20.4</v>
      </c>
      <c r="I328" s="197"/>
      <c r="J328" s="198">
        <f>ROUND(I328*H328,2)</f>
        <v>0</v>
      </c>
      <c r="K328" s="194" t="s">
        <v>153</v>
      </c>
      <c r="L328" s="61"/>
      <c r="M328" s="199" t="s">
        <v>21</v>
      </c>
      <c r="N328" s="200" t="s">
        <v>43</v>
      </c>
      <c r="O328" s="42"/>
      <c r="P328" s="201">
        <f>O328*H328</f>
        <v>0</v>
      </c>
      <c r="Q328" s="201">
        <v>0</v>
      </c>
      <c r="R328" s="201">
        <f>Q328*H328</f>
        <v>0</v>
      </c>
      <c r="S328" s="201">
        <v>0.00325</v>
      </c>
      <c r="T328" s="202">
        <f>S328*H328</f>
        <v>0.0663</v>
      </c>
      <c r="AR328" s="24" t="s">
        <v>247</v>
      </c>
      <c r="AT328" s="24" t="s">
        <v>149</v>
      </c>
      <c r="AU328" s="24" t="s">
        <v>81</v>
      </c>
      <c r="AY328" s="24" t="s">
        <v>147</v>
      </c>
      <c r="BE328" s="203">
        <f>IF(N328="základní",J328,0)</f>
        <v>0</v>
      </c>
      <c r="BF328" s="203">
        <f>IF(N328="snížená",J328,0)</f>
        <v>0</v>
      </c>
      <c r="BG328" s="203">
        <f>IF(N328="zákl. přenesená",J328,0)</f>
        <v>0</v>
      </c>
      <c r="BH328" s="203">
        <f>IF(N328="sníž. přenesená",J328,0)</f>
        <v>0</v>
      </c>
      <c r="BI328" s="203">
        <f>IF(N328="nulová",J328,0)</f>
        <v>0</v>
      </c>
      <c r="BJ328" s="24" t="s">
        <v>77</v>
      </c>
      <c r="BK328" s="203">
        <f>ROUND(I328*H328,2)</f>
        <v>0</v>
      </c>
      <c r="BL328" s="24" t="s">
        <v>247</v>
      </c>
      <c r="BM328" s="24" t="s">
        <v>592</v>
      </c>
    </row>
    <row r="329" spans="2:51" s="11" customFormat="1" ht="12">
      <c r="B329" s="204"/>
      <c r="C329" s="205"/>
      <c r="D329" s="206" t="s">
        <v>155</v>
      </c>
      <c r="E329" s="207" t="s">
        <v>21</v>
      </c>
      <c r="F329" s="208" t="s">
        <v>206</v>
      </c>
      <c r="G329" s="205"/>
      <c r="H329" s="207" t="s">
        <v>21</v>
      </c>
      <c r="I329" s="209"/>
      <c r="J329" s="205"/>
      <c r="K329" s="205"/>
      <c r="L329" s="210"/>
      <c r="M329" s="211"/>
      <c r="N329" s="212"/>
      <c r="O329" s="212"/>
      <c r="P329" s="212"/>
      <c r="Q329" s="212"/>
      <c r="R329" s="212"/>
      <c r="S329" s="212"/>
      <c r="T329" s="213"/>
      <c r="AT329" s="214" t="s">
        <v>155</v>
      </c>
      <c r="AU329" s="214" t="s">
        <v>81</v>
      </c>
      <c r="AV329" s="11" t="s">
        <v>77</v>
      </c>
      <c r="AW329" s="11" t="s">
        <v>35</v>
      </c>
      <c r="AX329" s="11" t="s">
        <v>72</v>
      </c>
      <c r="AY329" s="214" t="s">
        <v>147</v>
      </c>
    </row>
    <row r="330" spans="2:51" s="12" customFormat="1" ht="12">
      <c r="B330" s="215"/>
      <c r="C330" s="216"/>
      <c r="D330" s="206" t="s">
        <v>155</v>
      </c>
      <c r="E330" s="217" t="s">
        <v>21</v>
      </c>
      <c r="F330" s="218" t="s">
        <v>593</v>
      </c>
      <c r="G330" s="216"/>
      <c r="H330" s="219">
        <v>20.4</v>
      </c>
      <c r="I330" s="220"/>
      <c r="J330" s="216"/>
      <c r="K330" s="216"/>
      <c r="L330" s="221"/>
      <c r="M330" s="222"/>
      <c r="N330" s="223"/>
      <c r="O330" s="223"/>
      <c r="P330" s="223"/>
      <c r="Q330" s="223"/>
      <c r="R330" s="223"/>
      <c r="S330" s="223"/>
      <c r="T330" s="224"/>
      <c r="AT330" s="225" t="s">
        <v>155</v>
      </c>
      <c r="AU330" s="225" t="s">
        <v>81</v>
      </c>
      <c r="AV330" s="12" t="s">
        <v>81</v>
      </c>
      <c r="AW330" s="12" t="s">
        <v>35</v>
      </c>
      <c r="AX330" s="12" t="s">
        <v>77</v>
      </c>
      <c r="AY330" s="225" t="s">
        <v>147</v>
      </c>
    </row>
    <row r="331" spans="2:65" s="1" customFormat="1" ht="16.5" customHeight="1">
      <c r="B331" s="41"/>
      <c r="C331" s="192" t="s">
        <v>594</v>
      </c>
      <c r="D331" s="192" t="s">
        <v>149</v>
      </c>
      <c r="E331" s="193" t="s">
        <v>595</v>
      </c>
      <c r="F331" s="194" t="s">
        <v>596</v>
      </c>
      <c r="G331" s="195" t="s">
        <v>152</v>
      </c>
      <c r="H331" s="196">
        <v>10.65</v>
      </c>
      <c r="I331" s="197"/>
      <c r="J331" s="198">
        <f>ROUND(I331*H331,2)</f>
        <v>0</v>
      </c>
      <c r="K331" s="194" t="s">
        <v>153</v>
      </c>
      <c r="L331" s="61"/>
      <c r="M331" s="199" t="s">
        <v>21</v>
      </c>
      <c r="N331" s="200" t="s">
        <v>43</v>
      </c>
      <c r="O331" s="42"/>
      <c r="P331" s="201">
        <f>O331*H331</f>
        <v>0</v>
      </c>
      <c r="Q331" s="201">
        <v>0.00417</v>
      </c>
      <c r="R331" s="201">
        <f>Q331*H331</f>
        <v>0.044410500000000006</v>
      </c>
      <c r="S331" s="201">
        <v>0</v>
      </c>
      <c r="T331" s="202">
        <f>S331*H331</f>
        <v>0</v>
      </c>
      <c r="AR331" s="24" t="s">
        <v>247</v>
      </c>
      <c r="AT331" s="24" t="s">
        <v>149</v>
      </c>
      <c r="AU331" s="24" t="s">
        <v>81</v>
      </c>
      <c r="AY331" s="24" t="s">
        <v>147</v>
      </c>
      <c r="BE331" s="203">
        <f>IF(N331="základní",J331,0)</f>
        <v>0</v>
      </c>
      <c r="BF331" s="203">
        <f>IF(N331="snížená",J331,0)</f>
        <v>0</v>
      </c>
      <c r="BG331" s="203">
        <f>IF(N331="zákl. přenesená",J331,0)</f>
        <v>0</v>
      </c>
      <c r="BH331" s="203">
        <f>IF(N331="sníž. přenesená",J331,0)</f>
        <v>0</v>
      </c>
      <c r="BI331" s="203">
        <f>IF(N331="nulová",J331,0)</f>
        <v>0</v>
      </c>
      <c r="BJ331" s="24" t="s">
        <v>77</v>
      </c>
      <c r="BK331" s="203">
        <f>ROUND(I331*H331,2)</f>
        <v>0</v>
      </c>
      <c r="BL331" s="24" t="s">
        <v>247</v>
      </c>
      <c r="BM331" s="24" t="s">
        <v>597</v>
      </c>
    </row>
    <row r="332" spans="2:51" s="11" customFormat="1" ht="12">
      <c r="B332" s="204"/>
      <c r="C332" s="205"/>
      <c r="D332" s="206" t="s">
        <v>155</v>
      </c>
      <c r="E332" s="207" t="s">
        <v>21</v>
      </c>
      <c r="F332" s="208" t="s">
        <v>183</v>
      </c>
      <c r="G332" s="205"/>
      <c r="H332" s="207" t="s">
        <v>21</v>
      </c>
      <c r="I332" s="209"/>
      <c r="J332" s="205"/>
      <c r="K332" s="205"/>
      <c r="L332" s="210"/>
      <c r="M332" s="211"/>
      <c r="N332" s="212"/>
      <c r="O332" s="212"/>
      <c r="P332" s="212"/>
      <c r="Q332" s="212"/>
      <c r="R332" s="212"/>
      <c r="S332" s="212"/>
      <c r="T332" s="213"/>
      <c r="AT332" s="214" t="s">
        <v>155</v>
      </c>
      <c r="AU332" s="214" t="s">
        <v>81</v>
      </c>
      <c r="AV332" s="11" t="s">
        <v>77</v>
      </c>
      <c r="AW332" s="11" t="s">
        <v>35</v>
      </c>
      <c r="AX332" s="11" t="s">
        <v>72</v>
      </c>
      <c r="AY332" s="214" t="s">
        <v>147</v>
      </c>
    </row>
    <row r="333" spans="2:51" s="12" customFormat="1" ht="12">
      <c r="B333" s="215"/>
      <c r="C333" s="216"/>
      <c r="D333" s="206" t="s">
        <v>155</v>
      </c>
      <c r="E333" s="217" t="s">
        <v>21</v>
      </c>
      <c r="F333" s="218" t="s">
        <v>598</v>
      </c>
      <c r="G333" s="216"/>
      <c r="H333" s="219">
        <v>2.21</v>
      </c>
      <c r="I333" s="220"/>
      <c r="J333" s="216"/>
      <c r="K333" s="216"/>
      <c r="L333" s="221"/>
      <c r="M333" s="222"/>
      <c r="N333" s="223"/>
      <c r="O333" s="223"/>
      <c r="P333" s="223"/>
      <c r="Q333" s="223"/>
      <c r="R333" s="223"/>
      <c r="S333" s="223"/>
      <c r="T333" s="224"/>
      <c r="AT333" s="225" t="s">
        <v>155</v>
      </c>
      <c r="AU333" s="225" t="s">
        <v>81</v>
      </c>
      <c r="AV333" s="12" t="s">
        <v>81</v>
      </c>
      <c r="AW333" s="12" t="s">
        <v>35</v>
      </c>
      <c r="AX333" s="12" t="s">
        <v>72</v>
      </c>
      <c r="AY333" s="225" t="s">
        <v>147</v>
      </c>
    </row>
    <row r="334" spans="2:51" s="11" customFormat="1" ht="12">
      <c r="B334" s="204"/>
      <c r="C334" s="205"/>
      <c r="D334" s="206" t="s">
        <v>155</v>
      </c>
      <c r="E334" s="207" t="s">
        <v>21</v>
      </c>
      <c r="F334" s="208" t="s">
        <v>185</v>
      </c>
      <c r="G334" s="205"/>
      <c r="H334" s="207" t="s">
        <v>21</v>
      </c>
      <c r="I334" s="209"/>
      <c r="J334" s="205"/>
      <c r="K334" s="205"/>
      <c r="L334" s="210"/>
      <c r="M334" s="211"/>
      <c r="N334" s="212"/>
      <c r="O334" s="212"/>
      <c r="P334" s="212"/>
      <c r="Q334" s="212"/>
      <c r="R334" s="212"/>
      <c r="S334" s="212"/>
      <c r="T334" s="213"/>
      <c r="AT334" s="214" t="s">
        <v>155</v>
      </c>
      <c r="AU334" s="214" t="s">
        <v>81</v>
      </c>
      <c r="AV334" s="11" t="s">
        <v>77</v>
      </c>
      <c r="AW334" s="11" t="s">
        <v>35</v>
      </c>
      <c r="AX334" s="11" t="s">
        <v>72</v>
      </c>
      <c r="AY334" s="214" t="s">
        <v>147</v>
      </c>
    </row>
    <row r="335" spans="2:51" s="12" customFormat="1" ht="12">
      <c r="B335" s="215"/>
      <c r="C335" s="216"/>
      <c r="D335" s="206" t="s">
        <v>155</v>
      </c>
      <c r="E335" s="217" t="s">
        <v>21</v>
      </c>
      <c r="F335" s="218" t="s">
        <v>599</v>
      </c>
      <c r="G335" s="216"/>
      <c r="H335" s="219">
        <v>2.09</v>
      </c>
      <c r="I335" s="220"/>
      <c r="J335" s="216"/>
      <c r="K335" s="216"/>
      <c r="L335" s="221"/>
      <c r="M335" s="222"/>
      <c r="N335" s="223"/>
      <c r="O335" s="223"/>
      <c r="P335" s="223"/>
      <c r="Q335" s="223"/>
      <c r="R335" s="223"/>
      <c r="S335" s="223"/>
      <c r="T335" s="224"/>
      <c r="AT335" s="225" t="s">
        <v>155</v>
      </c>
      <c r="AU335" s="225" t="s">
        <v>81</v>
      </c>
      <c r="AV335" s="12" t="s">
        <v>81</v>
      </c>
      <c r="AW335" s="12" t="s">
        <v>35</v>
      </c>
      <c r="AX335" s="12" t="s">
        <v>72</v>
      </c>
      <c r="AY335" s="225" t="s">
        <v>147</v>
      </c>
    </row>
    <row r="336" spans="2:51" s="11" customFormat="1" ht="12">
      <c r="B336" s="204"/>
      <c r="C336" s="205"/>
      <c r="D336" s="206" t="s">
        <v>155</v>
      </c>
      <c r="E336" s="207" t="s">
        <v>21</v>
      </c>
      <c r="F336" s="208" t="s">
        <v>365</v>
      </c>
      <c r="G336" s="205"/>
      <c r="H336" s="207" t="s">
        <v>21</v>
      </c>
      <c r="I336" s="209"/>
      <c r="J336" s="205"/>
      <c r="K336" s="205"/>
      <c r="L336" s="210"/>
      <c r="M336" s="211"/>
      <c r="N336" s="212"/>
      <c r="O336" s="212"/>
      <c r="P336" s="212"/>
      <c r="Q336" s="212"/>
      <c r="R336" s="212"/>
      <c r="S336" s="212"/>
      <c r="T336" s="213"/>
      <c r="AT336" s="214" t="s">
        <v>155</v>
      </c>
      <c r="AU336" s="214" t="s">
        <v>81</v>
      </c>
      <c r="AV336" s="11" t="s">
        <v>77</v>
      </c>
      <c r="AW336" s="11" t="s">
        <v>35</v>
      </c>
      <c r="AX336" s="11" t="s">
        <v>72</v>
      </c>
      <c r="AY336" s="214" t="s">
        <v>147</v>
      </c>
    </row>
    <row r="337" spans="2:51" s="12" customFormat="1" ht="12">
      <c r="B337" s="215"/>
      <c r="C337" s="216"/>
      <c r="D337" s="206" t="s">
        <v>155</v>
      </c>
      <c r="E337" s="217" t="s">
        <v>21</v>
      </c>
      <c r="F337" s="218" t="s">
        <v>600</v>
      </c>
      <c r="G337" s="216"/>
      <c r="H337" s="219">
        <v>1.66</v>
      </c>
      <c r="I337" s="220"/>
      <c r="J337" s="216"/>
      <c r="K337" s="216"/>
      <c r="L337" s="221"/>
      <c r="M337" s="222"/>
      <c r="N337" s="223"/>
      <c r="O337" s="223"/>
      <c r="P337" s="223"/>
      <c r="Q337" s="223"/>
      <c r="R337" s="223"/>
      <c r="S337" s="223"/>
      <c r="T337" s="224"/>
      <c r="AT337" s="225" t="s">
        <v>155</v>
      </c>
      <c r="AU337" s="225" t="s">
        <v>81</v>
      </c>
      <c r="AV337" s="12" t="s">
        <v>81</v>
      </c>
      <c r="AW337" s="12" t="s">
        <v>35</v>
      </c>
      <c r="AX337" s="12" t="s">
        <v>72</v>
      </c>
      <c r="AY337" s="225" t="s">
        <v>147</v>
      </c>
    </row>
    <row r="338" spans="2:51" s="11" customFormat="1" ht="12">
      <c r="B338" s="204"/>
      <c r="C338" s="205"/>
      <c r="D338" s="206" t="s">
        <v>155</v>
      </c>
      <c r="E338" s="207" t="s">
        <v>21</v>
      </c>
      <c r="F338" s="208" t="s">
        <v>166</v>
      </c>
      <c r="G338" s="205"/>
      <c r="H338" s="207" t="s">
        <v>21</v>
      </c>
      <c r="I338" s="209"/>
      <c r="J338" s="205"/>
      <c r="K338" s="205"/>
      <c r="L338" s="210"/>
      <c r="M338" s="211"/>
      <c r="N338" s="212"/>
      <c r="O338" s="212"/>
      <c r="P338" s="212"/>
      <c r="Q338" s="212"/>
      <c r="R338" s="212"/>
      <c r="S338" s="212"/>
      <c r="T338" s="213"/>
      <c r="AT338" s="214" t="s">
        <v>155</v>
      </c>
      <c r="AU338" s="214" t="s">
        <v>81</v>
      </c>
      <c r="AV338" s="11" t="s">
        <v>77</v>
      </c>
      <c r="AW338" s="11" t="s">
        <v>35</v>
      </c>
      <c r="AX338" s="11" t="s">
        <v>72</v>
      </c>
      <c r="AY338" s="214" t="s">
        <v>147</v>
      </c>
    </row>
    <row r="339" spans="2:51" s="12" customFormat="1" ht="12">
      <c r="B339" s="215"/>
      <c r="C339" s="216"/>
      <c r="D339" s="206" t="s">
        <v>155</v>
      </c>
      <c r="E339" s="217" t="s">
        <v>21</v>
      </c>
      <c r="F339" s="218" t="s">
        <v>601</v>
      </c>
      <c r="G339" s="216"/>
      <c r="H339" s="219">
        <v>2.83</v>
      </c>
      <c r="I339" s="220"/>
      <c r="J339" s="216"/>
      <c r="K339" s="216"/>
      <c r="L339" s="221"/>
      <c r="M339" s="222"/>
      <c r="N339" s="223"/>
      <c r="O339" s="223"/>
      <c r="P339" s="223"/>
      <c r="Q339" s="223"/>
      <c r="R339" s="223"/>
      <c r="S339" s="223"/>
      <c r="T339" s="224"/>
      <c r="AT339" s="225" t="s">
        <v>155</v>
      </c>
      <c r="AU339" s="225" t="s">
        <v>81</v>
      </c>
      <c r="AV339" s="12" t="s">
        <v>81</v>
      </c>
      <c r="AW339" s="12" t="s">
        <v>35</v>
      </c>
      <c r="AX339" s="12" t="s">
        <v>72</v>
      </c>
      <c r="AY339" s="225" t="s">
        <v>147</v>
      </c>
    </row>
    <row r="340" spans="2:51" s="11" customFormat="1" ht="12">
      <c r="B340" s="204"/>
      <c r="C340" s="205"/>
      <c r="D340" s="206" t="s">
        <v>155</v>
      </c>
      <c r="E340" s="207" t="s">
        <v>21</v>
      </c>
      <c r="F340" s="208" t="s">
        <v>187</v>
      </c>
      <c r="G340" s="205"/>
      <c r="H340" s="207" t="s">
        <v>21</v>
      </c>
      <c r="I340" s="209"/>
      <c r="J340" s="205"/>
      <c r="K340" s="205"/>
      <c r="L340" s="210"/>
      <c r="M340" s="211"/>
      <c r="N340" s="212"/>
      <c r="O340" s="212"/>
      <c r="P340" s="212"/>
      <c r="Q340" s="212"/>
      <c r="R340" s="212"/>
      <c r="S340" s="212"/>
      <c r="T340" s="213"/>
      <c r="AT340" s="214" t="s">
        <v>155</v>
      </c>
      <c r="AU340" s="214" t="s">
        <v>81</v>
      </c>
      <c r="AV340" s="11" t="s">
        <v>77</v>
      </c>
      <c r="AW340" s="11" t="s">
        <v>35</v>
      </c>
      <c r="AX340" s="11" t="s">
        <v>72</v>
      </c>
      <c r="AY340" s="214" t="s">
        <v>147</v>
      </c>
    </row>
    <row r="341" spans="2:51" s="12" customFormat="1" ht="12">
      <c r="B341" s="215"/>
      <c r="C341" s="216"/>
      <c r="D341" s="206" t="s">
        <v>155</v>
      </c>
      <c r="E341" s="217" t="s">
        <v>21</v>
      </c>
      <c r="F341" s="218" t="s">
        <v>602</v>
      </c>
      <c r="G341" s="216"/>
      <c r="H341" s="219">
        <v>1.86</v>
      </c>
      <c r="I341" s="220"/>
      <c r="J341" s="216"/>
      <c r="K341" s="216"/>
      <c r="L341" s="221"/>
      <c r="M341" s="222"/>
      <c r="N341" s="223"/>
      <c r="O341" s="223"/>
      <c r="P341" s="223"/>
      <c r="Q341" s="223"/>
      <c r="R341" s="223"/>
      <c r="S341" s="223"/>
      <c r="T341" s="224"/>
      <c r="AT341" s="225" t="s">
        <v>155</v>
      </c>
      <c r="AU341" s="225" t="s">
        <v>81</v>
      </c>
      <c r="AV341" s="12" t="s">
        <v>81</v>
      </c>
      <c r="AW341" s="12" t="s">
        <v>35</v>
      </c>
      <c r="AX341" s="12" t="s">
        <v>72</v>
      </c>
      <c r="AY341" s="225" t="s">
        <v>147</v>
      </c>
    </row>
    <row r="342" spans="2:51" s="13" customFormat="1" ht="12">
      <c r="B342" s="226"/>
      <c r="C342" s="227"/>
      <c r="D342" s="206" t="s">
        <v>155</v>
      </c>
      <c r="E342" s="228" t="s">
        <v>21</v>
      </c>
      <c r="F342" s="229" t="s">
        <v>159</v>
      </c>
      <c r="G342" s="227"/>
      <c r="H342" s="230">
        <v>10.65</v>
      </c>
      <c r="I342" s="231"/>
      <c r="J342" s="227"/>
      <c r="K342" s="227"/>
      <c r="L342" s="232"/>
      <c r="M342" s="233"/>
      <c r="N342" s="234"/>
      <c r="O342" s="234"/>
      <c r="P342" s="234"/>
      <c r="Q342" s="234"/>
      <c r="R342" s="234"/>
      <c r="S342" s="234"/>
      <c r="T342" s="235"/>
      <c r="AT342" s="236" t="s">
        <v>155</v>
      </c>
      <c r="AU342" s="236" t="s">
        <v>81</v>
      </c>
      <c r="AV342" s="13" t="s">
        <v>87</v>
      </c>
      <c r="AW342" s="13" t="s">
        <v>35</v>
      </c>
      <c r="AX342" s="13" t="s">
        <v>77</v>
      </c>
      <c r="AY342" s="236" t="s">
        <v>147</v>
      </c>
    </row>
    <row r="343" spans="2:65" s="1" customFormat="1" ht="16.5" customHeight="1">
      <c r="B343" s="41"/>
      <c r="C343" s="237" t="s">
        <v>603</v>
      </c>
      <c r="D343" s="237" t="s">
        <v>243</v>
      </c>
      <c r="E343" s="238" t="s">
        <v>604</v>
      </c>
      <c r="F343" s="239" t="s">
        <v>605</v>
      </c>
      <c r="G343" s="240" t="s">
        <v>152</v>
      </c>
      <c r="H343" s="241">
        <v>11.715</v>
      </c>
      <c r="I343" s="242"/>
      <c r="J343" s="243">
        <f>ROUND(I343*H343,2)</f>
        <v>0</v>
      </c>
      <c r="K343" s="239" t="s">
        <v>153</v>
      </c>
      <c r="L343" s="244"/>
      <c r="M343" s="245" t="s">
        <v>21</v>
      </c>
      <c r="N343" s="246" t="s">
        <v>43</v>
      </c>
      <c r="O343" s="42"/>
      <c r="P343" s="201">
        <f>O343*H343</f>
        <v>0</v>
      </c>
      <c r="Q343" s="201">
        <v>0.0192</v>
      </c>
      <c r="R343" s="201">
        <f>Q343*H343</f>
        <v>0.224928</v>
      </c>
      <c r="S343" s="201">
        <v>0</v>
      </c>
      <c r="T343" s="202">
        <f>S343*H343</f>
        <v>0</v>
      </c>
      <c r="AR343" s="24" t="s">
        <v>324</v>
      </c>
      <c r="AT343" s="24" t="s">
        <v>243</v>
      </c>
      <c r="AU343" s="24" t="s">
        <v>81</v>
      </c>
      <c r="AY343" s="24" t="s">
        <v>147</v>
      </c>
      <c r="BE343" s="203">
        <f>IF(N343="základní",J343,0)</f>
        <v>0</v>
      </c>
      <c r="BF343" s="203">
        <f>IF(N343="snížená",J343,0)</f>
        <v>0</v>
      </c>
      <c r="BG343" s="203">
        <f>IF(N343="zákl. přenesená",J343,0)</f>
        <v>0</v>
      </c>
      <c r="BH343" s="203">
        <f>IF(N343="sníž. přenesená",J343,0)</f>
        <v>0</v>
      </c>
      <c r="BI343" s="203">
        <f>IF(N343="nulová",J343,0)</f>
        <v>0</v>
      </c>
      <c r="BJ343" s="24" t="s">
        <v>77</v>
      </c>
      <c r="BK343" s="203">
        <f>ROUND(I343*H343,2)</f>
        <v>0</v>
      </c>
      <c r="BL343" s="24" t="s">
        <v>247</v>
      </c>
      <c r="BM343" s="24" t="s">
        <v>606</v>
      </c>
    </row>
    <row r="344" spans="2:51" s="12" customFormat="1" ht="12">
      <c r="B344" s="215"/>
      <c r="C344" s="216"/>
      <c r="D344" s="206" t="s">
        <v>155</v>
      </c>
      <c r="E344" s="216"/>
      <c r="F344" s="218" t="s">
        <v>607</v>
      </c>
      <c r="G344" s="216"/>
      <c r="H344" s="219">
        <v>11.715</v>
      </c>
      <c r="I344" s="220"/>
      <c r="J344" s="216"/>
      <c r="K344" s="216"/>
      <c r="L344" s="221"/>
      <c r="M344" s="222"/>
      <c r="N344" s="223"/>
      <c r="O344" s="223"/>
      <c r="P344" s="223"/>
      <c r="Q344" s="223"/>
      <c r="R344" s="223"/>
      <c r="S344" s="223"/>
      <c r="T344" s="224"/>
      <c r="AT344" s="225" t="s">
        <v>155</v>
      </c>
      <c r="AU344" s="225" t="s">
        <v>81</v>
      </c>
      <c r="AV344" s="12" t="s">
        <v>81</v>
      </c>
      <c r="AW344" s="12" t="s">
        <v>6</v>
      </c>
      <c r="AX344" s="12" t="s">
        <v>77</v>
      </c>
      <c r="AY344" s="225" t="s">
        <v>147</v>
      </c>
    </row>
    <row r="345" spans="2:65" s="1" customFormat="1" ht="16.5" customHeight="1">
      <c r="B345" s="41"/>
      <c r="C345" s="237" t="s">
        <v>608</v>
      </c>
      <c r="D345" s="237" t="s">
        <v>243</v>
      </c>
      <c r="E345" s="238" t="s">
        <v>609</v>
      </c>
      <c r="F345" s="239" t="s">
        <v>605</v>
      </c>
      <c r="G345" s="240" t="s">
        <v>152</v>
      </c>
      <c r="H345" s="241">
        <v>17.001</v>
      </c>
      <c r="I345" s="242"/>
      <c r="J345" s="243">
        <f>ROUND(I345*H345,2)</f>
        <v>0</v>
      </c>
      <c r="K345" s="239" t="s">
        <v>21</v>
      </c>
      <c r="L345" s="244"/>
      <c r="M345" s="245" t="s">
        <v>21</v>
      </c>
      <c r="N345" s="246" t="s">
        <v>43</v>
      </c>
      <c r="O345" s="42"/>
      <c r="P345" s="201">
        <f>O345*H345</f>
        <v>0</v>
      </c>
      <c r="Q345" s="201">
        <v>0.0118</v>
      </c>
      <c r="R345" s="201">
        <f>Q345*H345</f>
        <v>0.2006118</v>
      </c>
      <c r="S345" s="201">
        <v>0</v>
      </c>
      <c r="T345" s="202">
        <f>S345*H345</f>
        <v>0</v>
      </c>
      <c r="AR345" s="24" t="s">
        <v>324</v>
      </c>
      <c r="AT345" s="24" t="s">
        <v>243</v>
      </c>
      <c r="AU345" s="24" t="s">
        <v>81</v>
      </c>
      <c r="AY345" s="24" t="s">
        <v>147</v>
      </c>
      <c r="BE345" s="203">
        <f>IF(N345="základní",J345,0)</f>
        <v>0</v>
      </c>
      <c r="BF345" s="203">
        <f>IF(N345="snížená",J345,0)</f>
        <v>0</v>
      </c>
      <c r="BG345" s="203">
        <f>IF(N345="zákl. přenesená",J345,0)</f>
        <v>0</v>
      </c>
      <c r="BH345" s="203">
        <f>IF(N345="sníž. přenesená",J345,0)</f>
        <v>0</v>
      </c>
      <c r="BI345" s="203">
        <f>IF(N345="nulová",J345,0)</f>
        <v>0</v>
      </c>
      <c r="BJ345" s="24" t="s">
        <v>77</v>
      </c>
      <c r="BK345" s="203">
        <f>ROUND(I345*H345,2)</f>
        <v>0</v>
      </c>
      <c r="BL345" s="24" t="s">
        <v>247</v>
      </c>
      <c r="BM345" s="24" t="s">
        <v>610</v>
      </c>
    </row>
    <row r="346" spans="2:51" s="12" customFormat="1" ht="12">
      <c r="B346" s="215"/>
      <c r="C346" s="216"/>
      <c r="D346" s="206" t="s">
        <v>155</v>
      </c>
      <c r="E346" s="216"/>
      <c r="F346" s="218" t="s">
        <v>611</v>
      </c>
      <c r="G346" s="216"/>
      <c r="H346" s="219">
        <v>17.001</v>
      </c>
      <c r="I346" s="220"/>
      <c r="J346" s="216"/>
      <c r="K346" s="216"/>
      <c r="L346" s="221"/>
      <c r="M346" s="222"/>
      <c r="N346" s="223"/>
      <c r="O346" s="223"/>
      <c r="P346" s="223"/>
      <c r="Q346" s="223"/>
      <c r="R346" s="223"/>
      <c r="S346" s="223"/>
      <c r="T346" s="224"/>
      <c r="AT346" s="225" t="s">
        <v>155</v>
      </c>
      <c r="AU346" s="225" t="s">
        <v>81</v>
      </c>
      <c r="AV346" s="12" t="s">
        <v>81</v>
      </c>
      <c r="AW346" s="12" t="s">
        <v>6</v>
      </c>
      <c r="AX346" s="12" t="s">
        <v>77</v>
      </c>
      <c r="AY346" s="225" t="s">
        <v>147</v>
      </c>
    </row>
    <row r="347" spans="2:65" s="1" customFormat="1" ht="16.5" customHeight="1">
      <c r="B347" s="41"/>
      <c r="C347" s="192" t="s">
        <v>612</v>
      </c>
      <c r="D347" s="192" t="s">
        <v>149</v>
      </c>
      <c r="E347" s="193" t="s">
        <v>613</v>
      </c>
      <c r="F347" s="194" t="s">
        <v>614</v>
      </c>
      <c r="G347" s="195" t="s">
        <v>152</v>
      </c>
      <c r="H347" s="196">
        <v>36.99</v>
      </c>
      <c r="I347" s="197"/>
      <c r="J347" s="198">
        <f>ROUND(I347*H347,2)</f>
        <v>0</v>
      </c>
      <c r="K347" s="194" t="s">
        <v>153</v>
      </c>
      <c r="L347" s="61"/>
      <c r="M347" s="199" t="s">
        <v>21</v>
      </c>
      <c r="N347" s="200" t="s">
        <v>43</v>
      </c>
      <c r="O347" s="42"/>
      <c r="P347" s="201">
        <f>O347*H347</f>
        <v>0</v>
      </c>
      <c r="Q347" s="201">
        <v>0</v>
      </c>
      <c r="R347" s="201">
        <f>Q347*H347</f>
        <v>0</v>
      </c>
      <c r="S347" s="201">
        <v>0.02722</v>
      </c>
      <c r="T347" s="202">
        <f>S347*H347</f>
        <v>1.0068678000000002</v>
      </c>
      <c r="AR347" s="24" t="s">
        <v>247</v>
      </c>
      <c r="AT347" s="24" t="s">
        <v>149</v>
      </c>
      <c r="AU347" s="24" t="s">
        <v>81</v>
      </c>
      <c r="AY347" s="24" t="s">
        <v>147</v>
      </c>
      <c r="BE347" s="203">
        <f>IF(N347="základní",J347,0)</f>
        <v>0</v>
      </c>
      <c r="BF347" s="203">
        <f>IF(N347="snížená",J347,0)</f>
        <v>0</v>
      </c>
      <c r="BG347" s="203">
        <f>IF(N347="zákl. přenesená",J347,0)</f>
        <v>0</v>
      </c>
      <c r="BH347" s="203">
        <f>IF(N347="sníž. přenesená",J347,0)</f>
        <v>0</v>
      </c>
      <c r="BI347" s="203">
        <f>IF(N347="nulová",J347,0)</f>
        <v>0</v>
      </c>
      <c r="BJ347" s="24" t="s">
        <v>77</v>
      </c>
      <c r="BK347" s="203">
        <f>ROUND(I347*H347,2)</f>
        <v>0</v>
      </c>
      <c r="BL347" s="24" t="s">
        <v>247</v>
      </c>
      <c r="BM347" s="24" t="s">
        <v>615</v>
      </c>
    </row>
    <row r="348" spans="2:51" s="11" customFormat="1" ht="12">
      <c r="B348" s="204"/>
      <c r="C348" s="205"/>
      <c r="D348" s="206" t="s">
        <v>155</v>
      </c>
      <c r="E348" s="207" t="s">
        <v>21</v>
      </c>
      <c r="F348" s="208" t="s">
        <v>206</v>
      </c>
      <c r="G348" s="205"/>
      <c r="H348" s="207" t="s">
        <v>21</v>
      </c>
      <c r="I348" s="209"/>
      <c r="J348" s="205"/>
      <c r="K348" s="205"/>
      <c r="L348" s="210"/>
      <c r="M348" s="211"/>
      <c r="N348" s="212"/>
      <c r="O348" s="212"/>
      <c r="P348" s="212"/>
      <c r="Q348" s="212"/>
      <c r="R348" s="212"/>
      <c r="S348" s="212"/>
      <c r="T348" s="213"/>
      <c r="AT348" s="214" t="s">
        <v>155</v>
      </c>
      <c r="AU348" s="214" t="s">
        <v>81</v>
      </c>
      <c r="AV348" s="11" t="s">
        <v>77</v>
      </c>
      <c r="AW348" s="11" t="s">
        <v>35</v>
      </c>
      <c r="AX348" s="11" t="s">
        <v>72</v>
      </c>
      <c r="AY348" s="214" t="s">
        <v>147</v>
      </c>
    </row>
    <row r="349" spans="2:51" s="12" customFormat="1" ht="12">
      <c r="B349" s="215"/>
      <c r="C349" s="216"/>
      <c r="D349" s="206" t="s">
        <v>155</v>
      </c>
      <c r="E349" s="217" t="s">
        <v>21</v>
      </c>
      <c r="F349" s="218" t="s">
        <v>616</v>
      </c>
      <c r="G349" s="216"/>
      <c r="H349" s="219">
        <v>25.17</v>
      </c>
      <c r="I349" s="220"/>
      <c r="J349" s="216"/>
      <c r="K349" s="216"/>
      <c r="L349" s="221"/>
      <c r="M349" s="222"/>
      <c r="N349" s="223"/>
      <c r="O349" s="223"/>
      <c r="P349" s="223"/>
      <c r="Q349" s="223"/>
      <c r="R349" s="223"/>
      <c r="S349" s="223"/>
      <c r="T349" s="224"/>
      <c r="AT349" s="225" t="s">
        <v>155</v>
      </c>
      <c r="AU349" s="225" t="s">
        <v>81</v>
      </c>
      <c r="AV349" s="12" t="s">
        <v>81</v>
      </c>
      <c r="AW349" s="12" t="s">
        <v>35</v>
      </c>
      <c r="AX349" s="12" t="s">
        <v>72</v>
      </c>
      <c r="AY349" s="225" t="s">
        <v>147</v>
      </c>
    </row>
    <row r="350" spans="2:51" s="11" customFormat="1" ht="12">
      <c r="B350" s="204"/>
      <c r="C350" s="205"/>
      <c r="D350" s="206" t="s">
        <v>155</v>
      </c>
      <c r="E350" s="207" t="s">
        <v>21</v>
      </c>
      <c r="F350" s="208" t="s">
        <v>163</v>
      </c>
      <c r="G350" s="205"/>
      <c r="H350" s="207" t="s">
        <v>21</v>
      </c>
      <c r="I350" s="209"/>
      <c r="J350" s="205"/>
      <c r="K350" s="205"/>
      <c r="L350" s="210"/>
      <c r="M350" s="211"/>
      <c r="N350" s="212"/>
      <c r="O350" s="212"/>
      <c r="P350" s="212"/>
      <c r="Q350" s="212"/>
      <c r="R350" s="212"/>
      <c r="S350" s="212"/>
      <c r="T350" s="213"/>
      <c r="AT350" s="214" t="s">
        <v>155</v>
      </c>
      <c r="AU350" s="214" t="s">
        <v>81</v>
      </c>
      <c r="AV350" s="11" t="s">
        <v>77</v>
      </c>
      <c r="AW350" s="11" t="s">
        <v>35</v>
      </c>
      <c r="AX350" s="11" t="s">
        <v>72</v>
      </c>
      <c r="AY350" s="214" t="s">
        <v>147</v>
      </c>
    </row>
    <row r="351" spans="2:51" s="12" customFormat="1" ht="12">
      <c r="B351" s="215"/>
      <c r="C351" s="216"/>
      <c r="D351" s="206" t="s">
        <v>155</v>
      </c>
      <c r="E351" s="217" t="s">
        <v>21</v>
      </c>
      <c r="F351" s="218" t="s">
        <v>617</v>
      </c>
      <c r="G351" s="216"/>
      <c r="H351" s="219">
        <v>2.16</v>
      </c>
      <c r="I351" s="220"/>
      <c r="J351" s="216"/>
      <c r="K351" s="216"/>
      <c r="L351" s="221"/>
      <c r="M351" s="222"/>
      <c r="N351" s="223"/>
      <c r="O351" s="223"/>
      <c r="P351" s="223"/>
      <c r="Q351" s="223"/>
      <c r="R351" s="223"/>
      <c r="S351" s="223"/>
      <c r="T351" s="224"/>
      <c r="AT351" s="225" t="s">
        <v>155</v>
      </c>
      <c r="AU351" s="225" t="s">
        <v>81</v>
      </c>
      <c r="AV351" s="12" t="s">
        <v>81</v>
      </c>
      <c r="AW351" s="12" t="s">
        <v>35</v>
      </c>
      <c r="AX351" s="12" t="s">
        <v>72</v>
      </c>
      <c r="AY351" s="225" t="s">
        <v>147</v>
      </c>
    </row>
    <row r="352" spans="2:51" s="11" customFormat="1" ht="12">
      <c r="B352" s="204"/>
      <c r="C352" s="205"/>
      <c r="D352" s="206" t="s">
        <v>155</v>
      </c>
      <c r="E352" s="207" t="s">
        <v>21</v>
      </c>
      <c r="F352" s="208" t="s">
        <v>365</v>
      </c>
      <c r="G352" s="205"/>
      <c r="H352" s="207" t="s">
        <v>21</v>
      </c>
      <c r="I352" s="209"/>
      <c r="J352" s="205"/>
      <c r="K352" s="205"/>
      <c r="L352" s="210"/>
      <c r="M352" s="211"/>
      <c r="N352" s="212"/>
      <c r="O352" s="212"/>
      <c r="P352" s="212"/>
      <c r="Q352" s="212"/>
      <c r="R352" s="212"/>
      <c r="S352" s="212"/>
      <c r="T352" s="213"/>
      <c r="AT352" s="214" t="s">
        <v>155</v>
      </c>
      <c r="AU352" s="214" t="s">
        <v>81</v>
      </c>
      <c r="AV352" s="11" t="s">
        <v>77</v>
      </c>
      <c r="AW352" s="11" t="s">
        <v>35</v>
      </c>
      <c r="AX352" s="11" t="s">
        <v>72</v>
      </c>
      <c r="AY352" s="214" t="s">
        <v>147</v>
      </c>
    </row>
    <row r="353" spans="2:51" s="12" customFormat="1" ht="12">
      <c r="B353" s="215"/>
      <c r="C353" s="216"/>
      <c r="D353" s="206" t="s">
        <v>155</v>
      </c>
      <c r="E353" s="217" t="s">
        <v>21</v>
      </c>
      <c r="F353" s="218" t="s">
        <v>618</v>
      </c>
      <c r="G353" s="216"/>
      <c r="H353" s="219">
        <v>4.56</v>
      </c>
      <c r="I353" s="220"/>
      <c r="J353" s="216"/>
      <c r="K353" s="216"/>
      <c r="L353" s="221"/>
      <c r="M353" s="222"/>
      <c r="N353" s="223"/>
      <c r="O353" s="223"/>
      <c r="P353" s="223"/>
      <c r="Q353" s="223"/>
      <c r="R353" s="223"/>
      <c r="S353" s="223"/>
      <c r="T353" s="224"/>
      <c r="AT353" s="225" t="s">
        <v>155</v>
      </c>
      <c r="AU353" s="225" t="s">
        <v>81</v>
      </c>
      <c r="AV353" s="12" t="s">
        <v>81</v>
      </c>
      <c r="AW353" s="12" t="s">
        <v>35</v>
      </c>
      <c r="AX353" s="12" t="s">
        <v>72</v>
      </c>
      <c r="AY353" s="225" t="s">
        <v>147</v>
      </c>
    </row>
    <row r="354" spans="2:51" s="11" customFormat="1" ht="12">
      <c r="B354" s="204"/>
      <c r="C354" s="205"/>
      <c r="D354" s="206" t="s">
        <v>155</v>
      </c>
      <c r="E354" s="207" t="s">
        <v>21</v>
      </c>
      <c r="F354" s="208" t="s">
        <v>619</v>
      </c>
      <c r="G354" s="205"/>
      <c r="H354" s="207" t="s">
        <v>21</v>
      </c>
      <c r="I354" s="209"/>
      <c r="J354" s="205"/>
      <c r="K354" s="205"/>
      <c r="L354" s="210"/>
      <c r="M354" s="211"/>
      <c r="N354" s="212"/>
      <c r="O354" s="212"/>
      <c r="P354" s="212"/>
      <c r="Q354" s="212"/>
      <c r="R354" s="212"/>
      <c r="S354" s="212"/>
      <c r="T354" s="213"/>
      <c r="AT354" s="214" t="s">
        <v>155</v>
      </c>
      <c r="AU354" s="214" t="s">
        <v>81</v>
      </c>
      <c r="AV354" s="11" t="s">
        <v>77</v>
      </c>
      <c r="AW354" s="11" t="s">
        <v>35</v>
      </c>
      <c r="AX354" s="11" t="s">
        <v>72</v>
      </c>
      <c r="AY354" s="214" t="s">
        <v>147</v>
      </c>
    </row>
    <row r="355" spans="2:51" s="12" customFormat="1" ht="12">
      <c r="B355" s="215"/>
      <c r="C355" s="216"/>
      <c r="D355" s="206" t="s">
        <v>155</v>
      </c>
      <c r="E355" s="217" t="s">
        <v>21</v>
      </c>
      <c r="F355" s="218" t="s">
        <v>620</v>
      </c>
      <c r="G355" s="216"/>
      <c r="H355" s="219">
        <v>5.1</v>
      </c>
      <c r="I355" s="220"/>
      <c r="J355" s="216"/>
      <c r="K355" s="216"/>
      <c r="L355" s="221"/>
      <c r="M355" s="222"/>
      <c r="N355" s="223"/>
      <c r="O355" s="223"/>
      <c r="P355" s="223"/>
      <c r="Q355" s="223"/>
      <c r="R355" s="223"/>
      <c r="S355" s="223"/>
      <c r="T355" s="224"/>
      <c r="AT355" s="225" t="s">
        <v>155</v>
      </c>
      <c r="AU355" s="225" t="s">
        <v>81</v>
      </c>
      <c r="AV355" s="12" t="s">
        <v>81</v>
      </c>
      <c r="AW355" s="12" t="s">
        <v>35</v>
      </c>
      <c r="AX355" s="12" t="s">
        <v>72</v>
      </c>
      <c r="AY355" s="225" t="s">
        <v>147</v>
      </c>
    </row>
    <row r="356" spans="2:51" s="13" customFormat="1" ht="12">
      <c r="B356" s="226"/>
      <c r="C356" s="227"/>
      <c r="D356" s="206" t="s">
        <v>155</v>
      </c>
      <c r="E356" s="228" t="s">
        <v>21</v>
      </c>
      <c r="F356" s="229" t="s">
        <v>159</v>
      </c>
      <c r="G356" s="227"/>
      <c r="H356" s="230">
        <v>36.99</v>
      </c>
      <c r="I356" s="231"/>
      <c r="J356" s="227"/>
      <c r="K356" s="227"/>
      <c r="L356" s="232"/>
      <c r="M356" s="233"/>
      <c r="N356" s="234"/>
      <c r="O356" s="234"/>
      <c r="P356" s="234"/>
      <c r="Q356" s="234"/>
      <c r="R356" s="234"/>
      <c r="S356" s="234"/>
      <c r="T356" s="235"/>
      <c r="AT356" s="236" t="s">
        <v>155</v>
      </c>
      <c r="AU356" s="236" t="s">
        <v>81</v>
      </c>
      <c r="AV356" s="13" t="s">
        <v>87</v>
      </c>
      <c r="AW356" s="13" t="s">
        <v>35</v>
      </c>
      <c r="AX356" s="13" t="s">
        <v>77</v>
      </c>
      <c r="AY356" s="236" t="s">
        <v>147</v>
      </c>
    </row>
    <row r="357" spans="2:65" s="1" customFormat="1" ht="16.5" customHeight="1">
      <c r="B357" s="41"/>
      <c r="C357" s="192" t="s">
        <v>621</v>
      </c>
      <c r="D357" s="192" t="s">
        <v>149</v>
      </c>
      <c r="E357" s="193" t="s">
        <v>622</v>
      </c>
      <c r="F357" s="194" t="s">
        <v>623</v>
      </c>
      <c r="G357" s="195" t="s">
        <v>241</v>
      </c>
      <c r="H357" s="196">
        <v>6</v>
      </c>
      <c r="I357" s="197"/>
      <c r="J357" s="198">
        <f>ROUND(I357*H357,2)</f>
        <v>0</v>
      </c>
      <c r="K357" s="194" t="s">
        <v>153</v>
      </c>
      <c r="L357" s="61"/>
      <c r="M357" s="199" t="s">
        <v>21</v>
      </c>
      <c r="N357" s="200" t="s">
        <v>43</v>
      </c>
      <c r="O357" s="42"/>
      <c r="P357" s="201">
        <f>O357*H357</f>
        <v>0</v>
      </c>
      <c r="Q357" s="201">
        <v>0.0006</v>
      </c>
      <c r="R357" s="201">
        <f>Q357*H357</f>
        <v>0.0036</v>
      </c>
      <c r="S357" s="201">
        <v>0.00225</v>
      </c>
      <c r="T357" s="202">
        <f>S357*H357</f>
        <v>0.013499999999999998</v>
      </c>
      <c r="AR357" s="24" t="s">
        <v>247</v>
      </c>
      <c r="AT357" s="24" t="s">
        <v>149</v>
      </c>
      <c r="AU357" s="24" t="s">
        <v>81</v>
      </c>
      <c r="AY357" s="24" t="s">
        <v>147</v>
      </c>
      <c r="BE357" s="203">
        <f>IF(N357="základní",J357,0)</f>
        <v>0</v>
      </c>
      <c r="BF357" s="203">
        <f>IF(N357="snížená",J357,0)</f>
        <v>0</v>
      </c>
      <c r="BG357" s="203">
        <f>IF(N357="zákl. přenesená",J357,0)</f>
        <v>0</v>
      </c>
      <c r="BH357" s="203">
        <f>IF(N357="sníž. přenesená",J357,0)</f>
        <v>0</v>
      </c>
      <c r="BI357" s="203">
        <f>IF(N357="nulová",J357,0)</f>
        <v>0</v>
      </c>
      <c r="BJ357" s="24" t="s">
        <v>77</v>
      </c>
      <c r="BK357" s="203">
        <f>ROUND(I357*H357,2)</f>
        <v>0</v>
      </c>
      <c r="BL357" s="24" t="s">
        <v>247</v>
      </c>
      <c r="BM357" s="24" t="s">
        <v>624</v>
      </c>
    </row>
    <row r="358" spans="2:51" s="11" customFormat="1" ht="12">
      <c r="B358" s="204"/>
      <c r="C358" s="205"/>
      <c r="D358" s="206" t="s">
        <v>155</v>
      </c>
      <c r="E358" s="207" t="s">
        <v>21</v>
      </c>
      <c r="F358" s="208" t="s">
        <v>625</v>
      </c>
      <c r="G358" s="205"/>
      <c r="H358" s="207" t="s">
        <v>21</v>
      </c>
      <c r="I358" s="209"/>
      <c r="J358" s="205"/>
      <c r="K358" s="205"/>
      <c r="L358" s="210"/>
      <c r="M358" s="211"/>
      <c r="N358" s="212"/>
      <c r="O358" s="212"/>
      <c r="P358" s="212"/>
      <c r="Q358" s="212"/>
      <c r="R358" s="212"/>
      <c r="S358" s="212"/>
      <c r="T358" s="213"/>
      <c r="AT358" s="214" t="s">
        <v>155</v>
      </c>
      <c r="AU358" s="214" t="s">
        <v>81</v>
      </c>
      <c r="AV358" s="11" t="s">
        <v>77</v>
      </c>
      <c r="AW358" s="11" t="s">
        <v>35</v>
      </c>
      <c r="AX358" s="11" t="s">
        <v>72</v>
      </c>
      <c r="AY358" s="214" t="s">
        <v>147</v>
      </c>
    </row>
    <row r="359" spans="2:51" s="12" customFormat="1" ht="12">
      <c r="B359" s="215"/>
      <c r="C359" s="216"/>
      <c r="D359" s="206" t="s">
        <v>155</v>
      </c>
      <c r="E359" s="217" t="s">
        <v>21</v>
      </c>
      <c r="F359" s="218" t="s">
        <v>189</v>
      </c>
      <c r="G359" s="216"/>
      <c r="H359" s="219">
        <v>6</v>
      </c>
      <c r="I359" s="220"/>
      <c r="J359" s="216"/>
      <c r="K359" s="216"/>
      <c r="L359" s="221"/>
      <c r="M359" s="222"/>
      <c r="N359" s="223"/>
      <c r="O359" s="223"/>
      <c r="P359" s="223"/>
      <c r="Q359" s="223"/>
      <c r="R359" s="223"/>
      <c r="S359" s="223"/>
      <c r="T359" s="224"/>
      <c r="AT359" s="225" t="s">
        <v>155</v>
      </c>
      <c r="AU359" s="225" t="s">
        <v>81</v>
      </c>
      <c r="AV359" s="12" t="s">
        <v>81</v>
      </c>
      <c r="AW359" s="12" t="s">
        <v>35</v>
      </c>
      <c r="AX359" s="12" t="s">
        <v>72</v>
      </c>
      <c r="AY359" s="225" t="s">
        <v>147</v>
      </c>
    </row>
    <row r="360" spans="2:51" s="13" customFormat="1" ht="12">
      <c r="B360" s="226"/>
      <c r="C360" s="227"/>
      <c r="D360" s="206" t="s">
        <v>155</v>
      </c>
      <c r="E360" s="228" t="s">
        <v>21</v>
      </c>
      <c r="F360" s="229" t="s">
        <v>159</v>
      </c>
      <c r="G360" s="227"/>
      <c r="H360" s="230">
        <v>6</v>
      </c>
      <c r="I360" s="231"/>
      <c r="J360" s="227"/>
      <c r="K360" s="227"/>
      <c r="L360" s="232"/>
      <c r="M360" s="233"/>
      <c r="N360" s="234"/>
      <c r="O360" s="234"/>
      <c r="P360" s="234"/>
      <c r="Q360" s="234"/>
      <c r="R360" s="234"/>
      <c r="S360" s="234"/>
      <c r="T360" s="235"/>
      <c r="AT360" s="236" t="s">
        <v>155</v>
      </c>
      <c r="AU360" s="236" t="s">
        <v>81</v>
      </c>
      <c r="AV360" s="13" t="s">
        <v>87</v>
      </c>
      <c r="AW360" s="13" t="s">
        <v>35</v>
      </c>
      <c r="AX360" s="13" t="s">
        <v>77</v>
      </c>
      <c r="AY360" s="236" t="s">
        <v>147</v>
      </c>
    </row>
    <row r="361" spans="2:65" s="1" customFormat="1" ht="16.5" customHeight="1">
      <c r="B361" s="41"/>
      <c r="C361" s="237" t="s">
        <v>626</v>
      </c>
      <c r="D361" s="237" t="s">
        <v>243</v>
      </c>
      <c r="E361" s="238" t="s">
        <v>627</v>
      </c>
      <c r="F361" s="239" t="s">
        <v>605</v>
      </c>
      <c r="G361" s="240" t="s">
        <v>152</v>
      </c>
      <c r="H361" s="241">
        <v>1.797</v>
      </c>
      <c r="I361" s="242"/>
      <c r="J361" s="243">
        <f>ROUND(I361*H361,2)</f>
        <v>0</v>
      </c>
      <c r="K361" s="239" t="s">
        <v>21</v>
      </c>
      <c r="L361" s="244"/>
      <c r="M361" s="245" t="s">
        <v>21</v>
      </c>
      <c r="N361" s="246" t="s">
        <v>43</v>
      </c>
      <c r="O361" s="42"/>
      <c r="P361" s="201">
        <f>O361*H361</f>
        <v>0</v>
      </c>
      <c r="Q361" s="201">
        <v>0.0192</v>
      </c>
      <c r="R361" s="201">
        <f>Q361*H361</f>
        <v>0.034502399999999996</v>
      </c>
      <c r="S361" s="201">
        <v>0</v>
      </c>
      <c r="T361" s="202">
        <f>S361*H361</f>
        <v>0</v>
      </c>
      <c r="AR361" s="24" t="s">
        <v>324</v>
      </c>
      <c r="AT361" s="24" t="s">
        <v>243</v>
      </c>
      <c r="AU361" s="24" t="s">
        <v>81</v>
      </c>
      <c r="AY361" s="24" t="s">
        <v>147</v>
      </c>
      <c r="BE361" s="203">
        <f>IF(N361="základní",J361,0)</f>
        <v>0</v>
      </c>
      <c r="BF361" s="203">
        <f>IF(N361="snížená",J361,0)</f>
        <v>0</v>
      </c>
      <c r="BG361" s="203">
        <f>IF(N361="zákl. přenesená",J361,0)</f>
        <v>0</v>
      </c>
      <c r="BH361" s="203">
        <f>IF(N361="sníž. přenesená",J361,0)</f>
        <v>0</v>
      </c>
      <c r="BI361" s="203">
        <f>IF(N361="nulová",J361,0)</f>
        <v>0</v>
      </c>
      <c r="BJ361" s="24" t="s">
        <v>77</v>
      </c>
      <c r="BK361" s="203">
        <f>ROUND(I361*H361,2)</f>
        <v>0</v>
      </c>
      <c r="BL361" s="24" t="s">
        <v>247</v>
      </c>
      <c r="BM361" s="24" t="s">
        <v>628</v>
      </c>
    </row>
    <row r="362" spans="2:51" s="12" customFormat="1" ht="12">
      <c r="B362" s="215"/>
      <c r="C362" s="216"/>
      <c r="D362" s="206" t="s">
        <v>155</v>
      </c>
      <c r="E362" s="217" t="s">
        <v>21</v>
      </c>
      <c r="F362" s="218" t="s">
        <v>629</v>
      </c>
      <c r="G362" s="216"/>
      <c r="H362" s="219">
        <v>1.634</v>
      </c>
      <c r="I362" s="220"/>
      <c r="J362" s="216"/>
      <c r="K362" s="216"/>
      <c r="L362" s="221"/>
      <c r="M362" s="222"/>
      <c r="N362" s="223"/>
      <c r="O362" s="223"/>
      <c r="P362" s="223"/>
      <c r="Q362" s="223"/>
      <c r="R362" s="223"/>
      <c r="S362" s="223"/>
      <c r="T362" s="224"/>
      <c r="AT362" s="225" t="s">
        <v>155</v>
      </c>
      <c r="AU362" s="225" t="s">
        <v>81</v>
      </c>
      <c r="AV362" s="12" t="s">
        <v>81</v>
      </c>
      <c r="AW362" s="12" t="s">
        <v>35</v>
      </c>
      <c r="AX362" s="12" t="s">
        <v>77</v>
      </c>
      <c r="AY362" s="225" t="s">
        <v>147</v>
      </c>
    </row>
    <row r="363" spans="2:51" s="12" customFormat="1" ht="12">
      <c r="B363" s="215"/>
      <c r="C363" s="216"/>
      <c r="D363" s="206" t="s">
        <v>155</v>
      </c>
      <c r="E363" s="216"/>
      <c r="F363" s="218" t="s">
        <v>630</v>
      </c>
      <c r="G363" s="216"/>
      <c r="H363" s="219">
        <v>1.797</v>
      </c>
      <c r="I363" s="220"/>
      <c r="J363" s="216"/>
      <c r="K363" s="216"/>
      <c r="L363" s="221"/>
      <c r="M363" s="222"/>
      <c r="N363" s="223"/>
      <c r="O363" s="223"/>
      <c r="P363" s="223"/>
      <c r="Q363" s="223"/>
      <c r="R363" s="223"/>
      <c r="S363" s="223"/>
      <c r="T363" s="224"/>
      <c r="AT363" s="225" t="s">
        <v>155</v>
      </c>
      <c r="AU363" s="225" t="s">
        <v>81</v>
      </c>
      <c r="AV363" s="12" t="s">
        <v>81</v>
      </c>
      <c r="AW363" s="12" t="s">
        <v>6</v>
      </c>
      <c r="AX363" s="12" t="s">
        <v>77</v>
      </c>
      <c r="AY363" s="225" t="s">
        <v>147</v>
      </c>
    </row>
    <row r="364" spans="2:65" s="1" customFormat="1" ht="16.5" customHeight="1">
      <c r="B364" s="41"/>
      <c r="C364" s="192" t="s">
        <v>631</v>
      </c>
      <c r="D364" s="192" t="s">
        <v>149</v>
      </c>
      <c r="E364" s="193" t="s">
        <v>632</v>
      </c>
      <c r="F364" s="194" t="s">
        <v>633</v>
      </c>
      <c r="G364" s="195" t="s">
        <v>152</v>
      </c>
      <c r="H364" s="196">
        <v>10.65</v>
      </c>
      <c r="I364" s="197"/>
      <c r="J364" s="198">
        <f>ROUND(I364*H364,2)</f>
        <v>0</v>
      </c>
      <c r="K364" s="194" t="s">
        <v>153</v>
      </c>
      <c r="L364" s="61"/>
      <c r="M364" s="199" t="s">
        <v>21</v>
      </c>
      <c r="N364" s="200" t="s">
        <v>43</v>
      </c>
      <c r="O364" s="42"/>
      <c r="P364" s="201">
        <f>O364*H364</f>
        <v>0</v>
      </c>
      <c r="Q364" s="201">
        <v>0.0003</v>
      </c>
      <c r="R364" s="201">
        <f>Q364*H364</f>
        <v>0.003195</v>
      </c>
      <c r="S364" s="201">
        <v>0</v>
      </c>
      <c r="T364" s="202">
        <f>S364*H364</f>
        <v>0</v>
      </c>
      <c r="AR364" s="24" t="s">
        <v>247</v>
      </c>
      <c r="AT364" s="24" t="s">
        <v>149</v>
      </c>
      <c r="AU364" s="24" t="s">
        <v>81</v>
      </c>
      <c r="AY364" s="24" t="s">
        <v>147</v>
      </c>
      <c r="BE364" s="203">
        <f>IF(N364="základní",J364,0)</f>
        <v>0</v>
      </c>
      <c r="BF364" s="203">
        <f>IF(N364="snížená",J364,0)</f>
        <v>0</v>
      </c>
      <c r="BG364" s="203">
        <f>IF(N364="zákl. přenesená",J364,0)</f>
        <v>0</v>
      </c>
      <c r="BH364" s="203">
        <f>IF(N364="sníž. přenesená",J364,0)</f>
        <v>0</v>
      </c>
      <c r="BI364" s="203">
        <f>IF(N364="nulová",J364,0)</f>
        <v>0</v>
      </c>
      <c r="BJ364" s="24" t="s">
        <v>77</v>
      </c>
      <c r="BK364" s="203">
        <f>ROUND(I364*H364,2)</f>
        <v>0</v>
      </c>
      <c r="BL364" s="24" t="s">
        <v>247</v>
      </c>
      <c r="BM364" s="24" t="s">
        <v>634</v>
      </c>
    </row>
    <row r="365" spans="2:65" s="1" customFormat="1" ht="16.5" customHeight="1">
      <c r="B365" s="41"/>
      <c r="C365" s="192" t="s">
        <v>635</v>
      </c>
      <c r="D365" s="192" t="s">
        <v>149</v>
      </c>
      <c r="E365" s="193" t="s">
        <v>636</v>
      </c>
      <c r="F365" s="194" t="s">
        <v>637</v>
      </c>
      <c r="G365" s="195" t="s">
        <v>177</v>
      </c>
      <c r="H365" s="196">
        <v>2.4</v>
      </c>
      <c r="I365" s="197"/>
      <c r="J365" s="198">
        <f>ROUND(I365*H365,2)</f>
        <v>0</v>
      </c>
      <c r="K365" s="194" t="s">
        <v>153</v>
      </c>
      <c r="L365" s="61"/>
      <c r="M365" s="199" t="s">
        <v>21</v>
      </c>
      <c r="N365" s="200" t="s">
        <v>43</v>
      </c>
      <c r="O365" s="42"/>
      <c r="P365" s="201">
        <f>O365*H365</f>
        <v>0</v>
      </c>
      <c r="Q365" s="201">
        <v>0.0002</v>
      </c>
      <c r="R365" s="201">
        <f>Q365*H365</f>
        <v>0.00048</v>
      </c>
      <c r="S365" s="201">
        <v>0</v>
      </c>
      <c r="T365" s="202">
        <f>S365*H365</f>
        <v>0</v>
      </c>
      <c r="AR365" s="24" t="s">
        <v>247</v>
      </c>
      <c r="AT365" s="24" t="s">
        <v>149</v>
      </c>
      <c r="AU365" s="24" t="s">
        <v>81</v>
      </c>
      <c r="AY365" s="24" t="s">
        <v>147</v>
      </c>
      <c r="BE365" s="203">
        <f>IF(N365="základní",J365,0)</f>
        <v>0</v>
      </c>
      <c r="BF365" s="203">
        <f>IF(N365="snížená",J365,0)</f>
        <v>0</v>
      </c>
      <c r="BG365" s="203">
        <f>IF(N365="zákl. přenesená",J365,0)</f>
        <v>0</v>
      </c>
      <c r="BH365" s="203">
        <f>IF(N365="sníž. přenesená",J365,0)</f>
        <v>0</v>
      </c>
      <c r="BI365" s="203">
        <f>IF(N365="nulová",J365,0)</f>
        <v>0</v>
      </c>
      <c r="BJ365" s="24" t="s">
        <v>77</v>
      </c>
      <c r="BK365" s="203">
        <f>ROUND(I365*H365,2)</f>
        <v>0</v>
      </c>
      <c r="BL365" s="24" t="s">
        <v>247</v>
      </c>
      <c r="BM365" s="24" t="s">
        <v>638</v>
      </c>
    </row>
    <row r="366" spans="2:65" s="1" customFormat="1" ht="16.5" customHeight="1">
      <c r="B366" s="41"/>
      <c r="C366" s="237" t="s">
        <v>639</v>
      </c>
      <c r="D366" s="237" t="s">
        <v>243</v>
      </c>
      <c r="E366" s="238" t="s">
        <v>640</v>
      </c>
      <c r="F366" s="239" t="s">
        <v>641</v>
      </c>
      <c r="G366" s="240" t="s">
        <v>241</v>
      </c>
      <c r="H366" s="241">
        <v>3</v>
      </c>
      <c r="I366" s="242"/>
      <c r="J366" s="243">
        <f>ROUND(I366*H366,2)</f>
        <v>0</v>
      </c>
      <c r="K366" s="239" t="s">
        <v>153</v>
      </c>
      <c r="L366" s="244"/>
      <c r="M366" s="245" t="s">
        <v>21</v>
      </c>
      <c r="N366" s="246" t="s">
        <v>43</v>
      </c>
      <c r="O366" s="42"/>
      <c r="P366" s="201">
        <f>O366*H366</f>
        <v>0</v>
      </c>
      <c r="Q366" s="201">
        <v>6E-05</v>
      </c>
      <c r="R366" s="201">
        <f>Q366*H366</f>
        <v>0.00018</v>
      </c>
      <c r="S366" s="201">
        <v>0</v>
      </c>
      <c r="T366" s="202">
        <f>S366*H366</f>
        <v>0</v>
      </c>
      <c r="AR366" s="24" t="s">
        <v>324</v>
      </c>
      <c r="AT366" s="24" t="s">
        <v>243</v>
      </c>
      <c r="AU366" s="24" t="s">
        <v>81</v>
      </c>
      <c r="AY366" s="24" t="s">
        <v>147</v>
      </c>
      <c r="BE366" s="203">
        <f>IF(N366="základní",J366,0)</f>
        <v>0</v>
      </c>
      <c r="BF366" s="203">
        <f>IF(N366="snížená",J366,0)</f>
        <v>0</v>
      </c>
      <c r="BG366" s="203">
        <f>IF(N366="zákl. přenesená",J366,0)</f>
        <v>0</v>
      </c>
      <c r="BH366" s="203">
        <f>IF(N366="sníž. přenesená",J366,0)</f>
        <v>0</v>
      </c>
      <c r="BI366" s="203">
        <f>IF(N366="nulová",J366,0)</f>
        <v>0</v>
      </c>
      <c r="BJ366" s="24" t="s">
        <v>77</v>
      </c>
      <c r="BK366" s="203">
        <f>ROUND(I366*H366,2)</f>
        <v>0</v>
      </c>
      <c r="BL366" s="24" t="s">
        <v>247</v>
      </c>
      <c r="BM366" s="24" t="s">
        <v>642</v>
      </c>
    </row>
    <row r="367" spans="2:51" s="12" customFormat="1" ht="12">
      <c r="B367" s="215"/>
      <c r="C367" s="216"/>
      <c r="D367" s="206" t="s">
        <v>155</v>
      </c>
      <c r="E367" s="216"/>
      <c r="F367" s="218" t="s">
        <v>643</v>
      </c>
      <c r="G367" s="216"/>
      <c r="H367" s="219">
        <v>3</v>
      </c>
      <c r="I367" s="220"/>
      <c r="J367" s="216"/>
      <c r="K367" s="216"/>
      <c r="L367" s="221"/>
      <c r="M367" s="222"/>
      <c r="N367" s="223"/>
      <c r="O367" s="223"/>
      <c r="P367" s="223"/>
      <c r="Q367" s="223"/>
      <c r="R367" s="223"/>
      <c r="S367" s="223"/>
      <c r="T367" s="224"/>
      <c r="AT367" s="225" t="s">
        <v>155</v>
      </c>
      <c r="AU367" s="225" t="s">
        <v>81</v>
      </c>
      <c r="AV367" s="12" t="s">
        <v>81</v>
      </c>
      <c r="AW367" s="12" t="s">
        <v>6</v>
      </c>
      <c r="AX367" s="12" t="s">
        <v>77</v>
      </c>
      <c r="AY367" s="225" t="s">
        <v>147</v>
      </c>
    </row>
    <row r="368" spans="2:65" s="1" customFormat="1" ht="16.5" customHeight="1">
      <c r="B368" s="41"/>
      <c r="C368" s="192" t="s">
        <v>644</v>
      </c>
      <c r="D368" s="192" t="s">
        <v>149</v>
      </c>
      <c r="E368" s="193" t="s">
        <v>645</v>
      </c>
      <c r="F368" s="194" t="s">
        <v>646</v>
      </c>
      <c r="G368" s="195" t="s">
        <v>333</v>
      </c>
      <c r="H368" s="196">
        <v>0.512</v>
      </c>
      <c r="I368" s="197"/>
      <c r="J368" s="198">
        <f>ROUND(I368*H368,2)</f>
        <v>0</v>
      </c>
      <c r="K368" s="194" t="s">
        <v>153</v>
      </c>
      <c r="L368" s="61"/>
      <c r="M368" s="199" t="s">
        <v>21</v>
      </c>
      <c r="N368" s="200" t="s">
        <v>43</v>
      </c>
      <c r="O368" s="42"/>
      <c r="P368" s="201">
        <f>O368*H368</f>
        <v>0</v>
      </c>
      <c r="Q368" s="201">
        <v>0</v>
      </c>
      <c r="R368" s="201">
        <f>Q368*H368</f>
        <v>0</v>
      </c>
      <c r="S368" s="201">
        <v>0</v>
      </c>
      <c r="T368" s="202">
        <f>S368*H368</f>
        <v>0</v>
      </c>
      <c r="AR368" s="24" t="s">
        <v>247</v>
      </c>
      <c r="AT368" s="24" t="s">
        <v>149</v>
      </c>
      <c r="AU368" s="24" t="s">
        <v>81</v>
      </c>
      <c r="AY368" s="24" t="s">
        <v>147</v>
      </c>
      <c r="BE368" s="203">
        <f>IF(N368="základní",J368,0)</f>
        <v>0</v>
      </c>
      <c r="BF368" s="203">
        <f>IF(N368="snížená",J368,0)</f>
        <v>0</v>
      </c>
      <c r="BG368" s="203">
        <f>IF(N368="zákl. přenesená",J368,0)</f>
        <v>0</v>
      </c>
      <c r="BH368" s="203">
        <f>IF(N368="sníž. přenesená",J368,0)</f>
        <v>0</v>
      </c>
      <c r="BI368" s="203">
        <f>IF(N368="nulová",J368,0)</f>
        <v>0</v>
      </c>
      <c r="BJ368" s="24" t="s">
        <v>77</v>
      </c>
      <c r="BK368" s="203">
        <f>ROUND(I368*H368,2)</f>
        <v>0</v>
      </c>
      <c r="BL368" s="24" t="s">
        <v>247</v>
      </c>
      <c r="BM368" s="24" t="s">
        <v>647</v>
      </c>
    </row>
    <row r="369" spans="2:63" s="10" customFormat="1" ht="29.85" customHeight="1">
      <c r="B369" s="176"/>
      <c r="C369" s="177"/>
      <c r="D369" s="178" t="s">
        <v>71</v>
      </c>
      <c r="E369" s="190" t="s">
        <v>648</v>
      </c>
      <c r="F369" s="190" t="s">
        <v>649</v>
      </c>
      <c r="G369" s="177"/>
      <c r="H369" s="177"/>
      <c r="I369" s="180"/>
      <c r="J369" s="191">
        <f>BK369</f>
        <v>0</v>
      </c>
      <c r="K369" s="177"/>
      <c r="L369" s="182"/>
      <c r="M369" s="183"/>
      <c r="N369" s="184"/>
      <c r="O369" s="184"/>
      <c r="P369" s="185">
        <f>SUM(P370:P439)</f>
        <v>0</v>
      </c>
      <c r="Q369" s="184"/>
      <c r="R369" s="185">
        <f>SUM(R370:R439)</f>
        <v>1.2969515700000003</v>
      </c>
      <c r="S369" s="184"/>
      <c r="T369" s="186">
        <f>SUM(T370:T439)</f>
        <v>0.318</v>
      </c>
      <c r="AR369" s="187" t="s">
        <v>81</v>
      </c>
      <c r="AT369" s="188" t="s">
        <v>71</v>
      </c>
      <c r="AU369" s="188" t="s">
        <v>77</v>
      </c>
      <c r="AY369" s="187" t="s">
        <v>147</v>
      </c>
      <c r="BK369" s="189">
        <f>SUM(BK370:BK439)</f>
        <v>0</v>
      </c>
    </row>
    <row r="370" spans="2:65" s="1" customFormat="1" ht="16.5" customHeight="1">
      <c r="B370" s="41"/>
      <c r="C370" s="192" t="s">
        <v>650</v>
      </c>
      <c r="D370" s="192" t="s">
        <v>149</v>
      </c>
      <c r="E370" s="193" t="s">
        <v>651</v>
      </c>
      <c r="F370" s="194" t="s">
        <v>652</v>
      </c>
      <c r="G370" s="195" t="s">
        <v>152</v>
      </c>
      <c r="H370" s="196">
        <v>123.29</v>
      </c>
      <c r="I370" s="197"/>
      <c r="J370" s="198">
        <f>ROUND(I370*H370,2)</f>
        <v>0</v>
      </c>
      <c r="K370" s="194" t="s">
        <v>153</v>
      </c>
      <c r="L370" s="61"/>
      <c r="M370" s="199" t="s">
        <v>21</v>
      </c>
      <c r="N370" s="200" t="s">
        <v>43</v>
      </c>
      <c r="O370" s="42"/>
      <c r="P370" s="201">
        <f>O370*H370</f>
        <v>0</v>
      </c>
      <c r="Q370" s="201">
        <v>0</v>
      </c>
      <c r="R370" s="201">
        <f>Q370*H370</f>
        <v>0</v>
      </c>
      <c r="S370" s="201">
        <v>0</v>
      </c>
      <c r="T370" s="202">
        <f>S370*H370</f>
        <v>0</v>
      </c>
      <c r="AR370" s="24" t="s">
        <v>247</v>
      </c>
      <c r="AT370" s="24" t="s">
        <v>149</v>
      </c>
      <c r="AU370" s="24" t="s">
        <v>81</v>
      </c>
      <c r="AY370" s="24" t="s">
        <v>147</v>
      </c>
      <c r="BE370" s="203">
        <f>IF(N370="základní",J370,0)</f>
        <v>0</v>
      </c>
      <c r="BF370" s="203">
        <f>IF(N370="snížená",J370,0)</f>
        <v>0</v>
      </c>
      <c r="BG370" s="203">
        <f>IF(N370="zákl. přenesená",J370,0)</f>
        <v>0</v>
      </c>
      <c r="BH370" s="203">
        <f>IF(N370="sníž. přenesená",J370,0)</f>
        <v>0</v>
      </c>
      <c r="BI370" s="203">
        <f>IF(N370="nulová",J370,0)</f>
        <v>0</v>
      </c>
      <c r="BJ370" s="24" t="s">
        <v>77</v>
      </c>
      <c r="BK370" s="203">
        <f>ROUND(I370*H370,2)</f>
        <v>0</v>
      </c>
      <c r="BL370" s="24" t="s">
        <v>247</v>
      </c>
      <c r="BM370" s="24" t="s">
        <v>653</v>
      </c>
    </row>
    <row r="371" spans="2:51" s="12" customFormat="1" ht="12">
      <c r="B371" s="215"/>
      <c r="C371" s="216"/>
      <c r="D371" s="206" t="s">
        <v>155</v>
      </c>
      <c r="E371" s="217" t="s">
        <v>21</v>
      </c>
      <c r="F371" s="218" t="s">
        <v>654</v>
      </c>
      <c r="G371" s="216"/>
      <c r="H371" s="219">
        <v>123.29</v>
      </c>
      <c r="I371" s="220"/>
      <c r="J371" s="216"/>
      <c r="K371" s="216"/>
      <c r="L371" s="221"/>
      <c r="M371" s="222"/>
      <c r="N371" s="223"/>
      <c r="O371" s="223"/>
      <c r="P371" s="223"/>
      <c r="Q371" s="223"/>
      <c r="R371" s="223"/>
      <c r="S371" s="223"/>
      <c r="T371" s="224"/>
      <c r="AT371" s="225" t="s">
        <v>155</v>
      </c>
      <c r="AU371" s="225" t="s">
        <v>81</v>
      </c>
      <c r="AV371" s="12" t="s">
        <v>81</v>
      </c>
      <c r="AW371" s="12" t="s">
        <v>35</v>
      </c>
      <c r="AX371" s="12" t="s">
        <v>77</v>
      </c>
      <c r="AY371" s="225" t="s">
        <v>147</v>
      </c>
    </row>
    <row r="372" spans="2:65" s="1" customFormat="1" ht="16.5" customHeight="1">
      <c r="B372" s="41"/>
      <c r="C372" s="192" t="s">
        <v>655</v>
      </c>
      <c r="D372" s="192" t="s">
        <v>149</v>
      </c>
      <c r="E372" s="193" t="s">
        <v>656</v>
      </c>
      <c r="F372" s="194" t="s">
        <v>657</v>
      </c>
      <c r="G372" s="195" t="s">
        <v>152</v>
      </c>
      <c r="H372" s="196">
        <v>11</v>
      </c>
      <c r="I372" s="197"/>
      <c r="J372" s="198">
        <f>ROUND(I372*H372,2)</f>
        <v>0</v>
      </c>
      <c r="K372" s="194" t="s">
        <v>153</v>
      </c>
      <c r="L372" s="61"/>
      <c r="M372" s="199" t="s">
        <v>21</v>
      </c>
      <c r="N372" s="200" t="s">
        <v>43</v>
      </c>
      <c r="O372" s="42"/>
      <c r="P372" s="201">
        <f>O372*H372</f>
        <v>0</v>
      </c>
      <c r="Q372" s="201">
        <v>0</v>
      </c>
      <c r="R372" s="201">
        <f>Q372*H372</f>
        <v>0</v>
      </c>
      <c r="S372" s="201">
        <v>0</v>
      </c>
      <c r="T372" s="202">
        <f>S372*H372</f>
        <v>0</v>
      </c>
      <c r="AR372" s="24" t="s">
        <v>247</v>
      </c>
      <c r="AT372" s="24" t="s">
        <v>149</v>
      </c>
      <c r="AU372" s="24" t="s">
        <v>81</v>
      </c>
      <c r="AY372" s="24" t="s">
        <v>147</v>
      </c>
      <c r="BE372" s="203">
        <f>IF(N372="základní",J372,0)</f>
        <v>0</v>
      </c>
      <c r="BF372" s="203">
        <f>IF(N372="snížená",J372,0)</f>
        <v>0</v>
      </c>
      <c r="BG372" s="203">
        <f>IF(N372="zákl. přenesená",J372,0)</f>
        <v>0</v>
      </c>
      <c r="BH372" s="203">
        <f>IF(N372="sníž. přenesená",J372,0)</f>
        <v>0</v>
      </c>
      <c r="BI372" s="203">
        <f>IF(N372="nulová",J372,0)</f>
        <v>0</v>
      </c>
      <c r="BJ372" s="24" t="s">
        <v>77</v>
      </c>
      <c r="BK372" s="203">
        <f>ROUND(I372*H372,2)</f>
        <v>0</v>
      </c>
      <c r="BL372" s="24" t="s">
        <v>247</v>
      </c>
      <c r="BM372" s="24" t="s">
        <v>658</v>
      </c>
    </row>
    <row r="373" spans="2:65" s="1" customFormat="1" ht="16.5" customHeight="1">
      <c r="B373" s="41"/>
      <c r="C373" s="192" t="s">
        <v>659</v>
      </c>
      <c r="D373" s="192" t="s">
        <v>149</v>
      </c>
      <c r="E373" s="193" t="s">
        <v>660</v>
      </c>
      <c r="F373" s="194" t="s">
        <v>661</v>
      </c>
      <c r="G373" s="195" t="s">
        <v>152</v>
      </c>
      <c r="H373" s="196">
        <v>123.29</v>
      </c>
      <c r="I373" s="197"/>
      <c r="J373" s="198">
        <f>ROUND(I373*H373,2)</f>
        <v>0</v>
      </c>
      <c r="K373" s="194" t="s">
        <v>153</v>
      </c>
      <c r="L373" s="61"/>
      <c r="M373" s="199" t="s">
        <v>21</v>
      </c>
      <c r="N373" s="200" t="s">
        <v>43</v>
      </c>
      <c r="O373" s="42"/>
      <c r="P373" s="201">
        <f>O373*H373</f>
        <v>0</v>
      </c>
      <c r="Q373" s="201">
        <v>0</v>
      </c>
      <c r="R373" s="201">
        <f>Q373*H373</f>
        <v>0</v>
      </c>
      <c r="S373" s="201">
        <v>0</v>
      </c>
      <c r="T373" s="202">
        <f>S373*H373</f>
        <v>0</v>
      </c>
      <c r="AR373" s="24" t="s">
        <v>247</v>
      </c>
      <c r="AT373" s="24" t="s">
        <v>149</v>
      </c>
      <c r="AU373" s="24" t="s">
        <v>81</v>
      </c>
      <c r="AY373" s="24" t="s">
        <v>147</v>
      </c>
      <c r="BE373" s="203">
        <f>IF(N373="základní",J373,0)</f>
        <v>0</v>
      </c>
      <c r="BF373" s="203">
        <f>IF(N373="snížená",J373,0)</f>
        <v>0</v>
      </c>
      <c r="BG373" s="203">
        <f>IF(N373="zákl. přenesená",J373,0)</f>
        <v>0</v>
      </c>
      <c r="BH373" s="203">
        <f>IF(N373="sníž. přenesená",J373,0)</f>
        <v>0</v>
      </c>
      <c r="BI373" s="203">
        <f>IF(N373="nulová",J373,0)</f>
        <v>0</v>
      </c>
      <c r="BJ373" s="24" t="s">
        <v>77</v>
      </c>
      <c r="BK373" s="203">
        <f>ROUND(I373*H373,2)</f>
        <v>0</v>
      </c>
      <c r="BL373" s="24" t="s">
        <v>247</v>
      </c>
      <c r="BM373" s="24" t="s">
        <v>662</v>
      </c>
    </row>
    <row r="374" spans="2:65" s="1" customFormat="1" ht="25.5" customHeight="1">
      <c r="B374" s="41"/>
      <c r="C374" s="192" t="s">
        <v>663</v>
      </c>
      <c r="D374" s="192" t="s">
        <v>149</v>
      </c>
      <c r="E374" s="193" t="s">
        <v>664</v>
      </c>
      <c r="F374" s="194" t="s">
        <v>665</v>
      </c>
      <c r="G374" s="195" t="s">
        <v>152</v>
      </c>
      <c r="H374" s="196">
        <v>123.29</v>
      </c>
      <c r="I374" s="197"/>
      <c r="J374" s="198">
        <f>ROUND(I374*H374,2)</f>
        <v>0</v>
      </c>
      <c r="K374" s="194" t="s">
        <v>153</v>
      </c>
      <c r="L374" s="61"/>
      <c r="M374" s="199" t="s">
        <v>21</v>
      </c>
      <c r="N374" s="200" t="s">
        <v>43</v>
      </c>
      <c r="O374" s="42"/>
      <c r="P374" s="201">
        <f>O374*H374</f>
        <v>0</v>
      </c>
      <c r="Q374" s="201">
        <v>3E-05</v>
      </c>
      <c r="R374" s="201">
        <f>Q374*H374</f>
        <v>0.0036987</v>
      </c>
      <c r="S374" s="201">
        <v>0</v>
      </c>
      <c r="T374" s="202">
        <f>S374*H374</f>
        <v>0</v>
      </c>
      <c r="AR374" s="24" t="s">
        <v>247</v>
      </c>
      <c r="AT374" s="24" t="s">
        <v>149</v>
      </c>
      <c r="AU374" s="24" t="s">
        <v>81</v>
      </c>
      <c r="AY374" s="24" t="s">
        <v>147</v>
      </c>
      <c r="BE374" s="203">
        <f>IF(N374="základní",J374,0)</f>
        <v>0</v>
      </c>
      <c r="BF374" s="203">
        <f>IF(N374="snížená",J374,0)</f>
        <v>0</v>
      </c>
      <c r="BG374" s="203">
        <f>IF(N374="zákl. přenesená",J374,0)</f>
        <v>0</v>
      </c>
      <c r="BH374" s="203">
        <f>IF(N374="sníž. přenesená",J374,0)</f>
        <v>0</v>
      </c>
      <c r="BI374" s="203">
        <f>IF(N374="nulová",J374,0)</f>
        <v>0</v>
      </c>
      <c r="BJ374" s="24" t="s">
        <v>77</v>
      </c>
      <c r="BK374" s="203">
        <f>ROUND(I374*H374,2)</f>
        <v>0</v>
      </c>
      <c r="BL374" s="24" t="s">
        <v>247</v>
      </c>
      <c r="BM374" s="24" t="s">
        <v>666</v>
      </c>
    </row>
    <row r="375" spans="2:65" s="1" customFormat="1" ht="16.5" customHeight="1">
      <c r="B375" s="41"/>
      <c r="C375" s="192" t="s">
        <v>667</v>
      </c>
      <c r="D375" s="192" t="s">
        <v>149</v>
      </c>
      <c r="E375" s="193" t="s">
        <v>668</v>
      </c>
      <c r="F375" s="194" t="s">
        <v>669</v>
      </c>
      <c r="G375" s="195" t="s">
        <v>152</v>
      </c>
      <c r="H375" s="196">
        <v>123.29</v>
      </c>
      <c r="I375" s="197"/>
      <c r="J375" s="198">
        <f>ROUND(I375*H375,2)</f>
        <v>0</v>
      </c>
      <c r="K375" s="194" t="s">
        <v>153</v>
      </c>
      <c r="L375" s="61"/>
      <c r="M375" s="199" t="s">
        <v>21</v>
      </c>
      <c r="N375" s="200" t="s">
        <v>43</v>
      </c>
      <c r="O375" s="42"/>
      <c r="P375" s="201">
        <f>O375*H375</f>
        <v>0</v>
      </c>
      <c r="Q375" s="201">
        <v>0.00758</v>
      </c>
      <c r="R375" s="201">
        <f>Q375*H375</f>
        <v>0.9345382</v>
      </c>
      <c r="S375" s="201">
        <v>0</v>
      </c>
      <c r="T375" s="202">
        <f>S375*H375</f>
        <v>0</v>
      </c>
      <c r="AR375" s="24" t="s">
        <v>247</v>
      </c>
      <c r="AT375" s="24" t="s">
        <v>149</v>
      </c>
      <c r="AU375" s="24" t="s">
        <v>81</v>
      </c>
      <c r="AY375" s="24" t="s">
        <v>147</v>
      </c>
      <c r="BE375" s="203">
        <f>IF(N375="základní",J375,0)</f>
        <v>0</v>
      </c>
      <c r="BF375" s="203">
        <f>IF(N375="snížená",J375,0)</f>
        <v>0</v>
      </c>
      <c r="BG375" s="203">
        <f>IF(N375="zákl. přenesená",J375,0)</f>
        <v>0</v>
      </c>
      <c r="BH375" s="203">
        <f>IF(N375="sníž. přenesená",J375,0)</f>
        <v>0</v>
      </c>
      <c r="BI375" s="203">
        <f>IF(N375="nulová",J375,0)</f>
        <v>0</v>
      </c>
      <c r="BJ375" s="24" t="s">
        <v>77</v>
      </c>
      <c r="BK375" s="203">
        <f>ROUND(I375*H375,2)</f>
        <v>0</v>
      </c>
      <c r="BL375" s="24" t="s">
        <v>247</v>
      </c>
      <c r="BM375" s="24" t="s">
        <v>670</v>
      </c>
    </row>
    <row r="376" spans="2:65" s="1" customFormat="1" ht="16.5" customHeight="1">
      <c r="B376" s="41"/>
      <c r="C376" s="192" t="s">
        <v>671</v>
      </c>
      <c r="D376" s="192" t="s">
        <v>149</v>
      </c>
      <c r="E376" s="193" t="s">
        <v>672</v>
      </c>
      <c r="F376" s="194" t="s">
        <v>673</v>
      </c>
      <c r="G376" s="195" t="s">
        <v>152</v>
      </c>
      <c r="H376" s="196">
        <v>97.92</v>
      </c>
      <c r="I376" s="197"/>
      <c r="J376" s="198">
        <f>ROUND(I376*H376,2)</f>
        <v>0</v>
      </c>
      <c r="K376" s="194" t="s">
        <v>153</v>
      </c>
      <c r="L376" s="61"/>
      <c r="M376" s="199" t="s">
        <v>21</v>
      </c>
      <c r="N376" s="200" t="s">
        <v>43</v>
      </c>
      <c r="O376" s="42"/>
      <c r="P376" s="201">
        <f>O376*H376</f>
        <v>0</v>
      </c>
      <c r="Q376" s="201">
        <v>0</v>
      </c>
      <c r="R376" s="201">
        <f>Q376*H376</f>
        <v>0</v>
      </c>
      <c r="S376" s="201">
        <v>0.003</v>
      </c>
      <c r="T376" s="202">
        <f>S376*H376</f>
        <v>0.29376</v>
      </c>
      <c r="AR376" s="24" t="s">
        <v>247</v>
      </c>
      <c r="AT376" s="24" t="s">
        <v>149</v>
      </c>
      <c r="AU376" s="24" t="s">
        <v>81</v>
      </c>
      <c r="AY376" s="24" t="s">
        <v>147</v>
      </c>
      <c r="BE376" s="203">
        <f>IF(N376="základní",J376,0)</f>
        <v>0</v>
      </c>
      <c r="BF376" s="203">
        <f>IF(N376="snížená",J376,0)</f>
        <v>0</v>
      </c>
      <c r="BG376" s="203">
        <f>IF(N376="zákl. přenesená",J376,0)</f>
        <v>0</v>
      </c>
      <c r="BH376" s="203">
        <f>IF(N376="sníž. přenesená",J376,0)</f>
        <v>0</v>
      </c>
      <c r="BI376" s="203">
        <f>IF(N376="nulová",J376,0)</f>
        <v>0</v>
      </c>
      <c r="BJ376" s="24" t="s">
        <v>77</v>
      </c>
      <c r="BK376" s="203">
        <f>ROUND(I376*H376,2)</f>
        <v>0</v>
      </c>
      <c r="BL376" s="24" t="s">
        <v>247</v>
      </c>
      <c r="BM376" s="24" t="s">
        <v>674</v>
      </c>
    </row>
    <row r="377" spans="2:51" s="11" customFormat="1" ht="12">
      <c r="B377" s="204"/>
      <c r="C377" s="205"/>
      <c r="D377" s="206" t="s">
        <v>155</v>
      </c>
      <c r="E377" s="207" t="s">
        <v>21</v>
      </c>
      <c r="F377" s="208" t="s">
        <v>467</v>
      </c>
      <c r="G377" s="205"/>
      <c r="H377" s="207" t="s">
        <v>21</v>
      </c>
      <c r="I377" s="209"/>
      <c r="J377" s="205"/>
      <c r="K377" s="205"/>
      <c r="L377" s="210"/>
      <c r="M377" s="211"/>
      <c r="N377" s="212"/>
      <c r="O377" s="212"/>
      <c r="P377" s="212"/>
      <c r="Q377" s="212"/>
      <c r="R377" s="212"/>
      <c r="S377" s="212"/>
      <c r="T377" s="213"/>
      <c r="AT377" s="214" t="s">
        <v>155</v>
      </c>
      <c r="AU377" s="214" t="s">
        <v>81</v>
      </c>
      <c r="AV377" s="11" t="s">
        <v>77</v>
      </c>
      <c r="AW377" s="11" t="s">
        <v>35</v>
      </c>
      <c r="AX377" s="11" t="s">
        <v>72</v>
      </c>
      <c r="AY377" s="214" t="s">
        <v>147</v>
      </c>
    </row>
    <row r="378" spans="2:51" s="12" customFormat="1" ht="12">
      <c r="B378" s="215"/>
      <c r="C378" s="216"/>
      <c r="D378" s="206" t="s">
        <v>155</v>
      </c>
      <c r="E378" s="217" t="s">
        <v>21</v>
      </c>
      <c r="F378" s="218" t="s">
        <v>675</v>
      </c>
      <c r="G378" s="216"/>
      <c r="H378" s="219">
        <v>35.95</v>
      </c>
      <c r="I378" s="220"/>
      <c r="J378" s="216"/>
      <c r="K378" s="216"/>
      <c r="L378" s="221"/>
      <c r="M378" s="222"/>
      <c r="N378" s="223"/>
      <c r="O378" s="223"/>
      <c r="P378" s="223"/>
      <c r="Q378" s="223"/>
      <c r="R378" s="223"/>
      <c r="S378" s="223"/>
      <c r="T378" s="224"/>
      <c r="AT378" s="225" t="s">
        <v>155</v>
      </c>
      <c r="AU378" s="225" t="s">
        <v>81</v>
      </c>
      <c r="AV378" s="12" t="s">
        <v>81</v>
      </c>
      <c r="AW378" s="12" t="s">
        <v>35</v>
      </c>
      <c r="AX378" s="12" t="s">
        <v>72</v>
      </c>
      <c r="AY378" s="225" t="s">
        <v>147</v>
      </c>
    </row>
    <row r="379" spans="2:51" s="11" customFormat="1" ht="12">
      <c r="B379" s="204"/>
      <c r="C379" s="205"/>
      <c r="D379" s="206" t="s">
        <v>155</v>
      </c>
      <c r="E379" s="207" t="s">
        <v>21</v>
      </c>
      <c r="F379" s="208" t="s">
        <v>676</v>
      </c>
      <c r="G379" s="205"/>
      <c r="H379" s="207" t="s">
        <v>21</v>
      </c>
      <c r="I379" s="209"/>
      <c r="J379" s="205"/>
      <c r="K379" s="205"/>
      <c r="L379" s="210"/>
      <c r="M379" s="211"/>
      <c r="N379" s="212"/>
      <c r="O379" s="212"/>
      <c r="P379" s="212"/>
      <c r="Q379" s="212"/>
      <c r="R379" s="212"/>
      <c r="S379" s="212"/>
      <c r="T379" s="213"/>
      <c r="AT379" s="214" t="s">
        <v>155</v>
      </c>
      <c r="AU379" s="214" t="s">
        <v>81</v>
      </c>
      <c r="AV379" s="11" t="s">
        <v>77</v>
      </c>
      <c r="AW379" s="11" t="s">
        <v>35</v>
      </c>
      <c r="AX379" s="11" t="s">
        <v>72</v>
      </c>
      <c r="AY379" s="214" t="s">
        <v>147</v>
      </c>
    </row>
    <row r="380" spans="2:51" s="12" customFormat="1" ht="12">
      <c r="B380" s="215"/>
      <c r="C380" s="216"/>
      <c r="D380" s="206" t="s">
        <v>155</v>
      </c>
      <c r="E380" s="217" t="s">
        <v>21</v>
      </c>
      <c r="F380" s="218" t="s">
        <v>677</v>
      </c>
      <c r="G380" s="216"/>
      <c r="H380" s="219">
        <v>11.47</v>
      </c>
      <c r="I380" s="220"/>
      <c r="J380" s="216"/>
      <c r="K380" s="216"/>
      <c r="L380" s="221"/>
      <c r="M380" s="222"/>
      <c r="N380" s="223"/>
      <c r="O380" s="223"/>
      <c r="P380" s="223"/>
      <c r="Q380" s="223"/>
      <c r="R380" s="223"/>
      <c r="S380" s="223"/>
      <c r="T380" s="224"/>
      <c r="AT380" s="225" t="s">
        <v>155</v>
      </c>
      <c r="AU380" s="225" t="s">
        <v>81</v>
      </c>
      <c r="AV380" s="12" t="s">
        <v>81</v>
      </c>
      <c r="AW380" s="12" t="s">
        <v>35</v>
      </c>
      <c r="AX380" s="12" t="s">
        <v>72</v>
      </c>
      <c r="AY380" s="225" t="s">
        <v>147</v>
      </c>
    </row>
    <row r="381" spans="2:51" s="11" customFormat="1" ht="12">
      <c r="B381" s="204"/>
      <c r="C381" s="205"/>
      <c r="D381" s="206" t="s">
        <v>155</v>
      </c>
      <c r="E381" s="207" t="s">
        <v>21</v>
      </c>
      <c r="F381" s="208" t="s">
        <v>469</v>
      </c>
      <c r="G381" s="205"/>
      <c r="H381" s="207" t="s">
        <v>21</v>
      </c>
      <c r="I381" s="209"/>
      <c r="J381" s="205"/>
      <c r="K381" s="205"/>
      <c r="L381" s="210"/>
      <c r="M381" s="211"/>
      <c r="N381" s="212"/>
      <c r="O381" s="212"/>
      <c r="P381" s="212"/>
      <c r="Q381" s="212"/>
      <c r="R381" s="212"/>
      <c r="S381" s="212"/>
      <c r="T381" s="213"/>
      <c r="AT381" s="214" t="s">
        <v>155</v>
      </c>
      <c r="AU381" s="214" t="s">
        <v>81</v>
      </c>
      <c r="AV381" s="11" t="s">
        <v>77</v>
      </c>
      <c r="AW381" s="11" t="s">
        <v>35</v>
      </c>
      <c r="AX381" s="11" t="s">
        <v>72</v>
      </c>
      <c r="AY381" s="214" t="s">
        <v>147</v>
      </c>
    </row>
    <row r="382" spans="2:51" s="12" customFormat="1" ht="12">
      <c r="B382" s="215"/>
      <c r="C382" s="216"/>
      <c r="D382" s="206" t="s">
        <v>155</v>
      </c>
      <c r="E382" s="217" t="s">
        <v>21</v>
      </c>
      <c r="F382" s="218" t="s">
        <v>281</v>
      </c>
      <c r="G382" s="216"/>
      <c r="H382" s="219">
        <v>24</v>
      </c>
      <c r="I382" s="220"/>
      <c r="J382" s="216"/>
      <c r="K382" s="216"/>
      <c r="L382" s="221"/>
      <c r="M382" s="222"/>
      <c r="N382" s="223"/>
      <c r="O382" s="223"/>
      <c r="P382" s="223"/>
      <c r="Q382" s="223"/>
      <c r="R382" s="223"/>
      <c r="S382" s="223"/>
      <c r="T382" s="224"/>
      <c r="AT382" s="225" t="s">
        <v>155</v>
      </c>
      <c r="AU382" s="225" t="s">
        <v>81</v>
      </c>
      <c r="AV382" s="12" t="s">
        <v>81</v>
      </c>
      <c r="AW382" s="12" t="s">
        <v>35</v>
      </c>
      <c r="AX382" s="12" t="s">
        <v>72</v>
      </c>
      <c r="AY382" s="225" t="s">
        <v>147</v>
      </c>
    </row>
    <row r="383" spans="2:51" s="11" customFormat="1" ht="12">
      <c r="B383" s="204"/>
      <c r="C383" s="205"/>
      <c r="D383" s="206" t="s">
        <v>155</v>
      </c>
      <c r="E383" s="207" t="s">
        <v>21</v>
      </c>
      <c r="F383" s="208" t="s">
        <v>471</v>
      </c>
      <c r="G383" s="205"/>
      <c r="H383" s="207" t="s">
        <v>21</v>
      </c>
      <c r="I383" s="209"/>
      <c r="J383" s="205"/>
      <c r="K383" s="205"/>
      <c r="L383" s="210"/>
      <c r="M383" s="211"/>
      <c r="N383" s="212"/>
      <c r="O383" s="212"/>
      <c r="P383" s="212"/>
      <c r="Q383" s="212"/>
      <c r="R383" s="212"/>
      <c r="S383" s="212"/>
      <c r="T383" s="213"/>
      <c r="AT383" s="214" t="s">
        <v>155</v>
      </c>
      <c r="AU383" s="214" t="s">
        <v>81</v>
      </c>
      <c r="AV383" s="11" t="s">
        <v>77</v>
      </c>
      <c r="AW383" s="11" t="s">
        <v>35</v>
      </c>
      <c r="AX383" s="11" t="s">
        <v>72</v>
      </c>
      <c r="AY383" s="214" t="s">
        <v>147</v>
      </c>
    </row>
    <row r="384" spans="2:51" s="12" customFormat="1" ht="12">
      <c r="B384" s="215"/>
      <c r="C384" s="216"/>
      <c r="D384" s="206" t="s">
        <v>155</v>
      </c>
      <c r="E384" s="217" t="s">
        <v>21</v>
      </c>
      <c r="F384" s="218" t="s">
        <v>678</v>
      </c>
      <c r="G384" s="216"/>
      <c r="H384" s="219">
        <v>26.5</v>
      </c>
      <c r="I384" s="220"/>
      <c r="J384" s="216"/>
      <c r="K384" s="216"/>
      <c r="L384" s="221"/>
      <c r="M384" s="222"/>
      <c r="N384" s="223"/>
      <c r="O384" s="223"/>
      <c r="P384" s="223"/>
      <c r="Q384" s="223"/>
      <c r="R384" s="223"/>
      <c r="S384" s="223"/>
      <c r="T384" s="224"/>
      <c r="AT384" s="225" t="s">
        <v>155</v>
      </c>
      <c r="AU384" s="225" t="s">
        <v>81</v>
      </c>
      <c r="AV384" s="12" t="s">
        <v>81</v>
      </c>
      <c r="AW384" s="12" t="s">
        <v>35</v>
      </c>
      <c r="AX384" s="12" t="s">
        <v>72</v>
      </c>
      <c r="AY384" s="225" t="s">
        <v>147</v>
      </c>
    </row>
    <row r="385" spans="2:51" s="13" customFormat="1" ht="12">
      <c r="B385" s="226"/>
      <c r="C385" s="227"/>
      <c r="D385" s="206" t="s">
        <v>155</v>
      </c>
      <c r="E385" s="228" t="s">
        <v>21</v>
      </c>
      <c r="F385" s="229" t="s">
        <v>159</v>
      </c>
      <c r="G385" s="227"/>
      <c r="H385" s="230">
        <v>97.92</v>
      </c>
      <c r="I385" s="231"/>
      <c r="J385" s="227"/>
      <c r="K385" s="227"/>
      <c r="L385" s="232"/>
      <c r="M385" s="233"/>
      <c r="N385" s="234"/>
      <c r="O385" s="234"/>
      <c r="P385" s="234"/>
      <c r="Q385" s="234"/>
      <c r="R385" s="234"/>
      <c r="S385" s="234"/>
      <c r="T385" s="235"/>
      <c r="AT385" s="236" t="s">
        <v>155</v>
      </c>
      <c r="AU385" s="236" t="s">
        <v>81</v>
      </c>
      <c r="AV385" s="13" t="s">
        <v>87</v>
      </c>
      <c r="AW385" s="13" t="s">
        <v>35</v>
      </c>
      <c r="AX385" s="13" t="s">
        <v>77</v>
      </c>
      <c r="AY385" s="236" t="s">
        <v>147</v>
      </c>
    </row>
    <row r="386" spans="2:65" s="1" customFormat="1" ht="16.5" customHeight="1">
      <c r="B386" s="41"/>
      <c r="C386" s="192" t="s">
        <v>679</v>
      </c>
      <c r="D386" s="192" t="s">
        <v>149</v>
      </c>
      <c r="E386" s="193" t="s">
        <v>680</v>
      </c>
      <c r="F386" s="194" t="s">
        <v>681</v>
      </c>
      <c r="G386" s="195" t="s">
        <v>152</v>
      </c>
      <c r="H386" s="196">
        <v>111.65</v>
      </c>
      <c r="I386" s="197"/>
      <c r="J386" s="198">
        <f>ROUND(I386*H386,2)</f>
        <v>0</v>
      </c>
      <c r="K386" s="194" t="s">
        <v>153</v>
      </c>
      <c r="L386" s="61"/>
      <c r="M386" s="199" t="s">
        <v>21</v>
      </c>
      <c r="N386" s="200" t="s">
        <v>43</v>
      </c>
      <c r="O386" s="42"/>
      <c r="P386" s="201">
        <f>O386*H386</f>
        <v>0</v>
      </c>
      <c r="Q386" s="201">
        <v>0.0005</v>
      </c>
      <c r="R386" s="201">
        <f>Q386*H386</f>
        <v>0.05582500000000001</v>
      </c>
      <c r="S386" s="201">
        <v>0</v>
      </c>
      <c r="T386" s="202">
        <f>S386*H386</f>
        <v>0</v>
      </c>
      <c r="AR386" s="24" t="s">
        <v>247</v>
      </c>
      <c r="AT386" s="24" t="s">
        <v>149</v>
      </c>
      <c r="AU386" s="24" t="s">
        <v>81</v>
      </c>
      <c r="AY386" s="24" t="s">
        <v>147</v>
      </c>
      <c r="BE386" s="203">
        <f>IF(N386="základní",J386,0)</f>
        <v>0</v>
      </c>
      <c r="BF386" s="203">
        <f>IF(N386="snížená",J386,0)</f>
        <v>0</v>
      </c>
      <c r="BG386" s="203">
        <f>IF(N386="zákl. přenesená",J386,0)</f>
        <v>0</v>
      </c>
      <c r="BH386" s="203">
        <f>IF(N386="sníž. přenesená",J386,0)</f>
        <v>0</v>
      </c>
      <c r="BI386" s="203">
        <f>IF(N386="nulová",J386,0)</f>
        <v>0</v>
      </c>
      <c r="BJ386" s="24" t="s">
        <v>77</v>
      </c>
      <c r="BK386" s="203">
        <f>ROUND(I386*H386,2)</f>
        <v>0</v>
      </c>
      <c r="BL386" s="24" t="s">
        <v>247</v>
      </c>
      <c r="BM386" s="24" t="s">
        <v>682</v>
      </c>
    </row>
    <row r="387" spans="2:51" s="11" customFormat="1" ht="12">
      <c r="B387" s="204"/>
      <c r="C387" s="205"/>
      <c r="D387" s="206" t="s">
        <v>155</v>
      </c>
      <c r="E387" s="207" t="s">
        <v>21</v>
      </c>
      <c r="F387" s="208" t="s">
        <v>206</v>
      </c>
      <c r="G387" s="205"/>
      <c r="H387" s="207" t="s">
        <v>21</v>
      </c>
      <c r="I387" s="209"/>
      <c r="J387" s="205"/>
      <c r="K387" s="205"/>
      <c r="L387" s="210"/>
      <c r="M387" s="211"/>
      <c r="N387" s="212"/>
      <c r="O387" s="212"/>
      <c r="P387" s="212"/>
      <c r="Q387" s="212"/>
      <c r="R387" s="212"/>
      <c r="S387" s="212"/>
      <c r="T387" s="213"/>
      <c r="AT387" s="214" t="s">
        <v>155</v>
      </c>
      <c r="AU387" s="214" t="s">
        <v>81</v>
      </c>
      <c r="AV387" s="11" t="s">
        <v>77</v>
      </c>
      <c r="AW387" s="11" t="s">
        <v>35</v>
      </c>
      <c r="AX387" s="11" t="s">
        <v>72</v>
      </c>
      <c r="AY387" s="214" t="s">
        <v>147</v>
      </c>
    </row>
    <row r="388" spans="2:51" s="12" customFormat="1" ht="12">
      <c r="B388" s="215"/>
      <c r="C388" s="216"/>
      <c r="D388" s="206" t="s">
        <v>155</v>
      </c>
      <c r="E388" s="217" t="s">
        <v>21</v>
      </c>
      <c r="F388" s="218" t="s">
        <v>616</v>
      </c>
      <c r="G388" s="216"/>
      <c r="H388" s="219">
        <v>25.17</v>
      </c>
      <c r="I388" s="220"/>
      <c r="J388" s="216"/>
      <c r="K388" s="216"/>
      <c r="L388" s="221"/>
      <c r="M388" s="222"/>
      <c r="N388" s="223"/>
      <c r="O388" s="223"/>
      <c r="P388" s="223"/>
      <c r="Q388" s="223"/>
      <c r="R388" s="223"/>
      <c r="S388" s="223"/>
      <c r="T388" s="224"/>
      <c r="AT388" s="225" t="s">
        <v>155</v>
      </c>
      <c r="AU388" s="225" t="s">
        <v>81</v>
      </c>
      <c r="AV388" s="12" t="s">
        <v>81</v>
      </c>
      <c r="AW388" s="12" t="s">
        <v>35</v>
      </c>
      <c r="AX388" s="12" t="s">
        <v>72</v>
      </c>
      <c r="AY388" s="225" t="s">
        <v>147</v>
      </c>
    </row>
    <row r="389" spans="2:51" s="11" customFormat="1" ht="12">
      <c r="B389" s="204"/>
      <c r="C389" s="205"/>
      <c r="D389" s="206" t="s">
        <v>155</v>
      </c>
      <c r="E389" s="207" t="s">
        <v>21</v>
      </c>
      <c r="F389" s="208" t="s">
        <v>467</v>
      </c>
      <c r="G389" s="205"/>
      <c r="H389" s="207" t="s">
        <v>21</v>
      </c>
      <c r="I389" s="209"/>
      <c r="J389" s="205"/>
      <c r="K389" s="205"/>
      <c r="L389" s="210"/>
      <c r="M389" s="211"/>
      <c r="N389" s="212"/>
      <c r="O389" s="212"/>
      <c r="P389" s="212"/>
      <c r="Q389" s="212"/>
      <c r="R389" s="212"/>
      <c r="S389" s="212"/>
      <c r="T389" s="213"/>
      <c r="AT389" s="214" t="s">
        <v>155</v>
      </c>
      <c r="AU389" s="214" t="s">
        <v>81</v>
      </c>
      <c r="AV389" s="11" t="s">
        <v>77</v>
      </c>
      <c r="AW389" s="11" t="s">
        <v>35</v>
      </c>
      <c r="AX389" s="11" t="s">
        <v>72</v>
      </c>
      <c r="AY389" s="214" t="s">
        <v>147</v>
      </c>
    </row>
    <row r="390" spans="2:51" s="12" customFormat="1" ht="12">
      <c r="B390" s="215"/>
      <c r="C390" s="216"/>
      <c r="D390" s="206" t="s">
        <v>155</v>
      </c>
      <c r="E390" s="217" t="s">
        <v>21</v>
      </c>
      <c r="F390" s="218" t="s">
        <v>683</v>
      </c>
      <c r="G390" s="216"/>
      <c r="H390" s="219">
        <v>35.98</v>
      </c>
      <c r="I390" s="220"/>
      <c r="J390" s="216"/>
      <c r="K390" s="216"/>
      <c r="L390" s="221"/>
      <c r="M390" s="222"/>
      <c r="N390" s="223"/>
      <c r="O390" s="223"/>
      <c r="P390" s="223"/>
      <c r="Q390" s="223"/>
      <c r="R390" s="223"/>
      <c r="S390" s="223"/>
      <c r="T390" s="224"/>
      <c r="AT390" s="225" t="s">
        <v>155</v>
      </c>
      <c r="AU390" s="225" t="s">
        <v>81</v>
      </c>
      <c r="AV390" s="12" t="s">
        <v>81</v>
      </c>
      <c r="AW390" s="12" t="s">
        <v>35</v>
      </c>
      <c r="AX390" s="12" t="s">
        <v>72</v>
      </c>
      <c r="AY390" s="225" t="s">
        <v>147</v>
      </c>
    </row>
    <row r="391" spans="2:51" s="11" customFormat="1" ht="12">
      <c r="B391" s="204"/>
      <c r="C391" s="205"/>
      <c r="D391" s="206" t="s">
        <v>155</v>
      </c>
      <c r="E391" s="207" t="s">
        <v>21</v>
      </c>
      <c r="F391" s="208" t="s">
        <v>469</v>
      </c>
      <c r="G391" s="205"/>
      <c r="H391" s="207" t="s">
        <v>21</v>
      </c>
      <c r="I391" s="209"/>
      <c r="J391" s="205"/>
      <c r="K391" s="205"/>
      <c r="L391" s="210"/>
      <c r="M391" s="211"/>
      <c r="N391" s="212"/>
      <c r="O391" s="212"/>
      <c r="P391" s="212"/>
      <c r="Q391" s="212"/>
      <c r="R391" s="212"/>
      <c r="S391" s="212"/>
      <c r="T391" s="213"/>
      <c r="AT391" s="214" t="s">
        <v>155</v>
      </c>
      <c r="AU391" s="214" t="s">
        <v>81</v>
      </c>
      <c r="AV391" s="11" t="s">
        <v>77</v>
      </c>
      <c r="AW391" s="11" t="s">
        <v>35</v>
      </c>
      <c r="AX391" s="11" t="s">
        <v>72</v>
      </c>
      <c r="AY391" s="214" t="s">
        <v>147</v>
      </c>
    </row>
    <row r="392" spans="2:51" s="12" customFormat="1" ht="12">
      <c r="B392" s="215"/>
      <c r="C392" s="216"/>
      <c r="D392" s="206" t="s">
        <v>155</v>
      </c>
      <c r="E392" s="217" t="s">
        <v>21</v>
      </c>
      <c r="F392" s="218" t="s">
        <v>281</v>
      </c>
      <c r="G392" s="216"/>
      <c r="H392" s="219">
        <v>24</v>
      </c>
      <c r="I392" s="220"/>
      <c r="J392" s="216"/>
      <c r="K392" s="216"/>
      <c r="L392" s="221"/>
      <c r="M392" s="222"/>
      <c r="N392" s="223"/>
      <c r="O392" s="223"/>
      <c r="P392" s="223"/>
      <c r="Q392" s="223"/>
      <c r="R392" s="223"/>
      <c r="S392" s="223"/>
      <c r="T392" s="224"/>
      <c r="AT392" s="225" t="s">
        <v>155</v>
      </c>
      <c r="AU392" s="225" t="s">
        <v>81</v>
      </c>
      <c r="AV392" s="12" t="s">
        <v>81</v>
      </c>
      <c r="AW392" s="12" t="s">
        <v>35</v>
      </c>
      <c r="AX392" s="12" t="s">
        <v>72</v>
      </c>
      <c r="AY392" s="225" t="s">
        <v>147</v>
      </c>
    </row>
    <row r="393" spans="2:51" s="11" customFormat="1" ht="12">
      <c r="B393" s="204"/>
      <c r="C393" s="205"/>
      <c r="D393" s="206" t="s">
        <v>155</v>
      </c>
      <c r="E393" s="207" t="s">
        <v>21</v>
      </c>
      <c r="F393" s="208" t="s">
        <v>471</v>
      </c>
      <c r="G393" s="205"/>
      <c r="H393" s="207" t="s">
        <v>21</v>
      </c>
      <c r="I393" s="209"/>
      <c r="J393" s="205"/>
      <c r="K393" s="205"/>
      <c r="L393" s="210"/>
      <c r="M393" s="211"/>
      <c r="N393" s="212"/>
      <c r="O393" s="212"/>
      <c r="P393" s="212"/>
      <c r="Q393" s="212"/>
      <c r="R393" s="212"/>
      <c r="S393" s="212"/>
      <c r="T393" s="213"/>
      <c r="AT393" s="214" t="s">
        <v>155</v>
      </c>
      <c r="AU393" s="214" t="s">
        <v>81</v>
      </c>
      <c r="AV393" s="11" t="s">
        <v>77</v>
      </c>
      <c r="AW393" s="11" t="s">
        <v>35</v>
      </c>
      <c r="AX393" s="11" t="s">
        <v>72</v>
      </c>
      <c r="AY393" s="214" t="s">
        <v>147</v>
      </c>
    </row>
    <row r="394" spans="2:51" s="12" customFormat="1" ht="12">
      <c r="B394" s="215"/>
      <c r="C394" s="216"/>
      <c r="D394" s="206" t="s">
        <v>155</v>
      </c>
      <c r="E394" s="217" t="s">
        <v>21</v>
      </c>
      <c r="F394" s="218" t="s">
        <v>678</v>
      </c>
      <c r="G394" s="216"/>
      <c r="H394" s="219">
        <v>26.5</v>
      </c>
      <c r="I394" s="220"/>
      <c r="J394" s="216"/>
      <c r="K394" s="216"/>
      <c r="L394" s="221"/>
      <c r="M394" s="222"/>
      <c r="N394" s="223"/>
      <c r="O394" s="223"/>
      <c r="P394" s="223"/>
      <c r="Q394" s="223"/>
      <c r="R394" s="223"/>
      <c r="S394" s="223"/>
      <c r="T394" s="224"/>
      <c r="AT394" s="225" t="s">
        <v>155</v>
      </c>
      <c r="AU394" s="225" t="s">
        <v>81</v>
      </c>
      <c r="AV394" s="12" t="s">
        <v>81</v>
      </c>
      <c r="AW394" s="12" t="s">
        <v>35</v>
      </c>
      <c r="AX394" s="12" t="s">
        <v>72</v>
      </c>
      <c r="AY394" s="225" t="s">
        <v>147</v>
      </c>
    </row>
    <row r="395" spans="2:51" s="13" customFormat="1" ht="12">
      <c r="B395" s="226"/>
      <c r="C395" s="227"/>
      <c r="D395" s="206" t="s">
        <v>155</v>
      </c>
      <c r="E395" s="228" t="s">
        <v>21</v>
      </c>
      <c r="F395" s="229" t="s">
        <v>159</v>
      </c>
      <c r="G395" s="227"/>
      <c r="H395" s="230">
        <v>111.65</v>
      </c>
      <c r="I395" s="231"/>
      <c r="J395" s="227"/>
      <c r="K395" s="227"/>
      <c r="L395" s="232"/>
      <c r="M395" s="233"/>
      <c r="N395" s="234"/>
      <c r="O395" s="234"/>
      <c r="P395" s="234"/>
      <c r="Q395" s="234"/>
      <c r="R395" s="234"/>
      <c r="S395" s="234"/>
      <c r="T395" s="235"/>
      <c r="AT395" s="236" t="s">
        <v>155</v>
      </c>
      <c r="AU395" s="236" t="s">
        <v>81</v>
      </c>
      <c r="AV395" s="13" t="s">
        <v>87</v>
      </c>
      <c r="AW395" s="13" t="s">
        <v>35</v>
      </c>
      <c r="AX395" s="13" t="s">
        <v>77</v>
      </c>
      <c r="AY395" s="236" t="s">
        <v>147</v>
      </c>
    </row>
    <row r="396" spans="2:65" s="1" customFormat="1" ht="16.5" customHeight="1">
      <c r="B396" s="41"/>
      <c r="C396" s="237" t="s">
        <v>684</v>
      </c>
      <c r="D396" s="237" t="s">
        <v>243</v>
      </c>
      <c r="E396" s="238" t="s">
        <v>685</v>
      </c>
      <c r="F396" s="239" t="s">
        <v>686</v>
      </c>
      <c r="G396" s="240" t="s">
        <v>152</v>
      </c>
      <c r="H396" s="241">
        <v>136.873</v>
      </c>
      <c r="I396" s="242"/>
      <c r="J396" s="243">
        <f>ROUND(I396*H396,2)</f>
        <v>0</v>
      </c>
      <c r="K396" s="239" t="s">
        <v>153</v>
      </c>
      <c r="L396" s="244"/>
      <c r="M396" s="245" t="s">
        <v>21</v>
      </c>
      <c r="N396" s="246" t="s">
        <v>43</v>
      </c>
      <c r="O396" s="42"/>
      <c r="P396" s="201">
        <f>O396*H396</f>
        <v>0</v>
      </c>
      <c r="Q396" s="201">
        <v>0.00175</v>
      </c>
      <c r="R396" s="201">
        <f>Q396*H396</f>
        <v>0.23952774999999998</v>
      </c>
      <c r="S396" s="201">
        <v>0</v>
      </c>
      <c r="T396" s="202">
        <f>S396*H396</f>
        <v>0</v>
      </c>
      <c r="AR396" s="24" t="s">
        <v>324</v>
      </c>
      <c r="AT396" s="24" t="s">
        <v>243</v>
      </c>
      <c r="AU396" s="24" t="s">
        <v>81</v>
      </c>
      <c r="AY396" s="24" t="s">
        <v>147</v>
      </c>
      <c r="BE396" s="203">
        <f>IF(N396="základní",J396,0)</f>
        <v>0</v>
      </c>
      <c r="BF396" s="203">
        <f>IF(N396="snížená",J396,0)</f>
        <v>0</v>
      </c>
      <c r="BG396" s="203">
        <f>IF(N396="zákl. přenesená",J396,0)</f>
        <v>0</v>
      </c>
      <c r="BH396" s="203">
        <f>IF(N396="sníž. přenesená",J396,0)</f>
        <v>0</v>
      </c>
      <c r="BI396" s="203">
        <f>IF(N396="nulová",J396,0)</f>
        <v>0</v>
      </c>
      <c r="BJ396" s="24" t="s">
        <v>77</v>
      </c>
      <c r="BK396" s="203">
        <f>ROUND(I396*H396,2)</f>
        <v>0</v>
      </c>
      <c r="BL396" s="24" t="s">
        <v>247</v>
      </c>
      <c r="BM396" s="24" t="s">
        <v>687</v>
      </c>
    </row>
    <row r="397" spans="2:51" s="11" customFormat="1" ht="12">
      <c r="B397" s="204"/>
      <c r="C397" s="205"/>
      <c r="D397" s="206" t="s">
        <v>155</v>
      </c>
      <c r="E397" s="207" t="s">
        <v>21</v>
      </c>
      <c r="F397" s="208" t="s">
        <v>688</v>
      </c>
      <c r="G397" s="205"/>
      <c r="H397" s="207" t="s">
        <v>21</v>
      </c>
      <c r="I397" s="209"/>
      <c r="J397" s="205"/>
      <c r="K397" s="205"/>
      <c r="L397" s="210"/>
      <c r="M397" s="211"/>
      <c r="N397" s="212"/>
      <c r="O397" s="212"/>
      <c r="P397" s="212"/>
      <c r="Q397" s="212"/>
      <c r="R397" s="212"/>
      <c r="S397" s="212"/>
      <c r="T397" s="213"/>
      <c r="AT397" s="214" t="s">
        <v>155</v>
      </c>
      <c r="AU397" s="214" t="s">
        <v>81</v>
      </c>
      <c r="AV397" s="11" t="s">
        <v>77</v>
      </c>
      <c r="AW397" s="11" t="s">
        <v>35</v>
      </c>
      <c r="AX397" s="11" t="s">
        <v>72</v>
      </c>
      <c r="AY397" s="214" t="s">
        <v>147</v>
      </c>
    </row>
    <row r="398" spans="2:51" s="12" customFormat="1" ht="12">
      <c r="B398" s="215"/>
      <c r="C398" s="216"/>
      <c r="D398" s="206" t="s">
        <v>155</v>
      </c>
      <c r="E398" s="217" t="s">
        <v>21</v>
      </c>
      <c r="F398" s="218" t="s">
        <v>689</v>
      </c>
      <c r="G398" s="216"/>
      <c r="H398" s="219">
        <v>111.65</v>
      </c>
      <c r="I398" s="220"/>
      <c r="J398" s="216"/>
      <c r="K398" s="216"/>
      <c r="L398" s="221"/>
      <c r="M398" s="222"/>
      <c r="N398" s="223"/>
      <c r="O398" s="223"/>
      <c r="P398" s="223"/>
      <c r="Q398" s="223"/>
      <c r="R398" s="223"/>
      <c r="S398" s="223"/>
      <c r="T398" s="224"/>
      <c r="AT398" s="225" t="s">
        <v>155</v>
      </c>
      <c r="AU398" s="225" t="s">
        <v>81</v>
      </c>
      <c r="AV398" s="12" t="s">
        <v>81</v>
      </c>
      <c r="AW398" s="12" t="s">
        <v>35</v>
      </c>
      <c r="AX398" s="12" t="s">
        <v>72</v>
      </c>
      <c r="AY398" s="225" t="s">
        <v>147</v>
      </c>
    </row>
    <row r="399" spans="2:51" s="11" customFormat="1" ht="12">
      <c r="B399" s="204"/>
      <c r="C399" s="205"/>
      <c r="D399" s="206" t="s">
        <v>155</v>
      </c>
      <c r="E399" s="207" t="s">
        <v>21</v>
      </c>
      <c r="F399" s="208" t="s">
        <v>690</v>
      </c>
      <c r="G399" s="205"/>
      <c r="H399" s="207" t="s">
        <v>21</v>
      </c>
      <c r="I399" s="209"/>
      <c r="J399" s="205"/>
      <c r="K399" s="205"/>
      <c r="L399" s="210"/>
      <c r="M399" s="211"/>
      <c r="N399" s="212"/>
      <c r="O399" s="212"/>
      <c r="P399" s="212"/>
      <c r="Q399" s="212"/>
      <c r="R399" s="212"/>
      <c r="S399" s="212"/>
      <c r="T399" s="213"/>
      <c r="AT399" s="214" t="s">
        <v>155</v>
      </c>
      <c r="AU399" s="214" t="s">
        <v>81</v>
      </c>
      <c r="AV399" s="11" t="s">
        <v>77</v>
      </c>
      <c r="AW399" s="11" t="s">
        <v>35</v>
      </c>
      <c r="AX399" s="11" t="s">
        <v>72</v>
      </c>
      <c r="AY399" s="214" t="s">
        <v>147</v>
      </c>
    </row>
    <row r="400" spans="2:51" s="12" customFormat="1" ht="12">
      <c r="B400" s="215"/>
      <c r="C400" s="216"/>
      <c r="D400" s="206" t="s">
        <v>155</v>
      </c>
      <c r="E400" s="217" t="s">
        <v>21</v>
      </c>
      <c r="F400" s="218" t="s">
        <v>691</v>
      </c>
      <c r="G400" s="216"/>
      <c r="H400" s="219">
        <v>12.78</v>
      </c>
      <c r="I400" s="220"/>
      <c r="J400" s="216"/>
      <c r="K400" s="216"/>
      <c r="L400" s="221"/>
      <c r="M400" s="222"/>
      <c r="N400" s="223"/>
      <c r="O400" s="223"/>
      <c r="P400" s="223"/>
      <c r="Q400" s="223"/>
      <c r="R400" s="223"/>
      <c r="S400" s="223"/>
      <c r="T400" s="224"/>
      <c r="AT400" s="225" t="s">
        <v>155</v>
      </c>
      <c r="AU400" s="225" t="s">
        <v>81</v>
      </c>
      <c r="AV400" s="12" t="s">
        <v>81</v>
      </c>
      <c r="AW400" s="12" t="s">
        <v>35</v>
      </c>
      <c r="AX400" s="12" t="s">
        <v>72</v>
      </c>
      <c r="AY400" s="225" t="s">
        <v>147</v>
      </c>
    </row>
    <row r="401" spans="2:51" s="13" customFormat="1" ht="12">
      <c r="B401" s="226"/>
      <c r="C401" s="227"/>
      <c r="D401" s="206" t="s">
        <v>155</v>
      </c>
      <c r="E401" s="228" t="s">
        <v>21</v>
      </c>
      <c r="F401" s="229" t="s">
        <v>159</v>
      </c>
      <c r="G401" s="227"/>
      <c r="H401" s="230">
        <v>124.43</v>
      </c>
      <c r="I401" s="231"/>
      <c r="J401" s="227"/>
      <c r="K401" s="227"/>
      <c r="L401" s="232"/>
      <c r="M401" s="233"/>
      <c r="N401" s="234"/>
      <c r="O401" s="234"/>
      <c r="P401" s="234"/>
      <c r="Q401" s="234"/>
      <c r="R401" s="234"/>
      <c r="S401" s="234"/>
      <c r="T401" s="235"/>
      <c r="AT401" s="236" t="s">
        <v>155</v>
      </c>
      <c r="AU401" s="236" t="s">
        <v>81</v>
      </c>
      <c r="AV401" s="13" t="s">
        <v>87</v>
      </c>
      <c r="AW401" s="13" t="s">
        <v>35</v>
      </c>
      <c r="AX401" s="13" t="s">
        <v>77</v>
      </c>
      <c r="AY401" s="236" t="s">
        <v>147</v>
      </c>
    </row>
    <row r="402" spans="2:51" s="12" customFormat="1" ht="12">
      <c r="B402" s="215"/>
      <c r="C402" s="216"/>
      <c r="D402" s="206" t="s">
        <v>155</v>
      </c>
      <c r="E402" s="216"/>
      <c r="F402" s="218" t="s">
        <v>692</v>
      </c>
      <c r="G402" s="216"/>
      <c r="H402" s="219">
        <v>136.873</v>
      </c>
      <c r="I402" s="220"/>
      <c r="J402" s="216"/>
      <c r="K402" s="216"/>
      <c r="L402" s="221"/>
      <c r="M402" s="222"/>
      <c r="N402" s="223"/>
      <c r="O402" s="223"/>
      <c r="P402" s="223"/>
      <c r="Q402" s="223"/>
      <c r="R402" s="223"/>
      <c r="S402" s="223"/>
      <c r="T402" s="224"/>
      <c r="AT402" s="225" t="s">
        <v>155</v>
      </c>
      <c r="AU402" s="225" t="s">
        <v>81</v>
      </c>
      <c r="AV402" s="12" t="s">
        <v>81</v>
      </c>
      <c r="AW402" s="12" t="s">
        <v>6</v>
      </c>
      <c r="AX402" s="12" t="s">
        <v>77</v>
      </c>
      <c r="AY402" s="225" t="s">
        <v>147</v>
      </c>
    </row>
    <row r="403" spans="2:65" s="1" customFormat="1" ht="16.5" customHeight="1">
      <c r="B403" s="41"/>
      <c r="C403" s="192" t="s">
        <v>693</v>
      </c>
      <c r="D403" s="192" t="s">
        <v>149</v>
      </c>
      <c r="E403" s="193" t="s">
        <v>694</v>
      </c>
      <c r="F403" s="194" t="s">
        <v>695</v>
      </c>
      <c r="G403" s="195" t="s">
        <v>152</v>
      </c>
      <c r="H403" s="196">
        <v>11.64</v>
      </c>
      <c r="I403" s="197"/>
      <c r="J403" s="198">
        <f>ROUND(I403*H403,2)</f>
        <v>0</v>
      </c>
      <c r="K403" s="194" t="s">
        <v>153</v>
      </c>
      <c r="L403" s="61"/>
      <c r="M403" s="199" t="s">
        <v>21</v>
      </c>
      <c r="N403" s="200" t="s">
        <v>43</v>
      </c>
      <c r="O403" s="42"/>
      <c r="P403" s="201">
        <f>O403*H403</f>
        <v>0</v>
      </c>
      <c r="Q403" s="201">
        <v>0.0003</v>
      </c>
      <c r="R403" s="201">
        <f>Q403*H403</f>
        <v>0.003492</v>
      </c>
      <c r="S403" s="201">
        <v>0</v>
      </c>
      <c r="T403" s="202">
        <f>S403*H403</f>
        <v>0</v>
      </c>
      <c r="AR403" s="24" t="s">
        <v>247</v>
      </c>
      <c r="AT403" s="24" t="s">
        <v>149</v>
      </c>
      <c r="AU403" s="24" t="s">
        <v>81</v>
      </c>
      <c r="AY403" s="24" t="s">
        <v>147</v>
      </c>
      <c r="BE403" s="203">
        <f>IF(N403="základní",J403,0)</f>
        <v>0</v>
      </c>
      <c r="BF403" s="203">
        <f>IF(N403="snížená",J403,0)</f>
        <v>0</v>
      </c>
      <c r="BG403" s="203">
        <f>IF(N403="zákl. přenesená",J403,0)</f>
        <v>0</v>
      </c>
      <c r="BH403" s="203">
        <f>IF(N403="sníž. přenesená",J403,0)</f>
        <v>0</v>
      </c>
      <c r="BI403" s="203">
        <f>IF(N403="nulová",J403,0)</f>
        <v>0</v>
      </c>
      <c r="BJ403" s="24" t="s">
        <v>77</v>
      </c>
      <c r="BK403" s="203">
        <f>ROUND(I403*H403,2)</f>
        <v>0</v>
      </c>
      <c r="BL403" s="24" t="s">
        <v>247</v>
      </c>
      <c r="BM403" s="24" t="s">
        <v>696</v>
      </c>
    </row>
    <row r="404" spans="2:51" s="11" customFormat="1" ht="12">
      <c r="B404" s="204"/>
      <c r="C404" s="205"/>
      <c r="D404" s="206" t="s">
        <v>155</v>
      </c>
      <c r="E404" s="207" t="s">
        <v>21</v>
      </c>
      <c r="F404" s="208" t="s">
        <v>676</v>
      </c>
      <c r="G404" s="205"/>
      <c r="H404" s="207" t="s">
        <v>21</v>
      </c>
      <c r="I404" s="209"/>
      <c r="J404" s="205"/>
      <c r="K404" s="205"/>
      <c r="L404" s="210"/>
      <c r="M404" s="211"/>
      <c r="N404" s="212"/>
      <c r="O404" s="212"/>
      <c r="P404" s="212"/>
      <c r="Q404" s="212"/>
      <c r="R404" s="212"/>
      <c r="S404" s="212"/>
      <c r="T404" s="213"/>
      <c r="AT404" s="214" t="s">
        <v>155</v>
      </c>
      <c r="AU404" s="214" t="s">
        <v>81</v>
      </c>
      <c r="AV404" s="11" t="s">
        <v>77</v>
      </c>
      <c r="AW404" s="11" t="s">
        <v>35</v>
      </c>
      <c r="AX404" s="11" t="s">
        <v>72</v>
      </c>
      <c r="AY404" s="214" t="s">
        <v>147</v>
      </c>
    </row>
    <row r="405" spans="2:51" s="12" customFormat="1" ht="12">
      <c r="B405" s="215"/>
      <c r="C405" s="216"/>
      <c r="D405" s="206" t="s">
        <v>155</v>
      </c>
      <c r="E405" s="217" t="s">
        <v>21</v>
      </c>
      <c r="F405" s="218" t="s">
        <v>697</v>
      </c>
      <c r="G405" s="216"/>
      <c r="H405" s="219">
        <v>11.64</v>
      </c>
      <c r="I405" s="220"/>
      <c r="J405" s="216"/>
      <c r="K405" s="216"/>
      <c r="L405" s="221"/>
      <c r="M405" s="222"/>
      <c r="N405" s="223"/>
      <c r="O405" s="223"/>
      <c r="P405" s="223"/>
      <c r="Q405" s="223"/>
      <c r="R405" s="223"/>
      <c r="S405" s="223"/>
      <c r="T405" s="224"/>
      <c r="AT405" s="225" t="s">
        <v>155</v>
      </c>
      <c r="AU405" s="225" t="s">
        <v>81</v>
      </c>
      <c r="AV405" s="12" t="s">
        <v>81</v>
      </c>
      <c r="AW405" s="12" t="s">
        <v>35</v>
      </c>
      <c r="AX405" s="12" t="s">
        <v>77</v>
      </c>
      <c r="AY405" s="225" t="s">
        <v>147</v>
      </c>
    </row>
    <row r="406" spans="2:65" s="1" customFormat="1" ht="16.5" customHeight="1">
      <c r="B406" s="41"/>
      <c r="C406" s="237" t="s">
        <v>698</v>
      </c>
      <c r="D406" s="237" t="s">
        <v>243</v>
      </c>
      <c r="E406" s="238" t="s">
        <v>699</v>
      </c>
      <c r="F406" s="239" t="s">
        <v>700</v>
      </c>
      <c r="G406" s="240" t="s">
        <v>152</v>
      </c>
      <c r="H406" s="241">
        <v>15.444</v>
      </c>
      <c r="I406" s="242"/>
      <c r="J406" s="243">
        <f>ROUND(I406*H406,2)</f>
        <v>0</v>
      </c>
      <c r="K406" s="239" t="s">
        <v>153</v>
      </c>
      <c r="L406" s="244"/>
      <c r="M406" s="245" t="s">
        <v>21</v>
      </c>
      <c r="N406" s="246" t="s">
        <v>43</v>
      </c>
      <c r="O406" s="42"/>
      <c r="P406" s="201">
        <f>O406*H406</f>
        <v>0</v>
      </c>
      <c r="Q406" s="201">
        <v>0.00368</v>
      </c>
      <c r="R406" s="201">
        <f>Q406*H406</f>
        <v>0.05683392</v>
      </c>
      <c r="S406" s="201">
        <v>0</v>
      </c>
      <c r="T406" s="202">
        <f>S406*H406</f>
        <v>0</v>
      </c>
      <c r="AR406" s="24" t="s">
        <v>324</v>
      </c>
      <c r="AT406" s="24" t="s">
        <v>243</v>
      </c>
      <c r="AU406" s="24" t="s">
        <v>81</v>
      </c>
      <c r="AY406" s="24" t="s">
        <v>147</v>
      </c>
      <c r="BE406" s="203">
        <f>IF(N406="základní",J406,0)</f>
        <v>0</v>
      </c>
      <c r="BF406" s="203">
        <f>IF(N406="snížená",J406,0)</f>
        <v>0</v>
      </c>
      <c r="BG406" s="203">
        <f>IF(N406="zákl. přenesená",J406,0)</f>
        <v>0</v>
      </c>
      <c r="BH406" s="203">
        <f>IF(N406="sníž. přenesená",J406,0)</f>
        <v>0</v>
      </c>
      <c r="BI406" s="203">
        <f>IF(N406="nulová",J406,0)</f>
        <v>0</v>
      </c>
      <c r="BJ406" s="24" t="s">
        <v>77</v>
      </c>
      <c r="BK406" s="203">
        <f>ROUND(I406*H406,2)</f>
        <v>0</v>
      </c>
      <c r="BL406" s="24" t="s">
        <v>247</v>
      </c>
      <c r="BM406" s="24" t="s">
        <v>701</v>
      </c>
    </row>
    <row r="407" spans="2:51" s="11" customFormat="1" ht="12">
      <c r="B407" s="204"/>
      <c r="C407" s="205"/>
      <c r="D407" s="206" t="s">
        <v>155</v>
      </c>
      <c r="E407" s="207" t="s">
        <v>21</v>
      </c>
      <c r="F407" s="208" t="s">
        <v>688</v>
      </c>
      <c r="G407" s="205"/>
      <c r="H407" s="207" t="s">
        <v>21</v>
      </c>
      <c r="I407" s="209"/>
      <c r="J407" s="205"/>
      <c r="K407" s="205"/>
      <c r="L407" s="210"/>
      <c r="M407" s="211"/>
      <c r="N407" s="212"/>
      <c r="O407" s="212"/>
      <c r="P407" s="212"/>
      <c r="Q407" s="212"/>
      <c r="R407" s="212"/>
      <c r="S407" s="212"/>
      <c r="T407" s="213"/>
      <c r="AT407" s="214" t="s">
        <v>155</v>
      </c>
      <c r="AU407" s="214" t="s">
        <v>81</v>
      </c>
      <c r="AV407" s="11" t="s">
        <v>77</v>
      </c>
      <c r="AW407" s="11" t="s">
        <v>35</v>
      </c>
      <c r="AX407" s="11" t="s">
        <v>72</v>
      </c>
      <c r="AY407" s="214" t="s">
        <v>147</v>
      </c>
    </row>
    <row r="408" spans="2:51" s="12" customFormat="1" ht="12">
      <c r="B408" s="215"/>
      <c r="C408" s="216"/>
      <c r="D408" s="206" t="s">
        <v>155</v>
      </c>
      <c r="E408" s="217" t="s">
        <v>21</v>
      </c>
      <c r="F408" s="218" t="s">
        <v>697</v>
      </c>
      <c r="G408" s="216"/>
      <c r="H408" s="219">
        <v>11.64</v>
      </c>
      <c r="I408" s="220"/>
      <c r="J408" s="216"/>
      <c r="K408" s="216"/>
      <c r="L408" s="221"/>
      <c r="M408" s="222"/>
      <c r="N408" s="223"/>
      <c r="O408" s="223"/>
      <c r="P408" s="223"/>
      <c r="Q408" s="223"/>
      <c r="R408" s="223"/>
      <c r="S408" s="223"/>
      <c r="T408" s="224"/>
      <c r="AT408" s="225" t="s">
        <v>155</v>
      </c>
      <c r="AU408" s="225" t="s">
        <v>81</v>
      </c>
      <c r="AV408" s="12" t="s">
        <v>81</v>
      </c>
      <c r="AW408" s="12" t="s">
        <v>35</v>
      </c>
      <c r="AX408" s="12" t="s">
        <v>72</v>
      </c>
      <c r="AY408" s="225" t="s">
        <v>147</v>
      </c>
    </row>
    <row r="409" spans="2:51" s="11" customFormat="1" ht="12">
      <c r="B409" s="204"/>
      <c r="C409" s="205"/>
      <c r="D409" s="206" t="s">
        <v>155</v>
      </c>
      <c r="E409" s="207" t="s">
        <v>21</v>
      </c>
      <c r="F409" s="208" t="s">
        <v>702</v>
      </c>
      <c r="G409" s="205"/>
      <c r="H409" s="207" t="s">
        <v>21</v>
      </c>
      <c r="I409" s="209"/>
      <c r="J409" s="205"/>
      <c r="K409" s="205"/>
      <c r="L409" s="210"/>
      <c r="M409" s="211"/>
      <c r="N409" s="212"/>
      <c r="O409" s="212"/>
      <c r="P409" s="212"/>
      <c r="Q409" s="212"/>
      <c r="R409" s="212"/>
      <c r="S409" s="212"/>
      <c r="T409" s="213"/>
      <c r="AT409" s="214" t="s">
        <v>155</v>
      </c>
      <c r="AU409" s="214" t="s">
        <v>81</v>
      </c>
      <c r="AV409" s="11" t="s">
        <v>77</v>
      </c>
      <c r="AW409" s="11" t="s">
        <v>35</v>
      </c>
      <c r="AX409" s="11" t="s">
        <v>72</v>
      </c>
      <c r="AY409" s="214" t="s">
        <v>147</v>
      </c>
    </row>
    <row r="410" spans="2:51" s="12" customFormat="1" ht="12">
      <c r="B410" s="215"/>
      <c r="C410" s="216"/>
      <c r="D410" s="206" t="s">
        <v>155</v>
      </c>
      <c r="E410" s="217" t="s">
        <v>21</v>
      </c>
      <c r="F410" s="218" t="s">
        <v>703</v>
      </c>
      <c r="G410" s="216"/>
      <c r="H410" s="219">
        <v>2.4</v>
      </c>
      <c r="I410" s="220"/>
      <c r="J410" s="216"/>
      <c r="K410" s="216"/>
      <c r="L410" s="221"/>
      <c r="M410" s="222"/>
      <c r="N410" s="223"/>
      <c r="O410" s="223"/>
      <c r="P410" s="223"/>
      <c r="Q410" s="223"/>
      <c r="R410" s="223"/>
      <c r="S410" s="223"/>
      <c r="T410" s="224"/>
      <c r="AT410" s="225" t="s">
        <v>155</v>
      </c>
      <c r="AU410" s="225" t="s">
        <v>81</v>
      </c>
      <c r="AV410" s="12" t="s">
        <v>81</v>
      </c>
      <c r="AW410" s="12" t="s">
        <v>35</v>
      </c>
      <c r="AX410" s="12" t="s">
        <v>72</v>
      </c>
      <c r="AY410" s="225" t="s">
        <v>147</v>
      </c>
    </row>
    <row r="411" spans="2:51" s="13" customFormat="1" ht="12">
      <c r="B411" s="226"/>
      <c r="C411" s="227"/>
      <c r="D411" s="206" t="s">
        <v>155</v>
      </c>
      <c r="E411" s="228" t="s">
        <v>21</v>
      </c>
      <c r="F411" s="229" t="s">
        <v>159</v>
      </c>
      <c r="G411" s="227"/>
      <c r="H411" s="230">
        <v>14.04</v>
      </c>
      <c r="I411" s="231"/>
      <c r="J411" s="227"/>
      <c r="K411" s="227"/>
      <c r="L411" s="232"/>
      <c r="M411" s="233"/>
      <c r="N411" s="234"/>
      <c r="O411" s="234"/>
      <c r="P411" s="234"/>
      <c r="Q411" s="234"/>
      <c r="R411" s="234"/>
      <c r="S411" s="234"/>
      <c r="T411" s="235"/>
      <c r="AT411" s="236" t="s">
        <v>155</v>
      </c>
      <c r="AU411" s="236" t="s">
        <v>81</v>
      </c>
      <c r="AV411" s="13" t="s">
        <v>87</v>
      </c>
      <c r="AW411" s="13" t="s">
        <v>35</v>
      </c>
      <c r="AX411" s="13" t="s">
        <v>77</v>
      </c>
      <c r="AY411" s="236" t="s">
        <v>147</v>
      </c>
    </row>
    <row r="412" spans="2:51" s="12" customFormat="1" ht="12">
      <c r="B412" s="215"/>
      <c r="C412" s="216"/>
      <c r="D412" s="206" t="s">
        <v>155</v>
      </c>
      <c r="E412" s="216"/>
      <c r="F412" s="218" t="s">
        <v>704</v>
      </c>
      <c r="G412" s="216"/>
      <c r="H412" s="219">
        <v>15.444</v>
      </c>
      <c r="I412" s="220"/>
      <c r="J412" s="216"/>
      <c r="K412" s="216"/>
      <c r="L412" s="221"/>
      <c r="M412" s="222"/>
      <c r="N412" s="223"/>
      <c r="O412" s="223"/>
      <c r="P412" s="223"/>
      <c r="Q412" s="223"/>
      <c r="R412" s="223"/>
      <c r="S412" s="223"/>
      <c r="T412" s="224"/>
      <c r="AT412" s="225" t="s">
        <v>155</v>
      </c>
      <c r="AU412" s="225" t="s">
        <v>81</v>
      </c>
      <c r="AV412" s="12" t="s">
        <v>81</v>
      </c>
      <c r="AW412" s="12" t="s">
        <v>6</v>
      </c>
      <c r="AX412" s="12" t="s">
        <v>77</v>
      </c>
      <c r="AY412" s="225" t="s">
        <v>147</v>
      </c>
    </row>
    <row r="413" spans="2:65" s="1" customFormat="1" ht="16.5" customHeight="1">
      <c r="B413" s="41"/>
      <c r="C413" s="192" t="s">
        <v>308</v>
      </c>
      <c r="D413" s="192" t="s">
        <v>149</v>
      </c>
      <c r="E413" s="193" t="s">
        <v>705</v>
      </c>
      <c r="F413" s="194" t="s">
        <v>706</v>
      </c>
      <c r="G413" s="195" t="s">
        <v>177</v>
      </c>
      <c r="H413" s="196">
        <v>80.8</v>
      </c>
      <c r="I413" s="197"/>
      <c r="J413" s="198">
        <f>ROUND(I413*H413,2)</f>
        <v>0</v>
      </c>
      <c r="K413" s="194" t="s">
        <v>153</v>
      </c>
      <c r="L413" s="61"/>
      <c r="M413" s="199" t="s">
        <v>21</v>
      </c>
      <c r="N413" s="200" t="s">
        <v>43</v>
      </c>
      <c r="O413" s="42"/>
      <c r="P413" s="201">
        <f>O413*H413</f>
        <v>0</v>
      </c>
      <c r="Q413" s="201">
        <v>0</v>
      </c>
      <c r="R413" s="201">
        <f>Q413*H413</f>
        <v>0</v>
      </c>
      <c r="S413" s="201">
        <v>0.0003</v>
      </c>
      <c r="T413" s="202">
        <f>S413*H413</f>
        <v>0.024239999999999998</v>
      </c>
      <c r="AR413" s="24" t="s">
        <v>247</v>
      </c>
      <c r="AT413" s="24" t="s">
        <v>149</v>
      </c>
      <c r="AU413" s="24" t="s">
        <v>81</v>
      </c>
      <c r="AY413" s="24" t="s">
        <v>147</v>
      </c>
      <c r="BE413" s="203">
        <f>IF(N413="základní",J413,0)</f>
        <v>0</v>
      </c>
      <c r="BF413" s="203">
        <f>IF(N413="snížená",J413,0)</f>
        <v>0</v>
      </c>
      <c r="BG413" s="203">
        <f>IF(N413="zákl. přenesená",J413,0)</f>
        <v>0</v>
      </c>
      <c r="BH413" s="203">
        <f>IF(N413="sníž. přenesená",J413,0)</f>
        <v>0</v>
      </c>
      <c r="BI413" s="203">
        <f>IF(N413="nulová",J413,0)</f>
        <v>0</v>
      </c>
      <c r="BJ413" s="24" t="s">
        <v>77</v>
      </c>
      <c r="BK413" s="203">
        <f>ROUND(I413*H413,2)</f>
        <v>0</v>
      </c>
      <c r="BL413" s="24" t="s">
        <v>247</v>
      </c>
      <c r="BM413" s="24" t="s">
        <v>707</v>
      </c>
    </row>
    <row r="414" spans="2:51" s="11" customFormat="1" ht="12">
      <c r="B414" s="204"/>
      <c r="C414" s="205"/>
      <c r="D414" s="206" t="s">
        <v>155</v>
      </c>
      <c r="E414" s="207" t="s">
        <v>21</v>
      </c>
      <c r="F414" s="208" t="s">
        <v>467</v>
      </c>
      <c r="G414" s="205"/>
      <c r="H414" s="207" t="s">
        <v>21</v>
      </c>
      <c r="I414" s="209"/>
      <c r="J414" s="205"/>
      <c r="K414" s="205"/>
      <c r="L414" s="210"/>
      <c r="M414" s="211"/>
      <c r="N414" s="212"/>
      <c r="O414" s="212"/>
      <c r="P414" s="212"/>
      <c r="Q414" s="212"/>
      <c r="R414" s="212"/>
      <c r="S414" s="212"/>
      <c r="T414" s="213"/>
      <c r="AT414" s="214" t="s">
        <v>155</v>
      </c>
      <c r="AU414" s="214" t="s">
        <v>81</v>
      </c>
      <c r="AV414" s="11" t="s">
        <v>77</v>
      </c>
      <c r="AW414" s="11" t="s">
        <v>35</v>
      </c>
      <c r="AX414" s="11" t="s">
        <v>72</v>
      </c>
      <c r="AY414" s="214" t="s">
        <v>147</v>
      </c>
    </row>
    <row r="415" spans="2:51" s="12" customFormat="1" ht="12">
      <c r="B415" s="215"/>
      <c r="C415" s="216"/>
      <c r="D415" s="206" t="s">
        <v>155</v>
      </c>
      <c r="E415" s="217" t="s">
        <v>21</v>
      </c>
      <c r="F415" s="218" t="s">
        <v>708</v>
      </c>
      <c r="G415" s="216"/>
      <c r="H415" s="219">
        <v>23</v>
      </c>
      <c r="I415" s="220"/>
      <c r="J415" s="216"/>
      <c r="K415" s="216"/>
      <c r="L415" s="221"/>
      <c r="M415" s="222"/>
      <c r="N415" s="223"/>
      <c r="O415" s="223"/>
      <c r="P415" s="223"/>
      <c r="Q415" s="223"/>
      <c r="R415" s="223"/>
      <c r="S415" s="223"/>
      <c r="T415" s="224"/>
      <c r="AT415" s="225" t="s">
        <v>155</v>
      </c>
      <c r="AU415" s="225" t="s">
        <v>81</v>
      </c>
      <c r="AV415" s="12" t="s">
        <v>81</v>
      </c>
      <c r="AW415" s="12" t="s">
        <v>35</v>
      </c>
      <c r="AX415" s="12" t="s">
        <v>72</v>
      </c>
      <c r="AY415" s="225" t="s">
        <v>147</v>
      </c>
    </row>
    <row r="416" spans="2:51" s="11" customFormat="1" ht="12">
      <c r="B416" s="204"/>
      <c r="C416" s="205"/>
      <c r="D416" s="206" t="s">
        <v>155</v>
      </c>
      <c r="E416" s="207" t="s">
        <v>21</v>
      </c>
      <c r="F416" s="208" t="s">
        <v>676</v>
      </c>
      <c r="G416" s="205"/>
      <c r="H416" s="207" t="s">
        <v>21</v>
      </c>
      <c r="I416" s="209"/>
      <c r="J416" s="205"/>
      <c r="K416" s="205"/>
      <c r="L416" s="210"/>
      <c r="M416" s="211"/>
      <c r="N416" s="212"/>
      <c r="O416" s="212"/>
      <c r="P416" s="212"/>
      <c r="Q416" s="212"/>
      <c r="R416" s="212"/>
      <c r="S416" s="212"/>
      <c r="T416" s="213"/>
      <c r="AT416" s="214" t="s">
        <v>155</v>
      </c>
      <c r="AU416" s="214" t="s">
        <v>81</v>
      </c>
      <c r="AV416" s="11" t="s">
        <v>77</v>
      </c>
      <c r="AW416" s="11" t="s">
        <v>35</v>
      </c>
      <c r="AX416" s="11" t="s">
        <v>72</v>
      </c>
      <c r="AY416" s="214" t="s">
        <v>147</v>
      </c>
    </row>
    <row r="417" spans="2:51" s="12" customFormat="1" ht="12">
      <c r="B417" s="215"/>
      <c r="C417" s="216"/>
      <c r="D417" s="206" t="s">
        <v>155</v>
      </c>
      <c r="E417" s="217" t="s">
        <v>21</v>
      </c>
      <c r="F417" s="218" t="s">
        <v>709</v>
      </c>
      <c r="G417" s="216"/>
      <c r="H417" s="219">
        <v>16</v>
      </c>
      <c r="I417" s="220"/>
      <c r="J417" s="216"/>
      <c r="K417" s="216"/>
      <c r="L417" s="221"/>
      <c r="M417" s="222"/>
      <c r="N417" s="223"/>
      <c r="O417" s="223"/>
      <c r="P417" s="223"/>
      <c r="Q417" s="223"/>
      <c r="R417" s="223"/>
      <c r="S417" s="223"/>
      <c r="T417" s="224"/>
      <c r="AT417" s="225" t="s">
        <v>155</v>
      </c>
      <c r="AU417" s="225" t="s">
        <v>81</v>
      </c>
      <c r="AV417" s="12" t="s">
        <v>81</v>
      </c>
      <c r="AW417" s="12" t="s">
        <v>35</v>
      </c>
      <c r="AX417" s="12" t="s">
        <v>72</v>
      </c>
      <c r="AY417" s="225" t="s">
        <v>147</v>
      </c>
    </row>
    <row r="418" spans="2:51" s="11" customFormat="1" ht="12">
      <c r="B418" s="204"/>
      <c r="C418" s="205"/>
      <c r="D418" s="206" t="s">
        <v>155</v>
      </c>
      <c r="E418" s="207" t="s">
        <v>21</v>
      </c>
      <c r="F418" s="208" t="s">
        <v>469</v>
      </c>
      <c r="G418" s="205"/>
      <c r="H418" s="207" t="s">
        <v>21</v>
      </c>
      <c r="I418" s="209"/>
      <c r="J418" s="205"/>
      <c r="K418" s="205"/>
      <c r="L418" s="210"/>
      <c r="M418" s="211"/>
      <c r="N418" s="212"/>
      <c r="O418" s="212"/>
      <c r="P418" s="212"/>
      <c r="Q418" s="212"/>
      <c r="R418" s="212"/>
      <c r="S418" s="212"/>
      <c r="T418" s="213"/>
      <c r="AT418" s="214" t="s">
        <v>155</v>
      </c>
      <c r="AU418" s="214" t="s">
        <v>81</v>
      </c>
      <c r="AV418" s="11" t="s">
        <v>77</v>
      </c>
      <c r="AW418" s="11" t="s">
        <v>35</v>
      </c>
      <c r="AX418" s="11" t="s">
        <v>72</v>
      </c>
      <c r="AY418" s="214" t="s">
        <v>147</v>
      </c>
    </row>
    <row r="419" spans="2:51" s="12" customFormat="1" ht="12">
      <c r="B419" s="215"/>
      <c r="C419" s="216"/>
      <c r="D419" s="206" t="s">
        <v>155</v>
      </c>
      <c r="E419" s="217" t="s">
        <v>21</v>
      </c>
      <c r="F419" s="218" t="s">
        <v>710</v>
      </c>
      <c r="G419" s="216"/>
      <c r="H419" s="219">
        <v>19.6</v>
      </c>
      <c r="I419" s="220"/>
      <c r="J419" s="216"/>
      <c r="K419" s="216"/>
      <c r="L419" s="221"/>
      <c r="M419" s="222"/>
      <c r="N419" s="223"/>
      <c r="O419" s="223"/>
      <c r="P419" s="223"/>
      <c r="Q419" s="223"/>
      <c r="R419" s="223"/>
      <c r="S419" s="223"/>
      <c r="T419" s="224"/>
      <c r="AT419" s="225" t="s">
        <v>155</v>
      </c>
      <c r="AU419" s="225" t="s">
        <v>81</v>
      </c>
      <c r="AV419" s="12" t="s">
        <v>81</v>
      </c>
      <c r="AW419" s="12" t="s">
        <v>35</v>
      </c>
      <c r="AX419" s="12" t="s">
        <v>72</v>
      </c>
      <c r="AY419" s="225" t="s">
        <v>147</v>
      </c>
    </row>
    <row r="420" spans="2:51" s="11" customFormat="1" ht="12">
      <c r="B420" s="204"/>
      <c r="C420" s="205"/>
      <c r="D420" s="206" t="s">
        <v>155</v>
      </c>
      <c r="E420" s="207" t="s">
        <v>21</v>
      </c>
      <c r="F420" s="208" t="s">
        <v>471</v>
      </c>
      <c r="G420" s="205"/>
      <c r="H420" s="207" t="s">
        <v>21</v>
      </c>
      <c r="I420" s="209"/>
      <c r="J420" s="205"/>
      <c r="K420" s="205"/>
      <c r="L420" s="210"/>
      <c r="M420" s="211"/>
      <c r="N420" s="212"/>
      <c r="O420" s="212"/>
      <c r="P420" s="212"/>
      <c r="Q420" s="212"/>
      <c r="R420" s="212"/>
      <c r="S420" s="212"/>
      <c r="T420" s="213"/>
      <c r="AT420" s="214" t="s">
        <v>155</v>
      </c>
      <c r="AU420" s="214" t="s">
        <v>81</v>
      </c>
      <c r="AV420" s="11" t="s">
        <v>77</v>
      </c>
      <c r="AW420" s="11" t="s">
        <v>35</v>
      </c>
      <c r="AX420" s="11" t="s">
        <v>72</v>
      </c>
      <c r="AY420" s="214" t="s">
        <v>147</v>
      </c>
    </row>
    <row r="421" spans="2:51" s="12" customFormat="1" ht="12">
      <c r="B421" s="215"/>
      <c r="C421" s="216"/>
      <c r="D421" s="206" t="s">
        <v>155</v>
      </c>
      <c r="E421" s="217" t="s">
        <v>21</v>
      </c>
      <c r="F421" s="218" t="s">
        <v>711</v>
      </c>
      <c r="G421" s="216"/>
      <c r="H421" s="219">
        <v>22.2</v>
      </c>
      <c r="I421" s="220"/>
      <c r="J421" s="216"/>
      <c r="K421" s="216"/>
      <c r="L421" s="221"/>
      <c r="M421" s="222"/>
      <c r="N421" s="223"/>
      <c r="O421" s="223"/>
      <c r="P421" s="223"/>
      <c r="Q421" s="223"/>
      <c r="R421" s="223"/>
      <c r="S421" s="223"/>
      <c r="T421" s="224"/>
      <c r="AT421" s="225" t="s">
        <v>155</v>
      </c>
      <c r="AU421" s="225" t="s">
        <v>81</v>
      </c>
      <c r="AV421" s="12" t="s">
        <v>81</v>
      </c>
      <c r="AW421" s="12" t="s">
        <v>35</v>
      </c>
      <c r="AX421" s="12" t="s">
        <v>72</v>
      </c>
      <c r="AY421" s="225" t="s">
        <v>147</v>
      </c>
    </row>
    <row r="422" spans="2:51" s="13" customFormat="1" ht="12">
      <c r="B422" s="226"/>
      <c r="C422" s="227"/>
      <c r="D422" s="206" t="s">
        <v>155</v>
      </c>
      <c r="E422" s="228" t="s">
        <v>21</v>
      </c>
      <c r="F422" s="229" t="s">
        <v>159</v>
      </c>
      <c r="G422" s="227"/>
      <c r="H422" s="230">
        <v>80.8</v>
      </c>
      <c r="I422" s="231"/>
      <c r="J422" s="227"/>
      <c r="K422" s="227"/>
      <c r="L422" s="232"/>
      <c r="M422" s="233"/>
      <c r="N422" s="234"/>
      <c r="O422" s="234"/>
      <c r="P422" s="234"/>
      <c r="Q422" s="234"/>
      <c r="R422" s="234"/>
      <c r="S422" s="234"/>
      <c r="T422" s="235"/>
      <c r="AT422" s="236" t="s">
        <v>155</v>
      </c>
      <c r="AU422" s="236" t="s">
        <v>81</v>
      </c>
      <c r="AV422" s="13" t="s">
        <v>87</v>
      </c>
      <c r="AW422" s="13" t="s">
        <v>35</v>
      </c>
      <c r="AX422" s="13" t="s">
        <v>77</v>
      </c>
      <c r="AY422" s="236" t="s">
        <v>147</v>
      </c>
    </row>
    <row r="423" spans="2:65" s="1" customFormat="1" ht="16.5" customHeight="1">
      <c r="B423" s="41"/>
      <c r="C423" s="192" t="s">
        <v>712</v>
      </c>
      <c r="D423" s="192" t="s">
        <v>149</v>
      </c>
      <c r="E423" s="193" t="s">
        <v>713</v>
      </c>
      <c r="F423" s="194" t="s">
        <v>714</v>
      </c>
      <c r="G423" s="195" t="s">
        <v>177</v>
      </c>
      <c r="H423" s="196">
        <v>101.2</v>
      </c>
      <c r="I423" s="197"/>
      <c r="J423" s="198">
        <f>ROUND(I423*H423,2)</f>
        <v>0</v>
      </c>
      <c r="K423" s="194" t="s">
        <v>153</v>
      </c>
      <c r="L423" s="61"/>
      <c r="M423" s="199" t="s">
        <v>21</v>
      </c>
      <c r="N423" s="200" t="s">
        <v>43</v>
      </c>
      <c r="O423" s="42"/>
      <c r="P423" s="201">
        <f>O423*H423</f>
        <v>0</v>
      </c>
      <c r="Q423" s="201">
        <v>3E-05</v>
      </c>
      <c r="R423" s="201">
        <f>Q423*H423</f>
        <v>0.003036</v>
      </c>
      <c r="S423" s="201">
        <v>0</v>
      </c>
      <c r="T423" s="202">
        <f>S423*H423</f>
        <v>0</v>
      </c>
      <c r="AR423" s="24" t="s">
        <v>247</v>
      </c>
      <c r="AT423" s="24" t="s">
        <v>149</v>
      </c>
      <c r="AU423" s="24" t="s">
        <v>81</v>
      </c>
      <c r="AY423" s="24" t="s">
        <v>147</v>
      </c>
      <c r="BE423" s="203">
        <f>IF(N423="základní",J423,0)</f>
        <v>0</v>
      </c>
      <c r="BF423" s="203">
        <f>IF(N423="snížená",J423,0)</f>
        <v>0</v>
      </c>
      <c r="BG423" s="203">
        <f>IF(N423="zákl. přenesená",J423,0)</f>
        <v>0</v>
      </c>
      <c r="BH423" s="203">
        <f>IF(N423="sníž. přenesená",J423,0)</f>
        <v>0</v>
      </c>
      <c r="BI423" s="203">
        <f>IF(N423="nulová",J423,0)</f>
        <v>0</v>
      </c>
      <c r="BJ423" s="24" t="s">
        <v>77</v>
      </c>
      <c r="BK423" s="203">
        <f>ROUND(I423*H423,2)</f>
        <v>0</v>
      </c>
      <c r="BL423" s="24" t="s">
        <v>247</v>
      </c>
      <c r="BM423" s="24" t="s">
        <v>715</v>
      </c>
    </row>
    <row r="424" spans="2:51" s="11" customFormat="1" ht="12">
      <c r="B424" s="204"/>
      <c r="C424" s="205"/>
      <c r="D424" s="206" t="s">
        <v>155</v>
      </c>
      <c r="E424" s="207" t="s">
        <v>21</v>
      </c>
      <c r="F424" s="208" t="s">
        <v>716</v>
      </c>
      <c r="G424" s="205"/>
      <c r="H424" s="207" t="s">
        <v>21</v>
      </c>
      <c r="I424" s="209"/>
      <c r="J424" s="205"/>
      <c r="K424" s="205"/>
      <c r="L424" s="210"/>
      <c r="M424" s="211"/>
      <c r="N424" s="212"/>
      <c r="O424" s="212"/>
      <c r="P424" s="212"/>
      <c r="Q424" s="212"/>
      <c r="R424" s="212"/>
      <c r="S424" s="212"/>
      <c r="T424" s="213"/>
      <c r="AT424" s="214" t="s">
        <v>155</v>
      </c>
      <c r="AU424" s="214" t="s">
        <v>81</v>
      </c>
      <c r="AV424" s="11" t="s">
        <v>77</v>
      </c>
      <c r="AW424" s="11" t="s">
        <v>35</v>
      </c>
      <c r="AX424" s="11" t="s">
        <v>72</v>
      </c>
      <c r="AY424" s="214" t="s">
        <v>147</v>
      </c>
    </row>
    <row r="425" spans="2:51" s="11" customFormat="1" ht="12">
      <c r="B425" s="204"/>
      <c r="C425" s="205"/>
      <c r="D425" s="206" t="s">
        <v>155</v>
      </c>
      <c r="E425" s="207" t="s">
        <v>21</v>
      </c>
      <c r="F425" s="208" t="s">
        <v>676</v>
      </c>
      <c r="G425" s="205"/>
      <c r="H425" s="207" t="s">
        <v>21</v>
      </c>
      <c r="I425" s="209"/>
      <c r="J425" s="205"/>
      <c r="K425" s="205"/>
      <c r="L425" s="210"/>
      <c r="M425" s="211"/>
      <c r="N425" s="212"/>
      <c r="O425" s="212"/>
      <c r="P425" s="212"/>
      <c r="Q425" s="212"/>
      <c r="R425" s="212"/>
      <c r="S425" s="212"/>
      <c r="T425" s="213"/>
      <c r="AT425" s="214" t="s">
        <v>155</v>
      </c>
      <c r="AU425" s="214" t="s">
        <v>81</v>
      </c>
      <c r="AV425" s="11" t="s">
        <v>77</v>
      </c>
      <c r="AW425" s="11" t="s">
        <v>35</v>
      </c>
      <c r="AX425" s="11" t="s">
        <v>72</v>
      </c>
      <c r="AY425" s="214" t="s">
        <v>147</v>
      </c>
    </row>
    <row r="426" spans="2:51" s="12" customFormat="1" ht="12">
      <c r="B426" s="215"/>
      <c r="C426" s="216"/>
      <c r="D426" s="206" t="s">
        <v>155</v>
      </c>
      <c r="E426" s="217" t="s">
        <v>21</v>
      </c>
      <c r="F426" s="218" t="s">
        <v>717</v>
      </c>
      <c r="G426" s="216"/>
      <c r="H426" s="219">
        <v>16</v>
      </c>
      <c r="I426" s="220"/>
      <c r="J426" s="216"/>
      <c r="K426" s="216"/>
      <c r="L426" s="221"/>
      <c r="M426" s="222"/>
      <c r="N426" s="223"/>
      <c r="O426" s="223"/>
      <c r="P426" s="223"/>
      <c r="Q426" s="223"/>
      <c r="R426" s="223"/>
      <c r="S426" s="223"/>
      <c r="T426" s="224"/>
      <c r="AT426" s="225" t="s">
        <v>155</v>
      </c>
      <c r="AU426" s="225" t="s">
        <v>81</v>
      </c>
      <c r="AV426" s="12" t="s">
        <v>81</v>
      </c>
      <c r="AW426" s="12" t="s">
        <v>35</v>
      </c>
      <c r="AX426" s="12" t="s">
        <v>72</v>
      </c>
      <c r="AY426" s="225" t="s">
        <v>147</v>
      </c>
    </row>
    <row r="427" spans="2:51" s="14" customFormat="1" ht="12">
      <c r="B427" s="247"/>
      <c r="C427" s="248"/>
      <c r="D427" s="206" t="s">
        <v>155</v>
      </c>
      <c r="E427" s="249" t="s">
        <v>21</v>
      </c>
      <c r="F427" s="250" t="s">
        <v>718</v>
      </c>
      <c r="G427" s="248"/>
      <c r="H427" s="251">
        <v>16</v>
      </c>
      <c r="I427" s="252"/>
      <c r="J427" s="248"/>
      <c r="K427" s="248"/>
      <c r="L427" s="253"/>
      <c r="M427" s="254"/>
      <c r="N427" s="255"/>
      <c r="O427" s="255"/>
      <c r="P427" s="255"/>
      <c r="Q427" s="255"/>
      <c r="R427" s="255"/>
      <c r="S427" s="255"/>
      <c r="T427" s="256"/>
      <c r="AT427" s="257" t="s">
        <v>155</v>
      </c>
      <c r="AU427" s="257" t="s">
        <v>81</v>
      </c>
      <c r="AV427" s="14" t="s">
        <v>84</v>
      </c>
      <c r="AW427" s="14" t="s">
        <v>35</v>
      </c>
      <c r="AX427" s="14" t="s">
        <v>72</v>
      </c>
      <c r="AY427" s="257" t="s">
        <v>147</v>
      </c>
    </row>
    <row r="428" spans="2:51" s="11" customFormat="1" ht="12">
      <c r="B428" s="204"/>
      <c r="C428" s="205"/>
      <c r="D428" s="206" t="s">
        <v>155</v>
      </c>
      <c r="E428" s="207" t="s">
        <v>21</v>
      </c>
      <c r="F428" s="208" t="s">
        <v>719</v>
      </c>
      <c r="G428" s="205"/>
      <c r="H428" s="207" t="s">
        <v>21</v>
      </c>
      <c r="I428" s="209"/>
      <c r="J428" s="205"/>
      <c r="K428" s="205"/>
      <c r="L428" s="210"/>
      <c r="M428" s="211"/>
      <c r="N428" s="212"/>
      <c r="O428" s="212"/>
      <c r="P428" s="212"/>
      <c r="Q428" s="212"/>
      <c r="R428" s="212"/>
      <c r="S428" s="212"/>
      <c r="T428" s="213"/>
      <c r="AT428" s="214" t="s">
        <v>155</v>
      </c>
      <c r="AU428" s="214" t="s">
        <v>81</v>
      </c>
      <c r="AV428" s="11" t="s">
        <v>77</v>
      </c>
      <c r="AW428" s="11" t="s">
        <v>35</v>
      </c>
      <c r="AX428" s="11" t="s">
        <v>72</v>
      </c>
      <c r="AY428" s="214" t="s">
        <v>147</v>
      </c>
    </row>
    <row r="429" spans="2:51" s="11" customFormat="1" ht="12">
      <c r="B429" s="204"/>
      <c r="C429" s="205"/>
      <c r="D429" s="206" t="s">
        <v>155</v>
      </c>
      <c r="E429" s="207" t="s">
        <v>21</v>
      </c>
      <c r="F429" s="208" t="s">
        <v>467</v>
      </c>
      <c r="G429" s="205"/>
      <c r="H429" s="207" t="s">
        <v>21</v>
      </c>
      <c r="I429" s="209"/>
      <c r="J429" s="205"/>
      <c r="K429" s="205"/>
      <c r="L429" s="210"/>
      <c r="M429" s="211"/>
      <c r="N429" s="212"/>
      <c r="O429" s="212"/>
      <c r="P429" s="212"/>
      <c r="Q429" s="212"/>
      <c r="R429" s="212"/>
      <c r="S429" s="212"/>
      <c r="T429" s="213"/>
      <c r="AT429" s="214" t="s">
        <v>155</v>
      </c>
      <c r="AU429" s="214" t="s">
        <v>81</v>
      </c>
      <c r="AV429" s="11" t="s">
        <v>77</v>
      </c>
      <c r="AW429" s="11" t="s">
        <v>35</v>
      </c>
      <c r="AX429" s="11" t="s">
        <v>72</v>
      </c>
      <c r="AY429" s="214" t="s">
        <v>147</v>
      </c>
    </row>
    <row r="430" spans="2:51" s="12" customFormat="1" ht="12">
      <c r="B430" s="215"/>
      <c r="C430" s="216"/>
      <c r="D430" s="206" t="s">
        <v>155</v>
      </c>
      <c r="E430" s="217" t="s">
        <v>21</v>
      </c>
      <c r="F430" s="218" t="s">
        <v>708</v>
      </c>
      <c r="G430" s="216"/>
      <c r="H430" s="219">
        <v>23</v>
      </c>
      <c r="I430" s="220"/>
      <c r="J430" s="216"/>
      <c r="K430" s="216"/>
      <c r="L430" s="221"/>
      <c r="M430" s="222"/>
      <c r="N430" s="223"/>
      <c r="O430" s="223"/>
      <c r="P430" s="223"/>
      <c r="Q430" s="223"/>
      <c r="R430" s="223"/>
      <c r="S430" s="223"/>
      <c r="T430" s="224"/>
      <c r="AT430" s="225" t="s">
        <v>155</v>
      </c>
      <c r="AU430" s="225" t="s">
        <v>81</v>
      </c>
      <c r="AV430" s="12" t="s">
        <v>81</v>
      </c>
      <c r="AW430" s="12" t="s">
        <v>35</v>
      </c>
      <c r="AX430" s="12" t="s">
        <v>72</v>
      </c>
      <c r="AY430" s="225" t="s">
        <v>147</v>
      </c>
    </row>
    <row r="431" spans="2:51" s="11" customFormat="1" ht="12">
      <c r="B431" s="204"/>
      <c r="C431" s="205"/>
      <c r="D431" s="206" t="s">
        <v>155</v>
      </c>
      <c r="E431" s="207" t="s">
        <v>21</v>
      </c>
      <c r="F431" s="208" t="s">
        <v>469</v>
      </c>
      <c r="G431" s="205"/>
      <c r="H431" s="207" t="s">
        <v>21</v>
      </c>
      <c r="I431" s="209"/>
      <c r="J431" s="205"/>
      <c r="K431" s="205"/>
      <c r="L431" s="210"/>
      <c r="M431" s="211"/>
      <c r="N431" s="212"/>
      <c r="O431" s="212"/>
      <c r="P431" s="212"/>
      <c r="Q431" s="212"/>
      <c r="R431" s="212"/>
      <c r="S431" s="212"/>
      <c r="T431" s="213"/>
      <c r="AT431" s="214" t="s">
        <v>155</v>
      </c>
      <c r="AU431" s="214" t="s">
        <v>81</v>
      </c>
      <c r="AV431" s="11" t="s">
        <v>77</v>
      </c>
      <c r="AW431" s="11" t="s">
        <v>35</v>
      </c>
      <c r="AX431" s="11" t="s">
        <v>72</v>
      </c>
      <c r="AY431" s="214" t="s">
        <v>147</v>
      </c>
    </row>
    <row r="432" spans="2:51" s="12" customFormat="1" ht="12">
      <c r="B432" s="215"/>
      <c r="C432" s="216"/>
      <c r="D432" s="206" t="s">
        <v>155</v>
      </c>
      <c r="E432" s="217" t="s">
        <v>21</v>
      </c>
      <c r="F432" s="218" t="s">
        <v>710</v>
      </c>
      <c r="G432" s="216"/>
      <c r="H432" s="219">
        <v>19.6</v>
      </c>
      <c r="I432" s="220"/>
      <c r="J432" s="216"/>
      <c r="K432" s="216"/>
      <c r="L432" s="221"/>
      <c r="M432" s="222"/>
      <c r="N432" s="223"/>
      <c r="O432" s="223"/>
      <c r="P432" s="223"/>
      <c r="Q432" s="223"/>
      <c r="R432" s="223"/>
      <c r="S432" s="223"/>
      <c r="T432" s="224"/>
      <c r="AT432" s="225" t="s">
        <v>155</v>
      </c>
      <c r="AU432" s="225" t="s">
        <v>81</v>
      </c>
      <c r="AV432" s="12" t="s">
        <v>81</v>
      </c>
      <c r="AW432" s="12" t="s">
        <v>35</v>
      </c>
      <c r="AX432" s="12" t="s">
        <v>72</v>
      </c>
      <c r="AY432" s="225" t="s">
        <v>147</v>
      </c>
    </row>
    <row r="433" spans="2:51" s="11" customFormat="1" ht="12">
      <c r="B433" s="204"/>
      <c r="C433" s="205"/>
      <c r="D433" s="206" t="s">
        <v>155</v>
      </c>
      <c r="E433" s="207" t="s">
        <v>21</v>
      </c>
      <c r="F433" s="208" t="s">
        <v>471</v>
      </c>
      <c r="G433" s="205"/>
      <c r="H433" s="207" t="s">
        <v>21</v>
      </c>
      <c r="I433" s="209"/>
      <c r="J433" s="205"/>
      <c r="K433" s="205"/>
      <c r="L433" s="210"/>
      <c r="M433" s="211"/>
      <c r="N433" s="212"/>
      <c r="O433" s="212"/>
      <c r="P433" s="212"/>
      <c r="Q433" s="212"/>
      <c r="R433" s="212"/>
      <c r="S433" s="212"/>
      <c r="T433" s="213"/>
      <c r="AT433" s="214" t="s">
        <v>155</v>
      </c>
      <c r="AU433" s="214" t="s">
        <v>81</v>
      </c>
      <c r="AV433" s="11" t="s">
        <v>77</v>
      </c>
      <c r="AW433" s="11" t="s">
        <v>35</v>
      </c>
      <c r="AX433" s="11" t="s">
        <v>72</v>
      </c>
      <c r="AY433" s="214" t="s">
        <v>147</v>
      </c>
    </row>
    <row r="434" spans="2:51" s="12" customFormat="1" ht="12">
      <c r="B434" s="215"/>
      <c r="C434" s="216"/>
      <c r="D434" s="206" t="s">
        <v>155</v>
      </c>
      <c r="E434" s="217" t="s">
        <v>21</v>
      </c>
      <c r="F434" s="218" t="s">
        <v>711</v>
      </c>
      <c r="G434" s="216"/>
      <c r="H434" s="219">
        <v>22.2</v>
      </c>
      <c r="I434" s="220"/>
      <c r="J434" s="216"/>
      <c r="K434" s="216"/>
      <c r="L434" s="221"/>
      <c r="M434" s="222"/>
      <c r="N434" s="223"/>
      <c r="O434" s="223"/>
      <c r="P434" s="223"/>
      <c r="Q434" s="223"/>
      <c r="R434" s="223"/>
      <c r="S434" s="223"/>
      <c r="T434" s="224"/>
      <c r="AT434" s="225" t="s">
        <v>155</v>
      </c>
      <c r="AU434" s="225" t="s">
        <v>81</v>
      </c>
      <c r="AV434" s="12" t="s">
        <v>81</v>
      </c>
      <c r="AW434" s="12" t="s">
        <v>35</v>
      </c>
      <c r="AX434" s="12" t="s">
        <v>72</v>
      </c>
      <c r="AY434" s="225" t="s">
        <v>147</v>
      </c>
    </row>
    <row r="435" spans="2:51" s="11" customFormat="1" ht="12">
      <c r="B435" s="204"/>
      <c r="C435" s="205"/>
      <c r="D435" s="206" t="s">
        <v>155</v>
      </c>
      <c r="E435" s="207" t="s">
        <v>21</v>
      </c>
      <c r="F435" s="208" t="s">
        <v>206</v>
      </c>
      <c r="G435" s="205"/>
      <c r="H435" s="207" t="s">
        <v>21</v>
      </c>
      <c r="I435" s="209"/>
      <c r="J435" s="205"/>
      <c r="K435" s="205"/>
      <c r="L435" s="210"/>
      <c r="M435" s="211"/>
      <c r="N435" s="212"/>
      <c r="O435" s="212"/>
      <c r="P435" s="212"/>
      <c r="Q435" s="212"/>
      <c r="R435" s="212"/>
      <c r="S435" s="212"/>
      <c r="T435" s="213"/>
      <c r="AT435" s="214" t="s">
        <v>155</v>
      </c>
      <c r="AU435" s="214" t="s">
        <v>81</v>
      </c>
      <c r="AV435" s="11" t="s">
        <v>77</v>
      </c>
      <c r="AW435" s="11" t="s">
        <v>35</v>
      </c>
      <c r="AX435" s="11" t="s">
        <v>72</v>
      </c>
      <c r="AY435" s="214" t="s">
        <v>147</v>
      </c>
    </row>
    <row r="436" spans="2:51" s="12" customFormat="1" ht="12">
      <c r="B436" s="215"/>
      <c r="C436" s="216"/>
      <c r="D436" s="206" t="s">
        <v>155</v>
      </c>
      <c r="E436" s="217" t="s">
        <v>21</v>
      </c>
      <c r="F436" s="218" t="s">
        <v>593</v>
      </c>
      <c r="G436" s="216"/>
      <c r="H436" s="219">
        <v>20.4</v>
      </c>
      <c r="I436" s="220"/>
      <c r="J436" s="216"/>
      <c r="K436" s="216"/>
      <c r="L436" s="221"/>
      <c r="M436" s="222"/>
      <c r="N436" s="223"/>
      <c r="O436" s="223"/>
      <c r="P436" s="223"/>
      <c r="Q436" s="223"/>
      <c r="R436" s="223"/>
      <c r="S436" s="223"/>
      <c r="T436" s="224"/>
      <c r="AT436" s="225" t="s">
        <v>155</v>
      </c>
      <c r="AU436" s="225" t="s">
        <v>81</v>
      </c>
      <c r="AV436" s="12" t="s">
        <v>81</v>
      </c>
      <c r="AW436" s="12" t="s">
        <v>35</v>
      </c>
      <c r="AX436" s="12" t="s">
        <v>72</v>
      </c>
      <c r="AY436" s="225" t="s">
        <v>147</v>
      </c>
    </row>
    <row r="437" spans="2:51" s="14" customFormat="1" ht="12">
      <c r="B437" s="247"/>
      <c r="C437" s="248"/>
      <c r="D437" s="206" t="s">
        <v>155</v>
      </c>
      <c r="E437" s="249" t="s">
        <v>21</v>
      </c>
      <c r="F437" s="250" t="s">
        <v>718</v>
      </c>
      <c r="G437" s="248"/>
      <c r="H437" s="251">
        <v>85.2</v>
      </c>
      <c r="I437" s="252"/>
      <c r="J437" s="248"/>
      <c r="K437" s="248"/>
      <c r="L437" s="253"/>
      <c r="M437" s="254"/>
      <c r="N437" s="255"/>
      <c r="O437" s="255"/>
      <c r="P437" s="255"/>
      <c r="Q437" s="255"/>
      <c r="R437" s="255"/>
      <c r="S437" s="255"/>
      <c r="T437" s="256"/>
      <c r="AT437" s="257" t="s">
        <v>155</v>
      </c>
      <c r="AU437" s="257" t="s">
        <v>81</v>
      </c>
      <c r="AV437" s="14" t="s">
        <v>84</v>
      </c>
      <c r="AW437" s="14" t="s">
        <v>35</v>
      </c>
      <c r="AX437" s="14" t="s">
        <v>72</v>
      </c>
      <c r="AY437" s="257" t="s">
        <v>147</v>
      </c>
    </row>
    <row r="438" spans="2:51" s="13" customFormat="1" ht="12">
      <c r="B438" s="226"/>
      <c r="C438" s="227"/>
      <c r="D438" s="206" t="s">
        <v>155</v>
      </c>
      <c r="E438" s="228" t="s">
        <v>21</v>
      </c>
      <c r="F438" s="229" t="s">
        <v>159</v>
      </c>
      <c r="G438" s="227"/>
      <c r="H438" s="230">
        <v>101.2</v>
      </c>
      <c r="I438" s="231"/>
      <c r="J438" s="227"/>
      <c r="K438" s="227"/>
      <c r="L438" s="232"/>
      <c r="M438" s="233"/>
      <c r="N438" s="234"/>
      <c r="O438" s="234"/>
      <c r="P438" s="234"/>
      <c r="Q438" s="234"/>
      <c r="R438" s="234"/>
      <c r="S438" s="234"/>
      <c r="T438" s="235"/>
      <c r="AT438" s="236" t="s">
        <v>155</v>
      </c>
      <c r="AU438" s="236" t="s">
        <v>81</v>
      </c>
      <c r="AV438" s="13" t="s">
        <v>87</v>
      </c>
      <c r="AW438" s="13" t="s">
        <v>35</v>
      </c>
      <c r="AX438" s="13" t="s">
        <v>77</v>
      </c>
      <c r="AY438" s="236" t="s">
        <v>147</v>
      </c>
    </row>
    <row r="439" spans="2:65" s="1" customFormat="1" ht="16.5" customHeight="1">
      <c r="B439" s="41"/>
      <c r="C439" s="192" t="s">
        <v>720</v>
      </c>
      <c r="D439" s="192" t="s">
        <v>149</v>
      </c>
      <c r="E439" s="193" t="s">
        <v>721</v>
      </c>
      <c r="F439" s="194" t="s">
        <v>722</v>
      </c>
      <c r="G439" s="195" t="s">
        <v>333</v>
      </c>
      <c r="H439" s="196">
        <v>1.297</v>
      </c>
      <c r="I439" s="197"/>
      <c r="J439" s="198">
        <f>ROUND(I439*H439,2)</f>
        <v>0</v>
      </c>
      <c r="K439" s="194" t="s">
        <v>153</v>
      </c>
      <c r="L439" s="61"/>
      <c r="M439" s="199" t="s">
        <v>21</v>
      </c>
      <c r="N439" s="200" t="s">
        <v>43</v>
      </c>
      <c r="O439" s="42"/>
      <c r="P439" s="201">
        <f>O439*H439</f>
        <v>0</v>
      </c>
      <c r="Q439" s="201">
        <v>0</v>
      </c>
      <c r="R439" s="201">
        <f>Q439*H439</f>
        <v>0</v>
      </c>
      <c r="S439" s="201">
        <v>0</v>
      </c>
      <c r="T439" s="202">
        <f>S439*H439</f>
        <v>0</v>
      </c>
      <c r="AR439" s="24" t="s">
        <v>247</v>
      </c>
      <c r="AT439" s="24" t="s">
        <v>149</v>
      </c>
      <c r="AU439" s="24" t="s">
        <v>81</v>
      </c>
      <c r="AY439" s="24" t="s">
        <v>147</v>
      </c>
      <c r="BE439" s="203">
        <f>IF(N439="základní",J439,0)</f>
        <v>0</v>
      </c>
      <c r="BF439" s="203">
        <f>IF(N439="snížená",J439,0)</f>
        <v>0</v>
      </c>
      <c r="BG439" s="203">
        <f>IF(N439="zákl. přenesená",J439,0)</f>
        <v>0</v>
      </c>
      <c r="BH439" s="203">
        <f>IF(N439="sníž. přenesená",J439,0)</f>
        <v>0</v>
      </c>
      <c r="BI439" s="203">
        <f>IF(N439="nulová",J439,0)</f>
        <v>0</v>
      </c>
      <c r="BJ439" s="24" t="s">
        <v>77</v>
      </c>
      <c r="BK439" s="203">
        <f>ROUND(I439*H439,2)</f>
        <v>0</v>
      </c>
      <c r="BL439" s="24" t="s">
        <v>247</v>
      </c>
      <c r="BM439" s="24" t="s">
        <v>723</v>
      </c>
    </row>
    <row r="440" spans="2:63" s="10" customFormat="1" ht="29.85" customHeight="1">
      <c r="B440" s="176"/>
      <c r="C440" s="177"/>
      <c r="D440" s="178" t="s">
        <v>71</v>
      </c>
      <c r="E440" s="190" t="s">
        <v>724</v>
      </c>
      <c r="F440" s="190" t="s">
        <v>725</v>
      </c>
      <c r="G440" s="177"/>
      <c r="H440" s="177"/>
      <c r="I440" s="180"/>
      <c r="J440" s="191">
        <f>BK440</f>
        <v>0</v>
      </c>
      <c r="K440" s="177"/>
      <c r="L440" s="182"/>
      <c r="M440" s="183"/>
      <c r="N440" s="184"/>
      <c r="O440" s="184"/>
      <c r="P440" s="185">
        <f>SUM(P441:P490)</f>
        <v>0</v>
      </c>
      <c r="Q440" s="184"/>
      <c r="R440" s="185">
        <f>SUM(R441:R490)</f>
        <v>0.8167972</v>
      </c>
      <c r="S440" s="184"/>
      <c r="T440" s="186">
        <f>SUM(T441:T490)</f>
        <v>0.93568</v>
      </c>
      <c r="AR440" s="187" t="s">
        <v>81</v>
      </c>
      <c r="AT440" s="188" t="s">
        <v>71</v>
      </c>
      <c r="AU440" s="188" t="s">
        <v>77</v>
      </c>
      <c r="AY440" s="187" t="s">
        <v>147</v>
      </c>
      <c r="BK440" s="189">
        <f>SUM(BK441:BK490)</f>
        <v>0</v>
      </c>
    </row>
    <row r="441" spans="2:65" s="1" customFormat="1" ht="25.5" customHeight="1">
      <c r="B441" s="41"/>
      <c r="C441" s="192" t="s">
        <v>726</v>
      </c>
      <c r="D441" s="192" t="s">
        <v>149</v>
      </c>
      <c r="E441" s="193" t="s">
        <v>727</v>
      </c>
      <c r="F441" s="194" t="s">
        <v>728</v>
      </c>
      <c r="G441" s="195" t="s">
        <v>152</v>
      </c>
      <c r="H441" s="196">
        <v>62.31</v>
      </c>
      <c r="I441" s="197"/>
      <c r="J441" s="198">
        <f>ROUND(I441*H441,2)</f>
        <v>0</v>
      </c>
      <c r="K441" s="194" t="s">
        <v>153</v>
      </c>
      <c r="L441" s="61"/>
      <c r="M441" s="199" t="s">
        <v>21</v>
      </c>
      <c r="N441" s="200" t="s">
        <v>43</v>
      </c>
      <c r="O441" s="42"/>
      <c r="P441" s="201">
        <f>O441*H441</f>
        <v>0</v>
      </c>
      <c r="Q441" s="201">
        <v>0.0029</v>
      </c>
      <c r="R441" s="201">
        <f>Q441*H441</f>
        <v>0.180699</v>
      </c>
      <c r="S441" s="201">
        <v>0</v>
      </c>
      <c r="T441" s="202">
        <f>S441*H441</f>
        <v>0</v>
      </c>
      <c r="AR441" s="24" t="s">
        <v>247</v>
      </c>
      <c r="AT441" s="24" t="s">
        <v>149</v>
      </c>
      <c r="AU441" s="24" t="s">
        <v>81</v>
      </c>
      <c r="AY441" s="24" t="s">
        <v>147</v>
      </c>
      <c r="BE441" s="203">
        <f>IF(N441="základní",J441,0)</f>
        <v>0</v>
      </c>
      <c r="BF441" s="203">
        <f>IF(N441="snížená",J441,0)</f>
        <v>0</v>
      </c>
      <c r="BG441" s="203">
        <f>IF(N441="zákl. přenesená",J441,0)</f>
        <v>0</v>
      </c>
      <c r="BH441" s="203">
        <f>IF(N441="sníž. přenesená",J441,0)</f>
        <v>0</v>
      </c>
      <c r="BI441" s="203">
        <f>IF(N441="nulová",J441,0)</f>
        <v>0</v>
      </c>
      <c r="BJ441" s="24" t="s">
        <v>77</v>
      </c>
      <c r="BK441" s="203">
        <f>ROUND(I441*H441,2)</f>
        <v>0</v>
      </c>
      <c r="BL441" s="24" t="s">
        <v>247</v>
      </c>
      <c r="BM441" s="24" t="s">
        <v>729</v>
      </c>
    </row>
    <row r="442" spans="2:51" s="11" customFormat="1" ht="12">
      <c r="B442" s="204"/>
      <c r="C442" s="205"/>
      <c r="D442" s="206" t="s">
        <v>155</v>
      </c>
      <c r="E442" s="207" t="s">
        <v>21</v>
      </c>
      <c r="F442" s="208" t="s">
        <v>183</v>
      </c>
      <c r="G442" s="205"/>
      <c r="H442" s="207" t="s">
        <v>21</v>
      </c>
      <c r="I442" s="209"/>
      <c r="J442" s="205"/>
      <c r="K442" s="205"/>
      <c r="L442" s="210"/>
      <c r="M442" s="211"/>
      <c r="N442" s="212"/>
      <c r="O442" s="212"/>
      <c r="P442" s="212"/>
      <c r="Q442" s="212"/>
      <c r="R442" s="212"/>
      <c r="S442" s="212"/>
      <c r="T442" s="213"/>
      <c r="AT442" s="214" t="s">
        <v>155</v>
      </c>
      <c r="AU442" s="214" t="s">
        <v>81</v>
      </c>
      <c r="AV442" s="11" t="s">
        <v>77</v>
      </c>
      <c r="AW442" s="11" t="s">
        <v>35</v>
      </c>
      <c r="AX442" s="11" t="s">
        <v>72</v>
      </c>
      <c r="AY442" s="214" t="s">
        <v>147</v>
      </c>
    </row>
    <row r="443" spans="2:51" s="12" customFormat="1" ht="12">
      <c r="B443" s="215"/>
      <c r="C443" s="216"/>
      <c r="D443" s="206" t="s">
        <v>155</v>
      </c>
      <c r="E443" s="217" t="s">
        <v>21</v>
      </c>
      <c r="F443" s="218" t="s">
        <v>730</v>
      </c>
      <c r="G443" s="216"/>
      <c r="H443" s="219">
        <v>13.53</v>
      </c>
      <c r="I443" s="220"/>
      <c r="J443" s="216"/>
      <c r="K443" s="216"/>
      <c r="L443" s="221"/>
      <c r="M443" s="222"/>
      <c r="N443" s="223"/>
      <c r="O443" s="223"/>
      <c r="P443" s="223"/>
      <c r="Q443" s="223"/>
      <c r="R443" s="223"/>
      <c r="S443" s="223"/>
      <c r="T443" s="224"/>
      <c r="AT443" s="225" t="s">
        <v>155</v>
      </c>
      <c r="AU443" s="225" t="s">
        <v>81</v>
      </c>
      <c r="AV443" s="12" t="s">
        <v>81</v>
      </c>
      <c r="AW443" s="12" t="s">
        <v>35</v>
      </c>
      <c r="AX443" s="12" t="s">
        <v>72</v>
      </c>
      <c r="AY443" s="225" t="s">
        <v>147</v>
      </c>
    </row>
    <row r="444" spans="2:51" s="12" customFormat="1" ht="12">
      <c r="B444" s="215"/>
      <c r="C444" s="216"/>
      <c r="D444" s="206" t="s">
        <v>155</v>
      </c>
      <c r="E444" s="217" t="s">
        <v>21</v>
      </c>
      <c r="F444" s="218" t="s">
        <v>731</v>
      </c>
      <c r="G444" s="216"/>
      <c r="H444" s="219">
        <v>-2.8</v>
      </c>
      <c r="I444" s="220"/>
      <c r="J444" s="216"/>
      <c r="K444" s="216"/>
      <c r="L444" s="221"/>
      <c r="M444" s="222"/>
      <c r="N444" s="223"/>
      <c r="O444" s="223"/>
      <c r="P444" s="223"/>
      <c r="Q444" s="223"/>
      <c r="R444" s="223"/>
      <c r="S444" s="223"/>
      <c r="T444" s="224"/>
      <c r="AT444" s="225" t="s">
        <v>155</v>
      </c>
      <c r="AU444" s="225" t="s">
        <v>81</v>
      </c>
      <c r="AV444" s="12" t="s">
        <v>81</v>
      </c>
      <c r="AW444" s="12" t="s">
        <v>35</v>
      </c>
      <c r="AX444" s="12" t="s">
        <v>72</v>
      </c>
      <c r="AY444" s="225" t="s">
        <v>147</v>
      </c>
    </row>
    <row r="445" spans="2:51" s="11" customFormat="1" ht="12">
      <c r="B445" s="204"/>
      <c r="C445" s="205"/>
      <c r="D445" s="206" t="s">
        <v>155</v>
      </c>
      <c r="E445" s="207" t="s">
        <v>21</v>
      </c>
      <c r="F445" s="208" t="s">
        <v>185</v>
      </c>
      <c r="G445" s="205"/>
      <c r="H445" s="207" t="s">
        <v>21</v>
      </c>
      <c r="I445" s="209"/>
      <c r="J445" s="205"/>
      <c r="K445" s="205"/>
      <c r="L445" s="210"/>
      <c r="M445" s="211"/>
      <c r="N445" s="212"/>
      <c r="O445" s="212"/>
      <c r="P445" s="212"/>
      <c r="Q445" s="212"/>
      <c r="R445" s="212"/>
      <c r="S445" s="212"/>
      <c r="T445" s="213"/>
      <c r="AT445" s="214" t="s">
        <v>155</v>
      </c>
      <c r="AU445" s="214" t="s">
        <v>81</v>
      </c>
      <c r="AV445" s="11" t="s">
        <v>77</v>
      </c>
      <c r="AW445" s="11" t="s">
        <v>35</v>
      </c>
      <c r="AX445" s="11" t="s">
        <v>72</v>
      </c>
      <c r="AY445" s="214" t="s">
        <v>147</v>
      </c>
    </row>
    <row r="446" spans="2:51" s="12" customFormat="1" ht="12">
      <c r="B446" s="215"/>
      <c r="C446" s="216"/>
      <c r="D446" s="206" t="s">
        <v>155</v>
      </c>
      <c r="E446" s="217" t="s">
        <v>21</v>
      </c>
      <c r="F446" s="218" t="s">
        <v>730</v>
      </c>
      <c r="G446" s="216"/>
      <c r="H446" s="219">
        <v>13.53</v>
      </c>
      <c r="I446" s="220"/>
      <c r="J446" s="216"/>
      <c r="K446" s="216"/>
      <c r="L446" s="221"/>
      <c r="M446" s="222"/>
      <c r="N446" s="223"/>
      <c r="O446" s="223"/>
      <c r="P446" s="223"/>
      <c r="Q446" s="223"/>
      <c r="R446" s="223"/>
      <c r="S446" s="223"/>
      <c r="T446" s="224"/>
      <c r="AT446" s="225" t="s">
        <v>155</v>
      </c>
      <c r="AU446" s="225" t="s">
        <v>81</v>
      </c>
      <c r="AV446" s="12" t="s">
        <v>81</v>
      </c>
      <c r="AW446" s="12" t="s">
        <v>35</v>
      </c>
      <c r="AX446" s="12" t="s">
        <v>72</v>
      </c>
      <c r="AY446" s="225" t="s">
        <v>147</v>
      </c>
    </row>
    <row r="447" spans="2:51" s="12" customFormat="1" ht="12">
      <c r="B447" s="215"/>
      <c r="C447" s="216"/>
      <c r="D447" s="206" t="s">
        <v>155</v>
      </c>
      <c r="E447" s="217" t="s">
        <v>21</v>
      </c>
      <c r="F447" s="218" t="s">
        <v>168</v>
      </c>
      <c r="G447" s="216"/>
      <c r="H447" s="219">
        <v>-1.4</v>
      </c>
      <c r="I447" s="220"/>
      <c r="J447" s="216"/>
      <c r="K447" s="216"/>
      <c r="L447" s="221"/>
      <c r="M447" s="222"/>
      <c r="N447" s="223"/>
      <c r="O447" s="223"/>
      <c r="P447" s="223"/>
      <c r="Q447" s="223"/>
      <c r="R447" s="223"/>
      <c r="S447" s="223"/>
      <c r="T447" s="224"/>
      <c r="AT447" s="225" t="s">
        <v>155</v>
      </c>
      <c r="AU447" s="225" t="s">
        <v>81</v>
      </c>
      <c r="AV447" s="12" t="s">
        <v>81</v>
      </c>
      <c r="AW447" s="12" t="s">
        <v>35</v>
      </c>
      <c r="AX447" s="12" t="s">
        <v>72</v>
      </c>
      <c r="AY447" s="225" t="s">
        <v>147</v>
      </c>
    </row>
    <row r="448" spans="2:51" s="11" customFormat="1" ht="12">
      <c r="B448" s="204"/>
      <c r="C448" s="205"/>
      <c r="D448" s="206" t="s">
        <v>155</v>
      </c>
      <c r="E448" s="207" t="s">
        <v>21</v>
      </c>
      <c r="F448" s="208" t="s">
        <v>365</v>
      </c>
      <c r="G448" s="205"/>
      <c r="H448" s="207" t="s">
        <v>21</v>
      </c>
      <c r="I448" s="209"/>
      <c r="J448" s="205"/>
      <c r="K448" s="205"/>
      <c r="L448" s="210"/>
      <c r="M448" s="211"/>
      <c r="N448" s="212"/>
      <c r="O448" s="212"/>
      <c r="P448" s="212"/>
      <c r="Q448" s="212"/>
      <c r="R448" s="212"/>
      <c r="S448" s="212"/>
      <c r="T448" s="213"/>
      <c r="AT448" s="214" t="s">
        <v>155</v>
      </c>
      <c r="AU448" s="214" t="s">
        <v>81</v>
      </c>
      <c r="AV448" s="11" t="s">
        <v>77</v>
      </c>
      <c r="AW448" s="11" t="s">
        <v>35</v>
      </c>
      <c r="AX448" s="11" t="s">
        <v>72</v>
      </c>
      <c r="AY448" s="214" t="s">
        <v>147</v>
      </c>
    </row>
    <row r="449" spans="2:51" s="12" customFormat="1" ht="12">
      <c r="B449" s="215"/>
      <c r="C449" s="216"/>
      <c r="D449" s="206" t="s">
        <v>155</v>
      </c>
      <c r="E449" s="217" t="s">
        <v>21</v>
      </c>
      <c r="F449" s="218" t="s">
        <v>732</v>
      </c>
      <c r="G449" s="216"/>
      <c r="H449" s="219">
        <v>13.94</v>
      </c>
      <c r="I449" s="220"/>
      <c r="J449" s="216"/>
      <c r="K449" s="216"/>
      <c r="L449" s="221"/>
      <c r="M449" s="222"/>
      <c r="N449" s="223"/>
      <c r="O449" s="223"/>
      <c r="P449" s="223"/>
      <c r="Q449" s="223"/>
      <c r="R449" s="223"/>
      <c r="S449" s="223"/>
      <c r="T449" s="224"/>
      <c r="AT449" s="225" t="s">
        <v>155</v>
      </c>
      <c r="AU449" s="225" t="s">
        <v>81</v>
      </c>
      <c r="AV449" s="12" t="s">
        <v>81</v>
      </c>
      <c r="AW449" s="12" t="s">
        <v>35</v>
      </c>
      <c r="AX449" s="12" t="s">
        <v>72</v>
      </c>
      <c r="AY449" s="225" t="s">
        <v>147</v>
      </c>
    </row>
    <row r="450" spans="2:51" s="12" customFormat="1" ht="12">
      <c r="B450" s="215"/>
      <c r="C450" s="216"/>
      <c r="D450" s="206" t="s">
        <v>155</v>
      </c>
      <c r="E450" s="217" t="s">
        <v>21</v>
      </c>
      <c r="F450" s="218" t="s">
        <v>168</v>
      </c>
      <c r="G450" s="216"/>
      <c r="H450" s="219">
        <v>-1.4</v>
      </c>
      <c r="I450" s="220"/>
      <c r="J450" s="216"/>
      <c r="K450" s="216"/>
      <c r="L450" s="221"/>
      <c r="M450" s="222"/>
      <c r="N450" s="223"/>
      <c r="O450" s="223"/>
      <c r="P450" s="223"/>
      <c r="Q450" s="223"/>
      <c r="R450" s="223"/>
      <c r="S450" s="223"/>
      <c r="T450" s="224"/>
      <c r="AT450" s="225" t="s">
        <v>155</v>
      </c>
      <c r="AU450" s="225" t="s">
        <v>81</v>
      </c>
      <c r="AV450" s="12" t="s">
        <v>81</v>
      </c>
      <c r="AW450" s="12" t="s">
        <v>35</v>
      </c>
      <c r="AX450" s="12" t="s">
        <v>72</v>
      </c>
      <c r="AY450" s="225" t="s">
        <v>147</v>
      </c>
    </row>
    <row r="451" spans="2:51" s="11" customFormat="1" ht="12">
      <c r="B451" s="204"/>
      <c r="C451" s="205"/>
      <c r="D451" s="206" t="s">
        <v>155</v>
      </c>
      <c r="E451" s="207" t="s">
        <v>21</v>
      </c>
      <c r="F451" s="208" t="s">
        <v>195</v>
      </c>
      <c r="G451" s="205"/>
      <c r="H451" s="207" t="s">
        <v>21</v>
      </c>
      <c r="I451" s="209"/>
      <c r="J451" s="205"/>
      <c r="K451" s="205"/>
      <c r="L451" s="210"/>
      <c r="M451" s="211"/>
      <c r="N451" s="212"/>
      <c r="O451" s="212"/>
      <c r="P451" s="212"/>
      <c r="Q451" s="212"/>
      <c r="R451" s="212"/>
      <c r="S451" s="212"/>
      <c r="T451" s="213"/>
      <c r="AT451" s="214" t="s">
        <v>155</v>
      </c>
      <c r="AU451" s="214" t="s">
        <v>81</v>
      </c>
      <c r="AV451" s="11" t="s">
        <v>77</v>
      </c>
      <c r="AW451" s="11" t="s">
        <v>35</v>
      </c>
      <c r="AX451" s="11" t="s">
        <v>72</v>
      </c>
      <c r="AY451" s="214" t="s">
        <v>147</v>
      </c>
    </row>
    <row r="452" spans="2:51" s="12" customFormat="1" ht="12">
      <c r="B452" s="215"/>
      <c r="C452" s="216"/>
      <c r="D452" s="206" t="s">
        <v>155</v>
      </c>
      <c r="E452" s="217" t="s">
        <v>21</v>
      </c>
      <c r="F452" s="218" t="s">
        <v>733</v>
      </c>
      <c r="G452" s="216"/>
      <c r="H452" s="219">
        <v>2.46</v>
      </c>
      <c r="I452" s="220"/>
      <c r="J452" s="216"/>
      <c r="K452" s="216"/>
      <c r="L452" s="221"/>
      <c r="M452" s="222"/>
      <c r="N452" s="223"/>
      <c r="O452" s="223"/>
      <c r="P452" s="223"/>
      <c r="Q452" s="223"/>
      <c r="R452" s="223"/>
      <c r="S452" s="223"/>
      <c r="T452" s="224"/>
      <c r="AT452" s="225" t="s">
        <v>155</v>
      </c>
      <c r="AU452" s="225" t="s">
        <v>81</v>
      </c>
      <c r="AV452" s="12" t="s">
        <v>81</v>
      </c>
      <c r="AW452" s="12" t="s">
        <v>35</v>
      </c>
      <c r="AX452" s="12" t="s">
        <v>72</v>
      </c>
      <c r="AY452" s="225" t="s">
        <v>147</v>
      </c>
    </row>
    <row r="453" spans="2:51" s="11" customFormat="1" ht="12">
      <c r="B453" s="204"/>
      <c r="C453" s="205"/>
      <c r="D453" s="206" t="s">
        <v>155</v>
      </c>
      <c r="E453" s="207" t="s">
        <v>21</v>
      </c>
      <c r="F453" s="208" t="s">
        <v>166</v>
      </c>
      <c r="G453" s="205"/>
      <c r="H453" s="207" t="s">
        <v>21</v>
      </c>
      <c r="I453" s="209"/>
      <c r="J453" s="205"/>
      <c r="K453" s="205"/>
      <c r="L453" s="210"/>
      <c r="M453" s="211"/>
      <c r="N453" s="212"/>
      <c r="O453" s="212"/>
      <c r="P453" s="212"/>
      <c r="Q453" s="212"/>
      <c r="R453" s="212"/>
      <c r="S453" s="212"/>
      <c r="T453" s="213"/>
      <c r="AT453" s="214" t="s">
        <v>155</v>
      </c>
      <c r="AU453" s="214" t="s">
        <v>81</v>
      </c>
      <c r="AV453" s="11" t="s">
        <v>77</v>
      </c>
      <c r="AW453" s="11" t="s">
        <v>35</v>
      </c>
      <c r="AX453" s="11" t="s">
        <v>72</v>
      </c>
      <c r="AY453" s="214" t="s">
        <v>147</v>
      </c>
    </row>
    <row r="454" spans="2:51" s="12" customFormat="1" ht="12">
      <c r="B454" s="215"/>
      <c r="C454" s="216"/>
      <c r="D454" s="206" t="s">
        <v>155</v>
      </c>
      <c r="E454" s="217" t="s">
        <v>21</v>
      </c>
      <c r="F454" s="218" t="s">
        <v>734</v>
      </c>
      <c r="G454" s="216"/>
      <c r="H454" s="219">
        <v>14.76</v>
      </c>
      <c r="I454" s="220"/>
      <c r="J454" s="216"/>
      <c r="K454" s="216"/>
      <c r="L454" s="221"/>
      <c r="M454" s="222"/>
      <c r="N454" s="223"/>
      <c r="O454" s="223"/>
      <c r="P454" s="223"/>
      <c r="Q454" s="223"/>
      <c r="R454" s="223"/>
      <c r="S454" s="223"/>
      <c r="T454" s="224"/>
      <c r="AT454" s="225" t="s">
        <v>155</v>
      </c>
      <c r="AU454" s="225" t="s">
        <v>81</v>
      </c>
      <c r="AV454" s="12" t="s">
        <v>81</v>
      </c>
      <c r="AW454" s="12" t="s">
        <v>35</v>
      </c>
      <c r="AX454" s="12" t="s">
        <v>72</v>
      </c>
      <c r="AY454" s="225" t="s">
        <v>147</v>
      </c>
    </row>
    <row r="455" spans="2:51" s="12" customFormat="1" ht="12">
      <c r="B455" s="215"/>
      <c r="C455" s="216"/>
      <c r="D455" s="206" t="s">
        <v>155</v>
      </c>
      <c r="E455" s="217" t="s">
        <v>21</v>
      </c>
      <c r="F455" s="218" t="s">
        <v>731</v>
      </c>
      <c r="G455" s="216"/>
      <c r="H455" s="219">
        <v>-2.8</v>
      </c>
      <c r="I455" s="220"/>
      <c r="J455" s="216"/>
      <c r="K455" s="216"/>
      <c r="L455" s="221"/>
      <c r="M455" s="222"/>
      <c r="N455" s="223"/>
      <c r="O455" s="223"/>
      <c r="P455" s="223"/>
      <c r="Q455" s="223"/>
      <c r="R455" s="223"/>
      <c r="S455" s="223"/>
      <c r="T455" s="224"/>
      <c r="AT455" s="225" t="s">
        <v>155</v>
      </c>
      <c r="AU455" s="225" t="s">
        <v>81</v>
      </c>
      <c r="AV455" s="12" t="s">
        <v>81</v>
      </c>
      <c r="AW455" s="12" t="s">
        <v>35</v>
      </c>
      <c r="AX455" s="12" t="s">
        <v>72</v>
      </c>
      <c r="AY455" s="225" t="s">
        <v>147</v>
      </c>
    </row>
    <row r="456" spans="2:51" s="11" customFormat="1" ht="12">
      <c r="B456" s="204"/>
      <c r="C456" s="205"/>
      <c r="D456" s="206" t="s">
        <v>155</v>
      </c>
      <c r="E456" s="207" t="s">
        <v>21</v>
      </c>
      <c r="F456" s="208" t="s">
        <v>187</v>
      </c>
      <c r="G456" s="205"/>
      <c r="H456" s="207" t="s">
        <v>21</v>
      </c>
      <c r="I456" s="209"/>
      <c r="J456" s="205"/>
      <c r="K456" s="205"/>
      <c r="L456" s="210"/>
      <c r="M456" s="211"/>
      <c r="N456" s="212"/>
      <c r="O456" s="212"/>
      <c r="P456" s="212"/>
      <c r="Q456" s="212"/>
      <c r="R456" s="212"/>
      <c r="S456" s="212"/>
      <c r="T456" s="213"/>
      <c r="AT456" s="214" t="s">
        <v>155</v>
      </c>
      <c r="AU456" s="214" t="s">
        <v>81</v>
      </c>
      <c r="AV456" s="11" t="s">
        <v>77</v>
      </c>
      <c r="AW456" s="11" t="s">
        <v>35</v>
      </c>
      <c r="AX456" s="11" t="s">
        <v>72</v>
      </c>
      <c r="AY456" s="214" t="s">
        <v>147</v>
      </c>
    </row>
    <row r="457" spans="2:51" s="12" customFormat="1" ht="12">
      <c r="B457" s="215"/>
      <c r="C457" s="216"/>
      <c r="D457" s="206" t="s">
        <v>155</v>
      </c>
      <c r="E457" s="217" t="s">
        <v>21</v>
      </c>
      <c r="F457" s="218" t="s">
        <v>735</v>
      </c>
      <c r="G457" s="216"/>
      <c r="H457" s="219">
        <v>11.89</v>
      </c>
      <c r="I457" s="220"/>
      <c r="J457" s="216"/>
      <c r="K457" s="216"/>
      <c r="L457" s="221"/>
      <c r="M457" s="222"/>
      <c r="N457" s="223"/>
      <c r="O457" s="223"/>
      <c r="P457" s="223"/>
      <c r="Q457" s="223"/>
      <c r="R457" s="223"/>
      <c r="S457" s="223"/>
      <c r="T457" s="224"/>
      <c r="AT457" s="225" t="s">
        <v>155</v>
      </c>
      <c r="AU457" s="225" t="s">
        <v>81</v>
      </c>
      <c r="AV457" s="12" t="s">
        <v>81</v>
      </c>
      <c r="AW457" s="12" t="s">
        <v>35</v>
      </c>
      <c r="AX457" s="12" t="s">
        <v>72</v>
      </c>
      <c r="AY457" s="225" t="s">
        <v>147</v>
      </c>
    </row>
    <row r="458" spans="2:51" s="12" customFormat="1" ht="12">
      <c r="B458" s="215"/>
      <c r="C458" s="216"/>
      <c r="D458" s="206" t="s">
        <v>155</v>
      </c>
      <c r="E458" s="217" t="s">
        <v>21</v>
      </c>
      <c r="F458" s="218" t="s">
        <v>168</v>
      </c>
      <c r="G458" s="216"/>
      <c r="H458" s="219">
        <v>-1.4</v>
      </c>
      <c r="I458" s="220"/>
      <c r="J458" s="216"/>
      <c r="K458" s="216"/>
      <c r="L458" s="221"/>
      <c r="M458" s="222"/>
      <c r="N458" s="223"/>
      <c r="O458" s="223"/>
      <c r="P458" s="223"/>
      <c r="Q458" s="223"/>
      <c r="R458" s="223"/>
      <c r="S458" s="223"/>
      <c r="T458" s="224"/>
      <c r="AT458" s="225" t="s">
        <v>155</v>
      </c>
      <c r="AU458" s="225" t="s">
        <v>81</v>
      </c>
      <c r="AV458" s="12" t="s">
        <v>81</v>
      </c>
      <c r="AW458" s="12" t="s">
        <v>35</v>
      </c>
      <c r="AX458" s="12" t="s">
        <v>72</v>
      </c>
      <c r="AY458" s="225" t="s">
        <v>147</v>
      </c>
    </row>
    <row r="459" spans="2:51" s="12" customFormat="1" ht="12">
      <c r="B459" s="215"/>
      <c r="C459" s="216"/>
      <c r="D459" s="206" t="s">
        <v>155</v>
      </c>
      <c r="E459" s="217" t="s">
        <v>21</v>
      </c>
      <c r="F459" s="218" t="s">
        <v>736</v>
      </c>
      <c r="G459" s="216"/>
      <c r="H459" s="219">
        <v>2</v>
      </c>
      <c r="I459" s="220"/>
      <c r="J459" s="216"/>
      <c r="K459" s="216"/>
      <c r="L459" s="221"/>
      <c r="M459" s="222"/>
      <c r="N459" s="223"/>
      <c r="O459" s="223"/>
      <c r="P459" s="223"/>
      <c r="Q459" s="223"/>
      <c r="R459" s="223"/>
      <c r="S459" s="223"/>
      <c r="T459" s="224"/>
      <c r="AT459" s="225" t="s">
        <v>155</v>
      </c>
      <c r="AU459" s="225" t="s">
        <v>81</v>
      </c>
      <c r="AV459" s="12" t="s">
        <v>81</v>
      </c>
      <c r="AW459" s="12" t="s">
        <v>35</v>
      </c>
      <c r="AX459" s="12" t="s">
        <v>72</v>
      </c>
      <c r="AY459" s="225" t="s">
        <v>147</v>
      </c>
    </row>
    <row r="460" spans="2:51" s="13" customFormat="1" ht="12">
      <c r="B460" s="226"/>
      <c r="C460" s="227"/>
      <c r="D460" s="206" t="s">
        <v>155</v>
      </c>
      <c r="E460" s="228" t="s">
        <v>21</v>
      </c>
      <c r="F460" s="229" t="s">
        <v>159</v>
      </c>
      <c r="G460" s="227"/>
      <c r="H460" s="230">
        <v>62.31</v>
      </c>
      <c r="I460" s="231"/>
      <c r="J460" s="227"/>
      <c r="K460" s="227"/>
      <c r="L460" s="232"/>
      <c r="M460" s="233"/>
      <c r="N460" s="234"/>
      <c r="O460" s="234"/>
      <c r="P460" s="234"/>
      <c r="Q460" s="234"/>
      <c r="R460" s="234"/>
      <c r="S460" s="234"/>
      <c r="T460" s="235"/>
      <c r="AT460" s="236" t="s">
        <v>155</v>
      </c>
      <c r="AU460" s="236" t="s">
        <v>81</v>
      </c>
      <c r="AV460" s="13" t="s">
        <v>87</v>
      </c>
      <c r="AW460" s="13" t="s">
        <v>35</v>
      </c>
      <c r="AX460" s="13" t="s">
        <v>77</v>
      </c>
      <c r="AY460" s="236" t="s">
        <v>147</v>
      </c>
    </row>
    <row r="461" spans="2:65" s="1" customFormat="1" ht="16.5" customHeight="1">
      <c r="B461" s="41"/>
      <c r="C461" s="237" t="s">
        <v>737</v>
      </c>
      <c r="D461" s="237" t="s">
        <v>243</v>
      </c>
      <c r="E461" s="238" t="s">
        <v>738</v>
      </c>
      <c r="F461" s="239" t="s">
        <v>739</v>
      </c>
      <c r="G461" s="240" t="s">
        <v>152</v>
      </c>
      <c r="H461" s="241">
        <v>7</v>
      </c>
      <c r="I461" s="242"/>
      <c r="J461" s="243">
        <f>ROUND(I461*H461,2)</f>
        <v>0</v>
      </c>
      <c r="K461" s="239" t="s">
        <v>21</v>
      </c>
      <c r="L461" s="244"/>
      <c r="M461" s="245" t="s">
        <v>21</v>
      </c>
      <c r="N461" s="246" t="s">
        <v>43</v>
      </c>
      <c r="O461" s="42"/>
      <c r="P461" s="201">
        <f>O461*H461</f>
        <v>0</v>
      </c>
      <c r="Q461" s="201">
        <v>0.0118</v>
      </c>
      <c r="R461" s="201">
        <f>Q461*H461</f>
        <v>0.08259999999999999</v>
      </c>
      <c r="S461" s="201">
        <v>0</v>
      </c>
      <c r="T461" s="202">
        <f>S461*H461</f>
        <v>0</v>
      </c>
      <c r="AR461" s="24" t="s">
        <v>324</v>
      </c>
      <c r="AT461" s="24" t="s">
        <v>243</v>
      </c>
      <c r="AU461" s="24" t="s">
        <v>81</v>
      </c>
      <c r="AY461" s="24" t="s">
        <v>147</v>
      </c>
      <c r="BE461" s="203">
        <f>IF(N461="základní",J461,0)</f>
        <v>0</v>
      </c>
      <c r="BF461" s="203">
        <f>IF(N461="snížená",J461,0)</f>
        <v>0</v>
      </c>
      <c r="BG461" s="203">
        <f>IF(N461="zákl. přenesená",J461,0)</f>
        <v>0</v>
      </c>
      <c r="BH461" s="203">
        <f>IF(N461="sníž. přenesená",J461,0)</f>
        <v>0</v>
      </c>
      <c r="BI461" s="203">
        <f>IF(N461="nulová",J461,0)</f>
        <v>0</v>
      </c>
      <c r="BJ461" s="24" t="s">
        <v>77</v>
      </c>
      <c r="BK461" s="203">
        <f>ROUND(I461*H461,2)</f>
        <v>0</v>
      </c>
      <c r="BL461" s="24" t="s">
        <v>247</v>
      </c>
      <c r="BM461" s="24" t="s">
        <v>740</v>
      </c>
    </row>
    <row r="462" spans="2:51" s="12" customFormat="1" ht="12">
      <c r="B462" s="215"/>
      <c r="C462" s="216"/>
      <c r="D462" s="206" t="s">
        <v>155</v>
      </c>
      <c r="E462" s="216"/>
      <c r="F462" s="218" t="s">
        <v>741</v>
      </c>
      <c r="G462" s="216"/>
      <c r="H462" s="219">
        <v>7</v>
      </c>
      <c r="I462" s="220"/>
      <c r="J462" s="216"/>
      <c r="K462" s="216"/>
      <c r="L462" s="221"/>
      <c r="M462" s="222"/>
      <c r="N462" s="223"/>
      <c r="O462" s="223"/>
      <c r="P462" s="223"/>
      <c r="Q462" s="223"/>
      <c r="R462" s="223"/>
      <c r="S462" s="223"/>
      <c r="T462" s="224"/>
      <c r="AT462" s="225" t="s">
        <v>155</v>
      </c>
      <c r="AU462" s="225" t="s">
        <v>81</v>
      </c>
      <c r="AV462" s="12" t="s">
        <v>81</v>
      </c>
      <c r="AW462" s="12" t="s">
        <v>6</v>
      </c>
      <c r="AX462" s="12" t="s">
        <v>77</v>
      </c>
      <c r="AY462" s="225" t="s">
        <v>147</v>
      </c>
    </row>
    <row r="463" spans="2:65" s="1" customFormat="1" ht="16.5" customHeight="1">
      <c r="B463" s="41"/>
      <c r="C463" s="237" t="s">
        <v>742</v>
      </c>
      <c r="D463" s="237" t="s">
        <v>243</v>
      </c>
      <c r="E463" s="238" t="s">
        <v>743</v>
      </c>
      <c r="F463" s="239" t="s">
        <v>744</v>
      </c>
      <c r="G463" s="240" t="s">
        <v>152</v>
      </c>
      <c r="H463" s="241">
        <v>42</v>
      </c>
      <c r="I463" s="242"/>
      <c r="J463" s="243">
        <f>ROUND(I463*H463,2)</f>
        <v>0</v>
      </c>
      <c r="K463" s="239" t="s">
        <v>21</v>
      </c>
      <c r="L463" s="244"/>
      <c r="M463" s="245" t="s">
        <v>21</v>
      </c>
      <c r="N463" s="246" t="s">
        <v>43</v>
      </c>
      <c r="O463" s="42"/>
      <c r="P463" s="201">
        <f>O463*H463</f>
        <v>0</v>
      </c>
      <c r="Q463" s="201">
        <v>0.0118</v>
      </c>
      <c r="R463" s="201">
        <f>Q463*H463</f>
        <v>0.4956</v>
      </c>
      <c r="S463" s="201">
        <v>0</v>
      </c>
      <c r="T463" s="202">
        <f>S463*H463</f>
        <v>0</v>
      </c>
      <c r="AR463" s="24" t="s">
        <v>324</v>
      </c>
      <c r="AT463" s="24" t="s">
        <v>243</v>
      </c>
      <c r="AU463" s="24" t="s">
        <v>81</v>
      </c>
      <c r="AY463" s="24" t="s">
        <v>147</v>
      </c>
      <c r="BE463" s="203">
        <f>IF(N463="základní",J463,0)</f>
        <v>0</v>
      </c>
      <c r="BF463" s="203">
        <f>IF(N463="snížená",J463,0)</f>
        <v>0</v>
      </c>
      <c r="BG463" s="203">
        <f>IF(N463="zákl. přenesená",J463,0)</f>
        <v>0</v>
      </c>
      <c r="BH463" s="203">
        <f>IF(N463="sníž. přenesená",J463,0)</f>
        <v>0</v>
      </c>
      <c r="BI463" s="203">
        <f>IF(N463="nulová",J463,0)</f>
        <v>0</v>
      </c>
      <c r="BJ463" s="24" t="s">
        <v>77</v>
      </c>
      <c r="BK463" s="203">
        <f>ROUND(I463*H463,2)</f>
        <v>0</v>
      </c>
      <c r="BL463" s="24" t="s">
        <v>247</v>
      </c>
      <c r="BM463" s="24" t="s">
        <v>745</v>
      </c>
    </row>
    <row r="464" spans="2:51" s="12" customFormat="1" ht="12">
      <c r="B464" s="215"/>
      <c r="C464" s="216"/>
      <c r="D464" s="206" t="s">
        <v>155</v>
      </c>
      <c r="E464" s="216"/>
      <c r="F464" s="218" t="s">
        <v>746</v>
      </c>
      <c r="G464" s="216"/>
      <c r="H464" s="219">
        <v>42</v>
      </c>
      <c r="I464" s="220"/>
      <c r="J464" s="216"/>
      <c r="K464" s="216"/>
      <c r="L464" s="221"/>
      <c r="M464" s="222"/>
      <c r="N464" s="223"/>
      <c r="O464" s="223"/>
      <c r="P464" s="223"/>
      <c r="Q464" s="223"/>
      <c r="R464" s="223"/>
      <c r="S464" s="223"/>
      <c r="T464" s="224"/>
      <c r="AT464" s="225" t="s">
        <v>155</v>
      </c>
      <c r="AU464" s="225" t="s">
        <v>81</v>
      </c>
      <c r="AV464" s="12" t="s">
        <v>81</v>
      </c>
      <c r="AW464" s="12" t="s">
        <v>6</v>
      </c>
      <c r="AX464" s="12" t="s">
        <v>77</v>
      </c>
      <c r="AY464" s="225" t="s">
        <v>147</v>
      </c>
    </row>
    <row r="465" spans="2:65" s="1" customFormat="1" ht="16.5" customHeight="1">
      <c r="B465" s="41"/>
      <c r="C465" s="237" t="s">
        <v>747</v>
      </c>
      <c r="D465" s="237" t="s">
        <v>243</v>
      </c>
      <c r="E465" s="238" t="s">
        <v>748</v>
      </c>
      <c r="F465" s="239" t="s">
        <v>744</v>
      </c>
      <c r="G465" s="240" t="s">
        <v>152</v>
      </c>
      <c r="H465" s="241">
        <v>2</v>
      </c>
      <c r="I465" s="242"/>
      <c r="J465" s="243">
        <f>ROUND(I465*H465,2)</f>
        <v>0</v>
      </c>
      <c r="K465" s="239" t="s">
        <v>21</v>
      </c>
      <c r="L465" s="244"/>
      <c r="M465" s="245" t="s">
        <v>21</v>
      </c>
      <c r="N465" s="246" t="s">
        <v>43</v>
      </c>
      <c r="O465" s="42"/>
      <c r="P465" s="201">
        <f>O465*H465</f>
        <v>0</v>
      </c>
      <c r="Q465" s="201">
        <v>0.0118</v>
      </c>
      <c r="R465" s="201">
        <f>Q465*H465</f>
        <v>0.0236</v>
      </c>
      <c r="S465" s="201">
        <v>0</v>
      </c>
      <c r="T465" s="202">
        <f>S465*H465</f>
        <v>0</v>
      </c>
      <c r="AR465" s="24" t="s">
        <v>324</v>
      </c>
      <c r="AT465" s="24" t="s">
        <v>243</v>
      </c>
      <c r="AU465" s="24" t="s">
        <v>81</v>
      </c>
      <c r="AY465" s="24" t="s">
        <v>147</v>
      </c>
      <c r="BE465" s="203">
        <f>IF(N465="základní",J465,0)</f>
        <v>0</v>
      </c>
      <c r="BF465" s="203">
        <f>IF(N465="snížená",J465,0)</f>
        <v>0</v>
      </c>
      <c r="BG465" s="203">
        <f>IF(N465="zákl. přenesená",J465,0)</f>
        <v>0</v>
      </c>
      <c r="BH465" s="203">
        <f>IF(N465="sníž. přenesená",J465,0)</f>
        <v>0</v>
      </c>
      <c r="BI465" s="203">
        <f>IF(N465="nulová",J465,0)</f>
        <v>0</v>
      </c>
      <c r="BJ465" s="24" t="s">
        <v>77</v>
      </c>
      <c r="BK465" s="203">
        <f>ROUND(I465*H465,2)</f>
        <v>0</v>
      </c>
      <c r="BL465" s="24" t="s">
        <v>247</v>
      </c>
      <c r="BM465" s="24" t="s">
        <v>749</v>
      </c>
    </row>
    <row r="466" spans="2:51" s="12" customFormat="1" ht="12">
      <c r="B466" s="215"/>
      <c r="C466" s="216"/>
      <c r="D466" s="206" t="s">
        <v>155</v>
      </c>
      <c r="E466" s="216"/>
      <c r="F466" s="218" t="s">
        <v>750</v>
      </c>
      <c r="G466" s="216"/>
      <c r="H466" s="219">
        <v>2</v>
      </c>
      <c r="I466" s="220"/>
      <c r="J466" s="216"/>
      <c r="K466" s="216"/>
      <c r="L466" s="221"/>
      <c r="M466" s="222"/>
      <c r="N466" s="223"/>
      <c r="O466" s="223"/>
      <c r="P466" s="223"/>
      <c r="Q466" s="223"/>
      <c r="R466" s="223"/>
      <c r="S466" s="223"/>
      <c r="T466" s="224"/>
      <c r="AT466" s="225" t="s">
        <v>155</v>
      </c>
      <c r="AU466" s="225" t="s">
        <v>81</v>
      </c>
      <c r="AV466" s="12" t="s">
        <v>81</v>
      </c>
      <c r="AW466" s="12" t="s">
        <v>6</v>
      </c>
      <c r="AX466" s="12" t="s">
        <v>77</v>
      </c>
      <c r="AY466" s="225" t="s">
        <v>147</v>
      </c>
    </row>
    <row r="467" spans="2:65" s="1" customFormat="1" ht="16.5" customHeight="1">
      <c r="B467" s="41"/>
      <c r="C467" s="192" t="s">
        <v>751</v>
      </c>
      <c r="D467" s="192" t="s">
        <v>149</v>
      </c>
      <c r="E467" s="193" t="s">
        <v>752</v>
      </c>
      <c r="F467" s="194" t="s">
        <v>753</v>
      </c>
      <c r="G467" s="195" t="s">
        <v>152</v>
      </c>
      <c r="H467" s="196">
        <v>34.4</v>
      </c>
      <c r="I467" s="197"/>
      <c r="J467" s="198">
        <f>ROUND(I467*H467,2)</f>
        <v>0</v>
      </c>
      <c r="K467" s="194" t="s">
        <v>153</v>
      </c>
      <c r="L467" s="61"/>
      <c r="M467" s="199" t="s">
        <v>21</v>
      </c>
      <c r="N467" s="200" t="s">
        <v>43</v>
      </c>
      <c r="O467" s="42"/>
      <c r="P467" s="201">
        <f>O467*H467</f>
        <v>0</v>
      </c>
      <c r="Q467" s="201">
        <v>0</v>
      </c>
      <c r="R467" s="201">
        <f>Q467*H467</f>
        <v>0</v>
      </c>
      <c r="S467" s="201">
        <v>0.0272</v>
      </c>
      <c r="T467" s="202">
        <f>S467*H467</f>
        <v>0.93568</v>
      </c>
      <c r="AR467" s="24" t="s">
        <v>247</v>
      </c>
      <c r="AT467" s="24" t="s">
        <v>149</v>
      </c>
      <c r="AU467" s="24" t="s">
        <v>81</v>
      </c>
      <c r="AY467" s="24" t="s">
        <v>147</v>
      </c>
      <c r="BE467" s="203">
        <f>IF(N467="základní",J467,0)</f>
        <v>0</v>
      </c>
      <c r="BF467" s="203">
        <f>IF(N467="snížená",J467,0)</f>
        <v>0</v>
      </c>
      <c r="BG467" s="203">
        <f>IF(N467="zákl. přenesená",J467,0)</f>
        <v>0</v>
      </c>
      <c r="BH467" s="203">
        <f>IF(N467="sníž. přenesená",J467,0)</f>
        <v>0</v>
      </c>
      <c r="BI467" s="203">
        <f>IF(N467="nulová",J467,0)</f>
        <v>0</v>
      </c>
      <c r="BJ467" s="24" t="s">
        <v>77</v>
      </c>
      <c r="BK467" s="203">
        <f>ROUND(I467*H467,2)</f>
        <v>0</v>
      </c>
      <c r="BL467" s="24" t="s">
        <v>247</v>
      </c>
      <c r="BM467" s="24" t="s">
        <v>754</v>
      </c>
    </row>
    <row r="468" spans="2:51" s="11" customFormat="1" ht="12">
      <c r="B468" s="204"/>
      <c r="C468" s="205"/>
      <c r="D468" s="206" t="s">
        <v>155</v>
      </c>
      <c r="E468" s="207" t="s">
        <v>21</v>
      </c>
      <c r="F468" s="208" t="s">
        <v>755</v>
      </c>
      <c r="G468" s="205"/>
      <c r="H468" s="207" t="s">
        <v>21</v>
      </c>
      <c r="I468" s="209"/>
      <c r="J468" s="205"/>
      <c r="K468" s="205"/>
      <c r="L468" s="210"/>
      <c r="M468" s="211"/>
      <c r="N468" s="212"/>
      <c r="O468" s="212"/>
      <c r="P468" s="212"/>
      <c r="Q468" s="212"/>
      <c r="R468" s="212"/>
      <c r="S468" s="212"/>
      <c r="T468" s="213"/>
      <c r="AT468" s="214" t="s">
        <v>155</v>
      </c>
      <c r="AU468" s="214" t="s">
        <v>81</v>
      </c>
      <c r="AV468" s="11" t="s">
        <v>77</v>
      </c>
      <c r="AW468" s="11" t="s">
        <v>35</v>
      </c>
      <c r="AX468" s="11" t="s">
        <v>72</v>
      </c>
      <c r="AY468" s="214" t="s">
        <v>147</v>
      </c>
    </row>
    <row r="469" spans="2:51" s="12" customFormat="1" ht="12">
      <c r="B469" s="215"/>
      <c r="C469" s="216"/>
      <c r="D469" s="206" t="s">
        <v>155</v>
      </c>
      <c r="E469" s="217" t="s">
        <v>21</v>
      </c>
      <c r="F469" s="218" t="s">
        <v>756</v>
      </c>
      <c r="G469" s="216"/>
      <c r="H469" s="219">
        <v>3.6</v>
      </c>
      <c r="I469" s="220"/>
      <c r="J469" s="216"/>
      <c r="K469" s="216"/>
      <c r="L469" s="221"/>
      <c r="M469" s="222"/>
      <c r="N469" s="223"/>
      <c r="O469" s="223"/>
      <c r="P469" s="223"/>
      <c r="Q469" s="223"/>
      <c r="R469" s="223"/>
      <c r="S469" s="223"/>
      <c r="T469" s="224"/>
      <c r="AT469" s="225" t="s">
        <v>155</v>
      </c>
      <c r="AU469" s="225" t="s">
        <v>81</v>
      </c>
      <c r="AV469" s="12" t="s">
        <v>81</v>
      </c>
      <c r="AW469" s="12" t="s">
        <v>35</v>
      </c>
      <c r="AX469" s="12" t="s">
        <v>72</v>
      </c>
      <c r="AY469" s="225" t="s">
        <v>147</v>
      </c>
    </row>
    <row r="470" spans="2:51" s="11" customFormat="1" ht="12">
      <c r="B470" s="204"/>
      <c r="C470" s="205"/>
      <c r="D470" s="206" t="s">
        <v>155</v>
      </c>
      <c r="E470" s="207" t="s">
        <v>21</v>
      </c>
      <c r="F470" s="208" t="s">
        <v>163</v>
      </c>
      <c r="G470" s="205"/>
      <c r="H470" s="207" t="s">
        <v>21</v>
      </c>
      <c r="I470" s="209"/>
      <c r="J470" s="205"/>
      <c r="K470" s="205"/>
      <c r="L470" s="210"/>
      <c r="M470" s="211"/>
      <c r="N470" s="212"/>
      <c r="O470" s="212"/>
      <c r="P470" s="212"/>
      <c r="Q470" s="212"/>
      <c r="R470" s="212"/>
      <c r="S470" s="212"/>
      <c r="T470" s="213"/>
      <c r="AT470" s="214" t="s">
        <v>155</v>
      </c>
      <c r="AU470" s="214" t="s">
        <v>81</v>
      </c>
      <c r="AV470" s="11" t="s">
        <v>77</v>
      </c>
      <c r="AW470" s="11" t="s">
        <v>35</v>
      </c>
      <c r="AX470" s="11" t="s">
        <v>72</v>
      </c>
      <c r="AY470" s="214" t="s">
        <v>147</v>
      </c>
    </row>
    <row r="471" spans="2:51" s="12" customFormat="1" ht="12">
      <c r="B471" s="215"/>
      <c r="C471" s="216"/>
      <c r="D471" s="206" t="s">
        <v>155</v>
      </c>
      <c r="E471" s="217" t="s">
        <v>21</v>
      </c>
      <c r="F471" s="218" t="s">
        <v>757</v>
      </c>
      <c r="G471" s="216"/>
      <c r="H471" s="219">
        <v>13.2</v>
      </c>
      <c r="I471" s="220"/>
      <c r="J471" s="216"/>
      <c r="K471" s="216"/>
      <c r="L471" s="221"/>
      <c r="M471" s="222"/>
      <c r="N471" s="223"/>
      <c r="O471" s="223"/>
      <c r="P471" s="223"/>
      <c r="Q471" s="223"/>
      <c r="R471" s="223"/>
      <c r="S471" s="223"/>
      <c r="T471" s="224"/>
      <c r="AT471" s="225" t="s">
        <v>155</v>
      </c>
      <c r="AU471" s="225" t="s">
        <v>81</v>
      </c>
      <c r="AV471" s="12" t="s">
        <v>81</v>
      </c>
      <c r="AW471" s="12" t="s">
        <v>35</v>
      </c>
      <c r="AX471" s="12" t="s">
        <v>72</v>
      </c>
      <c r="AY471" s="225" t="s">
        <v>147</v>
      </c>
    </row>
    <row r="472" spans="2:51" s="11" customFormat="1" ht="12">
      <c r="B472" s="204"/>
      <c r="C472" s="205"/>
      <c r="D472" s="206" t="s">
        <v>155</v>
      </c>
      <c r="E472" s="207" t="s">
        <v>21</v>
      </c>
      <c r="F472" s="208" t="s">
        <v>365</v>
      </c>
      <c r="G472" s="205"/>
      <c r="H472" s="207" t="s">
        <v>21</v>
      </c>
      <c r="I472" s="209"/>
      <c r="J472" s="205"/>
      <c r="K472" s="205"/>
      <c r="L472" s="210"/>
      <c r="M472" s="211"/>
      <c r="N472" s="212"/>
      <c r="O472" s="212"/>
      <c r="P472" s="212"/>
      <c r="Q472" s="212"/>
      <c r="R472" s="212"/>
      <c r="S472" s="212"/>
      <c r="T472" s="213"/>
      <c r="AT472" s="214" t="s">
        <v>155</v>
      </c>
      <c r="AU472" s="214" t="s">
        <v>81</v>
      </c>
      <c r="AV472" s="11" t="s">
        <v>77</v>
      </c>
      <c r="AW472" s="11" t="s">
        <v>35</v>
      </c>
      <c r="AX472" s="11" t="s">
        <v>72</v>
      </c>
      <c r="AY472" s="214" t="s">
        <v>147</v>
      </c>
    </row>
    <row r="473" spans="2:51" s="12" customFormat="1" ht="12">
      <c r="B473" s="215"/>
      <c r="C473" s="216"/>
      <c r="D473" s="206" t="s">
        <v>155</v>
      </c>
      <c r="E473" s="217" t="s">
        <v>21</v>
      </c>
      <c r="F473" s="218" t="s">
        <v>758</v>
      </c>
      <c r="G473" s="216"/>
      <c r="H473" s="219">
        <v>17.6</v>
      </c>
      <c r="I473" s="220"/>
      <c r="J473" s="216"/>
      <c r="K473" s="216"/>
      <c r="L473" s="221"/>
      <c r="M473" s="222"/>
      <c r="N473" s="223"/>
      <c r="O473" s="223"/>
      <c r="P473" s="223"/>
      <c r="Q473" s="223"/>
      <c r="R473" s="223"/>
      <c r="S473" s="223"/>
      <c r="T473" s="224"/>
      <c r="AT473" s="225" t="s">
        <v>155</v>
      </c>
      <c r="AU473" s="225" t="s">
        <v>81</v>
      </c>
      <c r="AV473" s="12" t="s">
        <v>81</v>
      </c>
      <c r="AW473" s="12" t="s">
        <v>35</v>
      </c>
      <c r="AX473" s="12" t="s">
        <v>72</v>
      </c>
      <c r="AY473" s="225" t="s">
        <v>147</v>
      </c>
    </row>
    <row r="474" spans="2:51" s="13" customFormat="1" ht="12">
      <c r="B474" s="226"/>
      <c r="C474" s="227"/>
      <c r="D474" s="206" t="s">
        <v>155</v>
      </c>
      <c r="E474" s="228" t="s">
        <v>21</v>
      </c>
      <c r="F474" s="229" t="s">
        <v>159</v>
      </c>
      <c r="G474" s="227"/>
      <c r="H474" s="230">
        <v>34.4</v>
      </c>
      <c r="I474" s="231"/>
      <c r="J474" s="227"/>
      <c r="K474" s="227"/>
      <c r="L474" s="232"/>
      <c r="M474" s="233"/>
      <c r="N474" s="234"/>
      <c r="O474" s="234"/>
      <c r="P474" s="234"/>
      <c r="Q474" s="234"/>
      <c r="R474" s="234"/>
      <c r="S474" s="234"/>
      <c r="T474" s="235"/>
      <c r="AT474" s="236" t="s">
        <v>155</v>
      </c>
      <c r="AU474" s="236" t="s">
        <v>81</v>
      </c>
      <c r="AV474" s="13" t="s">
        <v>87</v>
      </c>
      <c r="AW474" s="13" t="s">
        <v>35</v>
      </c>
      <c r="AX474" s="13" t="s">
        <v>77</v>
      </c>
      <c r="AY474" s="236" t="s">
        <v>147</v>
      </c>
    </row>
    <row r="475" spans="2:65" s="1" customFormat="1" ht="25.5" customHeight="1">
      <c r="B475" s="41"/>
      <c r="C475" s="192" t="s">
        <v>759</v>
      </c>
      <c r="D475" s="192" t="s">
        <v>149</v>
      </c>
      <c r="E475" s="193" t="s">
        <v>760</v>
      </c>
      <c r="F475" s="194" t="s">
        <v>761</v>
      </c>
      <c r="G475" s="195" t="s">
        <v>152</v>
      </c>
      <c r="H475" s="196">
        <v>35.4</v>
      </c>
      <c r="I475" s="197"/>
      <c r="J475" s="198">
        <f>ROUND(I475*H475,2)</f>
        <v>0</v>
      </c>
      <c r="K475" s="194" t="s">
        <v>153</v>
      </c>
      <c r="L475" s="61"/>
      <c r="M475" s="199" t="s">
        <v>21</v>
      </c>
      <c r="N475" s="200" t="s">
        <v>43</v>
      </c>
      <c r="O475" s="42"/>
      <c r="P475" s="201">
        <f>O475*H475</f>
        <v>0</v>
      </c>
      <c r="Q475" s="201">
        <v>0</v>
      </c>
      <c r="R475" s="201">
        <f>Q475*H475</f>
        <v>0</v>
      </c>
      <c r="S475" s="201">
        <v>0</v>
      </c>
      <c r="T475" s="202">
        <f>S475*H475</f>
        <v>0</v>
      </c>
      <c r="AR475" s="24" t="s">
        <v>247</v>
      </c>
      <c r="AT475" s="24" t="s">
        <v>149</v>
      </c>
      <c r="AU475" s="24" t="s">
        <v>81</v>
      </c>
      <c r="AY475" s="24" t="s">
        <v>147</v>
      </c>
      <c r="BE475" s="203">
        <f>IF(N475="základní",J475,0)</f>
        <v>0</v>
      </c>
      <c r="BF475" s="203">
        <f>IF(N475="snížená",J475,0)</f>
        <v>0</v>
      </c>
      <c r="BG475" s="203">
        <f>IF(N475="zákl. přenesená",J475,0)</f>
        <v>0</v>
      </c>
      <c r="BH475" s="203">
        <f>IF(N475="sníž. přenesená",J475,0)</f>
        <v>0</v>
      </c>
      <c r="BI475" s="203">
        <f>IF(N475="nulová",J475,0)</f>
        <v>0</v>
      </c>
      <c r="BJ475" s="24" t="s">
        <v>77</v>
      </c>
      <c r="BK475" s="203">
        <f>ROUND(I475*H475,2)</f>
        <v>0</v>
      </c>
      <c r="BL475" s="24" t="s">
        <v>247</v>
      </c>
      <c r="BM475" s="24" t="s">
        <v>762</v>
      </c>
    </row>
    <row r="476" spans="2:65" s="1" customFormat="1" ht="25.5" customHeight="1">
      <c r="B476" s="41"/>
      <c r="C476" s="192" t="s">
        <v>763</v>
      </c>
      <c r="D476" s="192" t="s">
        <v>149</v>
      </c>
      <c r="E476" s="193" t="s">
        <v>764</v>
      </c>
      <c r="F476" s="194" t="s">
        <v>765</v>
      </c>
      <c r="G476" s="195" t="s">
        <v>152</v>
      </c>
      <c r="H476" s="196">
        <v>0.24</v>
      </c>
      <c r="I476" s="197"/>
      <c r="J476" s="198">
        <f>ROUND(I476*H476,2)</f>
        <v>0</v>
      </c>
      <c r="K476" s="194" t="s">
        <v>153</v>
      </c>
      <c r="L476" s="61"/>
      <c r="M476" s="199" t="s">
        <v>21</v>
      </c>
      <c r="N476" s="200" t="s">
        <v>43</v>
      </c>
      <c r="O476" s="42"/>
      <c r="P476" s="201">
        <f>O476*H476</f>
        <v>0</v>
      </c>
      <c r="Q476" s="201">
        <v>0.00063</v>
      </c>
      <c r="R476" s="201">
        <f>Q476*H476</f>
        <v>0.0001512</v>
      </c>
      <c r="S476" s="201">
        <v>0</v>
      </c>
      <c r="T476" s="202">
        <f>S476*H476</f>
        <v>0</v>
      </c>
      <c r="AR476" s="24" t="s">
        <v>247</v>
      </c>
      <c r="AT476" s="24" t="s">
        <v>149</v>
      </c>
      <c r="AU476" s="24" t="s">
        <v>81</v>
      </c>
      <c r="AY476" s="24" t="s">
        <v>147</v>
      </c>
      <c r="BE476" s="203">
        <f>IF(N476="základní",J476,0)</f>
        <v>0</v>
      </c>
      <c r="BF476" s="203">
        <f>IF(N476="snížená",J476,0)</f>
        <v>0</v>
      </c>
      <c r="BG476" s="203">
        <f>IF(N476="zákl. přenesená",J476,0)</f>
        <v>0</v>
      </c>
      <c r="BH476" s="203">
        <f>IF(N476="sníž. přenesená",J476,0)</f>
        <v>0</v>
      </c>
      <c r="BI476" s="203">
        <f>IF(N476="nulová",J476,0)</f>
        <v>0</v>
      </c>
      <c r="BJ476" s="24" t="s">
        <v>77</v>
      </c>
      <c r="BK476" s="203">
        <f>ROUND(I476*H476,2)</f>
        <v>0</v>
      </c>
      <c r="BL476" s="24" t="s">
        <v>247</v>
      </c>
      <c r="BM476" s="24" t="s">
        <v>766</v>
      </c>
    </row>
    <row r="477" spans="2:51" s="12" customFormat="1" ht="12">
      <c r="B477" s="215"/>
      <c r="C477" s="216"/>
      <c r="D477" s="206" t="s">
        <v>155</v>
      </c>
      <c r="E477" s="217" t="s">
        <v>21</v>
      </c>
      <c r="F477" s="218" t="s">
        <v>767</v>
      </c>
      <c r="G477" s="216"/>
      <c r="H477" s="219">
        <v>0.24</v>
      </c>
      <c r="I477" s="220"/>
      <c r="J477" s="216"/>
      <c r="K477" s="216"/>
      <c r="L477" s="221"/>
      <c r="M477" s="222"/>
      <c r="N477" s="223"/>
      <c r="O477" s="223"/>
      <c r="P477" s="223"/>
      <c r="Q477" s="223"/>
      <c r="R477" s="223"/>
      <c r="S477" s="223"/>
      <c r="T477" s="224"/>
      <c r="AT477" s="225" t="s">
        <v>155</v>
      </c>
      <c r="AU477" s="225" t="s">
        <v>81</v>
      </c>
      <c r="AV477" s="12" t="s">
        <v>81</v>
      </c>
      <c r="AW477" s="12" t="s">
        <v>35</v>
      </c>
      <c r="AX477" s="12" t="s">
        <v>77</v>
      </c>
      <c r="AY477" s="225" t="s">
        <v>147</v>
      </c>
    </row>
    <row r="478" spans="2:65" s="1" customFormat="1" ht="16.5" customHeight="1">
      <c r="B478" s="41"/>
      <c r="C478" s="237" t="s">
        <v>768</v>
      </c>
      <c r="D478" s="237" t="s">
        <v>243</v>
      </c>
      <c r="E478" s="238" t="s">
        <v>769</v>
      </c>
      <c r="F478" s="239" t="s">
        <v>770</v>
      </c>
      <c r="G478" s="240" t="s">
        <v>152</v>
      </c>
      <c r="H478" s="241">
        <v>0.264</v>
      </c>
      <c r="I478" s="242"/>
      <c r="J478" s="243">
        <f>ROUND(I478*H478,2)</f>
        <v>0</v>
      </c>
      <c r="K478" s="239" t="s">
        <v>153</v>
      </c>
      <c r="L478" s="244"/>
      <c r="M478" s="245" t="s">
        <v>21</v>
      </c>
      <c r="N478" s="246" t="s">
        <v>43</v>
      </c>
      <c r="O478" s="42"/>
      <c r="P478" s="201">
        <f>O478*H478</f>
        <v>0</v>
      </c>
      <c r="Q478" s="201">
        <v>0.01</v>
      </c>
      <c r="R478" s="201">
        <f>Q478*H478</f>
        <v>0.00264</v>
      </c>
      <c r="S478" s="201">
        <v>0</v>
      </c>
      <c r="T478" s="202">
        <f>S478*H478</f>
        <v>0</v>
      </c>
      <c r="AR478" s="24" t="s">
        <v>324</v>
      </c>
      <c r="AT478" s="24" t="s">
        <v>243</v>
      </c>
      <c r="AU478" s="24" t="s">
        <v>81</v>
      </c>
      <c r="AY478" s="24" t="s">
        <v>147</v>
      </c>
      <c r="BE478" s="203">
        <f>IF(N478="základní",J478,0)</f>
        <v>0</v>
      </c>
      <c r="BF478" s="203">
        <f>IF(N478="snížená",J478,0)</f>
        <v>0</v>
      </c>
      <c r="BG478" s="203">
        <f>IF(N478="zákl. přenesená",J478,0)</f>
        <v>0</v>
      </c>
      <c r="BH478" s="203">
        <f>IF(N478="sníž. přenesená",J478,0)</f>
        <v>0</v>
      </c>
      <c r="BI478" s="203">
        <f>IF(N478="nulová",J478,0)</f>
        <v>0</v>
      </c>
      <c r="BJ478" s="24" t="s">
        <v>77</v>
      </c>
      <c r="BK478" s="203">
        <f>ROUND(I478*H478,2)</f>
        <v>0</v>
      </c>
      <c r="BL478" s="24" t="s">
        <v>247</v>
      </c>
      <c r="BM478" s="24" t="s">
        <v>771</v>
      </c>
    </row>
    <row r="479" spans="2:51" s="12" customFormat="1" ht="12">
      <c r="B479" s="215"/>
      <c r="C479" s="216"/>
      <c r="D479" s="206" t="s">
        <v>155</v>
      </c>
      <c r="E479" s="216"/>
      <c r="F479" s="218" t="s">
        <v>772</v>
      </c>
      <c r="G479" s="216"/>
      <c r="H479" s="219">
        <v>0.264</v>
      </c>
      <c r="I479" s="220"/>
      <c r="J479" s="216"/>
      <c r="K479" s="216"/>
      <c r="L479" s="221"/>
      <c r="M479" s="222"/>
      <c r="N479" s="223"/>
      <c r="O479" s="223"/>
      <c r="P479" s="223"/>
      <c r="Q479" s="223"/>
      <c r="R479" s="223"/>
      <c r="S479" s="223"/>
      <c r="T479" s="224"/>
      <c r="AT479" s="225" t="s">
        <v>155</v>
      </c>
      <c r="AU479" s="225" t="s">
        <v>81</v>
      </c>
      <c r="AV479" s="12" t="s">
        <v>81</v>
      </c>
      <c r="AW479" s="12" t="s">
        <v>6</v>
      </c>
      <c r="AX479" s="12" t="s">
        <v>77</v>
      </c>
      <c r="AY479" s="225" t="s">
        <v>147</v>
      </c>
    </row>
    <row r="480" spans="2:65" s="1" customFormat="1" ht="16.5" customHeight="1">
      <c r="B480" s="41"/>
      <c r="C480" s="192" t="s">
        <v>773</v>
      </c>
      <c r="D480" s="192" t="s">
        <v>149</v>
      </c>
      <c r="E480" s="193" t="s">
        <v>774</v>
      </c>
      <c r="F480" s="194" t="s">
        <v>775</v>
      </c>
      <c r="G480" s="195" t="s">
        <v>177</v>
      </c>
      <c r="H480" s="196">
        <v>12.4</v>
      </c>
      <c r="I480" s="197"/>
      <c r="J480" s="198">
        <f>ROUND(I480*H480,2)</f>
        <v>0</v>
      </c>
      <c r="K480" s="194" t="s">
        <v>153</v>
      </c>
      <c r="L480" s="61"/>
      <c r="M480" s="199" t="s">
        <v>21</v>
      </c>
      <c r="N480" s="200" t="s">
        <v>43</v>
      </c>
      <c r="O480" s="42"/>
      <c r="P480" s="201">
        <f>O480*H480</f>
        <v>0</v>
      </c>
      <c r="Q480" s="201">
        <v>0.00031</v>
      </c>
      <c r="R480" s="201">
        <f>Q480*H480</f>
        <v>0.003844</v>
      </c>
      <c r="S480" s="201">
        <v>0</v>
      </c>
      <c r="T480" s="202">
        <f>S480*H480</f>
        <v>0</v>
      </c>
      <c r="AR480" s="24" t="s">
        <v>247</v>
      </c>
      <c r="AT480" s="24" t="s">
        <v>149</v>
      </c>
      <c r="AU480" s="24" t="s">
        <v>81</v>
      </c>
      <c r="AY480" s="24" t="s">
        <v>147</v>
      </c>
      <c r="BE480" s="203">
        <f>IF(N480="základní",J480,0)</f>
        <v>0</v>
      </c>
      <c r="BF480" s="203">
        <f>IF(N480="snížená",J480,0)</f>
        <v>0</v>
      </c>
      <c r="BG480" s="203">
        <f>IF(N480="zákl. přenesená",J480,0)</f>
        <v>0</v>
      </c>
      <c r="BH480" s="203">
        <f>IF(N480="sníž. přenesená",J480,0)</f>
        <v>0</v>
      </c>
      <c r="BI480" s="203">
        <f>IF(N480="nulová",J480,0)</f>
        <v>0</v>
      </c>
      <c r="BJ480" s="24" t="s">
        <v>77</v>
      </c>
      <c r="BK480" s="203">
        <f>ROUND(I480*H480,2)</f>
        <v>0</v>
      </c>
      <c r="BL480" s="24" t="s">
        <v>247</v>
      </c>
      <c r="BM480" s="24" t="s">
        <v>776</v>
      </c>
    </row>
    <row r="481" spans="2:65" s="1" customFormat="1" ht="16.5" customHeight="1">
      <c r="B481" s="41"/>
      <c r="C481" s="192" t="s">
        <v>777</v>
      </c>
      <c r="D481" s="192" t="s">
        <v>149</v>
      </c>
      <c r="E481" s="193" t="s">
        <v>778</v>
      </c>
      <c r="F481" s="194" t="s">
        <v>779</v>
      </c>
      <c r="G481" s="195" t="s">
        <v>177</v>
      </c>
      <c r="H481" s="196">
        <v>33</v>
      </c>
      <c r="I481" s="197"/>
      <c r="J481" s="198">
        <f>ROUND(I481*H481,2)</f>
        <v>0</v>
      </c>
      <c r="K481" s="194" t="s">
        <v>153</v>
      </c>
      <c r="L481" s="61"/>
      <c r="M481" s="199" t="s">
        <v>21</v>
      </c>
      <c r="N481" s="200" t="s">
        <v>43</v>
      </c>
      <c r="O481" s="42"/>
      <c r="P481" s="201">
        <f>O481*H481</f>
        <v>0</v>
      </c>
      <c r="Q481" s="201">
        <v>0.00026</v>
      </c>
      <c r="R481" s="201">
        <f>Q481*H481</f>
        <v>0.008579999999999999</v>
      </c>
      <c r="S481" s="201">
        <v>0</v>
      </c>
      <c r="T481" s="202">
        <f>S481*H481</f>
        <v>0</v>
      </c>
      <c r="AR481" s="24" t="s">
        <v>247</v>
      </c>
      <c r="AT481" s="24" t="s">
        <v>149</v>
      </c>
      <c r="AU481" s="24" t="s">
        <v>81</v>
      </c>
      <c r="AY481" s="24" t="s">
        <v>147</v>
      </c>
      <c r="BE481" s="203">
        <f>IF(N481="základní",J481,0)</f>
        <v>0</v>
      </c>
      <c r="BF481" s="203">
        <f>IF(N481="snížená",J481,0)</f>
        <v>0</v>
      </c>
      <c r="BG481" s="203">
        <f>IF(N481="zákl. přenesená",J481,0)</f>
        <v>0</v>
      </c>
      <c r="BH481" s="203">
        <f>IF(N481="sníž. přenesená",J481,0)</f>
        <v>0</v>
      </c>
      <c r="BI481" s="203">
        <f>IF(N481="nulová",J481,0)</f>
        <v>0</v>
      </c>
      <c r="BJ481" s="24" t="s">
        <v>77</v>
      </c>
      <c r="BK481" s="203">
        <f>ROUND(I481*H481,2)</f>
        <v>0</v>
      </c>
      <c r="BL481" s="24" t="s">
        <v>247</v>
      </c>
      <c r="BM481" s="24" t="s">
        <v>780</v>
      </c>
    </row>
    <row r="482" spans="2:51" s="12" customFormat="1" ht="12">
      <c r="B482" s="215"/>
      <c r="C482" s="216"/>
      <c r="D482" s="206" t="s">
        <v>155</v>
      </c>
      <c r="E482" s="217" t="s">
        <v>21</v>
      </c>
      <c r="F482" s="218" t="s">
        <v>781</v>
      </c>
      <c r="G482" s="216"/>
      <c r="H482" s="219">
        <v>6.6</v>
      </c>
      <c r="I482" s="220"/>
      <c r="J482" s="216"/>
      <c r="K482" s="216"/>
      <c r="L482" s="221"/>
      <c r="M482" s="222"/>
      <c r="N482" s="223"/>
      <c r="O482" s="223"/>
      <c r="P482" s="223"/>
      <c r="Q482" s="223"/>
      <c r="R482" s="223"/>
      <c r="S482" s="223"/>
      <c r="T482" s="224"/>
      <c r="AT482" s="225" t="s">
        <v>155</v>
      </c>
      <c r="AU482" s="225" t="s">
        <v>81</v>
      </c>
      <c r="AV482" s="12" t="s">
        <v>81</v>
      </c>
      <c r="AW482" s="12" t="s">
        <v>35</v>
      </c>
      <c r="AX482" s="12" t="s">
        <v>72</v>
      </c>
      <c r="AY482" s="225" t="s">
        <v>147</v>
      </c>
    </row>
    <row r="483" spans="2:51" s="12" customFormat="1" ht="12">
      <c r="B483" s="215"/>
      <c r="C483" s="216"/>
      <c r="D483" s="206" t="s">
        <v>155</v>
      </c>
      <c r="E483" s="217" t="s">
        <v>21</v>
      </c>
      <c r="F483" s="218" t="s">
        <v>781</v>
      </c>
      <c r="G483" s="216"/>
      <c r="H483" s="219">
        <v>6.6</v>
      </c>
      <c r="I483" s="220"/>
      <c r="J483" s="216"/>
      <c r="K483" s="216"/>
      <c r="L483" s="221"/>
      <c r="M483" s="222"/>
      <c r="N483" s="223"/>
      <c r="O483" s="223"/>
      <c r="P483" s="223"/>
      <c r="Q483" s="223"/>
      <c r="R483" s="223"/>
      <c r="S483" s="223"/>
      <c r="T483" s="224"/>
      <c r="AT483" s="225" t="s">
        <v>155</v>
      </c>
      <c r="AU483" s="225" t="s">
        <v>81</v>
      </c>
      <c r="AV483" s="12" t="s">
        <v>81</v>
      </c>
      <c r="AW483" s="12" t="s">
        <v>35</v>
      </c>
      <c r="AX483" s="12" t="s">
        <v>72</v>
      </c>
      <c r="AY483" s="225" t="s">
        <v>147</v>
      </c>
    </row>
    <row r="484" spans="2:51" s="12" customFormat="1" ht="12">
      <c r="B484" s="215"/>
      <c r="C484" s="216"/>
      <c r="D484" s="206" t="s">
        <v>155</v>
      </c>
      <c r="E484" s="217" t="s">
        <v>21</v>
      </c>
      <c r="F484" s="218" t="s">
        <v>782</v>
      </c>
      <c r="G484" s="216"/>
      <c r="H484" s="219">
        <v>6.8</v>
      </c>
      <c r="I484" s="220"/>
      <c r="J484" s="216"/>
      <c r="K484" s="216"/>
      <c r="L484" s="221"/>
      <c r="M484" s="222"/>
      <c r="N484" s="223"/>
      <c r="O484" s="223"/>
      <c r="P484" s="223"/>
      <c r="Q484" s="223"/>
      <c r="R484" s="223"/>
      <c r="S484" s="223"/>
      <c r="T484" s="224"/>
      <c r="AT484" s="225" t="s">
        <v>155</v>
      </c>
      <c r="AU484" s="225" t="s">
        <v>81</v>
      </c>
      <c r="AV484" s="12" t="s">
        <v>81</v>
      </c>
      <c r="AW484" s="12" t="s">
        <v>35</v>
      </c>
      <c r="AX484" s="12" t="s">
        <v>72</v>
      </c>
      <c r="AY484" s="225" t="s">
        <v>147</v>
      </c>
    </row>
    <row r="485" spans="2:51" s="12" customFormat="1" ht="12">
      <c r="B485" s="215"/>
      <c r="C485" s="216"/>
      <c r="D485" s="206" t="s">
        <v>155</v>
      </c>
      <c r="E485" s="217" t="s">
        <v>21</v>
      </c>
      <c r="F485" s="218" t="s">
        <v>783</v>
      </c>
      <c r="G485" s="216"/>
      <c r="H485" s="219">
        <v>7.2</v>
      </c>
      <c r="I485" s="220"/>
      <c r="J485" s="216"/>
      <c r="K485" s="216"/>
      <c r="L485" s="221"/>
      <c r="M485" s="222"/>
      <c r="N485" s="223"/>
      <c r="O485" s="223"/>
      <c r="P485" s="223"/>
      <c r="Q485" s="223"/>
      <c r="R485" s="223"/>
      <c r="S485" s="223"/>
      <c r="T485" s="224"/>
      <c r="AT485" s="225" t="s">
        <v>155</v>
      </c>
      <c r="AU485" s="225" t="s">
        <v>81</v>
      </c>
      <c r="AV485" s="12" t="s">
        <v>81</v>
      </c>
      <c r="AW485" s="12" t="s">
        <v>35</v>
      </c>
      <c r="AX485" s="12" t="s">
        <v>72</v>
      </c>
      <c r="AY485" s="225" t="s">
        <v>147</v>
      </c>
    </row>
    <row r="486" spans="2:51" s="12" customFormat="1" ht="12">
      <c r="B486" s="215"/>
      <c r="C486" s="216"/>
      <c r="D486" s="206" t="s">
        <v>155</v>
      </c>
      <c r="E486" s="217" t="s">
        <v>21</v>
      </c>
      <c r="F486" s="218" t="s">
        <v>784</v>
      </c>
      <c r="G486" s="216"/>
      <c r="H486" s="219">
        <v>5.8</v>
      </c>
      <c r="I486" s="220"/>
      <c r="J486" s="216"/>
      <c r="K486" s="216"/>
      <c r="L486" s="221"/>
      <c r="M486" s="222"/>
      <c r="N486" s="223"/>
      <c r="O486" s="223"/>
      <c r="P486" s="223"/>
      <c r="Q486" s="223"/>
      <c r="R486" s="223"/>
      <c r="S486" s="223"/>
      <c r="T486" s="224"/>
      <c r="AT486" s="225" t="s">
        <v>155</v>
      </c>
      <c r="AU486" s="225" t="s">
        <v>81</v>
      </c>
      <c r="AV486" s="12" t="s">
        <v>81</v>
      </c>
      <c r="AW486" s="12" t="s">
        <v>35</v>
      </c>
      <c r="AX486" s="12" t="s">
        <v>72</v>
      </c>
      <c r="AY486" s="225" t="s">
        <v>147</v>
      </c>
    </row>
    <row r="487" spans="2:51" s="13" customFormat="1" ht="12">
      <c r="B487" s="226"/>
      <c r="C487" s="227"/>
      <c r="D487" s="206" t="s">
        <v>155</v>
      </c>
      <c r="E487" s="228" t="s">
        <v>21</v>
      </c>
      <c r="F487" s="229" t="s">
        <v>159</v>
      </c>
      <c r="G487" s="227"/>
      <c r="H487" s="230">
        <v>33</v>
      </c>
      <c r="I487" s="231"/>
      <c r="J487" s="227"/>
      <c r="K487" s="227"/>
      <c r="L487" s="232"/>
      <c r="M487" s="233"/>
      <c r="N487" s="234"/>
      <c r="O487" s="234"/>
      <c r="P487" s="234"/>
      <c r="Q487" s="234"/>
      <c r="R487" s="234"/>
      <c r="S487" s="234"/>
      <c r="T487" s="235"/>
      <c r="AT487" s="236" t="s">
        <v>155</v>
      </c>
      <c r="AU487" s="236" t="s">
        <v>81</v>
      </c>
      <c r="AV487" s="13" t="s">
        <v>87</v>
      </c>
      <c r="AW487" s="13" t="s">
        <v>35</v>
      </c>
      <c r="AX487" s="13" t="s">
        <v>77</v>
      </c>
      <c r="AY487" s="236" t="s">
        <v>147</v>
      </c>
    </row>
    <row r="488" spans="2:65" s="1" customFormat="1" ht="16.5" customHeight="1">
      <c r="B488" s="41"/>
      <c r="C488" s="192" t="s">
        <v>785</v>
      </c>
      <c r="D488" s="192" t="s">
        <v>149</v>
      </c>
      <c r="E488" s="193" t="s">
        <v>786</v>
      </c>
      <c r="F488" s="194" t="s">
        <v>787</v>
      </c>
      <c r="G488" s="195" t="s">
        <v>152</v>
      </c>
      <c r="H488" s="196">
        <v>60.31</v>
      </c>
      <c r="I488" s="197"/>
      <c r="J488" s="198">
        <f>ROUND(I488*H488,2)</f>
        <v>0</v>
      </c>
      <c r="K488" s="194" t="s">
        <v>153</v>
      </c>
      <c r="L488" s="61"/>
      <c r="M488" s="199" t="s">
        <v>21</v>
      </c>
      <c r="N488" s="200" t="s">
        <v>43</v>
      </c>
      <c r="O488" s="42"/>
      <c r="P488" s="201">
        <f>O488*H488</f>
        <v>0</v>
      </c>
      <c r="Q488" s="201">
        <v>0.0003</v>
      </c>
      <c r="R488" s="201">
        <f>Q488*H488</f>
        <v>0.018092999999999998</v>
      </c>
      <c r="S488" s="201">
        <v>0</v>
      </c>
      <c r="T488" s="202">
        <f>S488*H488</f>
        <v>0</v>
      </c>
      <c r="AR488" s="24" t="s">
        <v>247</v>
      </c>
      <c r="AT488" s="24" t="s">
        <v>149</v>
      </c>
      <c r="AU488" s="24" t="s">
        <v>81</v>
      </c>
      <c r="AY488" s="24" t="s">
        <v>147</v>
      </c>
      <c r="BE488" s="203">
        <f>IF(N488="základní",J488,0)</f>
        <v>0</v>
      </c>
      <c r="BF488" s="203">
        <f>IF(N488="snížená",J488,0)</f>
        <v>0</v>
      </c>
      <c r="BG488" s="203">
        <f>IF(N488="zákl. přenesená",J488,0)</f>
        <v>0</v>
      </c>
      <c r="BH488" s="203">
        <f>IF(N488="sníž. přenesená",J488,0)</f>
        <v>0</v>
      </c>
      <c r="BI488" s="203">
        <f>IF(N488="nulová",J488,0)</f>
        <v>0</v>
      </c>
      <c r="BJ488" s="24" t="s">
        <v>77</v>
      </c>
      <c r="BK488" s="203">
        <f>ROUND(I488*H488,2)</f>
        <v>0</v>
      </c>
      <c r="BL488" s="24" t="s">
        <v>247</v>
      </c>
      <c r="BM488" s="24" t="s">
        <v>788</v>
      </c>
    </row>
    <row r="489" spans="2:65" s="1" customFormat="1" ht="16.5" customHeight="1">
      <c r="B489" s="41"/>
      <c r="C489" s="192" t="s">
        <v>789</v>
      </c>
      <c r="D489" s="192" t="s">
        <v>149</v>
      </c>
      <c r="E489" s="193" t="s">
        <v>790</v>
      </c>
      <c r="F489" s="194" t="s">
        <v>791</v>
      </c>
      <c r="G489" s="195" t="s">
        <v>177</v>
      </c>
      <c r="H489" s="196">
        <v>33</v>
      </c>
      <c r="I489" s="197"/>
      <c r="J489" s="198">
        <f>ROUND(I489*H489,2)</f>
        <v>0</v>
      </c>
      <c r="K489" s="194" t="s">
        <v>153</v>
      </c>
      <c r="L489" s="61"/>
      <c r="M489" s="199" t="s">
        <v>21</v>
      </c>
      <c r="N489" s="200" t="s">
        <v>43</v>
      </c>
      <c r="O489" s="42"/>
      <c r="P489" s="201">
        <f>O489*H489</f>
        <v>0</v>
      </c>
      <c r="Q489" s="201">
        <v>3E-05</v>
      </c>
      <c r="R489" s="201">
        <f>Q489*H489</f>
        <v>0.00099</v>
      </c>
      <c r="S489" s="201">
        <v>0</v>
      </c>
      <c r="T489" s="202">
        <f>S489*H489</f>
        <v>0</v>
      </c>
      <c r="AR489" s="24" t="s">
        <v>247</v>
      </c>
      <c r="AT489" s="24" t="s">
        <v>149</v>
      </c>
      <c r="AU489" s="24" t="s">
        <v>81</v>
      </c>
      <c r="AY489" s="24" t="s">
        <v>147</v>
      </c>
      <c r="BE489" s="203">
        <f>IF(N489="základní",J489,0)</f>
        <v>0</v>
      </c>
      <c r="BF489" s="203">
        <f>IF(N489="snížená",J489,0)</f>
        <v>0</v>
      </c>
      <c r="BG489" s="203">
        <f>IF(N489="zákl. přenesená",J489,0)</f>
        <v>0</v>
      </c>
      <c r="BH489" s="203">
        <f>IF(N489="sníž. přenesená",J489,0)</f>
        <v>0</v>
      </c>
      <c r="BI489" s="203">
        <f>IF(N489="nulová",J489,0)</f>
        <v>0</v>
      </c>
      <c r="BJ489" s="24" t="s">
        <v>77</v>
      </c>
      <c r="BK489" s="203">
        <f>ROUND(I489*H489,2)</f>
        <v>0</v>
      </c>
      <c r="BL489" s="24" t="s">
        <v>247</v>
      </c>
      <c r="BM489" s="24" t="s">
        <v>792</v>
      </c>
    </row>
    <row r="490" spans="2:65" s="1" customFormat="1" ht="16.5" customHeight="1">
      <c r="B490" s="41"/>
      <c r="C490" s="192" t="s">
        <v>793</v>
      </c>
      <c r="D490" s="192" t="s">
        <v>149</v>
      </c>
      <c r="E490" s="193" t="s">
        <v>794</v>
      </c>
      <c r="F490" s="194" t="s">
        <v>795</v>
      </c>
      <c r="G490" s="195" t="s">
        <v>333</v>
      </c>
      <c r="H490" s="196">
        <v>0.817</v>
      </c>
      <c r="I490" s="197"/>
      <c r="J490" s="198">
        <f>ROUND(I490*H490,2)</f>
        <v>0</v>
      </c>
      <c r="K490" s="194" t="s">
        <v>153</v>
      </c>
      <c r="L490" s="61"/>
      <c r="M490" s="199" t="s">
        <v>21</v>
      </c>
      <c r="N490" s="200" t="s">
        <v>43</v>
      </c>
      <c r="O490" s="42"/>
      <c r="P490" s="201">
        <f>O490*H490</f>
        <v>0</v>
      </c>
      <c r="Q490" s="201">
        <v>0</v>
      </c>
      <c r="R490" s="201">
        <f>Q490*H490</f>
        <v>0</v>
      </c>
      <c r="S490" s="201">
        <v>0</v>
      </c>
      <c r="T490" s="202">
        <f>S490*H490</f>
        <v>0</v>
      </c>
      <c r="AR490" s="24" t="s">
        <v>247</v>
      </c>
      <c r="AT490" s="24" t="s">
        <v>149</v>
      </c>
      <c r="AU490" s="24" t="s">
        <v>81</v>
      </c>
      <c r="AY490" s="24" t="s">
        <v>147</v>
      </c>
      <c r="BE490" s="203">
        <f>IF(N490="základní",J490,0)</f>
        <v>0</v>
      </c>
      <c r="BF490" s="203">
        <f>IF(N490="snížená",J490,0)</f>
        <v>0</v>
      </c>
      <c r="BG490" s="203">
        <f>IF(N490="zákl. přenesená",J490,0)</f>
        <v>0</v>
      </c>
      <c r="BH490" s="203">
        <f>IF(N490="sníž. přenesená",J490,0)</f>
        <v>0</v>
      </c>
      <c r="BI490" s="203">
        <f>IF(N490="nulová",J490,0)</f>
        <v>0</v>
      </c>
      <c r="BJ490" s="24" t="s">
        <v>77</v>
      </c>
      <c r="BK490" s="203">
        <f>ROUND(I490*H490,2)</f>
        <v>0</v>
      </c>
      <c r="BL490" s="24" t="s">
        <v>247</v>
      </c>
      <c r="BM490" s="24" t="s">
        <v>796</v>
      </c>
    </row>
    <row r="491" spans="2:63" s="10" customFormat="1" ht="29.85" customHeight="1">
      <c r="B491" s="176"/>
      <c r="C491" s="177"/>
      <c r="D491" s="178" t="s">
        <v>71</v>
      </c>
      <c r="E491" s="190" t="s">
        <v>797</v>
      </c>
      <c r="F491" s="190" t="s">
        <v>798</v>
      </c>
      <c r="G491" s="177"/>
      <c r="H491" s="177"/>
      <c r="I491" s="180"/>
      <c r="J491" s="191">
        <f>BK491</f>
        <v>0</v>
      </c>
      <c r="K491" s="177"/>
      <c r="L491" s="182"/>
      <c r="M491" s="183"/>
      <c r="N491" s="184"/>
      <c r="O491" s="184"/>
      <c r="P491" s="185">
        <f>SUM(P492:P501)</f>
        <v>0</v>
      </c>
      <c r="Q491" s="184"/>
      <c r="R491" s="185">
        <f>SUM(R492:R501)</f>
        <v>0.00436854</v>
      </c>
      <c r="S491" s="184"/>
      <c r="T491" s="186">
        <f>SUM(T492:T501)</f>
        <v>0</v>
      </c>
      <c r="AR491" s="187" t="s">
        <v>81</v>
      </c>
      <c r="AT491" s="188" t="s">
        <v>71</v>
      </c>
      <c r="AU491" s="188" t="s">
        <v>77</v>
      </c>
      <c r="AY491" s="187" t="s">
        <v>147</v>
      </c>
      <c r="BK491" s="189">
        <f>SUM(BK492:BK501)</f>
        <v>0</v>
      </c>
    </row>
    <row r="492" spans="2:65" s="1" customFormat="1" ht="16.5" customHeight="1">
      <c r="B492" s="41"/>
      <c r="C492" s="192" t="s">
        <v>799</v>
      </c>
      <c r="D492" s="192" t="s">
        <v>149</v>
      </c>
      <c r="E492" s="193" t="s">
        <v>800</v>
      </c>
      <c r="F492" s="194" t="s">
        <v>801</v>
      </c>
      <c r="G492" s="195" t="s">
        <v>152</v>
      </c>
      <c r="H492" s="196">
        <v>13.238</v>
      </c>
      <c r="I492" s="197"/>
      <c r="J492" s="198">
        <f>ROUND(I492*H492,2)</f>
        <v>0</v>
      </c>
      <c r="K492" s="194" t="s">
        <v>153</v>
      </c>
      <c r="L492" s="61"/>
      <c r="M492" s="199" t="s">
        <v>21</v>
      </c>
      <c r="N492" s="200" t="s">
        <v>43</v>
      </c>
      <c r="O492" s="42"/>
      <c r="P492" s="201">
        <f>O492*H492</f>
        <v>0</v>
      </c>
      <c r="Q492" s="201">
        <v>7E-05</v>
      </c>
      <c r="R492" s="201">
        <f>Q492*H492</f>
        <v>0.0009266599999999999</v>
      </c>
      <c r="S492" s="201">
        <v>0</v>
      </c>
      <c r="T492" s="202">
        <f>S492*H492</f>
        <v>0</v>
      </c>
      <c r="AR492" s="24" t="s">
        <v>247</v>
      </c>
      <c r="AT492" s="24" t="s">
        <v>149</v>
      </c>
      <c r="AU492" s="24" t="s">
        <v>81</v>
      </c>
      <c r="AY492" s="24" t="s">
        <v>147</v>
      </c>
      <c r="BE492" s="203">
        <f>IF(N492="základní",J492,0)</f>
        <v>0</v>
      </c>
      <c r="BF492" s="203">
        <f>IF(N492="snížená",J492,0)</f>
        <v>0</v>
      </c>
      <c r="BG492" s="203">
        <f>IF(N492="zákl. přenesená",J492,0)</f>
        <v>0</v>
      </c>
      <c r="BH492" s="203">
        <f>IF(N492="sníž. přenesená",J492,0)</f>
        <v>0</v>
      </c>
      <c r="BI492" s="203">
        <f>IF(N492="nulová",J492,0)</f>
        <v>0</v>
      </c>
      <c r="BJ492" s="24" t="s">
        <v>77</v>
      </c>
      <c r="BK492" s="203">
        <f>ROUND(I492*H492,2)</f>
        <v>0</v>
      </c>
      <c r="BL492" s="24" t="s">
        <v>247</v>
      </c>
      <c r="BM492" s="24" t="s">
        <v>802</v>
      </c>
    </row>
    <row r="493" spans="2:65" s="1" customFormat="1" ht="16.5" customHeight="1">
      <c r="B493" s="41"/>
      <c r="C493" s="192" t="s">
        <v>803</v>
      </c>
      <c r="D493" s="192" t="s">
        <v>149</v>
      </c>
      <c r="E493" s="193" t="s">
        <v>804</v>
      </c>
      <c r="F493" s="194" t="s">
        <v>805</v>
      </c>
      <c r="G493" s="195" t="s">
        <v>152</v>
      </c>
      <c r="H493" s="196">
        <v>13.238</v>
      </c>
      <c r="I493" s="197"/>
      <c r="J493" s="198">
        <f>ROUND(I493*H493,2)</f>
        <v>0</v>
      </c>
      <c r="K493" s="194" t="s">
        <v>153</v>
      </c>
      <c r="L493" s="61"/>
      <c r="M493" s="199" t="s">
        <v>21</v>
      </c>
      <c r="N493" s="200" t="s">
        <v>43</v>
      </c>
      <c r="O493" s="42"/>
      <c r="P493" s="201">
        <f>O493*H493</f>
        <v>0</v>
      </c>
      <c r="Q493" s="201">
        <v>0.00014</v>
      </c>
      <c r="R493" s="201">
        <f>Q493*H493</f>
        <v>0.0018533199999999999</v>
      </c>
      <c r="S493" s="201">
        <v>0</v>
      </c>
      <c r="T493" s="202">
        <f>S493*H493</f>
        <v>0</v>
      </c>
      <c r="AR493" s="24" t="s">
        <v>247</v>
      </c>
      <c r="AT493" s="24" t="s">
        <v>149</v>
      </c>
      <c r="AU493" s="24" t="s">
        <v>81</v>
      </c>
      <c r="AY493" s="24" t="s">
        <v>147</v>
      </c>
      <c r="BE493" s="203">
        <f>IF(N493="základní",J493,0)</f>
        <v>0</v>
      </c>
      <c r="BF493" s="203">
        <f>IF(N493="snížená",J493,0)</f>
        <v>0</v>
      </c>
      <c r="BG493" s="203">
        <f>IF(N493="zákl. přenesená",J493,0)</f>
        <v>0</v>
      </c>
      <c r="BH493" s="203">
        <f>IF(N493="sníž. přenesená",J493,0)</f>
        <v>0</v>
      </c>
      <c r="BI493" s="203">
        <f>IF(N493="nulová",J493,0)</f>
        <v>0</v>
      </c>
      <c r="BJ493" s="24" t="s">
        <v>77</v>
      </c>
      <c r="BK493" s="203">
        <f>ROUND(I493*H493,2)</f>
        <v>0</v>
      </c>
      <c r="BL493" s="24" t="s">
        <v>247</v>
      </c>
      <c r="BM493" s="24" t="s">
        <v>806</v>
      </c>
    </row>
    <row r="494" spans="2:51" s="11" customFormat="1" ht="12">
      <c r="B494" s="204"/>
      <c r="C494" s="205"/>
      <c r="D494" s="206" t="s">
        <v>155</v>
      </c>
      <c r="E494" s="207" t="s">
        <v>21</v>
      </c>
      <c r="F494" s="208" t="s">
        <v>807</v>
      </c>
      <c r="G494" s="205"/>
      <c r="H494" s="207" t="s">
        <v>21</v>
      </c>
      <c r="I494" s="209"/>
      <c r="J494" s="205"/>
      <c r="K494" s="205"/>
      <c r="L494" s="210"/>
      <c r="M494" s="211"/>
      <c r="N494" s="212"/>
      <c r="O494" s="212"/>
      <c r="P494" s="212"/>
      <c r="Q494" s="212"/>
      <c r="R494" s="212"/>
      <c r="S494" s="212"/>
      <c r="T494" s="213"/>
      <c r="AT494" s="214" t="s">
        <v>155</v>
      </c>
      <c r="AU494" s="214" t="s">
        <v>81</v>
      </c>
      <c r="AV494" s="11" t="s">
        <v>77</v>
      </c>
      <c r="AW494" s="11" t="s">
        <v>35</v>
      </c>
      <c r="AX494" s="11" t="s">
        <v>72</v>
      </c>
      <c r="AY494" s="214" t="s">
        <v>147</v>
      </c>
    </row>
    <row r="495" spans="2:51" s="12" customFormat="1" ht="12">
      <c r="B495" s="215"/>
      <c r="C495" s="216"/>
      <c r="D495" s="206" t="s">
        <v>155</v>
      </c>
      <c r="E495" s="217" t="s">
        <v>21</v>
      </c>
      <c r="F495" s="218" t="s">
        <v>808</v>
      </c>
      <c r="G495" s="216"/>
      <c r="H495" s="219">
        <v>1.15</v>
      </c>
      <c r="I495" s="220"/>
      <c r="J495" s="216"/>
      <c r="K495" s="216"/>
      <c r="L495" s="221"/>
      <c r="M495" s="222"/>
      <c r="N495" s="223"/>
      <c r="O495" s="223"/>
      <c r="P495" s="223"/>
      <c r="Q495" s="223"/>
      <c r="R495" s="223"/>
      <c r="S495" s="223"/>
      <c r="T495" s="224"/>
      <c r="AT495" s="225" t="s">
        <v>155</v>
      </c>
      <c r="AU495" s="225" t="s">
        <v>81</v>
      </c>
      <c r="AV495" s="12" t="s">
        <v>81</v>
      </c>
      <c r="AW495" s="12" t="s">
        <v>35</v>
      </c>
      <c r="AX495" s="12" t="s">
        <v>72</v>
      </c>
      <c r="AY495" s="225" t="s">
        <v>147</v>
      </c>
    </row>
    <row r="496" spans="2:51" s="12" customFormat="1" ht="12">
      <c r="B496" s="215"/>
      <c r="C496" s="216"/>
      <c r="D496" s="206" t="s">
        <v>155</v>
      </c>
      <c r="E496" s="217" t="s">
        <v>21</v>
      </c>
      <c r="F496" s="218" t="s">
        <v>809</v>
      </c>
      <c r="G496" s="216"/>
      <c r="H496" s="219">
        <v>4.7</v>
      </c>
      <c r="I496" s="220"/>
      <c r="J496" s="216"/>
      <c r="K496" s="216"/>
      <c r="L496" s="221"/>
      <c r="M496" s="222"/>
      <c r="N496" s="223"/>
      <c r="O496" s="223"/>
      <c r="P496" s="223"/>
      <c r="Q496" s="223"/>
      <c r="R496" s="223"/>
      <c r="S496" s="223"/>
      <c r="T496" s="224"/>
      <c r="AT496" s="225" t="s">
        <v>155</v>
      </c>
      <c r="AU496" s="225" t="s">
        <v>81</v>
      </c>
      <c r="AV496" s="12" t="s">
        <v>81</v>
      </c>
      <c r="AW496" s="12" t="s">
        <v>35</v>
      </c>
      <c r="AX496" s="12" t="s">
        <v>72</v>
      </c>
      <c r="AY496" s="225" t="s">
        <v>147</v>
      </c>
    </row>
    <row r="497" spans="2:51" s="12" customFormat="1" ht="12">
      <c r="B497" s="215"/>
      <c r="C497" s="216"/>
      <c r="D497" s="206" t="s">
        <v>155</v>
      </c>
      <c r="E497" s="217" t="s">
        <v>21</v>
      </c>
      <c r="F497" s="218" t="s">
        <v>810</v>
      </c>
      <c r="G497" s="216"/>
      <c r="H497" s="219">
        <v>4.8</v>
      </c>
      <c r="I497" s="220"/>
      <c r="J497" s="216"/>
      <c r="K497" s="216"/>
      <c r="L497" s="221"/>
      <c r="M497" s="222"/>
      <c r="N497" s="223"/>
      <c r="O497" s="223"/>
      <c r="P497" s="223"/>
      <c r="Q497" s="223"/>
      <c r="R497" s="223"/>
      <c r="S497" s="223"/>
      <c r="T497" s="224"/>
      <c r="AT497" s="225" t="s">
        <v>155</v>
      </c>
      <c r="AU497" s="225" t="s">
        <v>81</v>
      </c>
      <c r="AV497" s="12" t="s">
        <v>81</v>
      </c>
      <c r="AW497" s="12" t="s">
        <v>35</v>
      </c>
      <c r="AX497" s="12" t="s">
        <v>72</v>
      </c>
      <c r="AY497" s="225" t="s">
        <v>147</v>
      </c>
    </row>
    <row r="498" spans="2:51" s="12" customFormat="1" ht="12">
      <c r="B498" s="215"/>
      <c r="C498" s="216"/>
      <c r="D498" s="206" t="s">
        <v>155</v>
      </c>
      <c r="E498" s="217" t="s">
        <v>21</v>
      </c>
      <c r="F498" s="218" t="s">
        <v>811</v>
      </c>
      <c r="G498" s="216"/>
      <c r="H498" s="219">
        <v>1.225</v>
      </c>
      <c r="I498" s="220"/>
      <c r="J498" s="216"/>
      <c r="K498" s="216"/>
      <c r="L498" s="221"/>
      <c r="M498" s="222"/>
      <c r="N498" s="223"/>
      <c r="O498" s="223"/>
      <c r="P498" s="223"/>
      <c r="Q498" s="223"/>
      <c r="R498" s="223"/>
      <c r="S498" s="223"/>
      <c r="T498" s="224"/>
      <c r="AT498" s="225" t="s">
        <v>155</v>
      </c>
      <c r="AU498" s="225" t="s">
        <v>81</v>
      </c>
      <c r="AV498" s="12" t="s">
        <v>81</v>
      </c>
      <c r="AW498" s="12" t="s">
        <v>35</v>
      </c>
      <c r="AX498" s="12" t="s">
        <v>72</v>
      </c>
      <c r="AY498" s="225" t="s">
        <v>147</v>
      </c>
    </row>
    <row r="499" spans="2:51" s="12" customFormat="1" ht="12">
      <c r="B499" s="215"/>
      <c r="C499" s="216"/>
      <c r="D499" s="206" t="s">
        <v>155</v>
      </c>
      <c r="E499" s="217" t="s">
        <v>21</v>
      </c>
      <c r="F499" s="218" t="s">
        <v>812</v>
      </c>
      <c r="G499" s="216"/>
      <c r="H499" s="219">
        <v>1.363</v>
      </c>
      <c r="I499" s="220"/>
      <c r="J499" s="216"/>
      <c r="K499" s="216"/>
      <c r="L499" s="221"/>
      <c r="M499" s="222"/>
      <c r="N499" s="223"/>
      <c r="O499" s="223"/>
      <c r="P499" s="223"/>
      <c r="Q499" s="223"/>
      <c r="R499" s="223"/>
      <c r="S499" s="223"/>
      <c r="T499" s="224"/>
      <c r="AT499" s="225" t="s">
        <v>155</v>
      </c>
      <c r="AU499" s="225" t="s">
        <v>81</v>
      </c>
      <c r="AV499" s="12" t="s">
        <v>81</v>
      </c>
      <c r="AW499" s="12" t="s">
        <v>35</v>
      </c>
      <c r="AX499" s="12" t="s">
        <v>72</v>
      </c>
      <c r="AY499" s="225" t="s">
        <v>147</v>
      </c>
    </row>
    <row r="500" spans="2:51" s="13" customFormat="1" ht="12">
      <c r="B500" s="226"/>
      <c r="C500" s="227"/>
      <c r="D500" s="206" t="s">
        <v>155</v>
      </c>
      <c r="E500" s="228" t="s">
        <v>21</v>
      </c>
      <c r="F500" s="229" t="s">
        <v>159</v>
      </c>
      <c r="G500" s="227"/>
      <c r="H500" s="230">
        <v>13.238</v>
      </c>
      <c r="I500" s="231"/>
      <c r="J500" s="227"/>
      <c r="K500" s="227"/>
      <c r="L500" s="232"/>
      <c r="M500" s="233"/>
      <c r="N500" s="234"/>
      <c r="O500" s="234"/>
      <c r="P500" s="234"/>
      <c r="Q500" s="234"/>
      <c r="R500" s="234"/>
      <c r="S500" s="234"/>
      <c r="T500" s="235"/>
      <c r="AT500" s="236" t="s">
        <v>155</v>
      </c>
      <c r="AU500" s="236" t="s">
        <v>81</v>
      </c>
      <c r="AV500" s="13" t="s">
        <v>87</v>
      </c>
      <c r="AW500" s="13" t="s">
        <v>35</v>
      </c>
      <c r="AX500" s="13" t="s">
        <v>77</v>
      </c>
      <c r="AY500" s="236" t="s">
        <v>147</v>
      </c>
    </row>
    <row r="501" spans="2:65" s="1" customFormat="1" ht="16.5" customHeight="1">
      <c r="B501" s="41"/>
      <c r="C501" s="192" t="s">
        <v>813</v>
      </c>
      <c r="D501" s="192" t="s">
        <v>149</v>
      </c>
      <c r="E501" s="193" t="s">
        <v>814</v>
      </c>
      <c r="F501" s="194" t="s">
        <v>815</v>
      </c>
      <c r="G501" s="195" t="s">
        <v>152</v>
      </c>
      <c r="H501" s="196">
        <v>13.238</v>
      </c>
      <c r="I501" s="197"/>
      <c r="J501" s="198">
        <f>ROUND(I501*H501,2)</f>
        <v>0</v>
      </c>
      <c r="K501" s="194" t="s">
        <v>153</v>
      </c>
      <c r="L501" s="61"/>
      <c r="M501" s="199" t="s">
        <v>21</v>
      </c>
      <c r="N501" s="200" t="s">
        <v>43</v>
      </c>
      <c r="O501" s="42"/>
      <c r="P501" s="201">
        <f>O501*H501</f>
        <v>0</v>
      </c>
      <c r="Q501" s="201">
        <v>0.00012</v>
      </c>
      <c r="R501" s="201">
        <f>Q501*H501</f>
        <v>0.00158856</v>
      </c>
      <c r="S501" s="201">
        <v>0</v>
      </c>
      <c r="T501" s="202">
        <f>S501*H501</f>
        <v>0</v>
      </c>
      <c r="AR501" s="24" t="s">
        <v>247</v>
      </c>
      <c r="AT501" s="24" t="s">
        <v>149</v>
      </c>
      <c r="AU501" s="24" t="s">
        <v>81</v>
      </c>
      <c r="AY501" s="24" t="s">
        <v>147</v>
      </c>
      <c r="BE501" s="203">
        <f>IF(N501="základní",J501,0)</f>
        <v>0</v>
      </c>
      <c r="BF501" s="203">
        <f>IF(N501="snížená",J501,0)</f>
        <v>0</v>
      </c>
      <c r="BG501" s="203">
        <f>IF(N501="zákl. přenesená",J501,0)</f>
        <v>0</v>
      </c>
      <c r="BH501" s="203">
        <f>IF(N501="sníž. přenesená",J501,0)</f>
        <v>0</v>
      </c>
      <c r="BI501" s="203">
        <f>IF(N501="nulová",J501,0)</f>
        <v>0</v>
      </c>
      <c r="BJ501" s="24" t="s">
        <v>77</v>
      </c>
      <c r="BK501" s="203">
        <f>ROUND(I501*H501,2)</f>
        <v>0</v>
      </c>
      <c r="BL501" s="24" t="s">
        <v>247</v>
      </c>
      <c r="BM501" s="24" t="s">
        <v>816</v>
      </c>
    </row>
    <row r="502" spans="2:63" s="10" customFormat="1" ht="29.85" customHeight="1">
      <c r="B502" s="176"/>
      <c r="C502" s="177"/>
      <c r="D502" s="178" t="s">
        <v>71</v>
      </c>
      <c r="E502" s="190" t="s">
        <v>817</v>
      </c>
      <c r="F502" s="190" t="s">
        <v>818</v>
      </c>
      <c r="G502" s="177"/>
      <c r="H502" s="177"/>
      <c r="I502" s="180"/>
      <c r="J502" s="191">
        <f>BK502</f>
        <v>0</v>
      </c>
      <c r="K502" s="177"/>
      <c r="L502" s="182"/>
      <c r="M502" s="183"/>
      <c r="N502" s="184"/>
      <c r="O502" s="184"/>
      <c r="P502" s="185">
        <f>SUM(P503:P509)</f>
        <v>0</v>
      </c>
      <c r="Q502" s="184"/>
      <c r="R502" s="185">
        <f>SUM(R503:R509)</f>
        <v>0.926976</v>
      </c>
      <c r="S502" s="184"/>
      <c r="T502" s="186">
        <f>SUM(T503:T509)</f>
        <v>0.186744</v>
      </c>
      <c r="AR502" s="187" t="s">
        <v>81</v>
      </c>
      <c r="AT502" s="188" t="s">
        <v>71</v>
      </c>
      <c r="AU502" s="188" t="s">
        <v>77</v>
      </c>
      <c r="AY502" s="187" t="s">
        <v>147</v>
      </c>
      <c r="BK502" s="189">
        <f>SUM(BK503:BK509)</f>
        <v>0</v>
      </c>
    </row>
    <row r="503" spans="2:65" s="1" customFormat="1" ht="16.5" customHeight="1">
      <c r="B503" s="41"/>
      <c r="C503" s="192" t="s">
        <v>819</v>
      </c>
      <c r="D503" s="192" t="s">
        <v>149</v>
      </c>
      <c r="E503" s="193" t="s">
        <v>820</v>
      </c>
      <c r="F503" s="194" t="s">
        <v>821</v>
      </c>
      <c r="G503" s="195" t="s">
        <v>152</v>
      </c>
      <c r="H503" s="196">
        <v>602.4</v>
      </c>
      <c r="I503" s="197"/>
      <c r="J503" s="198">
        <f>ROUND(I503*H503,2)</f>
        <v>0</v>
      </c>
      <c r="K503" s="194" t="s">
        <v>153</v>
      </c>
      <c r="L503" s="61"/>
      <c r="M503" s="199" t="s">
        <v>21</v>
      </c>
      <c r="N503" s="200" t="s">
        <v>43</v>
      </c>
      <c r="O503" s="42"/>
      <c r="P503" s="201">
        <f>O503*H503</f>
        <v>0</v>
      </c>
      <c r="Q503" s="201">
        <v>0.001</v>
      </c>
      <c r="R503" s="201">
        <f>Q503*H503</f>
        <v>0.6023999999999999</v>
      </c>
      <c r="S503" s="201">
        <v>0.00031</v>
      </c>
      <c r="T503" s="202">
        <f>S503*H503</f>
        <v>0.186744</v>
      </c>
      <c r="AR503" s="24" t="s">
        <v>247</v>
      </c>
      <c r="AT503" s="24" t="s">
        <v>149</v>
      </c>
      <c r="AU503" s="24" t="s">
        <v>81</v>
      </c>
      <c r="AY503" s="24" t="s">
        <v>147</v>
      </c>
      <c r="BE503" s="203">
        <f>IF(N503="základní",J503,0)</f>
        <v>0</v>
      </c>
      <c r="BF503" s="203">
        <f>IF(N503="snížená",J503,0)</f>
        <v>0</v>
      </c>
      <c r="BG503" s="203">
        <f>IF(N503="zákl. přenesená",J503,0)</f>
        <v>0</v>
      </c>
      <c r="BH503" s="203">
        <f>IF(N503="sníž. přenesená",J503,0)</f>
        <v>0</v>
      </c>
      <c r="BI503" s="203">
        <f>IF(N503="nulová",J503,0)</f>
        <v>0</v>
      </c>
      <c r="BJ503" s="24" t="s">
        <v>77</v>
      </c>
      <c r="BK503" s="203">
        <f>ROUND(I503*H503,2)</f>
        <v>0</v>
      </c>
      <c r="BL503" s="24" t="s">
        <v>247</v>
      </c>
      <c r="BM503" s="24" t="s">
        <v>822</v>
      </c>
    </row>
    <row r="504" spans="2:51" s="12" customFormat="1" ht="12">
      <c r="B504" s="215"/>
      <c r="C504" s="216"/>
      <c r="D504" s="206" t="s">
        <v>155</v>
      </c>
      <c r="E504" s="217" t="s">
        <v>21</v>
      </c>
      <c r="F504" s="218" t="s">
        <v>823</v>
      </c>
      <c r="G504" s="216"/>
      <c r="H504" s="219">
        <v>322.56</v>
      </c>
      <c r="I504" s="220"/>
      <c r="J504" s="216"/>
      <c r="K504" s="216"/>
      <c r="L504" s="221"/>
      <c r="M504" s="222"/>
      <c r="N504" s="223"/>
      <c r="O504" s="223"/>
      <c r="P504" s="223"/>
      <c r="Q504" s="223"/>
      <c r="R504" s="223"/>
      <c r="S504" s="223"/>
      <c r="T504" s="224"/>
      <c r="AT504" s="225" t="s">
        <v>155</v>
      </c>
      <c r="AU504" s="225" t="s">
        <v>81</v>
      </c>
      <c r="AV504" s="12" t="s">
        <v>81</v>
      </c>
      <c r="AW504" s="12" t="s">
        <v>35</v>
      </c>
      <c r="AX504" s="12" t="s">
        <v>72</v>
      </c>
      <c r="AY504" s="225" t="s">
        <v>147</v>
      </c>
    </row>
    <row r="505" spans="2:51" s="12" customFormat="1" ht="12">
      <c r="B505" s="215"/>
      <c r="C505" s="216"/>
      <c r="D505" s="206" t="s">
        <v>155</v>
      </c>
      <c r="E505" s="217" t="s">
        <v>21</v>
      </c>
      <c r="F505" s="218" t="s">
        <v>824</v>
      </c>
      <c r="G505" s="216"/>
      <c r="H505" s="219">
        <v>339.84</v>
      </c>
      <c r="I505" s="220"/>
      <c r="J505" s="216"/>
      <c r="K505" s="216"/>
      <c r="L505" s="221"/>
      <c r="M505" s="222"/>
      <c r="N505" s="223"/>
      <c r="O505" s="223"/>
      <c r="P505" s="223"/>
      <c r="Q505" s="223"/>
      <c r="R505" s="223"/>
      <c r="S505" s="223"/>
      <c r="T505" s="224"/>
      <c r="AT505" s="225" t="s">
        <v>155</v>
      </c>
      <c r="AU505" s="225" t="s">
        <v>81</v>
      </c>
      <c r="AV505" s="12" t="s">
        <v>81</v>
      </c>
      <c r="AW505" s="12" t="s">
        <v>35</v>
      </c>
      <c r="AX505" s="12" t="s">
        <v>72</v>
      </c>
      <c r="AY505" s="225" t="s">
        <v>147</v>
      </c>
    </row>
    <row r="506" spans="2:51" s="12" customFormat="1" ht="12">
      <c r="B506" s="215"/>
      <c r="C506" s="216"/>
      <c r="D506" s="206" t="s">
        <v>155</v>
      </c>
      <c r="E506" s="217" t="s">
        <v>21</v>
      </c>
      <c r="F506" s="218" t="s">
        <v>825</v>
      </c>
      <c r="G506" s="216"/>
      <c r="H506" s="219">
        <v>-60</v>
      </c>
      <c r="I506" s="220"/>
      <c r="J506" s="216"/>
      <c r="K506" s="216"/>
      <c r="L506" s="221"/>
      <c r="M506" s="222"/>
      <c r="N506" s="223"/>
      <c r="O506" s="223"/>
      <c r="P506" s="223"/>
      <c r="Q506" s="223"/>
      <c r="R506" s="223"/>
      <c r="S506" s="223"/>
      <c r="T506" s="224"/>
      <c r="AT506" s="225" t="s">
        <v>155</v>
      </c>
      <c r="AU506" s="225" t="s">
        <v>81</v>
      </c>
      <c r="AV506" s="12" t="s">
        <v>81</v>
      </c>
      <c r="AW506" s="12" t="s">
        <v>35</v>
      </c>
      <c r="AX506" s="12" t="s">
        <v>72</v>
      </c>
      <c r="AY506" s="225" t="s">
        <v>147</v>
      </c>
    </row>
    <row r="507" spans="2:51" s="13" customFormat="1" ht="12">
      <c r="B507" s="226"/>
      <c r="C507" s="227"/>
      <c r="D507" s="206" t="s">
        <v>155</v>
      </c>
      <c r="E507" s="228" t="s">
        <v>21</v>
      </c>
      <c r="F507" s="229" t="s">
        <v>159</v>
      </c>
      <c r="G507" s="227"/>
      <c r="H507" s="230">
        <v>602.4</v>
      </c>
      <c r="I507" s="231"/>
      <c r="J507" s="227"/>
      <c r="K507" s="227"/>
      <c r="L507" s="232"/>
      <c r="M507" s="233"/>
      <c r="N507" s="234"/>
      <c r="O507" s="234"/>
      <c r="P507" s="234"/>
      <c r="Q507" s="234"/>
      <c r="R507" s="234"/>
      <c r="S507" s="234"/>
      <c r="T507" s="235"/>
      <c r="AT507" s="236" t="s">
        <v>155</v>
      </c>
      <c r="AU507" s="236" t="s">
        <v>81</v>
      </c>
      <c r="AV507" s="13" t="s">
        <v>87</v>
      </c>
      <c r="AW507" s="13" t="s">
        <v>35</v>
      </c>
      <c r="AX507" s="13" t="s">
        <v>77</v>
      </c>
      <c r="AY507" s="236" t="s">
        <v>147</v>
      </c>
    </row>
    <row r="508" spans="2:65" s="1" customFormat="1" ht="25.5" customHeight="1">
      <c r="B508" s="41"/>
      <c r="C508" s="192" t="s">
        <v>826</v>
      </c>
      <c r="D508" s="192" t="s">
        <v>149</v>
      </c>
      <c r="E508" s="193" t="s">
        <v>827</v>
      </c>
      <c r="F508" s="194" t="s">
        <v>828</v>
      </c>
      <c r="G508" s="195" t="s">
        <v>152</v>
      </c>
      <c r="H508" s="196">
        <v>662.4</v>
      </c>
      <c r="I508" s="197"/>
      <c r="J508" s="198">
        <f>ROUND(I508*H508,2)</f>
        <v>0</v>
      </c>
      <c r="K508" s="194" t="s">
        <v>153</v>
      </c>
      <c r="L508" s="61"/>
      <c r="M508" s="199" t="s">
        <v>21</v>
      </c>
      <c r="N508" s="200" t="s">
        <v>43</v>
      </c>
      <c r="O508" s="42"/>
      <c r="P508" s="201">
        <f>O508*H508</f>
        <v>0</v>
      </c>
      <c r="Q508" s="201">
        <v>0.0002</v>
      </c>
      <c r="R508" s="201">
        <f>Q508*H508</f>
        <v>0.13248000000000001</v>
      </c>
      <c r="S508" s="201">
        <v>0</v>
      </c>
      <c r="T508" s="202">
        <f>S508*H508</f>
        <v>0</v>
      </c>
      <c r="AR508" s="24" t="s">
        <v>247</v>
      </c>
      <c r="AT508" s="24" t="s">
        <v>149</v>
      </c>
      <c r="AU508" s="24" t="s">
        <v>81</v>
      </c>
      <c r="AY508" s="24" t="s">
        <v>147</v>
      </c>
      <c r="BE508" s="203">
        <f>IF(N508="základní",J508,0)</f>
        <v>0</v>
      </c>
      <c r="BF508" s="203">
        <f>IF(N508="snížená",J508,0)</f>
        <v>0</v>
      </c>
      <c r="BG508" s="203">
        <f>IF(N508="zákl. přenesená",J508,0)</f>
        <v>0</v>
      </c>
      <c r="BH508" s="203">
        <f>IF(N508="sníž. přenesená",J508,0)</f>
        <v>0</v>
      </c>
      <c r="BI508" s="203">
        <f>IF(N508="nulová",J508,0)</f>
        <v>0</v>
      </c>
      <c r="BJ508" s="24" t="s">
        <v>77</v>
      </c>
      <c r="BK508" s="203">
        <f>ROUND(I508*H508,2)</f>
        <v>0</v>
      </c>
      <c r="BL508" s="24" t="s">
        <v>247</v>
      </c>
      <c r="BM508" s="24" t="s">
        <v>829</v>
      </c>
    </row>
    <row r="509" spans="2:65" s="1" customFormat="1" ht="25.5" customHeight="1">
      <c r="B509" s="41"/>
      <c r="C509" s="192" t="s">
        <v>830</v>
      </c>
      <c r="D509" s="192" t="s">
        <v>149</v>
      </c>
      <c r="E509" s="193" t="s">
        <v>831</v>
      </c>
      <c r="F509" s="194" t="s">
        <v>832</v>
      </c>
      <c r="G509" s="195" t="s">
        <v>152</v>
      </c>
      <c r="H509" s="196">
        <v>662.4</v>
      </c>
      <c r="I509" s="197"/>
      <c r="J509" s="198">
        <f>ROUND(I509*H509,2)</f>
        <v>0</v>
      </c>
      <c r="K509" s="194" t="s">
        <v>153</v>
      </c>
      <c r="L509" s="61"/>
      <c r="M509" s="199" t="s">
        <v>21</v>
      </c>
      <c r="N509" s="200" t="s">
        <v>43</v>
      </c>
      <c r="O509" s="42"/>
      <c r="P509" s="201">
        <f>O509*H509</f>
        <v>0</v>
      </c>
      <c r="Q509" s="201">
        <v>0.00029</v>
      </c>
      <c r="R509" s="201">
        <f>Q509*H509</f>
        <v>0.192096</v>
      </c>
      <c r="S509" s="201">
        <v>0</v>
      </c>
      <c r="T509" s="202">
        <f>S509*H509</f>
        <v>0</v>
      </c>
      <c r="AR509" s="24" t="s">
        <v>247</v>
      </c>
      <c r="AT509" s="24" t="s">
        <v>149</v>
      </c>
      <c r="AU509" s="24" t="s">
        <v>81</v>
      </c>
      <c r="AY509" s="24" t="s">
        <v>147</v>
      </c>
      <c r="BE509" s="203">
        <f>IF(N509="základní",J509,0)</f>
        <v>0</v>
      </c>
      <c r="BF509" s="203">
        <f>IF(N509="snížená",J509,0)</f>
        <v>0</v>
      </c>
      <c r="BG509" s="203">
        <f>IF(N509="zákl. přenesená",J509,0)</f>
        <v>0</v>
      </c>
      <c r="BH509" s="203">
        <f>IF(N509="sníž. přenesená",J509,0)</f>
        <v>0</v>
      </c>
      <c r="BI509" s="203">
        <f>IF(N509="nulová",J509,0)</f>
        <v>0</v>
      </c>
      <c r="BJ509" s="24" t="s">
        <v>77</v>
      </c>
      <c r="BK509" s="203">
        <f>ROUND(I509*H509,2)</f>
        <v>0</v>
      </c>
      <c r="BL509" s="24" t="s">
        <v>247</v>
      </c>
      <c r="BM509" s="24" t="s">
        <v>833</v>
      </c>
    </row>
    <row r="510" spans="2:63" s="10" customFormat="1" ht="37.35" customHeight="1">
      <c r="B510" s="176"/>
      <c r="C510" s="177"/>
      <c r="D510" s="178" t="s">
        <v>71</v>
      </c>
      <c r="E510" s="179" t="s">
        <v>834</v>
      </c>
      <c r="F510" s="179" t="s">
        <v>835</v>
      </c>
      <c r="G510" s="177"/>
      <c r="H510" s="177"/>
      <c r="I510" s="180"/>
      <c r="J510" s="181">
        <f>BK510</f>
        <v>0</v>
      </c>
      <c r="K510" s="177"/>
      <c r="L510" s="182"/>
      <c r="M510" s="183"/>
      <c r="N510" s="184"/>
      <c r="O510" s="184"/>
      <c r="P510" s="185">
        <f>P511+P513+P515+P517+P519</f>
        <v>0</v>
      </c>
      <c r="Q510" s="184"/>
      <c r="R510" s="185">
        <f>R511+R513+R515+R517+R519</f>
        <v>0</v>
      </c>
      <c r="S510" s="184"/>
      <c r="T510" s="186">
        <f>T511+T513+T515+T517+T519</f>
        <v>0</v>
      </c>
      <c r="AR510" s="187" t="s">
        <v>90</v>
      </c>
      <c r="AT510" s="188" t="s">
        <v>71</v>
      </c>
      <c r="AU510" s="188" t="s">
        <v>72</v>
      </c>
      <c r="AY510" s="187" t="s">
        <v>147</v>
      </c>
      <c r="BK510" s="189">
        <f>BK511+BK513+BK515+BK517+BK519</f>
        <v>0</v>
      </c>
    </row>
    <row r="511" spans="2:63" s="10" customFormat="1" ht="19.95" customHeight="1">
      <c r="B511" s="176"/>
      <c r="C511" s="177"/>
      <c r="D511" s="178" t="s">
        <v>71</v>
      </c>
      <c r="E511" s="190" t="s">
        <v>836</v>
      </c>
      <c r="F511" s="190" t="s">
        <v>837</v>
      </c>
      <c r="G511" s="177"/>
      <c r="H511" s="177"/>
      <c r="I511" s="180"/>
      <c r="J511" s="191">
        <f>BK511</f>
        <v>0</v>
      </c>
      <c r="K511" s="177"/>
      <c r="L511" s="182"/>
      <c r="M511" s="183"/>
      <c r="N511" s="184"/>
      <c r="O511" s="184"/>
      <c r="P511" s="185">
        <f>P512</f>
        <v>0</v>
      </c>
      <c r="Q511" s="184"/>
      <c r="R511" s="185">
        <f>R512</f>
        <v>0</v>
      </c>
      <c r="S511" s="184"/>
      <c r="T511" s="186">
        <f>T512</f>
        <v>0</v>
      </c>
      <c r="AR511" s="187" t="s">
        <v>90</v>
      </c>
      <c r="AT511" s="188" t="s">
        <v>71</v>
      </c>
      <c r="AU511" s="188" t="s">
        <v>77</v>
      </c>
      <c r="AY511" s="187" t="s">
        <v>147</v>
      </c>
      <c r="BK511" s="189">
        <f>BK512</f>
        <v>0</v>
      </c>
    </row>
    <row r="512" spans="2:65" s="1" customFormat="1" ht="16.5" customHeight="1">
      <c r="B512" s="41"/>
      <c r="C512" s="192" t="s">
        <v>838</v>
      </c>
      <c r="D512" s="192" t="s">
        <v>149</v>
      </c>
      <c r="E512" s="193" t="s">
        <v>839</v>
      </c>
      <c r="F512" s="194" t="s">
        <v>840</v>
      </c>
      <c r="G512" s="195" t="s">
        <v>841</v>
      </c>
      <c r="H512" s="196">
        <v>1</v>
      </c>
      <c r="I512" s="197"/>
      <c r="J512" s="198">
        <f>ROUND(I512*H512,2)</f>
        <v>0</v>
      </c>
      <c r="K512" s="194" t="s">
        <v>153</v>
      </c>
      <c r="L512" s="61"/>
      <c r="M512" s="199" t="s">
        <v>21</v>
      </c>
      <c r="N512" s="200" t="s">
        <v>43</v>
      </c>
      <c r="O512" s="42"/>
      <c r="P512" s="201">
        <f>O512*H512</f>
        <v>0</v>
      </c>
      <c r="Q512" s="201">
        <v>0</v>
      </c>
      <c r="R512" s="201">
        <f>Q512*H512</f>
        <v>0</v>
      </c>
      <c r="S512" s="201">
        <v>0</v>
      </c>
      <c r="T512" s="202">
        <f>S512*H512</f>
        <v>0</v>
      </c>
      <c r="AR512" s="24" t="s">
        <v>842</v>
      </c>
      <c r="AT512" s="24" t="s">
        <v>149</v>
      </c>
      <c r="AU512" s="24" t="s">
        <v>81</v>
      </c>
      <c r="AY512" s="24" t="s">
        <v>147</v>
      </c>
      <c r="BE512" s="203">
        <f>IF(N512="základní",J512,0)</f>
        <v>0</v>
      </c>
      <c r="BF512" s="203">
        <f>IF(N512="snížená",J512,0)</f>
        <v>0</v>
      </c>
      <c r="BG512" s="203">
        <f>IF(N512="zákl. přenesená",J512,0)</f>
        <v>0</v>
      </c>
      <c r="BH512" s="203">
        <f>IF(N512="sníž. přenesená",J512,0)</f>
        <v>0</v>
      </c>
      <c r="BI512" s="203">
        <f>IF(N512="nulová",J512,0)</f>
        <v>0</v>
      </c>
      <c r="BJ512" s="24" t="s">
        <v>77</v>
      </c>
      <c r="BK512" s="203">
        <f>ROUND(I512*H512,2)</f>
        <v>0</v>
      </c>
      <c r="BL512" s="24" t="s">
        <v>842</v>
      </c>
      <c r="BM512" s="24" t="s">
        <v>843</v>
      </c>
    </row>
    <row r="513" spans="2:63" s="10" customFormat="1" ht="29.85" customHeight="1">
      <c r="B513" s="176"/>
      <c r="C513" s="177"/>
      <c r="D513" s="178" t="s">
        <v>71</v>
      </c>
      <c r="E513" s="190" t="s">
        <v>844</v>
      </c>
      <c r="F513" s="190" t="s">
        <v>845</v>
      </c>
      <c r="G513" s="177"/>
      <c r="H513" s="177"/>
      <c r="I513" s="180"/>
      <c r="J513" s="191">
        <f>BK513</f>
        <v>0</v>
      </c>
      <c r="K513" s="177"/>
      <c r="L513" s="182"/>
      <c r="M513" s="183"/>
      <c r="N513" s="184"/>
      <c r="O513" s="184"/>
      <c r="P513" s="185">
        <f>P514</f>
        <v>0</v>
      </c>
      <c r="Q513" s="184"/>
      <c r="R513" s="185">
        <f>R514</f>
        <v>0</v>
      </c>
      <c r="S513" s="184"/>
      <c r="T513" s="186">
        <f>T514</f>
        <v>0</v>
      </c>
      <c r="AR513" s="187" t="s">
        <v>90</v>
      </c>
      <c r="AT513" s="188" t="s">
        <v>71</v>
      </c>
      <c r="AU513" s="188" t="s">
        <v>77</v>
      </c>
      <c r="AY513" s="187" t="s">
        <v>147</v>
      </c>
      <c r="BK513" s="189">
        <f>BK514</f>
        <v>0</v>
      </c>
    </row>
    <row r="514" spans="2:65" s="1" customFormat="1" ht="16.5" customHeight="1">
      <c r="B514" s="41"/>
      <c r="C514" s="192" t="s">
        <v>846</v>
      </c>
      <c r="D514" s="192" t="s">
        <v>149</v>
      </c>
      <c r="E514" s="193" t="s">
        <v>847</v>
      </c>
      <c r="F514" s="194" t="s">
        <v>845</v>
      </c>
      <c r="G514" s="195" t="s">
        <v>841</v>
      </c>
      <c r="H514" s="196">
        <v>1</v>
      </c>
      <c r="I514" s="197"/>
      <c r="J514" s="198">
        <f>ROUND(I514*H514,2)</f>
        <v>0</v>
      </c>
      <c r="K514" s="194" t="s">
        <v>153</v>
      </c>
      <c r="L514" s="61"/>
      <c r="M514" s="199" t="s">
        <v>21</v>
      </c>
      <c r="N514" s="200" t="s">
        <v>43</v>
      </c>
      <c r="O514" s="42"/>
      <c r="P514" s="201">
        <f>O514*H514</f>
        <v>0</v>
      </c>
      <c r="Q514" s="201">
        <v>0</v>
      </c>
      <c r="R514" s="201">
        <f>Q514*H514</f>
        <v>0</v>
      </c>
      <c r="S514" s="201">
        <v>0</v>
      </c>
      <c r="T514" s="202">
        <f>S514*H514</f>
        <v>0</v>
      </c>
      <c r="AR514" s="24" t="s">
        <v>842</v>
      </c>
      <c r="AT514" s="24" t="s">
        <v>149</v>
      </c>
      <c r="AU514" s="24" t="s">
        <v>81</v>
      </c>
      <c r="AY514" s="24" t="s">
        <v>147</v>
      </c>
      <c r="BE514" s="203">
        <f>IF(N514="základní",J514,0)</f>
        <v>0</v>
      </c>
      <c r="BF514" s="203">
        <f>IF(N514="snížená",J514,0)</f>
        <v>0</v>
      </c>
      <c r="BG514" s="203">
        <f>IF(N514="zákl. přenesená",J514,0)</f>
        <v>0</v>
      </c>
      <c r="BH514" s="203">
        <f>IF(N514="sníž. přenesená",J514,0)</f>
        <v>0</v>
      </c>
      <c r="BI514" s="203">
        <f>IF(N514="nulová",J514,0)</f>
        <v>0</v>
      </c>
      <c r="BJ514" s="24" t="s">
        <v>77</v>
      </c>
      <c r="BK514" s="203">
        <f>ROUND(I514*H514,2)</f>
        <v>0</v>
      </c>
      <c r="BL514" s="24" t="s">
        <v>842</v>
      </c>
      <c r="BM514" s="24" t="s">
        <v>848</v>
      </c>
    </row>
    <row r="515" spans="2:63" s="10" customFormat="1" ht="29.85" customHeight="1">
      <c r="B515" s="176"/>
      <c r="C515" s="177"/>
      <c r="D515" s="178" t="s">
        <v>71</v>
      </c>
      <c r="E515" s="190" t="s">
        <v>849</v>
      </c>
      <c r="F515" s="190" t="s">
        <v>850</v>
      </c>
      <c r="G515" s="177"/>
      <c r="H515" s="177"/>
      <c r="I515" s="180"/>
      <c r="J515" s="191">
        <f>BK515</f>
        <v>0</v>
      </c>
      <c r="K515" s="177"/>
      <c r="L515" s="182"/>
      <c r="M515" s="183"/>
      <c r="N515" s="184"/>
      <c r="O515" s="184"/>
      <c r="P515" s="185">
        <f>P516</f>
        <v>0</v>
      </c>
      <c r="Q515" s="184"/>
      <c r="R515" s="185">
        <f>R516</f>
        <v>0</v>
      </c>
      <c r="S515" s="184"/>
      <c r="T515" s="186">
        <f>T516</f>
        <v>0</v>
      </c>
      <c r="AR515" s="187" t="s">
        <v>90</v>
      </c>
      <c r="AT515" s="188" t="s">
        <v>71</v>
      </c>
      <c r="AU515" s="188" t="s">
        <v>77</v>
      </c>
      <c r="AY515" s="187" t="s">
        <v>147</v>
      </c>
      <c r="BK515" s="189">
        <f>BK516</f>
        <v>0</v>
      </c>
    </row>
    <row r="516" spans="2:65" s="1" customFormat="1" ht="16.5" customHeight="1">
      <c r="B516" s="41"/>
      <c r="C516" s="192" t="s">
        <v>851</v>
      </c>
      <c r="D516" s="192" t="s">
        <v>149</v>
      </c>
      <c r="E516" s="193" t="s">
        <v>852</v>
      </c>
      <c r="F516" s="194" t="s">
        <v>853</v>
      </c>
      <c r="G516" s="195" t="s">
        <v>841</v>
      </c>
      <c r="H516" s="196">
        <v>1</v>
      </c>
      <c r="I516" s="197"/>
      <c r="J516" s="198">
        <f>ROUND(I516*H516,2)</f>
        <v>0</v>
      </c>
      <c r="K516" s="194" t="s">
        <v>153</v>
      </c>
      <c r="L516" s="61"/>
      <c r="M516" s="199" t="s">
        <v>21</v>
      </c>
      <c r="N516" s="200" t="s">
        <v>43</v>
      </c>
      <c r="O516" s="42"/>
      <c r="P516" s="201">
        <f>O516*H516</f>
        <v>0</v>
      </c>
      <c r="Q516" s="201">
        <v>0</v>
      </c>
      <c r="R516" s="201">
        <f>Q516*H516</f>
        <v>0</v>
      </c>
      <c r="S516" s="201">
        <v>0</v>
      </c>
      <c r="T516" s="202">
        <f>S516*H516</f>
        <v>0</v>
      </c>
      <c r="AR516" s="24" t="s">
        <v>842</v>
      </c>
      <c r="AT516" s="24" t="s">
        <v>149</v>
      </c>
      <c r="AU516" s="24" t="s">
        <v>81</v>
      </c>
      <c r="AY516" s="24" t="s">
        <v>147</v>
      </c>
      <c r="BE516" s="203">
        <f>IF(N516="základní",J516,0)</f>
        <v>0</v>
      </c>
      <c r="BF516" s="203">
        <f>IF(N516="snížená",J516,0)</f>
        <v>0</v>
      </c>
      <c r="BG516" s="203">
        <f>IF(N516="zákl. přenesená",J516,0)</f>
        <v>0</v>
      </c>
      <c r="BH516" s="203">
        <f>IF(N516="sníž. přenesená",J516,0)</f>
        <v>0</v>
      </c>
      <c r="BI516" s="203">
        <f>IF(N516="nulová",J516,0)</f>
        <v>0</v>
      </c>
      <c r="BJ516" s="24" t="s">
        <v>77</v>
      </c>
      <c r="BK516" s="203">
        <f>ROUND(I516*H516,2)</f>
        <v>0</v>
      </c>
      <c r="BL516" s="24" t="s">
        <v>842</v>
      </c>
      <c r="BM516" s="24" t="s">
        <v>854</v>
      </c>
    </row>
    <row r="517" spans="2:63" s="10" customFormat="1" ht="29.85" customHeight="1">
      <c r="B517" s="176"/>
      <c r="C517" s="177"/>
      <c r="D517" s="178" t="s">
        <v>71</v>
      </c>
      <c r="E517" s="190" t="s">
        <v>855</v>
      </c>
      <c r="F517" s="190" t="s">
        <v>856</v>
      </c>
      <c r="G517" s="177"/>
      <c r="H517" s="177"/>
      <c r="I517" s="180"/>
      <c r="J517" s="191">
        <f>BK517</f>
        <v>0</v>
      </c>
      <c r="K517" s="177"/>
      <c r="L517" s="182"/>
      <c r="M517" s="183"/>
      <c r="N517" s="184"/>
      <c r="O517" s="184"/>
      <c r="P517" s="185">
        <f>P518</f>
        <v>0</v>
      </c>
      <c r="Q517" s="184"/>
      <c r="R517" s="185">
        <f>R518</f>
        <v>0</v>
      </c>
      <c r="S517" s="184"/>
      <c r="T517" s="186">
        <f>T518</f>
        <v>0</v>
      </c>
      <c r="AR517" s="187" t="s">
        <v>90</v>
      </c>
      <c r="AT517" s="188" t="s">
        <v>71</v>
      </c>
      <c r="AU517" s="188" t="s">
        <v>77</v>
      </c>
      <c r="AY517" s="187" t="s">
        <v>147</v>
      </c>
      <c r="BK517" s="189">
        <f>BK518</f>
        <v>0</v>
      </c>
    </row>
    <row r="518" spans="2:65" s="1" customFormat="1" ht="16.5" customHeight="1">
      <c r="B518" s="41"/>
      <c r="C518" s="192" t="s">
        <v>857</v>
      </c>
      <c r="D518" s="192" t="s">
        <v>149</v>
      </c>
      <c r="E518" s="193" t="s">
        <v>858</v>
      </c>
      <c r="F518" s="194" t="s">
        <v>856</v>
      </c>
      <c r="G518" s="195" t="s">
        <v>841</v>
      </c>
      <c r="H518" s="196">
        <v>1</v>
      </c>
      <c r="I518" s="197"/>
      <c r="J518" s="198">
        <f>ROUND(I518*H518,2)</f>
        <v>0</v>
      </c>
      <c r="K518" s="194" t="s">
        <v>153</v>
      </c>
      <c r="L518" s="61"/>
      <c r="M518" s="199" t="s">
        <v>21</v>
      </c>
      <c r="N518" s="200" t="s">
        <v>43</v>
      </c>
      <c r="O518" s="42"/>
      <c r="P518" s="201">
        <f>O518*H518</f>
        <v>0</v>
      </c>
      <c r="Q518" s="201">
        <v>0</v>
      </c>
      <c r="R518" s="201">
        <f>Q518*H518</f>
        <v>0</v>
      </c>
      <c r="S518" s="201">
        <v>0</v>
      </c>
      <c r="T518" s="202">
        <f>S518*H518</f>
        <v>0</v>
      </c>
      <c r="AR518" s="24" t="s">
        <v>842</v>
      </c>
      <c r="AT518" s="24" t="s">
        <v>149</v>
      </c>
      <c r="AU518" s="24" t="s">
        <v>81</v>
      </c>
      <c r="AY518" s="24" t="s">
        <v>147</v>
      </c>
      <c r="BE518" s="203">
        <f>IF(N518="základní",J518,0)</f>
        <v>0</v>
      </c>
      <c r="BF518" s="203">
        <f>IF(N518="snížená",J518,0)</f>
        <v>0</v>
      </c>
      <c r="BG518" s="203">
        <f>IF(N518="zákl. přenesená",J518,0)</f>
        <v>0</v>
      </c>
      <c r="BH518" s="203">
        <f>IF(N518="sníž. přenesená",J518,0)</f>
        <v>0</v>
      </c>
      <c r="BI518" s="203">
        <f>IF(N518="nulová",J518,0)</f>
        <v>0</v>
      </c>
      <c r="BJ518" s="24" t="s">
        <v>77</v>
      </c>
      <c r="BK518" s="203">
        <f>ROUND(I518*H518,2)</f>
        <v>0</v>
      </c>
      <c r="BL518" s="24" t="s">
        <v>842</v>
      </c>
      <c r="BM518" s="24" t="s">
        <v>859</v>
      </c>
    </row>
    <row r="519" spans="2:63" s="10" customFormat="1" ht="29.85" customHeight="1">
      <c r="B519" s="176"/>
      <c r="C519" s="177"/>
      <c r="D519" s="178" t="s">
        <v>71</v>
      </c>
      <c r="E519" s="190" t="s">
        <v>860</v>
      </c>
      <c r="F519" s="190" t="s">
        <v>861</v>
      </c>
      <c r="G519" s="177"/>
      <c r="H519" s="177"/>
      <c r="I519" s="180"/>
      <c r="J519" s="191">
        <f>BK519</f>
        <v>0</v>
      </c>
      <c r="K519" s="177"/>
      <c r="L519" s="182"/>
      <c r="M519" s="183"/>
      <c r="N519" s="184"/>
      <c r="O519" s="184"/>
      <c r="P519" s="185">
        <f>P520</f>
        <v>0</v>
      </c>
      <c r="Q519" s="184"/>
      <c r="R519" s="185">
        <f>R520</f>
        <v>0</v>
      </c>
      <c r="S519" s="184"/>
      <c r="T519" s="186">
        <f>T520</f>
        <v>0</v>
      </c>
      <c r="AR519" s="187" t="s">
        <v>90</v>
      </c>
      <c r="AT519" s="188" t="s">
        <v>71</v>
      </c>
      <c r="AU519" s="188" t="s">
        <v>77</v>
      </c>
      <c r="AY519" s="187" t="s">
        <v>147</v>
      </c>
      <c r="BK519" s="189">
        <f>BK520</f>
        <v>0</v>
      </c>
    </row>
    <row r="520" spans="2:65" s="1" customFormat="1" ht="16.5" customHeight="1">
      <c r="B520" s="41"/>
      <c r="C520" s="192" t="s">
        <v>862</v>
      </c>
      <c r="D520" s="192" t="s">
        <v>149</v>
      </c>
      <c r="E520" s="193" t="s">
        <v>863</v>
      </c>
      <c r="F520" s="194" t="s">
        <v>864</v>
      </c>
      <c r="G520" s="195" t="s">
        <v>841</v>
      </c>
      <c r="H520" s="196">
        <v>1</v>
      </c>
      <c r="I520" s="197"/>
      <c r="J520" s="198">
        <f>ROUND(I520*H520,2)</f>
        <v>0</v>
      </c>
      <c r="K520" s="194" t="s">
        <v>153</v>
      </c>
      <c r="L520" s="61"/>
      <c r="M520" s="199" t="s">
        <v>21</v>
      </c>
      <c r="N520" s="258" t="s">
        <v>43</v>
      </c>
      <c r="O520" s="259"/>
      <c r="P520" s="260">
        <f>O520*H520</f>
        <v>0</v>
      </c>
      <c r="Q520" s="260">
        <v>0</v>
      </c>
      <c r="R520" s="260">
        <f>Q520*H520</f>
        <v>0</v>
      </c>
      <c r="S520" s="260">
        <v>0</v>
      </c>
      <c r="T520" s="261">
        <f>S520*H520</f>
        <v>0</v>
      </c>
      <c r="AR520" s="24" t="s">
        <v>842</v>
      </c>
      <c r="AT520" s="24" t="s">
        <v>149</v>
      </c>
      <c r="AU520" s="24" t="s">
        <v>81</v>
      </c>
      <c r="AY520" s="24" t="s">
        <v>147</v>
      </c>
      <c r="BE520" s="203">
        <f>IF(N520="základní",J520,0)</f>
        <v>0</v>
      </c>
      <c r="BF520" s="203">
        <f>IF(N520="snížená",J520,0)</f>
        <v>0</v>
      </c>
      <c r="BG520" s="203">
        <f>IF(N520="zákl. přenesená",J520,0)</f>
        <v>0</v>
      </c>
      <c r="BH520" s="203">
        <f>IF(N520="sníž. přenesená",J520,0)</f>
        <v>0</v>
      </c>
      <c r="BI520" s="203">
        <f>IF(N520="nulová",J520,0)</f>
        <v>0</v>
      </c>
      <c r="BJ520" s="24" t="s">
        <v>77</v>
      </c>
      <c r="BK520" s="203">
        <f>ROUND(I520*H520,2)</f>
        <v>0</v>
      </c>
      <c r="BL520" s="24" t="s">
        <v>842</v>
      </c>
      <c r="BM520" s="24" t="s">
        <v>865</v>
      </c>
    </row>
    <row r="521" spans="2:12" s="1" customFormat="1" ht="6.9" customHeight="1">
      <c r="B521" s="56"/>
      <c r="C521" s="57"/>
      <c r="D521" s="57"/>
      <c r="E521" s="57"/>
      <c r="F521" s="57"/>
      <c r="G521" s="57"/>
      <c r="H521" s="57"/>
      <c r="I521" s="139"/>
      <c r="J521" s="57"/>
      <c r="K521" s="57"/>
      <c r="L521" s="61"/>
    </row>
  </sheetData>
  <sheetProtection algorithmName="SHA-512" hashValue="bP1hx/CBjzAQWRCqQr2ghghuiIwkxciNMEedRIS7/qEWnf61f4O0pkRD10cxQczVZx+EOJD8ye4a8XjMhh/cEQ==" saltValue="zpPckBkTmS/F7zP1kwEUTCKGb1WT+VUEDIK93Om141977mgZ0GaSjXYDa1TB7Jr0vSrjUrEf4AKHtd2uHQEccQ==" spinCount="100000" sheet="1" objects="1" scenarios="1" formatColumns="0" formatRows="0" autoFilter="0"/>
  <autoFilter ref="C100:K520"/>
  <mergeCells count="10">
    <mergeCell ref="J51:J52"/>
    <mergeCell ref="E91:H91"/>
    <mergeCell ref="E93:H9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93</v>
      </c>
      <c r="G1" s="387" t="s">
        <v>94</v>
      </c>
      <c r="H1" s="387"/>
      <c r="I1" s="115"/>
      <c r="J1" s="114" t="s">
        <v>95</v>
      </c>
      <c r="K1" s="113" t="s">
        <v>96</v>
      </c>
      <c r="L1" s="114" t="s">
        <v>97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4" t="s">
        <v>83</v>
      </c>
    </row>
    <row r="3" spans="2:46" ht="6.9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81</v>
      </c>
    </row>
    <row r="4" spans="2:46" ht="36.9" customHeight="1">
      <c r="B4" s="28"/>
      <c r="C4" s="29"/>
      <c r="D4" s="30" t="s">
        <v>98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79" t="str">
        <f>'Rekapitulace stavby'!K6</f>
        <v>Rekonstrukce nebytových prostor 2.NP v objektu ČNB</v>
      </c>
      <c r="F7" s="380"/>
      <c r="G7" s="380"/>
      <c r="H7" s="380"/>
      <c r="I7" s="117"/>
      <c r="J7" s="29"/>
      <c r="K7" s="31"/>
    </row>
    <row r="8" spans="2:11" s="1" customFormat="1" ht="13.2">
      <c r="B8" s="41"/>
      <c r="C8" s="42"/>
      <c r="D8" s="37" t="s">
        <v>99</v>
      </c>
      <c r="E8" s="42"/>
      <c r="F8" s="42"/>
      <c r="G8" s="42"/>
      <c r="H8" s="42"/>
      <c r="I8" s="118"/>
      <c r="J8" s="42"/>
      <c r="K8" s="45"/>
    </row>
    <row r="9" spans="2:11" s="1" customFormat="1" ht="36.9" customHeight="1">
      <c r="B9" s="41"/>
      <c r="C9" s="42"/>
      <c r="D9" s="42"/>
      <c r="E9" s="381" t="s">
        <v>866</v>
      </c>
      <c r="F9" s="382"/>
      <c r="G9" s="382"/>
      <c r="H9" s="382"/>
      <c r="I9" s="118"/>
      <c r="J9" s="42"/>
      <c r="K9" s="45"/>
    </row>
    <row r="10" spans="2:11" s="1" customFormat="1" ht="12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" customHeight="1">
      <c r="B12" s="41"/>
      <c r="C12" s="42"/>
      <c r="D12" s="37" t="s">
        <v>23</v>
      </c>
      <c r="E12" s="42"/>
      <c r="F12" s="35" t="s">
        <v>29</v>
      </c>
      <c r="G12" s="42"/>
      <c r="H12" s="42"/>
      <c r="I12" s="119" t="s">
        <v>25</v>
      </c>
      <c r="J12" s="120" t="str">
        <f>'Rekapitulace stavby'!AN8</f>
        <v>2. 4. 2018</v>
      </c>
      <c r="K12" s="45"/>
    </row>
    <row r="13" spans="2:11" s="1" customFormat="1" ht="10.8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tr">
        <f>IF('Rekapitulace stavby'!AN10="","",'Rekapitulace stavby'!AN10)</f>
        <v/>
      </c>
      <c r="K14" s="45"/>
    </row>
    <row r="15" spans="2:11" s="1" customFormat="1" ht="18" customHeight="1">
      <c r="B15" s="41"/>
      <c r="C15" s="42"/>
      <c r="D15" s="42"/>
      <c r="E15" s="35" t="str">
        <f>IF('Rekapitulace stavby'!E11="","",'Rekapitulace stavby'!E11)</f>
        <v xml:space="preserve"> </v>
      </c>
      <c r="F15" s="42"/>
      <c r="G15" s="42"/>
      <c r="H15" s="42"/>
      <c r="I15" s="119" t="s">
        <v>30</v>
      </c>
      <c r="J15" s="35" t="str">
        <f>IF('Rekapitulace stavby'!AN11="","",'Rekapitulace stavby'!AN11)</f>
        <v/>
      </c>
      <c r="K15" s="45"/>
    </row>
    <row r="16" spans="2:11" s="1" customFormat="1" ht="6.9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tr">
        <f>IF('Rekapitulace stavby'!AN16="","",'Rekapitulace stavby'!AN16)</f>
        <v/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>DES Praha s.r.o.</v>
      </c>
      <c r="F21" s="42"/>
      <c r="G21" s="42"/>
      <c r="H21" s="42"/>
      <c r="I21" s="119" t="s">
        <v>30</v>
      </c>
      <c r="J21" s="35" t="str">
        <f>IF('Rekapitulace stavby'!AN17="","",'Rekapitulace stavby'!AN17)</f>
        <v/>
      </c>
      <c r="K21" s="45"/>
    </row>
    <row r="22" spans="2:11" s="1" customFormat="1" ht="6.9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" customHeight="1">
      <c r="B23" s="41"/>
      <c r="C23" s="42"/>
      <c r="D23" s="37" t="s">
        <v>36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48" t="s">
        <v>21</v>
      </c>
      <c r="F24" s="348"/>
      <c r="G24" s="348"/>
      <c r="H24" s="348"/>
      <c r="I24" s="123"/>
      <c r="J24" s="122"/>
      <c r="K24" s="124"/>
    </row>
    <row r="25" spans="2:11" s="1" customFormat="1" ht="6.9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38</v>
      </c>
      <c r="E27" s="42"/>
      <c r="F27" s="42"/>
      <c r="G27" s="42"/>
      <c r="H27" s="42"/>
      <c r="I27" s="118"/>
      <c r="J27" s="128">
        <f>ROUND(J79,2)</f>
        <v>0</v>
      </c>
      <c r="K27" s="45"/>
    </row>
    <row r="28" spans="2:11" s="1" customFormat="1" ht="6.9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" customHeight="1">
      <c r="B29" s="41"/>
      <c r="C29" s="42"/>
      <c r="D29" s="42"/>
      <c r="E29" s="42"/>
      <c r="F29" s="46" t="s">
        <v>40</v>
      </c>
      <c r="G29" s="42"/>
      <c r="H29" s="42"/>
      <c r="I29" s="129" t="s">
        <v>39</v>
      </c>
      <c r="J29" s="46" t="s">
        <v>41</v>
      </c>
      <c r="K29" s="45"/>
    </row>
    <row r="30" spans="2:11" s="1" customFormat="1" ht="14.4" customHeight="1">
      <c r="B30" s="41"/>
      <c r="C30" s="42"/>
      <c r="D30" s="49" t="s">
        <v>42</v>
      </c>
      <c r="E30" s="49" t="s">
        <v>43</v>
      </c>
      <c r="F30" s="130">
        <f>ROUND(SUM(BE79:BE115),2)</f>
        <v>0</v>
      </c>
      <c r="G30" s="42"/>
      <c r="H30" s="42"/>
      <c r="I30" s="131">
        <v>0.21</v>
      </c>
      <c r="J30" s="130">
        <f>ROUND(ROUND((SUM(BE79:BE115)),2)*I30,2)</f>
        <v>0</v>
      </c>
      <c r="K30" s="45"/>
    </row>
    <row r="31" spans="2:11" s="1" customFormat="1" ht="14.4" customHeight="1">
      <c r="B31" s="41"/>
      <c r="C31" s="42"/>
      <c r="D31" s="42"/>
      <c r="E31" s="49" t="s">
        <v>44</v>
      </c>
      <c r="F31" s="130">
        <f>ROUND(SUM(BF79:BF115),2)</f>
        <v>0</v>
      </c>
      <c r="G31" s="42"/>
      <c r="H31" s="42"/>
      <c r="I31" s="131">
        <v>0.15</v>
      </c>
      <c r="J31" s="130">
        <f>ROUND(ROUND((SUM(BF79:BF115)),2)*I31,2)</f>
        <v>0</v>
      </c>
      <c r="K31" s="45"/>
    </row>
    <row r="32" spans="2:11" s="1" customFormat="1" ht="14.4" customHeight="1" hidden="1">
      <c r="B32" s="41"/>
      <c r="C32" s="42"/>
      <c r="D32" s="42"/>
      <c r="E32" s="49" t="s">
        <v>45</v>
      </c>
      <c r="F32" s="130">
        <f>ROUND(SUM(BG79:BG115),2)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" customHeight="1" hidden="1">
      <c r="B33" s="41"/>
      <c r="C33" s="42"/>
      <c r="D33" s="42"/>
      <c r="E33" s="49" t="s">
        <v>46</v>
      </c>
      <c r="F33" s="130">
        <f>ROUND(SUM(BH79:BH115),2)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" customHeight="1" hidden="1">
      <c r="B34" s="41"/>
      <c r="C34" s="42"/>
      <c r="D34" s="42"/>
      <c r="E34" s="49" t="s">
        <v>47</v>
      </c>
      <c r="F34" s="130">
        <f>ROUND(SUM(BI79:BI115),2)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48</v>
      </c>
      <c r="E36" s="79"/>
      <c r="F36" s="79"/>
      <c r="G36" s="134" t="s">
        <v>49</v>
      </c>
      <c r="H36" s="135" t="s">
        <v>50</v>
      </c>
      <c r="I36" s="136"/>
      <c r="J36" s="137">
        <f>SUM(J27:J34)</f>
        <v>0</v>
      </c>
      <c r="K36" s="138"/>
    </row>
    <row r="37" spans="2:11" s="1" customFormat="1" ht="14.4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" customHeight="1">
      <c r="B42" s="41"/>
      <c r="C42" s="30" t="s">
        <v>101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9" t="str">
        <f>E7</f>
        <v>Rekonstrukce nebytových prostor 2.NP v objektu ČNB</v>
      </c>
      <c r="F45" s="380"/>
      <c r="G45" s="380"/>
      <c r="H45" s="380"/>
      <c r="I45" s="118"/>
      <c r="J45" s="42"/>
      <c r="K45" s="45"/>
    </row>
    <row r="46" spans="2:11" s="1" customFormat="1" ht="14.4" customHeight="1">
      <c r="B46" s="41"/>
      <c r="C46" s="37" t="s">
        <v>99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1" t="str">
        <f>E9</f>
        <v>2 - ZTI</v>
      </c>
      <c r="F47" s="382"/>
      <c r="G47" s="382"/>
      <c r="H47" s="382"/>
      <c r="I47" s="118"/>
      <c r="J47" s="42"/>
      <c r="K47" s="45"/>
    </row>
    <row r="48" spans="2:11" s="1" customFormat="1" ht="6.9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 xml:space="preserve"> </v>
      </c>
      <c r="G49" s="42"/>
      <c r="H49" s="42"/>
      <c r="I49" s="119" t="s">
        <v>25</v>
      </c>
      <c r="J49" s="120" t="str">
        <f>IF(J12="","",J12)</f>
        <v>2. 4. 2018</v>
      </c>
      <c r="K49" s="45"/>
    </row>
    <row r="50" spans="2:11" s="1" customFormat="1" ht="6.9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2">
      <c r="B51" s="41"/>
      <c r="C51" s="37" t="s">
        <v>27</v>
      </c>
      <c r="D51" s="42"/>
      <c r="E51" s="42"/>
      <c r="F51" s="35" t="str">
        <f>E15</f>
        <v xml:space="preserve"> </v>
      </c>
      <c r="G51" s="42"/>
      <c r="H51" s="42"/>
      <c r="I51" s="119" t="s">
        <v>33</v>
      </c>
      <c r="J51" s="348" t="str">
        <f>E21</f>
        <v>DES Praha s.r.o.</v>
      </c>
      <c r="K51" s="45"/>
    </row>
    <row r="52" spans="2:11" s="1" customFormat="1" ht="14.4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3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102</v>
      </c>
      <c r="D54" s="132"/>
      <c r="E54" s="132"/>
      <c r="F54" s="132"/>
      <c r="G54" s="132"/>
      <c r="H54" s="132"/>
      <c r="I54" s="145"/>
      <c r="J54" s="146" t="s">
        <v>103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104</v>
      </c>
      <c r="D56" s="42"/>
      <c r="E56" s="42"/>
      <c r="F56" s="42"/>
      <c r="G56" s="42"/>
      <c r="H56" s="42"/>
      <c r="I56" s="118"/>
      <c r="J56" s="128">
        <f>J79</f>
        <v>0</v>
      </c>
      <c r="K56" s="45"/>
      <c r="AU56" s="24" t="s">
        <v>105</v>
      </c>
    </row>
    <row r="57" spans="2:11" s="7" customFormat="1" ht="24.9" customHeight="1">
      <c r="B57" s="149"/>
      <c r="C57" s="150"/>
      <c r="D57" s="151" t="s">
        <v>867</v>
      </c>
      <c r="E57" s="152"/>
      <c r="F57" s="152"/>
      <c r="G57" s="152"/>
      <c r="H57" s="152"/>
      <c r="I57" s="153"/>
      <c r="J57" s="154">
        <f>J80</f>
        <v>0</v>
      </c>
      <c r="K57" s="155"/>
    </row>
    <row r="58" spans="2:11" s="7" customFormat="1" ht="24.9" customHeight="1">
      <c r="B58" s="149"/>
      <c r="C58" s="150"/>
      <c r="D58" s="151" t="s">
        <v>868</v>
      </c>
      <c r="E58" s="152"/>
      <c r="F58" s="152"/>
      <c r="G58" s="152"/>
      <c r="H58" s="152"/>
      <c r="I58" s="153"/>
      <c r="J58" s="154">
        <f>J85</f>
        <v>0</v>
      </c>
      <c r="K58" s="155"/>
    </row>
    <row r="59" spans="2:11" s="7" customFormat="1" ht="24.9" customHeight="1">
      <c r="B59" s="149"/>
      <c r="C59" s="150"/>
      <c r="D59" s="151" t="s">
        <v>869</v>
      </c>
      <c r="E59" s="152"/>
      <c r="F59" s="152"/>
      <c r="G59" s="152"/>
      <c r="H59" s="152"/>
      <c r="I59" s="153"/>
      <c r="J59" s="154">
        <f>J97</f>
        <v>0</v>
      </c>
      <c r="K59" s="155"/>
    </row>
    <row r="60" spans="2:11" s="1" customFormat="1" ht="21.75" customHeight="1">
      <c r="B60" s="41"/>
      <c r="C60" s="42"/>
      <c r="D60" s="42"/>
      <c r="E60" s="42"/>
      <c r="F60" s="42"/>
      <c r="G60" s="42"/>
      <c r="H60" s="42"/>
      <c r="I60" s="118"/>
      <c r="J60" s="42"/>
      <c r="K60" s="45"/>
    </row>
    <row r="61" spans="2:11" s="1" customFormat="1" ht="6.9" customHeight="1">
      <c r="B61" s="56"/>
      <c r="C61" s="57"/>
      <c r="D61" s="57"/>
      <c r="E61" s="57"/>
      <c r="F61" s="57"/>
      <c r="G61" s="57"/>
      <c r="H61" s="57"/>
      <c r="I61" s="139"/>
      <c r="J61" s="57"/>
      <c r="K61" s="58"/>
    </row>
    <row r="65" spans="2:12" s="1" customFormat="1" ht="6.9" customHeight="1">
      <c r="B65" s="59"/>
      <c r="C65" s="60"/>
      <c r="D65" s="60"/>
      <c r="E65" s="60"/>
      <c r="F65" s="60"/>
      <c r="G65" s="60"/>
      <c r="H65" s="60"/>
      <c r="I65" s="142"/>
      <c r="J65" s="60"/>
      <c r="K65" s="60"/>
      <c r="L65" s="61"/>
    </row>
    <row r="66" spans="2:12" s="1" customFormat="1" ht="36.9" customHeight="1">
      <c r="B66" s="41"/>
      <c r="C66" s="62" t="s">
        <v>131</v>
      </c>
      <c r="D66" s="63"/>
      <c r="E66" s="63"/>
      <c r="F66" s="63"/>
      <c r="G66" s="63"/>
      <c r="H66" s="63"/>
      <c r="I66" s="163"/>
      <c r="J66" s="63"/>
      <c r="K66" s="63"/>
      <c r="L66" s="61"/>
    </row>
    <row r="67" spans="2:12" s="1" customFormat="1" ht="6.9" customHeight="1">
      <c r="B67" s="41"/>
      <c r="C67" s="63"/>
      <c r="D67" s="63"/>
      <c r="E67" s="63"/>
      <c r="F67" s="63"/>
      <c r="G67" s="63"/>
      <c r="H67" s="63"/>
      <c r="I67" s="163"/>
      <c r="J67" s="63"/>
      <c r="K67" s="63"/>
      <c r="L67" s="61"/>
    </row>
    <row r="68" spans="2:12" s="1" customFormat="1" ht="14.4" customHeight="1">
      <c r="B68" s="41"/>
      <c r="C68" s="65" t="s">
        <v>18</v>
      </c>
      <c r="D68" s="63"/>
      <c r="E68" s="63"/>
      <c r="F68" s="63"/>
      <c r="G68" s="63"/>
      <c r="H68" s="63"/>
      <c r="I68" s="163"/>
      <c r="J68" s="63"/>
      <c r="K68" s="63"/>
      <c r="L68" s="61"/>
    </row>
    <row r="69" spans="2:12" s="1" customFormat="1" ht="16.5" customHeight="1">
      <c r="B69" s="41"/>
      <c r="C69" s="63"/>
      <c r="D69" s="63"/>
      <c r="E69" s="384" t="str">
        <f>E7</f>
        <v>Rekonstrukce nebytových prostor 2.NP v objektu ČNB</v>
      </c>
      <c r="F69" s="385"/>
      <c r="G69" s="385"/>
      <c r="H69" s="385"/>
      <c r="I69" s="163"/>
      <c r="J69" s="63"/>
      <c r="K69" s="63"/>
      <c r="L69" s="61"/>
    </row>
    <row r="70" spans="2:12" s="1" customFormat="1" ht="14.4" customHeight="1">
      <c r="B70" s="41"/>
      <c r="C70" s="65" t="s">
        <v>99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17.25" customHeight="1">
      <c r="B71" s="41"/>
      <c r="C71" s="63"/>
      <c r="D71" s="63"/>
      <c r="E71" s="359" t="str">
        <f>E9</f>
        <v>2 - ZTI</v>
      </c>
      <c r="F71" s="386"/>
      <c r="G71" s="386"/>
      <c r="H71" s="386"/>
      <c r="I71" s="163"/>
      <c r="J71" s="63"/>
      <c r="K71" s="63"/>
      <c r="L71" s="61"/>
    </row>
    <row r="72" spans="2:12" s="1" customFormat="1" ht="6.9" customHeight="1">
      <c r="B72" s="41"/>
      <c r="C72" s="63"/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18" customHeight="1">
      <c r="B73" s="41"/>
      <c r="C73" s="65" t="s">
        <v>23</v>
      </c>
      <c r="D73" s="63"/>
      <c r="E73" s="63"/>
      <c r="F73" s="164" t="str">
        <f>F12</f>
        <v xml:space="preserve"> </v>
      </c>
      <c r="G73" s="63"/>
      <c r="H73" s="63"/>
      <c r="I73" s="165" t="s">
        <v>25</v>
      </c>
      <c r="J73" s="73" t="str">
        <f>IF(J12="","",J12)</f>
        <v>2. 4. 2018</v>
      </c>
      <c r="K73" s="63"/>
      <c r="L73" s="61"/>
    </row>
    <row r="74" spans="2:12" s="1" customFormat="1" ht="6.9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3.2">
      <c r="B75" s="41"/>
      <c r="C75" s="65" t="s">
        <v>27</v>
      </c>
      <c r="D75" s="63"/>
      <c r="E75" s="63"/>
      <c r="F75" s="164" t="str">
        <f>E15</f>
        <v xml:space="preserve"> </v>
      </c>
      <c r="G75" s="63"/>
      <c r="H75" s="63"/>
      <c r="I75" s="165" t="s">
        <v>33</v>
      </c>
      <c r="J75" s="164" t="str">
        <f>E21</f>
        <v>DES Praha s.r.o.</v>
      </c>
      <c r="K75" s="63"/>
      <c r="L75" s="61"/>
    </row>
    <row r="76" spans="2:12" s="1" customFormat="1" ht="14.4" customHeight="1">
      <c r="B76" s="41"/>
      <c r="C76" s="65" t="s">
        <v>31</v>
      </c>
      <c r="D76" s="63"/>
      <c r="E76" s="63"/>
      <c r="F76" s="164" t="str">
        <f>IF(E18="","",E18)</f>
        <v/>
      </c>
      <c r="G76" s="63"/>
      <c r="H76" s="63"/>
      <c r="I76" s="163"/>
      <c r="J76" s="63"/>
      <c r="K76" s="63"/>
      <c r="L76" s="61"/>
    </row>
    <row r="77" spans="2:12" s="1" customFormat="1" ht="10.3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20" s="9" customFormat="1" ht="29.25" customHeight="1">
      <c r="B78" s="166"/>
      <c r="C78" s="167" t="s">
        <v>132</v>
      </c>
      <c r="D78" s="168" t="s">
        <v>57</v>
      </c>
      <c r="E78" s="168" t="s">
        <v>53</v>
      </c>
      <c r="F78" s="168" t="s">
        <v>133</v>
      </c>
      <c r="G78" s="168" t="s">
        <v>134</v>
      </c>
      <c r="H78" s="168" t="s">
        <v>135</v>
      </c>
      <c r="I78" s="169" t="s">
        <v>136</v>
      </c>
      <c r="J78" s="168" t="s">
        <v>103</v>
      </c>
      <c r="K78" s="170" t="s">
        <v>137</v>
      </c>
      <c r="L78" s="171"/>
      <c r="M78" s="81" t="s">
        <v>138</v>
      </c>
      <c r="N78" s="82" t="s">
        <v>42</v>
      </c>
      <c r="O78" s="82" t="s">
        <v>139</v>
      </c>
      <c r="P78" s="82" t="s">
        <v>140</v>
      </c>
      <c r="Q78" s="82" t="s">
        <v>141</v>
      </c>
      <c r="R78" s="82" t="s">
        <v>142</v>
      </c>
      <c r="S78" s="82" t="s">
        <v>143</v>
      </c>
      <c r="T78" s="83" t="s">
        <v>144</v>
      </c>
    </row>
    <row r="79" spans="2:63" s="1" customFormat="1" ht="29.25" customHeight="1">
      <c r="B79" s="41"/>
      <c r="C79" s="87" t="s">
        <v>104</v>
      </c>
      <c r="D79" s="63"/>
      <c r="E79" s="63"/>
      <c r="F79" s="63"/>
      <c r="G79" s="63"/>
      <c r="H79" s="63"/>
      <c r="I79" s="163"/>
      <c r="J79" s="172">
        <f>BK79</f>
        <v>0</v>
      </c>
      <c r="K79" s="63"/>
      <c r="L79" s="61"/>
      <c r="M79" s="84"/>
      <c r="N79" s="85"/>
      <c r="O79" s="85"/>
      <c r="P79" s="173">
        <f>P80+P85+P97</f>
        <v>0</v>
      </c>
      <c r="Q79" s="85"/>
      <c r="R79" s="173">
        <f>R80+R85+R97</f>
        <v>0</v>
      </c>
      <c r="S79" s="85"/>
      <c r="T79" s="174">
        <f>T80+T85+T97</f>
        <v>0</v>
      </c>
      <c r="AT79" s="24" t="s">
        <v>71</v>
      </c>
      <c r="AU79" s="24" t="s">
        <v>105</v>
      </c>
      <c r="BK79" s="175">
        <f>BK80+BK85+BK97</f>
        <v>0</v>
      </c>
    </row>
    <row r="80" spans="2:63" s="10" customFormat="1" ht="37.35" customHeight="1">
      <c r="B80" s="176"/>
      <c r="C80" s="177"/>
      <c r="D80" s="178" t="s">
        <v>71</v>
      </c>
      <c r="E80" s="179" t="s">
        <v>870</v>
      </c>
      <c r="F80" s="179" t="s">
        <v>871</v>
      </c>
      <c r="G80" s="177"/>
      <c r="H80" s="177"/>
      <c r="I80" s="180"/>
      <c r="J80" s="181">
        <f>BK80</f>
        <v>0</v>
      </c>
      <c r="K80" s="177"/>
      <c r="L80" s="182"/>
      <c r="M80" s="183"/>
      <c r="N80" s="184"/>
      <c r="O80" s="184"/>
      <c r="P80" s="185">
        <f>SUM(P81:P84)</f>
        <v>0</v>
      </c>
      <c r="Q80" s="184"/>
      <c r="R80" s="185">
        <f>SUM(R81:R84)</f>
        <v>0</v>
      </c>
      <c r="S80" s="184"/>
      <c r="T80" s="186">
        <f>SUM(T81:T84)</f>
        <v>0</v>
      </c>
      <c r="AR80" s="187" t="s">
        <v>77</v>
      </c>
      <c r="AT80" s="188" t="s">
        <v>71</v>
      </c>
      <c r="AU80" s="188" t="s">
        <v>72</v>
      </c>
      <c r="AY80" s="187" t="s">
        <v>147</v>
      </c>
      <c r="BK80" s="189">
        <f>SUM(BK81:BK84)</f>
        <v>0</v>
      </c>
    </row>
    <row r="81" spans="2:65" s="1" customFormat="1" ht="16.5" customHeight="1">
      <c r="B81" s="41"/>
      <c r="C81" s="192" t="s">
        <v>72</v>
      </c>
      <c r="D81" s="192" t="s">
        <v>149</v>
      </c>
      <c r="E81" s="193" t="s">
        <v>77</v>
      </c>
      <c r="F81" s="194" t="s">
        <v>872</v>
      </c>
      <c r="G81" s="195" t="s">
        <v>873</v>
      </c>
      <c r="H81" s="196">
        <v>2</v>
      </c>
      <c r="I81" s="197"/>
      <c r="J81" s="198">
        <f>ROUND(I81*H81,2)</f>
        <v>0</v>
      </c>
      <c r="K81" s="194" t="s">
        <v>21</v>
      </c>
      <c r="L81" s="61"/>
      <c r="M81" s="199" t="s">
        <v>21</v>
      </c>
      <c r="N81" s="200" t="s">
        <v>43</v>
      </c>
      <c r="O81" s="42"/>
      <c r="P81" s="201">
        <f>O81*H81</f>
        <v>0</v>
      </c>
      <c r="Q81" s="201">
        <v>0</v>
      </c>
      <c r="R81" s="201">
        <f>Q81*H81</f>
        <v>0</v>
      </c>
      <c r="S81" s="201">
        <v>0</v>
      </c>
      <c r="T81" s="202">
        <f>S81*H81</f>
        <v>0</v>
      </c>
      <c r="AR81" s="24" t="s">
        <v>87</v>
      </c>
      <c r="AT81" s="24" t="s">
        <v>149</v>
      </c>
      <c r="AU81" s="24" t="s">
        <v>77</v>
      </c>
      <c r="AY81" s="24" t="s">
        <v>147</v>
      </c>
      <c r="BE81" s="203">
        <f>IF(N81="základní",J81,0)</f>
        <v>0</v>
      </c>
      <c r="BF81" s="203">
        <f>IF(N81="snížená",J81,0)</f>
        <v>0</v>
      </c>
      <c r="BG81" s="203">
        <f>IF(N81="zákl. přenesená",J81,0)</f>
        <v>0</v>
      </c>
      <c r="BH81" s="203">
        <f>IF(N81="sníž. přenesená",J81,0)</f>
        <v>0</v>
      </c>
      <c r="BI81" s="203">
        <f>IF(N81="nulová",J81,0)</f>
        <v>0</v>
      </c>
      <c r="BJ81" s="24" t="s">
        <v>77</v>
      </c>
      <c r="BK81" s="203">
        <f>ROUND(I81*H81,2)</f>
        <v>0</v>
      </c>
      <c r="BL81" s="24" t="s">
        <v>87</v>
      </c>
      <c r="BM81" s="24" t="s">
        <v>81</v>
      </c>
    </row>
    <row r="82" spans="2:65" s="1" customFormat="1" ht="16.5" customHeight="1">
      <c r="B82" s="41"/>
      <c r="C82" s="192" t="s">
        <v>72</v>
      </c>
      <c r="D82" s="192" t="s">
        <v>149</v>
      </c>
      <c r="E82" s="193" t="s">
        <v>81</v>
      </c>
      <c r="F82" s="194" t="s">
        <v>874</v>
      </c>
      <c r="G82" s="195" t="s">
        <v>873</v>
      </c>
      <c r="H82" s="196">
        <v>2</v>
      </c>
      <c r="I82" s="197"/>
      <c r="J82" s="198">
        <f>ROUND(I82*H82,2)</f>
        <v>0</v>
      </c>
      <c r="K82" s="194" t="s">
        <v>21</v>
      </c>
      <c r="L82" s="61"/>
      <c r="M82" s="199" t="s">
        <v>21</v>
      </c>
      <c r="N82" s="200" t="s">
        <v>43</v>
      </c>
      <c r="O82" s="42"/>
      <c r="P82" s="201">
        <f>O82*H82</f>
        <v>0</v>
      </c>
      <c r="Q82" s="201">
        <v>0</v>
      </c>
      <c r="R82" s="201">
        <f>Q82*H82</f>
        <v>0</v>
      </c>
      <c r="S82" s="201">
        <v>0</v>
      </c>
      <c r="T82" s="202">
        <f>S82*H82</f>
        <v>0</v>
      </c>
      <c r="AR82" s="24" t="s">
        <v>87</v>
      </c>
      <c r="AT82" s="24" t="s">
        <v>149</v>
      </c>
      <c r="AU82" s="24" t="s">
        <v>77</v>
      </c>
      <c r="AY82" s="24" t="s">
        <v>147</v>
      </c>
      <c r="BE82" s="203">
        <f>IF(N82="základní",J82,0)</f>
        <v>0</v>
      </c>
      <c r="BF82" s="203">
        <f>IF(N82="snížená",J82,0)</f>
        <v>0</v>
      </c>
      <c r="BG82" s="203">
        <f>IF(N82="zákl. přenesená",J82,0)</f>
        <v>0</v>
      </c>
      <c r="BH82" s="203">
        <f>IF(N82="sníž. přenesená",J82,0)</f>
        <v>0</v>
      </c>
      <c r="BI82" s="203">
        <f>IF(N82="nulová",J82,0)</f>
        <v>0</v>
      </c>
      <c r="BJ82" s="24" t="s">
        <v>77</v>
      </c>
      <c r="BK82" s="203">
        <f>ROUND(I82*H82,2)</f>
        <v>0</v>
      </c>
      <c r="BL82" s="24" t="s">
        <v>87</v>
      </c>
      <c r="BM82" s="24" t="s">
        <v>87</v>
      </c>
    </row>
    <row r="83" spans="2:65" s="1" customFormat="1" ht="16.5" customHeight="1">
      <c r="B83" s="41"/>
      <c r="C83" s="192" t="s">
        <v>72</v>
      </c>
      <c r="D83" s="192" t="s">
        <v>149</v>
      </c>
      <c r="E83" s="193" t="s">
        <v>84</v>
      </c>
      <c r="F83" s="194" t="s">
        <v>875</v>
      </c>
      <c r="G83" s="195" t="s">
        <v>873</v>
      </c>
      <c r="H83" s="196">
        <v>1</v>
      </c>
      <c r="I83" s="197"/>
      <c r="J83" s="198">
        <f>ROUND(I83*H83,2)</f>
        <v>0</v>
      </c>
      <c r="K83" s="194" t="s">
        <v>21</v>
      </c>
      <c r="L83" s="61"/>
      <c r="M83" s="199" t="s">
        <v>21</v>
      </c>
      <c r="N83" s="200" t="s">
        <v>43</v>
      </c>
      <c r="O83" s="42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24" t="s">
        <v>87</v>
      </c>
      <c r="AT83" s="24" t="s">
        <v>149</v>
      </c>
      <c r="AU83" s="24" t="s">
        <v>77</v>
      </c>
      <c r="AY83" s="24" t="s">
        <v>147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24" t="s">
        <v>77</v>
      </c>
      <c r="BK83" s="203">
        <f>ROUND(I83*H83,2)</f>
        <v>0</v>
      </c>
      <c r="BL83" s="24" t="s">
        <v>87</v>
      </c>
      <c r="BM83" s="24" t="s">
        <v>189</v>
      </c>
    </row>
    <row r="84" spans="2:65" s="1" customFormat="1" ht="16.5" customHeight="1">
      <c r="B84" s="41"/>
      <c r="C84" s="192" t="s">
        <v>72</v>
      </c>
      <c r="D84" s="192" t="s">
        <v>149</v>
      </c>
      <c r="E84" s="193" t="s">
        <v>87</v>
      </c>
      <c r="F84" s="194" t="s">
        <v>876</v>
      </c>
      <c r="G84" s="195" t="s">
        <v>873</v>
      </c>
      <c r="H84" s="196">
        <v>1</v>
      </c>
      <c r="I84" s="197"/>
      <c r="J84" s="198">
        <f>ROUND(I84*H84,2)</f>
        <v>0</v>
      </c>
      <c r="K84" s="194" t="s">
        <v>21</v>
      </c>
      <c r="L84" s="61"/>
      <c r="M84" s="199" t="s">
        <v>21</v>
      </c>
      <c r="N84" s="200" t="s">
        <v>43</v>
      </c>
      <c r="O84" s="42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4" t="s">
        <v>87</v>
      </c>
      <c r="AT84" s="24" t="s">
        <v>149</v>
      </c>
      <c r="AU84" s="24" t="s">
        <v>77</v>
      </c>
      <c r="AY84" s="24" t="s">
        <v>147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77</v>
      </c>
      <c r="BK84" s="203">
        <f>ROUND(I84*H84,2)</f>
        <v>0</v>
      </c>
      <c r="BL84" s="24" t="s">
        <v>87</v>
      </c>
      <c r="BM84" s="24" t="s">
        <v>201</v>
      </c>
    </row>
    <row r="85" spans="2:63" s="10" customFormat="1" ht="37.35" customHeight="1">
      <c r="B85" s="176"/>
      <c r="C85" s="177"/>
      <c r="D85" s="178" t="s">
        <v>71</v>
      </c>
      <c r="E85" s="179" t="s">
        <v>877</v>
      </c>
      <c r="F85" s="179" t="s">
        <v>878</v>
      </c>
      <c r="G85" s="177"/>
      <c r="H85" s="177"/>
      <c r="I85" s="180"/>
      <c r="J85" s="181">
        <f>BK85</f>
        <v>0</v>
      </c>
      <c r="K85" s="177"/>
      <c r="L85" s="182"/>
      <c r="M85" s="183"/>
      <c r="N85" s="184"/>
      <c r="O85" s="184"/>
      <c r="P85" s="185">
        <f>SUM(P86:P96)</f>
        <v>0</v>
      </c>
      <c r="Q85" s="184"/>
      <c r="R85" s="185">
        <f>SUM(R86:R96)</f>
        <v>0</v>
      </c>
      <c r="S85" s="184"/>
      <c r="T85" s="186">
        <f>SUM(T86:T96)</f>
        <v>0</v>
      </c>
      <c r="AR85" s="187" t="s">
        <v>77</v>
      </c>
      <c r="AT85" s="188" t="s">
        <v>71</v>
      </c>
      <c r="AU85" s="188" t="s">
        <v>72</v>
      </c>
      <c r="AY85" s="187" t="s">
        <v>147</v>
      </c>
      <c r="BK85" s="189">
        <f>SUM(BK86:BK96)</f>
        <v>0</v>
      </c>
    </row>
    <row r="86" spans="2:65" s="1" customFormat="1" ht="16.5" customHeight="1">
      <c r="B86" s="41"/>
      <c r="C86" s="192" t="s">
        <v>72</v>
      </c>
      <c r="D86" s="192" t="s">
        <v>149</v>
      </c>
      <c r="E86" s="193" t="s">
        <v>879</v>
      </c>
      <c r="F86" s="194" t="s">
        <v>880</v>
      </c>
      <c r="G86" s="195" t="s">
        <v>873</v>
      </c>
      <c r="H86" s="196">
        <v>1</v>
      </c>
      <c r="I86" s="197"/>
      <c r="J86" s="198">
        <f aca="true" t="shared" si="0" ref="J86:J96">ROUND(I86*H86,2)</f>
        <v>0</v>
      </c>
      <c r="K86" s="194" t="s">
        <v>21</v>
      </c>
      <c r="L86" s="61"/>
      <c r="M86" s="199" t="s">
        <v>21</v>
      </c>
      <c r="N86" s="200" t="s">
        <v>43</v>
      </c>
      <c r="O86" s="42"/>
      <c r="P86" s="201">
        <f aca="true" t="shared" si="1" ref="P86:P96">O86*H86</f>
        <v>0</v>
      </c>
      <c r="Q86" s="201">
        <v>0</v>
      </c>
      <c r="R86" s="201">
        <f aca="true" t="shared" si="2" ref="R86:R96">Q86*H86</f>
        <v>0</v>
      </c>
      <c r="S86" s="201">
        <v>0</v>
      </c>
      <c r="T86" s="202">
        <f aca="true" t="shared" si="3" ref="T86:T96">S86*H86</f>
        <v>0</v>
      </c>
      <c r="AR86" s="24" t="s">
        <v>87</v>
      </c>
      <c r="AT86" s="24" t="s">
        <v>149</v>
      </c>
      <c r="AU86" s="24" t="s">
        <v>77</v>
      </c>
      <c r="AY86" s="24" t="s">
        <v>147</v>
      </c>
      <c r="BE86" s="203">
        <f aca="true" t="shared" si="4" ref="BE86:BE96">IF(N86="základní",J86,0)</f>
        <v>0</v>
      </c>
      <c r="BF86" s="203">
        <f aca="true" t="shared" si="5" ref="BF86:BF96">IF(N86="snížená",J86,0)</f>
        <v>0</v>
      </c>
      <c r="BG86" s="203">
        <f aca="true" t="shared" si="6" ref="BG86:BG96">IF(N86="zákl. přenesená",J86,0)</f>
        <v>0</v>
      </c>
      <c r="BH86" s="203">
        <f aca="true" t="shared" si="7" ref="BH86:BH96">IF(N86="sníž. přenesená",J86,0)</f>
        <v>0</v>
      </c>
      <c r="BI86" s="203">
        <f aca="true" t="shared" si="8" ref="BI86:BI96">IF(N86="nulová",J86,0)</f>
        <v>0</v>
      </c>
      <c r="BJ86" s="24" t="s">
        <v>77</v>
      </c>
      <c r="BK86" s="203">
        <f aca="true" t="shared" si="9" ref="BK86:BK96">ROUND(I86*H86,2)</f>
        <v>0</v>
      </c>
      <c r="BL86" s="24" t="s">
        <v>87</v>
      </c>
      <c r="BM86" s="24" t="s">
        <v>212</v>
      </c>
    </row>
    <row r="87" spans="2:65" s="1" customFormat="1" ht="16.5" customHeight="1">
      <c r="B87" s="41"/>
      <c r="C87" s="192" t="s">
        <v>72</v>
      </c>
      <c r="D87" s="192" t="s">
        <v>149</v>
      </c>
      <c r="E87" s="193" t="s">
        <v>881</v>
      </c>
      <c r="F87" s="194" t="s">
        <v>882</v>
      </c>
      <c r="G87" s="195" t="s">
        <v>873</v>
      </c>
      <c r="H87" s="196">
        <v>2</v>
      </c>
      <c r="I87" s="197"/>
      <c r="J87" s="198">
        <f t="shared" si="0"/>
        <v>0</v>
      </c>
      <c r="K87" s="194" t="s">
        <v>21</v>
      </c>
      <c r="L87" s="61"/>
      <c r="M87" s="199" t="s">
        <v>21</v>
      </c>
      <c r="N87" s="200" t="s">
        <v>43</v>
      </c>
      <c r="O87" s="42"/>
      <c r="P87" s="201">
        <f t="shared" si="1"/>
        <v>0</v>
      </c>
      <c r="Q87" s="201">
        <v>0</v>
      </c>
      <c r="R87" s="201">
        <f t="shared" si="2"/>
        <v>0</v>
      </c>
      <c r="S87" s="201">
        <v>0</v>
      </c>
      <c r="T87" s="202">
        <f t="shared" si="3"/>
        <v>0</v>
      </c>
      <c r="AR87" s="24" t="s">
        <v>87</v>
      </c>
      <c r="AT87" s="24" t="s">
        <v>149</v>
      </c>
      <c r="AU87" s="24" t="s">
        <v>77</v>
      </c>
      <c r="AY87" s="24" t="s">
        <v>147</v>
      </c>
      <c r="BE87" s="203">
        <f t="shared" si="4"/>
        <v>0</v>
      </c>
      <c r="BF87" s="203">
        <f t="shared" si="5"/>
        <v>0</v>
      </c>
      <c r="BG87" s="203">
        <f t="shared" si="6"/>
        <v>0</v>
      </c>
      <c r="BH87" s="203">
        <f t="shared" si="7"/>
        <v>0</v>
      </c>
      <c r="BI87" s="203">
        <f t="shared" si="8"/>
        <v>0</v>
      </c>
      <c r="BJ87" s="24" t="s">
        <v>77</v>
      </c>
      <c r="BK87" s="203">
        <f t="shared" si="9"/>
        <v>0</v>
      </c>
      <c r="BL87" s="24" t="s">
        <v>87</v>
      </c>
      <c r="BM87" s="24" t="s">
        <v>226</v>
      </c>
    </row>
    <row r="88" spans="2:65" s="1" customFormat="1" ht="16.5" customHeight="1">
      <c r="B88" s="41"/>
      <c r="C88" s="192" t="s">
        <v>72</v>
      </c>
      <c r="D88" s="192" t="s">
        <v>149</v>
      </c>
      <c r="E88" s="193" t="s">
        <v>883</v>
      </c>
      <c r="F88" s="194" t="s">
        <v>884</v>
      </c>
      <c r="G88" s="195" t="s">
        <v>873</v>
      </c>
      <c r="H88" s="196">
        <v>2</v>
      </c>
      <c r="I88" s="197"/>
      <c r="J88" s="198">
        <f t="shared" si="0"/>
        <v>0</v>
      </c>
      <c r="K88" s="194" t="s">
        <v>21</v>
      </c>
      <c r="L88" s="61"/>
      <c r="M88" s="199" t="s">
        <v>21</v>
      </c>
      <c r="N88" s="200" t="s">
        <v>43</v>
      </c>
      <c r="O88" s="42"/>
      <c r="P88" s="201">
        <f t="shared" si="1"/>
        <v>0</v>
      </c>
      <c r="Q88" s="201">
        <v>0</v>
      </c>
      <c r="R88" s="201">
        <f t="shared" si="2"/>
        <v>0</v>
      </c>
      <c r="S88" s="201">
        <v>0</v>
      </c>
      <c r="T88" s="202">
        <f t="shared" si="3"/>
        <v>0</v>
      </c>
      <c r="AR88" s="24" t="s">
        <v>87</v>
      </c>
      <c r="AT88" s="24" t="s">
        <v>149</v>
      </c>
      <c r="AU88" s="24" t="s">
        <v>77</v>
      </c>
      <c r="AY88" s="24" t="s">
        <v>147</v>
      </c>
      <c r="BE88" s="203">
        <f t="shared" si="4"/>
        <v>0</v>
      </c>
      <c r="BF88" s="203">
        <f t="shared" si="5"/>
        <v>0</v>
      </c>
      <c r="BG88" s="203">
        <f t="shared" si="6"/>
        <v>0</v>
      </c>
      <c r="BH88" s="203">
        <f t="shared" si="7"/>
        <v>0</v>
      </c>
      <c r="BI88" s="203">
        <f t="shared" si="8"/>
        <v>0</v>
      </c>
      <c r="BJ88" s="24" t="s">
        <v>77</v>
      </c>
      <c r="BK88" s="203">
        <f t="shared" si="9"/>
        <v>0</v>
      </c>
      <c r="BL88" s="24" t="s">
        <v>87</v>
      </c>
      <c r="BM88" s="24" t="s">
        <v>238</v>
      </c>
    </row>
    <row r="89" spans="2:65" s="1" customFormat="1" ht="16.5" customHeight="1">
      <c r="B89" s="41"/>
      <c r="C89" s="192" t="s">
        <v>72</v>
      </c>
      <c r="D89" s="192" t="s">
        <v>149</v>
      </c>
      <c r="E89" s="193" t="s">
        <v>885</v>
      </c>
      <c r="F89" s="194" t="s">
        <v>886</v>
      </c>
      <c r="G89" s="195" t="s">
        <v>873</v>
      </c>
      <c r="H89" s="196">
        <v>1</v>
      </c>
      <c r="I89" s="197"/>
      <c r="J89" s="198">
        <f t="shared" si="0"/>
        <v>0</v>
      </c>
      <c r="K89" s="194" t="s">
        <v>21</v>
      </c>
      <c r="L89" s="61"/>
      <c r="M89" s="199" t="s">
        <v>21</v>
      </c>
      <c r="N89" s="200" t="s">
        <v>43</v>
      </c>
      <c r="O89" s="42"/>
      <c r="P89" s="201">
        <f t="shared" si="1"/>
        <v>0</v>
      </c>
      <c r="Q89" s="201">
        <v>0</v>
      </c>
      <c r="R89" s="201">
        <f t="shared" si="2"/>
        <v>0</v>
      </c>
      <c r="S89" s="201">
        <v>0</v>
      </c>
      <c r="T89" s="202">
        <f t="shared" si="3"/>
        <v>0</v>
      </c>
      <c r="AR89" s="24" t="s">
        <v>87</v>
      </c>
      <c r="AT89" s="24" t="s">
        <v>149</v>
      </c>
      <c r="AU89" s="24" t="s">
        <v>77</v>
      </c>
      <c r="AY89" s="24" t="s">
        <v>147</v>
      </c>
      <c r="BE89" s="203">
        <f t="shared" si="4"/>
        <v>0</v>
      </c>
      <c r="BF89" s="203">
        <f t="shared" si="5"/>
        <v>0</v>
      </c>
      <c r="BG89" s="203">
        <f t="shared" si="6"/>
        <v>0</v>
      </c>
      <c r="BH89" s="203">
        <f t="shared" si="7"/>
        <v>0</v>
      </c>
      <c r="BI89" s="203">
        <f t="shared" si="8"/>
        <v>0</v>
      </c>
      <c r="BJ89" s="24" t="s">
        <v>77</v>
      </c>
      <c r="BK89" s="203">
        <f t="shared" si="9"/>
        <v>0</v>
      </c>
      <c r="BL89" s="24" t="s">
        <v>87</v>
      </c>
      <c r="BM89" s="24" t="s">
        <v>247</v>
      </c>
    </row>
    <row r="90" spans="2:65" s="1" customFormat="1" ht="16.5" customHeight="1">
      <c r="B90" s="41"/>
      <c r="C90" s="192" t="s">
        <v>72</v>
      </c>
      <c r="D90" s="192" t="s">
        <v>149</v>
      </c>
      <c r="E90" s="193" t="s">
        <v>90</v>
      </c>
      <c r="F90" s="194" t="s">
        <v>887</v>
      </c>
      <c r="G90" s="195" t="s">
        <v>177</v>
      </c>
      <c r="H90" s="196">
        <v>8</v>
      </c>
      <c r="I90" s="197"/>
      <c r="J90" s="198">
        <f t="shared" si="0"/>
        <v>0</v>
      </c>
      <c r="K90" s="194" t="s">
        <v>21</v>
      </c>
      <c r="L90" s="61"/>
      <c r="M90" s="199" t="s">
        <v>21</v>
      </c>
      <c r="N90" s="200" t="s">
        <v>43</v>
      </c>
      <c r="O90" s="42"/>
      <c r="P90" s="201">
        <f t="shared" si="1"/>
        <v>0</v>
      </c>
      <c r="Q90" s="201">
        <v>0</v>
      </c>
      <c r="R90" s="201">
        <f t="shared" si="2"/>
        <v>0</v>
      </c>
      <c r="S90" s="201">
        <v>0</v>
      </c>
      <c r="T90" s="202">
        <f t="shared" si="3"/>
        <v>0</v>
      </c>
      <c r="AR90" s="24" t="s">
        <v>87</v>
      </c>
      <c r="AT90" s="24" t="s">
        <v>149</v>
      </c>
      <c r="AU90" s="24" t="s">
        <v>77</v>
      </c>
      <c r="AY90" s="24" t="s">
        <v>147</v>
      </c>
      <c r="BE90" s="203">
        <f t="shared" si="4"/>
        <v>0</v>
      </c>
      <c r="BF90" s="203">
        <f t="shared" si="5"/>
        <v>0</v>
      </c>
      <c r="BG90" s="203">
        <f t="shared" si="6"/>
        <v>0</v>
      </c>
      <c r="BH90" s="203">
        <f t="shared" si="7"/>
        <v>0</v>
      </c>
      <c r="BI90" s="203">
        <f t="shared" si="8"/>
        <v>0</v>
      </c>
      <c r="BJ90" s="24" t="s">
        <v>77</v>
      </c>
      <c r="BK90" s="203">
        <f t="shared" si="9"/>
        <v>0</v>
      </c>
      <c r="BL90" s="24" t="s">
        <v>87</v>
      </c>
      <c r="BM90" s="24" t="s">
        <v>255</v>
      </c>
    </row>
    <row r="91" spans="2:65" s="1" customFormat="1" ht="16.5" customHeight="1">
      <c r="B91" s="41"/>
      <c r="C91" s="192" t="s">
        <v>72</v>
      </c>
      <c r="D91" s="192" t="s">
        <v>149</v>
      </c>
      <c r="E91" s="193" t="s">
        <v>189</v>
      </c>
      <c r="F91" s="194" t="s">
        <v>888</v>
      </c>
      <c r="G91" s="195" t="s">
        <v>873</v>
      </c>
      <c r="H91" s="196">
        <v>1</v>
      </c>
      <c r="I91" s="197"/>
      <c r="J91" s="198">
        <f t="shared" si="0"/>
        <v>0</v>
      </c>
      <c r="K91" s="194" t="s">
        <v>21</v>
      </c>
      <c r="L91" s="61"/>
      <c r="M91" s="199" t="s">
        <v>21</v>
      </c>
      <c r="N91" s="200" t="s">
        <v>43</v>
      </c>
      <c r="O91" s="42"/>
      <c r="P91" s="201">
        <f t="shared" si="1"/>
        <v>0</v>
      </c>
      <c r="Q91" s="201">
        <v>0</v>
      </c>
      <c r="R91" s="201">
        <f t="shared" si="2"/>
        <v>0</v>
      </c>
      <c r="S91" s="201">
        <v>0</v>
      </c>
      <c r="T91" s="202">
        <f t="shared" si="3"/>
        <v>0</v>
      </c>
      <c r="AR91" s="24" t="s">
        <v>87</v>
      </c>
      <c r="AT91" s="24" t="s">
        <v>149</v>
      </c>
      <c r="AU91" s="24" t="s">
        <v>77</v>
      </c>
      <c r="AY91" s="24" t="s">
        <v>147</v>
      </c>
      <c r="BE91" s="203">
        <f t="shared" si="4"/>
        <v>0</v>
      </c>
      <c r="BF91" s="203">
        <f t="shared" si="5"/>
        <v>0</v>
      </c>
      <c r="BG91" s="203">
        <f t="shared" si="6"/>
        <v>0</v>
      </c>
      <c r="BH91" s="203">
        <f t="shared" si="7"/>
        <v>0</v>
      </c>
      <c r="BI91" s="203">
        <f t="shared" si="8"/>
        <v>0</v>
      </c>
      <c r="BJ91" s="24" t="s">
        <v>77</v>
      </c>
      <c r="BK91" s="203">
        <f t="shared" si="9"/>
        <v>0</v>
      </c>
      <c r="BL91" s="24" t="s">
        <v>87</v>
      </c>
      <c r="BM91" s="24" t="s">
        <v>264</v>
      </c>
    </row>
    <row r="92" spans="2:65" s="1" customFormat="1" ht="16.5" customHeight="1">
      <c r="B92" s="41"/>
      <c r="C92" s="192" t="s">
        <v>72</v>
      </c>
      <c r="D92" s="192" t="s">
        <v>149</v>
      </c>
      <c r="E92" s="193" t="s">
        <v>197</v>
      </c>
      <c r="F92" s="194" t="s">
        <v>889</v>
      </c>
      <c r="G92" s="195" t="s">
        <v>873</v>
      </c>
      <c r="H92" s="196">
        <v>1</v>
      </c>
      <c r="I92" s="197"/>
      <c r="J92" s="198">
        <f t="shared" si="0"/>
        <v>0</v>
      </c>
      <c r="K92" s="194" t="s">
        <v>21</v>
      </c>
      <c r="L92" s="61"/>
      <c r="M92" s="199" t="s">
        <v>21</v>
      </c>
      <c r="N92" s="200" t="s">
        <v>43</v>
      </c>
      <c r="O92" s="42"/>
      <c r="P92" s="201">
        <f t="shared" si="1"/>
        <v>0</v>
      </c>
      <c r="Q92" s="201">
        <v>0</v>
      </c>
      <c r="R92" s="201">
        <f t="shared" si="2"/>
        <v>0</v>
      </c>
      <c r="S92" s="201">
        <v>0</v>
      </c>
      <c r="T92" s="202">
        <f t="shared" si="3"/>
        <v>0</v>
      </c>
      <c r="AR92" s="24" t="s">
        <v>87</v>
      </c>
      <c r="AT92" s="24" t="s">
        <v>149</v>
      </c>
      <c r="AU92" s="24" t="s">
        <v>77</v>
      </c>
      <c r="AY92" s="24" t="s">
        <v>147</v>
      </c>
      <c r="BE92" s="203">
        <f t="shared" si="4"/>
        <v>0</v>
      </c>
      <c r="BF92" s="203">
        <f t="shared" si="5"/>
        <v>0</v>
      </c>
      <c r="BG92" s="203">
        <f t="shared" si="6"/>
        <v>0</v>
      </c>
      <c r="BH92" s="203">
        <f t="shared" si="7"/>
        <v>0</v>
      </c>
      <c r="BI92" s="203">
        <f t="shared" si="8"/>
        <v>0</v>
      </c>
      <c r="BJ92" s="24" t="s">
        <v>77</v>
      </c>
      <c r="BK92" s="203">
        <f t="shared" si="9"/>
        <v>0</v>
      </c>
      <c r="BL92" s="24" t="s">
        <v>87</v>
      </c>
      <c r="BM92" s="24" t="s">
        <v>271</v>
      </c>
    </row>
    <row r="93" spans="2:65" s="1" customFormat="1" ht="16.5" customHeight="1">
      <c r="B93" s="41"/>
      <c r="C93" s="192" t="s">
        <v>72</v>
      </c>
      <c r="D93" s="192" t="s">
        <v>149</v>
      </c>
      <c r="E93" s="193" t="s">
        <v>201</v>
      </c>
      <c r="F93" s="194" t="s">
        <v>890</v>
      </c>
      <c r="G93" s="195" t="s">
        <v>177</v>
      </c>
      <c r="H93" s="196">
        <v>0.5</v>
      </c>
      <c r="I93" s="197"/>
      <c r="J93" s="198">
        <f t="shared" si="0"/>
        <v>0</v>
      </c>
      <c r="K93" s="194" t="s">
        <v>21</v>
      </c>
      <c r="L93" s="61"/>
      <c r="M93" s="199" t="s">
        <v>21</v>
      </c>
      <c r="N93" s="200" t="s">
        <v>43</v>
      </c>
      <c r="O93" s="42"/>
      <c r="P93" s="201">
        <f t="shared" si="1"/>
        <v>0</v>
      </c>
      <c r="Q93" s="201">
        <v>0</v>
      </c>
      <c r="R93" s="201">
        <f t="shared" si="2"/>
        <v>0</v>
      </c>
      <c r="S93" s="201">
        <v>0</v>
      </c>
      <c r="T93" s="202">
        <f t="shared" si="3"/>
        <v>0</v>
      </c>
      <c r="AR93" s="24" t="s">
        <v>87</v>
      </c>
      <c r="AT93" s="24" t="s">
        <v>149</v>
      </c>
      <c r="AU93" s="24" t="s">
        <v>77</v>
      </c>
      <c r="AY93" s="24" t="s">
        <v>147</v>
      </c>
      <c r="BE93" s="203">
        <f t="shared" si="4"/>
        <v>0</v>
      </c>
      <c r="BF93" s="203">
        <f t="shared" si="5"/>
        <v>0</v>
      </c>
      <c r="BG93" s="203">
        <f t="shared" si="6"/>
        <v>0</v>
      </c>
      <c r="BH93" s="203">
        <f t="shared" si="7"/>
        <v>0</v>
      </c>
      <c r="BI93" s="203">
        <f t="shared" si="8"/>
        <v>0</v>
      </c>
      <c r="BJ93" s="24" t="s">
        <v>77</v>
      </c>
      <c r="BK93" s="203">
        <f t="shared" si="9"/>
        <v>0</v>
      </c>
      <c r="BL93" s="24" t="s">
        <v>87</v>
      </c>
      <c r="BM93" s="24" t="s">
        <v>281</v>
      </c>
    </row>
    <row r="94" spans="2:65" s="1" customFormat="1" ht="16.5" customHeight="1">
      <c r="B94" s="41"/>
      <c r="C94" s="192" t="s">
        <v>72</v>
      </c>
      <c r="D94" s="192" t="s">
        <v>149</v>
      </c>
      <c r="E94" s="193" t="s">
        <v>208</v>
      </c>
      <c r="F94" s="194" t="s">
        <v>891</v>
      </c>
      <c r="G94" s="195" t="s">
        <v>177</v>
      </c>
      <c r="H94" s="196">
        <v>1.5</v>
      </c>
      <c r="I94" s="197"/>
      <c r="J94" s="198">
        <f t="shared" si="0"/>
        <v>0</v>
      </c>
      <c r="K94" s="194" t="s">
        <v>21</v>
      </c>
      <c r="L94" s="61"/>
      <c r="M94" s="199" t="s">
        <v>21</v>
      </c>
      <c r="N94" s="200" t="s">
        <v>43</v>
      </c>
      <c r="O94" s="42"/>
      <c r="P94" s="201">
        <f t="shared" si="1"/>
        <v>0</v>
      </c>
      <c r="Q94" s="201">
        <v>0</v>
      </c>
      <c r="R94" s="201">
        <f t="shared" si="2"/>
        <v>0</v>
      </c>
      <c r="S94" s="201">
        <v>0</v>
      </c>
      <c r="T94" s="202">
        <f t="shared" si="3"/>
        <v>0</v>
      </c>
      <c r="AR94" s="24" t="s">
        <v>87</v>
      </c>
      <c r="AT94" s="24" t="s">
        <v>149</v>
      </c>
      <c r="AU94" s="24" t="s">
        <v>77</v>
      </c>
      <c r="AY94" s="24" t="s">
        <v>147</v>
      </c>
      <c r="BE94" s="203">
        <f t="shared" si="4"/>
        <v>0</v>
      </c>
      <c r="BF94" s="203">
        <f t="shared" si="5"/>
        <v>0</v>
      </c>
      <c r="BG94" s="203">
        <f t="shared" si="6"/>
        <v>0</v>
      </c>
      <c r="BH94" s="203">
        <f t="shared" si="7"/>
        <v>0</v>
      </c>
      <c r="BI94" s="203">
        <f t="shared" si="8"/>
        <v>0</v>
      </c>
      <c r="BJ94" s="24" t="s">
        <v>77</v>
      </c>
      <c r="BK94" s="203">
        <f t="shared" si="9"/>
        <v>0</v>
      </c>
      <c r="BL94" s="24" t="s">
        <v>87</v>
      </c>
      <c r="BM94" s="24" t="s">
        <v>293</v>
      </c>
    </row>
    <row r="95" spans="2:65" s="1" customFormat="1" ht="16.5" customHeight="1">
      <c r="B95" s="41"/>
      <c r="C95" s="192" t="s">
        <v>72</v>
      </c>
      <c r="D95" s="192" t="s">
        <v>149</v>
      </c>
      <c r="E95" s="193" t="s">
        <v>212</v>
      </c>
      <c r="F95" s="194" t="s">
        <v>892</v>
      </c>
      <c r="G95" s="195" t="s">
        <v>177</v>
      </c>
      <c r="H95" s="196">
        <v>4</v>
      </c>
      <c r="I95" s="197"/>
      <c r="J95" s="198">
        <f t="shared" si="0"/>
        <v>0</v>
      </c>
      <c r="K95" s="194" t="s">
        <v>21</v>
      </c>
      <c r="L95" s="61"/>
      <c r="M95" s="199" t="s">
        <v>21</v>
      </c>
      <c r="N95" s="200" t="s">
        <v>43</v>
      </c>
      <c r="O95" s="42"/>
      <c r="P95" s="201">
        <f t="shared" si="1"/>
        <v>0</v>
      </c>
      <c r="Q95" s="201">
        <v>0</v>
      </c>
      <c r="R95" s="201">
        <f t="shared" si="2"/>
        <v>0</v>
      </c>
      <c r="S95" s="201">
        <v>0</v>
      </c>
      <c r="T95" s="202">
        <f t="shared" si="3"/>
        <v>0</v>
      </c>
      <c r="AR95" s="24" t="s">
        <v>87</v>
      </c>
      <c r="AT95" s="24" t="s">
        <v>149</v>
      </c>
      <c r="AU95" s="24" t="s">
        <v>77</v>
      </c>
      <c r="AY95" s="24" t="s">
        <v>147</v>
      </c>
      <c r="BE95" s="203">
        <f t="shared" si="4"/>
        <v>0</v>
      </c>
      <c r="BF95" s="203">
        <f t="shared" si="5"/>
        <v>0</v>
      </c>
      <c r="BG95" s="203">
        <f t="shared" si="6"/>
        <v>0</v>
      </c>
      <c r="BH95" s="203">
        <f t="shared" si="7"/>
        <v>0</v>
      </c>
      <c r="BI95" s="203">
        <f t="shared" si="8"/>
        <v>0</v>
      </c>
      <c r="BJ95" s="24" t="s">
        <v>77</v>
      </c>
      <c r="BK95" s="203">
        <f t="shared" si="9"/>
        <v>0</v>
      </c>
      <c r="BL95" s="24" t="s">
        <v>87</v>
      </c>
      <c r="BM95" s="24" t="s">
        <v>303</v>
      </c>
    </row>
    <row r="96" spans="2:65" s="1" customFormat="1" ht="16.5" customHeight="1">
      <c r="B96" s="41"/>
      <c r="C96" s="192" t="s">
        <v>72</v>
      </c>
      <c r="D96" s="192" t="s">
        <v>149</v>
      </c>
      <c r="E96" s="193" t="s">
        <v>221</v>
      </c>
      <c r="F96" s="194" t="s">
        <v>893</v>
      </c>
      <c r="G96" s="195" t="s">
        <v>177</v>
      </c>
      <c r="H96" s="196">
        <v>6</v>
      </c>
      <c r="I96" s="197"/>
      <c r="J96" s="198">
        <f t="shared" si="0"/>
        <v>0</v>
      </c>
      <c r="K96" s="194" t="s">
        <v>21</v>
      </c>
      <c r="L96" s="61"/>
      <c r="M96" s="199" t="s">
        <v>21</v>
      </c>
      <c r="N96" s="200" t="s">
        <v>43</v>
      </c>
      <c r="O96" s="42"/>
      <c r="P96" s="201">
        <f t="shared" si="1"/>
        <v>0</v>
      </c>
      <c r="Q96" s="201">
        <v>0</v>
      </c>
      <c r="R96" s="201">
        <f t="shared" si="2"/>
        <v>0</v>
      </c>
      <c r="S96" s="201">
        <v>0</v>
      </c>
      <c r="T96" s="202">
        <f t="shared" si="3"/>
        <v>0</v>
      </c>
      <c r="AR96" s="24" t="s">
        <v>87</v>
      </c>
      <c r="AT96" s="24" t="s">
        <v>149</v>
      </c>
      <c r="AU96" s="24" t="s">
        <v>77</v>
      </c>
      <c r="AY96" s="24" t="s">
        <v>147</v>
      </c>
      <c r="BE96" s="203">
        <f t="shared" si="4"/>
        <v>0</v>
      </c>
      <c r="BF96" s="203">
        <f t="shared" si="5"/>
        <v>0</v>
      </c>
      <c r="BG96" s="203">
        <f t="shared" si="6"/>
        <v>0</v>
      </c>
      <c r="BH96" s="203">
        <f t="shared" si="7"/>
        <v>0</v>
      </c>
      <c r="BI96" s="203">
        <f t="shared" si="8"/>
        <v>0</v>
      </c>
      <c r="BJ96" s="24" t="s">
        <v>77</v>
      </c>
      <c r="BK96" s="203">
        <f t="shared" si="9"/>
        <v>0</v>
      </c>
      <c r="BL96" s="24" t="s">
        <v>87</v>
      </c>
      <c r="BM96" s="24" t="s">
        <v>314</v>
      </c>
    </row>
    <row r="97" spans="2:63" s="10" customFormat="1" ht="37.35" customHeight="1">
      <c r="B97" s="176"/>
      <c r="C97" s="177"/>
      <c r="D97" s="178" t="s">
        <v>71</v>
      </c>
      <c r="E97" s="179" t="s">
        <v>894</v>
      </c>
      <c r="F97" s="179" t="s">
        <v>895</v>
      </c>
      <c r="G97" s="177"/>
      <c r="H97" s="177"/>
      <c r="I97" s="180"/>
      <c r="J97" s="181">
        <f>BK97</f>
        <v>0</v>
      </c>
      <c r="K97" s="177"/>
      <c r="L97" s="182"/>
      <c r="M97" s="183"/>
      <c r="N97" s="184"/>
      <c r="O97" s="184"/>
      <c r="P97" s="185">
        <f>SUM(P98:P115)</f>
        <v>0</v>
      </c>
      <c r="Q97" s="184"/>
      <c r="R97" s="185">
        <f>SUM(R98:R115)</f>
        <v>0</v>
      </c>
      <c r="S97" s="184"/>
      <c r="T97" s="186">
        <f>SUM(T98:T115)</f>
        <v>0</v>
      </c>
      <c r="AR97" s="187" t="s">
        <v>77</v>
      </c>
      <c r="AT97" s="188" t="s">
        <v>71</v>
      </c>
      <c r="AU97" s="188" t="s">
        <v>72</v>
      </c>
      <c r="AY97" s="187" t="s">
        <v>147</v>
      </c>
      <c r="BK97" s="189">
        <f>SUM(BK98:BK115)</f>
        <v>0</v>
      </c>
    </row>
    <row r="98" spans="2:65" s="1" customFormat="1" ht="16.5" customHeight="1">
      <c r="B98" s="41"/>
      <c r="C98" s="192" t="s">
        <v>72</v>
      </c>
      <c r="D98" s="192" t="s">
        <v>149</v>
      </c>
      <c r="E98" s="193" t="s">
        <v>896</v>
      </c>
      <c r="F98" s="194" t="s">
        <v>897</v>
      </c>
      <c r="G98" s="195" t="s">
        <v>873</v>
      </c>
      <c r="H98" s="196">
        <v>1</v>
      </c>
      <c r="I98" s="197"/>
      <c r="J98" s="198">
        <f aca="true" t="shared" si="10" ref="J98:J115">ROUND(I98*H98,2)</f>
        <v>0</v>
      </c>
      <c r="K98" s="194" t="s">
        <v>21</v>
      </c>
      <c r="L98" s="61"/>
      <c r="M98" s="199" t="s">
        <v>21</v>
      </c>
      <c r="N98" s="200" t="s">
        <v>43</v>
      </c>
      <c r="O98" s="42"/>
      <c r="P98" s="201">
        <f aca="true" t="shared" si="11" ref="P98:P115">O98*H98</f>
        <v>0</v>
      </c>
      <c r="Q98" s="201">
        <v>0</v>
      </c>
      <c r="R98" s="201">
        <f aca="true" t="shared" si="12" ref="R98:R115">Q98*H98</f>
        <v>0</v>
      </c>
      <c r="S98" s="201">
        <v>0</v>
      </c>
      <c r="T98" s="202">
        <f aca="true" t="shared" si="13" ref="T98:T115">S98*H98</f>
        <v>0</v>
      </c>
      <c r="AR98" s="24" t="s">
        <v>87</v>
      </c>
      <c r="AT98" s="24" t="s">
        <v>149</v>
      </c>
      <c r="AU98" s="24" t="s">
        <v>77</v>
      </c>
      <c r="AY98" s="24" t="s">
        <v>147</v>
      </c>
      <c r="BE98" s="203">
        <f aca="true" t="shared" si="14" ref="BE98:BE115">IF(N98="základní",J98,0)</f>
        <v>0</v>
      </c>
      <c r="BF98" s="203">
        <f aca="true" t="shared" si="15" ref="BF98:BF115">IF(N98="snížená",J98,0)</f>
        <v>0</v>
      </c>
      <c r="BG98" s="203">
        <f aca="true" t="shared" si="16" ref="BG98:BG115">IF(N98="zákl. přenesená",J98,0)</f>
        <v>0</v>
      </c>
      <c r="BH98" s="203">
        <f aca="true" t="shared" si="17" ref="BH98:BH115">IF(N98="sníž. přenesená",J98,0)</f>
        <v>0</v>
      </c>
      <c r="BI98" s="203">
        <f aca="true" t="shared" si="18" ref="BI98:BI115">IF(N98="nulová",J98,0)</f>
        <v>0</v>
      </c>
      <c r="BJ98" s="24" t="s">
        <v>77</v>
      </c>
      <c r="BK98" s="203">
        <f aca="true" t="shared" si="19" ref="BK98:BK115">ROUND(I98*H98,2)</f>
        <v>0</v>
      </c>
      <c r="BL98" s="24" t="s">
        <v>87</v>
      </c>
      <c r="BM98" s="24" t="s">
        <v>324</v>
      </c>
    </row>
    <row r="99" spans="2:65" s="1" customFormat="1" ht="16.5" customHeight="1">
      <c r="B99" s="41"/>
      <c r="C99" s="192" t="s">
        <v>72</v>
      </c>
      <c r="D99" s="192" t="s">
        <v>149</v>
      </c>
      <c r="E99" s="193" t="s">
        <v>898</v>
      </c>
      <c r="F99" s="194" t="s">
        <v>899</v>
      </c>
      <c r="G99" s="195" t="s">
        <v>873</v>
      </c>
      <c r="H99" s="196">
        <v>2</v>
      </c>
      <c r="I99" s="197"/>
      <c r="J99" s="198">
        <f t="shared" si="10"/>
        <v>0</v>
      </c>
      <c r="K99" s="194" t="s">
        <v>21</v>
      </c>
      <c r="L99" s="61"/>
      <c r="M99" s="199" t="s">
        <v>21</v>
      </c>
      <c r="N99" s="200" t="s">
        <v>43</v>
      </c>
      <c r="O99" s="42"/>
      <c r="P99" s="201">
        <f t="shared" si="11"/>
        <v>0</v>
      </c>
      <c r="Q99" s="201">
        <v>0</v>
      </c>
      <c r="R99" s="201">
        <f t="shared" si="12"/>
        <v>0</v>
      </c>
      <c r="S99" s="201">
        <v>0</v>
      </c>
      <c r="T99" s="202">
        <f t="shared" si="13"/>
        <v>0</v>
      </c>
      <c r="AR99" s="24" t="s">
        <v>87</v>
      </c>
      <c r="AT99" s="24" t="s">
        <v>149</v>
      </c>
      <c r="AU99" s="24" t="s">
        <v>77</v>
      </c>
      <c r="AY99" s="24" t="s">
        <v>147</v>
      </c>
      <c r="BE99" s="203">
        <f t="shared" si="14"/>
        <v>0</v>
      </c>
      <c r="BF99" s="203">
        <f t="shared" si="15"/>
        <v>0</v>
      </c>
      <c r="BG99" s="203">
        <f t="shared" si="16"/>
        <v>0</v>
      </c>
      <c r="BH99" s="203">
        <f t="shared" si="17"/>
        <v>0</v>
      </c>
      <c r="BI99" s="203">
        <f t="shared" si="18"/>
        <v>0</v>
      </c>
      <c r="BJ99" s="24" t="s">
        <v>77</v>
      </c>
      <c r="BK99" s="203">
        <f t="shared" si="19"/>
        <v>0</v>
      </c>
      <c r="BL99" s="24" t="s">
        <v>87</v>
      </c>
      <c r="BM99" s="24" t="s">
        <v>335</v>
      </c>
    </row>
    <row r="100" spans="2:65" s="1" customFormat="1" ht="16.5" customHeight="1">
      <c r="B100" s="41"/>
      <c r="C100" s="192" t="s">
        <v>72</v>
      </c>
      <c r="D100" s="192" t="s">
        <v>149</v>
      </c>
      <c r="E100" s="193" t="s">
        <v>900</v>
      </c>
      <c r="F100" s="194" t="s">
        <v>901</v>
      </c>
      <c r="G100" s="195" t="s">
        <v>873</v>
      </c>
      <c r="H100" s="196">
        <v>1</v>
      </c>
      <c r="I100" s="197"/>
      <c r="J100" s="198">
        <f t="shared" si="10"/>
        <v>0</v>
      </c>
      <c r="K100" s="194" t="s">
        <v>21</v>
      </c>
      <c r="L100" s="61"/>
      <c r="M100" s="199" t="s">
        <v>21</v>
      </c>
      <c r="N100" s="200" t="s">
        <v>43</v>
      </c>
      <c r="O100" s="42"/>
      <c r="P100" s="201">
        <f t="shared" si="11"/>
        <v>0</v>
      </c>
      <c r="Q100" s="201">
        <v>0</v>
      </c>
      <c r="R100" s="201">
        <f t="shared" si="12"/>
        <v>0</v>
      </c>
      <c r="S100" s="201">
        <v>0</v>
      </c>
      <c r="T100" s="202">
        <f t="shared" si="13"/>
        <v>0</v>
      </c>
      <c r="AR100" s="24" t="s">
        <v>87</v>
      </c>
      <c r="AT100" s="24" t="s">
        <v>149</v>
      </c>
      <c r="AU100" s="24" t="s">
        <v>77</v>
      </c>
      <c r="AY100" s="24" t="s">
        <v>147</v>
      </c>
      <c r="BE100" s="203">
        <f t="shared" si="14"/>
        <v>0</v>
      </c>
      <c r="BF100" s="203">
        <f t="shared" si="15"/>
        <v>0</v>
      </c>
      <c r="BG100" s="203">
        <f t="shared" si="16"/>
        <v>0</v>
      </c>
      <c r="BH100" s="203">
        <f t="shared" si="17"/>
        <v>0</v>
      </c>
      <c r="BI100" s="203">
        <f t="shared" si="18"/>
        <v>0</v>
      </c>
      <c r="BJ100" s="24" t="s">
        <v>77</v>
      </c>
      <c r="BK100" s="203">
        <f t="shared" si="19"/>
        <v>0</v>
      </c>
      <c r="BL100" s="24" t="s">
        <v>87</v>
      </c>
      <c r="BM100" s="24" t="s">
        <v>345</v>
      </c>
    </row>
    <row r="101" spans="2:65" s="1" customFormat="1" ht="16.5" customHeight="1">
      <c r="B101" s="41"/>
      <c r="C101" s="192" t="s">
        <v>72</v>
      </c>
      <c r="D101" s="192" t="s">
        <v>149</v>
      </c>
      <c r="E101" s="193" t="s">
        <v>902</v>
      </c>
      <c r="F101" s="194" t="s">
        <v>903</v>
      </c>
      <c r="G101" s="195" t="s">
        <v>873</v>
      </c>
      <c r="H101" s="196">
        <v>2</v>
      </c>
      <c r="I101" s="197"/>
      <c r="J101" s="198">
        <f t="shared" si="10"/>
        <v>0</v>
      </c>
      <c r="K101" s="194" t="s">
        <v>21</v>
      </c>
      <c r="L101" s="61"/>
      <c r="M101" s="199" t="s">
        <v>21</v>
      </c>
      <c r="N101" s="200" t="s">
        <v>43</v>
      </c>
      <c r="O101" s="42"/>
      <c r="P101" s="201">
        <f t="shared" si="11"/>
        <v>0</v>
      </c>
      <c r="Q101" s="201">
        <v>0</v>
      </c>
      <c r="R101" s="201">
        <f t="shared" si="12"/>
        <v>0</v>
      </c>
      <c r="S101" s="201">
        <v>0</v>
      </c>
      <c r="T101" s="202">
        <f t="shared" si="13"/>
        <v>0</v>
      </c>
      <c r="AR101" s="24" t="s">
        <v>87</v>
      </c>
      <c r="AT101" s="24" t="s">
        <v>149</v>
      </c>
      <c r="AU101" s="24" t="s">
        <v>77</v>
      </c>
      <c r="AY101" s="24" t="s">
        <v>147</v>
      </c>
      <c r="BE101" s="203">
        <f t="shared" si="14"/>
        <v>0</v>
      </c>
      <c r="BF101" s="203">
        <f t="shared" si="15"/>
        <v>0</v>
      </c>
      <c r="BG101" s="203">
        <f t="shared" si="16"/>
        <v>0</v>
      </c>
      <c r="BH101" s="203">
        <f t="shared" si="17"/>
        <v>0</v>
      </c>
      <c r="BI101" s="203">
        <f t="shared" si="18"/>
        <v>0</v>
      </c>
      <c r="BJ101" s="24" t="s">
        <v>77</v>
      </c>
      <c r="BK101" s="203">
        <f t="shared" si="19"/>
        <v>0</v>
      </c>
      <c r="BL101" s="24" t="s">
        <v>87</v>
      </c>
      <c r="BM101" s="24" t="s">
        <v>359</v>
      </c>
    </row>
    <row r="102" spans="2:65" s="1" customFormat="1" ht="16.5" customHeight="1">
      <c r="B102" s="41"/>
      <c r="C102" s="192" t="s">
        <v>72</v>
      </c>
      <c r="D102" s="192" t="s">
        <v>149</v>
      </c>
      <c r="E102" s="193" t="s">
        <v>904</v>
      </c>
      <c r="F102" s="194" t="s">
        <v>905</v>
      </c>
      <c r="G102" s="195" t="s">
        <v>873</v>
      </c>
      <c r="H102" s="196">
        <v>1</v>
      </c>
      <c r="I102" s="197"/>
      <c r="J102" s="198">
        <f t="shared" si="10"/>
        <v>0</v>
      </c>
      <c r="K102" s="194" t="s">
        <v>21</v>
      </c>
      <c r="L102" s="61"/>
      <c r="M102" s="199" t="s">
        <v>21</v>
      </c>
      <c r="N102" s="200" t="s">
        <v>43</v>
      </c>
      <c r="O102" s="42"/>
      <c r="P102" s="201">
        <f t="shared" si="11"/>
        <v>0</v>
      </c>
      <c r="Q102" s="201">
        <v>0</v>
      </c>
      <c r="R102" s="201">
        <f t="shared" si="12"/>
        <v>0</v>
      </c>
      <c r="S102" s="201">
        <v>0</v>
      </c>
      <c r="T102" s="202">
        <f t="shared" si="13"/>
        <v>0</v>
      </c>
      <c r="AR102" s="24" t="s">
        <v>87</v>
      </c>
      <c r="AT102" s="24" t="s">
        <v>149</v>
      </c>
      <c r="AU102" s="24" t="s">
        <v>77</v>
      </c>
      <c r="AY102" s="24" t="s">
        <v>147</v>
      </c>
      <c r="BE102" s="203">
        <f t="shared" si="14"/>
        <v>0</v>
      </c>
      <c r="BF102" s="203">
        <f t="shared" si="15"/>
        <v>0</v>
      </c>
      <c r="BG102" s="203">
        <f t="shared" si="16"/>
        <v>0</v>
      </c>
      <c r="BH102" s="203">
        <f t="shared" si="17"/>
        <v>0</v>
      </c>
      <c r="BI102" s="203">
        <f t="shared" si="18"/>
        <v>0</v>
      </c>
      <c r="BJ102" s="24" t="s">
        <v>77</v>
      </c>
      <c r="BK102" s="203">
        <f t="shared" si="19"/>
        <v>0</v>
      </c>
      <c r="BL102" s="24" t="s">
        <v>87</v>
      </c>
      <c r="BM102" s="24" t="s">
        <v>425</v>
      </c>
    </row>
    <row r="103" spans="2:65" s="1" customFormat="1" ht="25.5" customHeight="1">
      <c r="B103" s="41"/>
      <c r="C103" s="192" t="s">
        <v>72</v>
      </c>
      <c r="D103" s="192" t="s">
        <v>149</v>
      </c>
      <c r="E103" s="193" t="s">
        <v>906</v>
      </c>
      <c r="F103" s="194" t="s">
        <v>907</v>
      </c>
      <c r="G103" s="195" t="s">
        <v>177</v>
      </c>
      <c r="H103" s="196">
        <v>13</v>
      </c>
      <c r="I103" s="197"/>
      <c r="J103" s="198">
        <f t="shared" si="10"/>
        <v>0</v>
      </c>
      <c r="K103" s="194" t="s">
        <v>21</v>
      </c>
      <c r="L103" s="61"/>
      <c r="M103" s="199" t="s">
        <v>21</v>
      </c>
      <c r="N103" s="200" t="s">
        <v>43</v>
      </c>
      <c r="O103" s="42"/>
      <c r="P103" s="201">
        <f t="shared" si="11"/>
        <v>0</v>
      </c>
      <c r="Q103" s="201">
        <v>0</v>
      </c>
      <c r="R103" s="201">
        <f t="shared" si="12"/>
        <v>0</v>
      </c>
      <c r="S103" s="201">
        <v>0</v>
      </c>
      <c r="T103" s="202">
        <f t="shared" si="13"/>
        <v>0</v>
      </c>
      <c r="AR103" s="24" t="s">
        <v>87</v>
      </c>
      <c r="AT103" s="24" t="s">
        <v>149</v>
      </c>
      <c r="AU103" s="24" t="s">
        <v>77</v>
      </c>
      <c r="AY103" s="24" t="s">
        <v>147</v>
      </c>
      <c r="BE103" s="203">
        <f t="shared" si="14"/>
        <v>0</v>
      </c>
      <c r="BF103" s="203">
        <f t="shared" si="15"/>
        <v>0</v>
      </c>
      <c r="BG103" s="203">
        <f t="shared" si="16"/>
        <v>0</v>
      </c>
      <c r="BH103" s="203">
        <f t="shared" si="17"/>
        <v>0</v>
      </c>
      <c r="BI103" s="203">
        <f t="shared" si="18"/>
        <v>0</v>
      </c>
      <c r="BJ103" s="24" t="s">
        <v>77</v>
      </c>
      <c r="BK103" s="203">
        <f t="shared" si="19"/>
        <v>0</v>
      </c>
      <c r="BL103" s="24" t="s">
        <v>87</v>
      </c>
      <c r="BM103" s="24" t="s">
        <v>435</v>
      </c>
    </row>
    <row r="104" spans="2:65" s="1" customFormat="1" ht="16.5" customHeight="1">
      <c r="B104" s="41"/>
      <c r="C104" s="192" t="s">
        <v>72</v>
      </c>
      <c r="D104" s="192" t="s">
        <v>149</v>
      </c>
      <c r="E104" s="193" t="s">
        <v>908</v>
      </c>
      <c r="F104" s="194" t="s">
        <v>909</v>
      </c>
      <c r="G104" s="195" t="s">
        <v>910</v>
      </c>
      <c r="H104" s="196">
        <v>4</v>
      </c>
      <c r="I104" s="197"/>
      <c r="J104" s="198">
        <f t="shared" si="10"/>
        <v>0</v>
      </c>
      <c r="K104" s="194" t="s">
        <v>21</v>
      </c>
      <c r="L104" s="61"/>
      <c r="M104" s="199" t="s">
        <v>21</v>
      </c>
      <c r="N104" s="200" t="s">
        <v>43</v>
      </c>
      <c r="O104" s="42"/>
      <c r="P104" s="201">
        <f t="shared" si="11"/>
        <v>0</v>
      </c>
      <c r="Q104" s="201">
        <v>0</v>
      </c>
      <c r="R104" s="201">
        <f t="shared" si="12"/>
        <v>0</v>
      </c>
      <c r="S104" s="201">
        <v>0</v>
      </c>
      <c r="T104" s="202">
        <f t="shared" si="13"/>
        <v>0</v>
      </c>
      <c r="AR104" s="24" t="s">
        <v>87</v>
      </c>
      <c r="AT104" s="24" t="s">
        <v>149</v>
      </c>
      <c r="AU104" s="24" t="s">
        <v>77</v>
      </c>
      <c r="AY104" s="24" t="s">
        <v>147</v>
      </c>
      <c r="BE104" s="203">
        <f t="shared" si="14"/>
        <v>0</v>
      </c>
      <c r="BF104" s="203">
        <f t="shared" si="15"/>
        <v>0</v>
      </c>
      <c r="BG104" s="203">
        <f t="shared" si="16"/>
        <v>0</v>
      </c>
      <c r="BH104" s="203">
        <f t="shared" si="17"/>
        <v>0</v>
      </c>
      <c r="BI104" s="203">
        <f t="shared" si="18"/>
        <v>0</v>
      </c>
      <c r="BJ104" s="24" t="s">
        <v>77</v>
      </c>
      <c r="BK104" s="203">
        <f t="shared" si="19"/>
        <v>0</v>
      </c>
      <c r="BL104" s="24" t="s">
        <v>87</v>
      </c>
      <c r="BM104" s="24" t="s">
        <v>445</v>
      </c>
    </row>
    <row r="105" spans="2:65" s="1" customFormat="1" ht="25.5" customHeight="1">
      <c r="B105" s="41"/>
      <c r="C105" s="192" t="s">
        <v>72</v>
      </c>
      <c r="D105" s="192" t="s">
        <v>149</v>
      </c>
      <c r="E105" s="193" t="s">
        <v>911</v>
      </c>
      <c r="F105" s="194" t="s">
        <v>912</v>
      </c>
      <c r="G105" s="195" t="s">
        <v>910</v>
      </c>
      <c r="H105" s="196">
        <v>4</v>
      </c>
      <c r="I105" s="197"/>
      <c r="J105" s="198">
        <f t="shared" si="10"/>
        <v>0</v>
      </c>
      <c r="K105" s="194" t="s">
        <v>21</v>
      </c>
      <c r="L105" s="61"/>
      <c r="M105" s="199" t="s">
        <v>21</v>
      </c>
      <c r="N105" s="200" t="s">
        <v>43</v>
      </c>
      <c r="O105" s="42"/>
      <c r="P105" s="201">
        <f t="shared" si="11"/>
        <v>0</v>
      </c>
      <c r="Q105" s="201">
        <v>0</v>
      </c>
      <c r="R105" s="201">
        <f t="shared" si="12"/>
        <v>0</v>
      </c>
      <c r="S105" s="201">
        <v>0</v>
      </c>
      <c r="T105" s="202">
        <f t="shared" si="13"/>
        <v>0</v>
      </c>
      <c r="AR105" s="24" t="s">
        <v>87</v>
      </c>
      <c r="AT105" s="24" t="s">
        <v>149</v>
      </c>
      <c r="AU105" s="24" t="s">
        <v>77</v>
      </c>
      <c r="AY105" s="24" t="s">
        <v>147</v>
      </c>
      <c r="BE105" s="203">
        <f t="shared" si="14"/>
        <v>0</v>
      </c>
      <c r="BF105" s="203">
        <f t="shared" si="15"/>
        <v>0</v>
      </c>
      <c r="BG105" s="203">
        <f t="shared" si="16"/>
        <v>0</v>
      </c>
      <c r="BH105" s="203">
        <f t="shared" si="17"/>
        <v>0</v>
      </c>
      <c r="BI105" s="203">
        <f t="shared" si="18"/>
        <v>0</v>
      </c>
      <c r="BJ105" s="24" t="s">
        <v>77</v>
      </c>
      <c r="BK105" s="203">
        <f t="shared" si="19"/>
        <v>0</v>
      </c>
      <c r="BL105" s="24" t="s">
        <v>87</v>
      </c>
      <c r="BM105" s="24" t="s">
        <v>457</v>
      </c>
    </row>
    <row r="106" spans="2:65" s="1" customFormat="1" ht="25.5" customHeight="1">
      <c r="B106" s="41"/>
      <c r="C106" s="192" t="s">
        <v>72</v>
      </c>
      <c r="D106" s="192" t="s">
        <v>149</v>
      </c>
      <c r="E106" s="193" t="s">
        <v>913</v>
      </c>
      <c r="F106" s="194" t="s">
        <v>914</v>
      </c>
      <c r="G106" s="195" t="s">
        <v>873</v>
      </c>
      <c r="H106" s="196">
        <v>4</v>
      </c>
      <c r="I106" s="197"/>
      <c r="J106" s="198">
        <f t="shared" si="10"/>
        <v>0</v>
      </c>
      <c r="K106" s="194" t="s">
        <v>21</v>
      </c>
      <c r="L106" s="61"/>
      <c r="M106" s="199" t="s">
        <v>21</v>
      </c>
      <c r="N106" s="200" t="s">
        <v>43</v>
      </c>
      <c r="O106" s="42"/>
      <c r="P106" s="201">
        <f t="shared" si="11"/>
        <v>0</v>
      </c>
      <c r="Q106" s="201">
        <v>0</v>
      </c>
      <c r="R106" s="201">
        <f t="shared" si="12"/>
        <v>0</v>
      </c>
      <c r="S106" s="201">
        <v>0</v>
      </c>
      <c r="T106" s="202">
        <f t="shared" si="13"/>
        <v>0</v>
      </c>
      <c r="AR106" s="24" t="s">
        <v>87</v>
      </c>
      <c r="AT106" s="24" t="s">
        <v>149</v>
      </c>
      <c r="AU106" s="24" t="s">
        <v>77</v>
      </c>
      <c r="AY106" s="24" t="s">
        <v>147</v>
      </c>
      <c r="BE106" s="203">
        <f t="shared" si="14"/>
        <v>0</v>
      </c>
      <c r="BF106" s="203">
        <f t="shared" si="15"/>
        <v>0</v>
      </c>
      <c r="BG106" s="203">
        <f t="shared" si="16"/>
        <v>0</v>
      </c>
      <c r="BH106" s="203">
        <f t="shared" si="17"/>
        <v>0</v>
      </c>
      <c r="BI106" s="203">
        <f t="shared" si="18"/>
        <v>0</v>
      </c>
      <c r="BJ106" s="24" t="s">
        <v>77</v>
      </c>
      <c r="BK106" s="203">
        <f t="shared" si="19"/>
        <v>0</v>
      </c>
      <c r="BL106" s="24" t="s">
        <v>87</v>
      </c>
      <c r="BM106" s="24" t="s">
        <v>472</v>
      </c>
    </row>
    <row r="107" spans="2:65" s="1" customFormat="1" ht="16.5" customHeight="1">
      <c r="B107" s="41"/>
      <c r="C107" s="192" t="s">
        <v>72</v>
      </c>
      <c r="D107" s="192" t="s">
        <v>149</v>
      </c>
      <c r="E107" s="193" t="s">
        <v>915</v>
      </c>
      <c r="F107" s="194" t="s">
        <v>916</v>
      </c>
      <c r="G107" s="195" t="s">
        <v>910</v>
      </c>
      <c r="H107" s="196">
        <v>4</v>
      </c>
      <c r="I107" s="197"/>
      <c r="J107" s="198">
        <f t="shared" si="10"/>
        <v>0</v>
      </c>
      <c r="K107" s="194" t="s">
        <v>21</v>
      </c>
      <c r="L107" s="61"/>
      <c r="M107" s="199" t="s">
        <v>21</v>
      </c>
      <c r="N107" s="200" t="s">
        <v>43</v>
      </c>
      <c r="O107" s="42"/>
      <c r="P107" s="201">
        <f t="shared" si="11"/>
        <v>0</v>
      </c>
      <c r="Q107" s="201">
        <v>0</v>
      </c>
      <c r="R107" s="201">
        <f t="shared" si="12"/>
        <v>0</v>
      </c>
      <c r="S107" s="201">
        <v>0</v>
      </c>
      <c r="T107" s="202">
        <f t="shared" si="13"/>
        <v>0</v>
      </c>
      <c r="AR107" s="24" t="s">
        <v>87</v>
      </c>
      <c r="AT107" s="24" t="s">
        <v>149</v>
      </c>
      <c r="AU107" s="24" t="s">
        <v>77</v>
      </c>
      <c r="AY107" s="24" t="s">
        <v>147</v>
      </c>
      <c r="BE107" s="203">
        <f t="shared" si="14"/>
        <v>0</v>
      </c>
      <c r="BF107" s="203">
        <f t="shared" si="15"/>
        <v>0</v>
      </c>
      <c r="BG107" s="203">
        <f t="shared" si="16"/>
        <v>0</v>
      </c>
      <c r="BH107" s="203">
        <f t="shared" si="17"/>
        <v>0</v>
      </c>
      <c r="BI107" s="203">
        <f t="shared" si="18"/>
        <v>0</v>
      </c>
      <c r="BJ107" s="24" t="s">
        <v>77</v>
      </c>
      <c r="BK107" s="203">
        <f t="shared" si="19"/>
        <v>0</v>
      </c>
      <c r="BL107" s="24" t="s">
        <v>87</v>
      </c>
      <c r="BM107" s="24" t="s">
        <v>480</v>
      </c>
    </row>
    <row r="108" spans="2:65" s="1" customFormat="1" ht="16.5" customHeight="1">
      <c r="B108" s="41"/>
      <c r="C108" s="192" t="s">
        <v>72</v>
      </c>
      <c r="D108" s="192" t="s">
        <v>149</v>
      </c>
      <c r="E108" s="193" t="s">
        <v>917</v>
      </c>
      <c r="F108" s="194" t="s">
        <v>918</v>
      </c>
      <c r="G108" s="195" t="s">
        <v>910</v>
      </c>
      <c r="H108" s="196">
        <v>2</v>
      </c>
      <c r="I108" s="197"/>
      <c r="J108" s="198">
        <f t="shared" si="10"/>
        <v>0</v>
      </c>
      <c r="K108" s="194" t="s">
        <v>21</v>
      </c>
      <c r="L108" s="61"/>
      <c r="M108" s="199" t="s">
        <v>21</v>
      </c>
      <c r="N108" s="200" t="s">
        <v>43</v>
      </c>
      <c r="O108" s="42"/>
      <c r="P108" s="201">
        <f t="shared" si="11"/>
        <v>0</v>
      </c>
      <c r="Q108" s="201">
        <v>0</v>
      </c>
      <c r="R108" s="201">
        <f t="shared" si="12"/>
        <v>0</v>
      </c>
      <c r="S108" s="201">
        <v>0</v>
      </c>
      <c r="T108" s="202">
        <f t="shared" si="13"/>
        <v>0</v>
      </c>
      <c r="AR108" s="24" t="s">
        <v>87</v>
      </c>
      <c r="AT108" s="24" t="s">
        <v>149</v>
      </c>
      <c r="AU108" s="24" t="s">
        <v>77</v>
      </c>
      <c r="AY108" s="24" t="s">
        <v>147</v>
      </c>
      <c r="BE108" s="203">
        <f t="shared" si="14"/>
        <v>0</v>
      </c>
      <c r="BF108" s="203">
        <f t="shared" si="15"/>
        <v>0</v>
      </c>
      <c r="BG108" s="203">
        <f t="shared" si="16"/>
        <v>0</v>
      </c>
      <c r="BH108" s="203">
        <f t="shared" si="17"/>
        <v>0</v>
      </c>
      <c r="BI108" s="203">
        <f t="shared" si="18"/>
        <v>0</v>
      </c>
      <c r="BJ108" s="24" t="s">
        <v>77</v>
      </c>
      <c r="BK108" s="203">
        <f t="shared" si="19"/>
        <v>0</v>
      </c>
      <c r="BL108" s="24" t="s">
        <v>87</v>
      </c>
      <c r="BM108" s="24" t="s">
        <v>488</v>
      </c>
    </row>
    <row r="109" spans="2:65" s="1" customFormat="1" ht="16.5" customHeight="1">
      <c r="B109" s="41"/>
      <c r="C109" s="192" t="s">
        <v>72</v>
      </c>
      <c r="D109" s="192" t="s">
        <v>149</v>
      </c>
      <c r="E109" s="193" t="s">
        <v>226</v>
      </c>
      <c r="F109" s="194" t="s">
        <v>919</v>
      </c>
      <c r="G109" s="195" t="s">
        <v>910</v>
      </c>
      <c r="H109" s="196">
        <v>2</v>
      </c>
      <c r="I109" s="197"/>
      <c r="J109" s="198">
        <f t="shared" si="10"/>
        <v>0</v>
      </c>
      <c r="K109" s="194" t="s">
        <v>21</v>
      </c>
      <c r="L109" s="61"/>
      <c r="M109" s="199" t="s">
        <v>21</v>
      </c>
      <c r="N109" s="200" t="s">
        <v>43</v>
      </c>
      <c r="O109" s="42"/>
      <c r="P109" s="201">
        <f t="shared" si="11"/>
        <v>0</v>
      </c>
      <c r="Q109" s="201">
        <v>0</v>
      </c>
      <c r="R109" s="201">
        <f t="shared" si="12"/>
        <v>0</v>
      </c>
      <c r="S109" s="201">
        <v>0</v>
      </c>
      <c r="T109" s="202">
        <f t="shared" si="13"/>
        <v>0</v>
      </c>
      <c r="AR109" s="24" t="s">
        <v>87</v>
      </c>
      <c r="AT109" s="24" t="s">
        <v>149</v>
      </c>
      <c r="AU109" s="24" t="s">
        <v>77</v>
      </c>
      <c r="AY109" s="24" t="s">
        <v>147</v>
      </c>
      <c r="BE109" s="203">
        <f t="shared" si="14"/>
        <v>0</v>
      </c>
      <c r="BF109" s="203">
        <f t="shared" si="15"/>
        <v>0</v>
      </c>
      <c r="BG109" s="203">
        <f t="shared" si="16"/>
        <v>0</v>
      </c>
      <c r="BH109" s="203">
        <f t="shared" si="17"/>
        <v>0</v>
      </c>
      <c r="BI109" s="203">
        <f t="shared" si="18"/>
        <v>0</v>
      </c>
      <c r="BJ109" s="24" t="s">
        <v>77</v>
      </c>
      <c r="BK109" s="203">
        <f t="shared" si="19"/>
        <v>0</v>
      </c>
      <c r="BL109" s="24" t="s">
        <v>87</v>
      </c>
      <c r="BM109" s="24" t="s">
        <v>496</v>
      </c>
    </row>
    <row r="110" spans="2:65" s="1" customFormat="1" ht="51" customHeight="1">
      <c r="B110" s="41"/>
      <c r="C110" s="192" t="s">
        <v>72</v>
      </c>
      <c r="D110" s="192" t="s">
        <v>149</v>
      </c>
      <c r="E110" s="193" t="s">
        <v>233</v>
      </c>
      <c r="F110" s="194" t="s">
        <v>920</v>
      </c>
      <c r="G110" s="195" t="s">
        <v>177</v>
      </c>
      <c r="H110" s="196">
        <v>6</v>
      </c>
      <c r="I110" s="197"/>
      <c r="J110" s="198">
        <f t="shared" si="10"/>
        <v>0</v>
      </c>
      <c r="K110" s="194" t="s">
        <v>21</v>
      </c>
      <c r="L110" s="61"/>
      <c r="M110" s="199" t="s">
        <v>21</v>
      </c>
      <c r="N110" s="200" t="s">
        <v>43</v>
      </c>
      <c r="O110" s="42"/>
      <c r="P110" s="201">
        <f t="shared" si="11"/>
        <v>0</v>
      </c>
      <c r="Q110" s="201">
        <v>0</v>
      </c>
      <c r="R110" s="201">
        <f t="shared" si="12"/>
        <v>0</v>
      </c>
      <c r="S110" s="201">
        <v>0</v>
      </c>
      <c r="T110" s="202">
        <f t="shared" si="13"/>
        <v>0</v>
      </c>
      <c r="AR110" s="24" t="s">
        <v>87</v>
      </c>
      <c r="AT110" s="24" t="s">
        <v>149</v>
      </c>
      <c r="AU110" s="24" t="s">
        <v>77</v>
      </c>
      <c r="AY110" s="24" t="s">
        <v>147</v>
      </c>
      <c r="BE110" s="203">
        <f t="shared" si="14"/>
        <v>0</v>
      </c>
      <c r="BF110" s="203">
        <f t="shared" si="15"/>
        <v>0</v>
      </c>
      <c r="BG110" s="203">
        <f t="shared" si="16"/>
        <v>0</v>
      </c>
      <c r="BH110" s="203">
        <f t="shared" si="17"/>
        <v>0</v>
      </c>
      <c r="BI110" s="203">
        <f t="shared" si="18"/>
        <v>0</v>
      </c>
      <c r="BJ110" s="24" t="s">
        <v>77</v>
      </c>
      <c r="BK110" s="203">
        <f t="shared" si="19"/>
        <v>0</v>
      </c>
      <c r="BL110" s="24" t="s">
        <v>87</v>
      </c>
      <c r="BM110" s="24" t="s">
        <v>504</v>
      </c>
    </row>
    <row r="111" spans="2:65" s="1" customFormat="1" ht="25.5" customHeight="1">
      <c r="B111" s="41"/>
      <c r="C111" s="192" t="s">
        <v>72</v>
      </c>
      <c r="D111" s="192" t="s">
        <v>149</v>
      </c>
      <c r="E111" s="193" t="s">
        <v>238</v>
      </c>
      <c r="F111" s="194" t="s">
        <v>921</v>
      </c>
      <c r="G111" s="195" t="s">
        <v>177</v>
      </c>
      <c r="H111" s="196">
        <v>1</v>
      </c>
      <c r="I111" s="197"/>
      <c r="J111" s="198">
        <f t="shared" si="10"/>
        <v>0</v>
      </c>
      <c r="K111" s="194" t="s">
        <v>21</v>
      </c>
      <c r="L111" s="61"/>
      <c r="M111" s="199" t="s">
        <v>21</v>
      </c>
      <c r="N111" s="200" t="s">
        <v>43</v>
      </c>
      <c r="O111" s="42"/>
      <c r="P111" s="201">
        <f t="shared" si="11"/>
        <v>0</v>
      </c>
      <c r="Q111" s="201">
        <v>0</v>
      </c>
      <c r="R111" s="201">
        <f t="shared" si="12"/>
        <v>0</v>
      </c>
      <c r="S111" s="201">
        <v>0</v>
      </c>
      <c r="T111" s="202">
        <f t="shared" si="13"/>
        <v>0</v>
      </c>
      <c r="AR111" s="24" t="s">
        <v>87</v>
      </c>
      <c r="AT111" s="24" t="s">
        <v>149</v>
      </c>
      <c r="AU111" s="24" t="s">
        <v>77</v>
      </c>
      <c r="AY111" s="24" t="s">
        <v>147</v>
      </c>
      <c r="BE111" s="203">
        <f t="shared" si="14"/>
        <v>0</v>
      </c>
      <c r="BF111" s="203">
        <f t="shared" si="15"/>
        <v>0</v>
      </c>
      <c r="BG111" s="203">
        <f t="shared" si="16"/>
        <v>0</v>
      </c>
      <c r="BH111" s="203">
        <f t="shared" si="17"/>
        <v>0</v>
      </c>
      <c r="BI111" s="203">
        <f t="shared" si="18"/>
        <v>0</v>
      </c>
      <c r="BJ111" s="24" t="s">
        <v>77</v>
      </c>
      <c r="BK111" s="203">
        <f t="shared" si="19"/>
        <v>0</v>
      </c>
      <c r="BL111" s="24" t="s">
        <v>87</v>
      </c>
      <c r="BM111" s="24" t="s">
        <v>512</v>
      </c>
    </row>
    <row r="112" spans="2:65" s="1" customFormat="1" ht="51" customHeight="1">
      <c r="B112" s="41"/>
      <c r="C112" s="192" t="s">
        <v>72</v>
      </c>
      <c r="D112" s="192" t="s">
        <v>149</v>
      </c>
      <c r="E112" s="193" t="s">
        <v>10</v>
      </c>
      <c r="F112" s="194" t="s">
        <v>922</v>
      </c>
      <c r="G112" s="195" t="s">
        <v>177</v>
      </c>
      <c r="H112" s="196">
        <v>5.5</v>
      </c>
      <c r="I112" s="197"/>
      <c r="J112" s="198">
        <f t="shared" si="10"/>
        <v>0</v>
      </c>
      <c r="K112" s="194" t="s">
        <v>21</v>
      </c>
      <c r="L112" s="61"/>
      <c r="M112" s="199" t="s">
        <v>21</v>
      </c>
      <c r="N112" s="200" t="s">
        <v>43</v>
      </c>
      <c r="O112" s="42"/>
      <c r="P112" s="201">
        <f t="shared" si="11"/>
        <v>0</v>
      </c>
      <c r="Q112" s="201">
        <v>0</v>
      </c>
      <c r="R112" s="201">
        <f t="shared" si="12"/>
        <v>0</v>
      </c>
      <c r="S112" s="201">
        <v>0</v>
      </c>
      <c r="T112" s="202">
        <f t="shared" si="13"/>
        <v>0</v>
      </c>
      <c r="AR112" s="24" t="s">
        <v>87</v>
      </c>
      <c r="AT112" s="24" t="s">
        <v>149</v>
      </c>
      <c r="AU112" s="24" t="s">
        <v>77</v>
      </c>
      <c r="AY112" s="24" t="s">
        <v>147</v>
      </c>
      <c r="BE112" s="203">
        <f t="shared" si="14"/>
        <v>0</v>
      </c>
      <c r="BF112" s="203">
        <f t="shared" si="15"/>
        <v>0</v>
      </c>
      <c r="BG112" s="203">
        <f t="shared" si="16"/>
        <v>0</v>
      </c>
      <c r="BH112" s="203">
        <f t="shared" si="17"/>
        <v>0</v>
      </c>
      <c r="BI112" s="203">
        <f t="shared" si="18"/>
        <v>0</v>
      </c>
      <c r="BJ112" s="24" t="s">
        <v>77</v>
      </c>
      <c r="BK112" s="203">
        <f t="shared" si="19"/>
        <v>0</v>
      </c>
      <c r="BL112" s="24" t="s">
        <v>87</v>
      </c>
      <c r="BM112" s="24" t="s">
        <v>520</v>
      </c>
    </row>
    <row r="113" spans="2:65" s="1" customFormat="1" ht="25.5" customHeight="1">
      <c r="B113" s="41"/>
      <c r="C113" s="192" t="s">
        <v>72</v>
      </c>
      <c r="D113" s="192" t="s">
        <v>149</v>
      </c>
      <c r="E113" s="193" t="s">
        <v>247</v>
      </c>
      <c r="F113" s="194" t="s">
        <v>923</v>
      </c>
      <c r="G113" s="195" t="s">
        <v>177</v>
      </c>
      <c r="H113" s="196">
        <v>1</v>
      </c>
      <c r="I113" s="197"/>
      <c r="J113" s="198">
        <f t="shared" si="10"/>
        <v>0</v>
      </c>
      <c r="K113" s="194" t="s">
        <v>21</v>
      </c>
      <c r="L113" s="61"/>
      <c r="M113" s="199" t="s">
        <v>21</v>
      </c>
      <c r="N113" s="200" t="s">
        <v>43</v>
      </c>
      <c r="O113" s="42"/>
      <c r="P113" s="201">
        <f t="shared" si="11"/>
        <v>0</v>
      </c>
      <c r="Q113" s="201">
        <v>0</v>
      </c>
      <c r="R113" s="201">
        <f t="shared" si="12"/>
        <v>0</v>
      </c>
      <c r="S113" s="201">
        <v>0</v>
      </c>
      <c r="T113" s="202">
        <f t="shared" si="13"/>
        <v>0</v>
      </c>
      <c r="AR113" s="24" t="s">
        <v>87</v>
      </c>
      <c r="AT113" s="24" t="s">
        <v>149</v>
      </c>
      <c r="AU113" s="24" t="s">
        <v>77</v>
      </c>
      <c r="AY113" s="24" t="s">
        <v>147</v>
      </c>
      <c r="BE113" s="203">
        <f t="shared" si="14"/>
        <v>0</v>
      </c>
      <c r="BF113" s="203">
        <f t="shared" si="15"/>
        <v>0</v>
      </c>
      <c r="BG113" s="203">
        <f t="shared" si="16"/>
        <v>0</v>
      </c>
      <c r="BH113" s="203">
        <f t="shared" si="17"/>
        <v>0</v>
      </c>
      <c r="BI113" s="203">
        <f t="shared" si="18"/>
        <v>0</v>
      </c>
      <c r="BJ113" s="24" t="s">
        <v>77</v>
      </c>
      <c r="BK113" s="203">
        <f t="shared" si="19"/>
        <v>0</v>
      </c>
      <c r="BL113" s="24" t="s">
        <v>87</v>
      </c>
      <c r="BM113" s="24" t="s">
        <v>529</v>
      </c>
    </row>
    <row r="114" spans="2:65" s="1" customFormat="1" ht="16.5" customHeight="1">
      <c r="B114" s="41"/>
      <c r="C114" s="192" t="s">
        <v>72</v>
      </c>
      <c r="D114" s="192" t="s">
        <v>149</v>
      </c>
      <c r="E114" s="193" t="s">
        <v>251</v>
      </c>
      <c r="F114" s="194" t="s">
        <v>924</v>
      </c>
      <c r="G114" s="195" t="s">
        <v>177</v>
      </c>
      <c r="H114" s="196">
        <v>11.5</v>
      </c>
      <c r="I114" s="197"/>
      <c r="J114" s="198">
        <f t="shared" si="10"/>
        <v>0</v>
      </c>
      <c r="K114" s="194" t="s">
        <v>21</v>
      </c>
      <c r="L114" s="61"/>
      <c r="M114" s="199" t="s">
        <v>21</v>
      </c>
      <c r="N114" s="200" t="s">
        <v>43</v>
      </c>
      <c r="O114" s="42"/>
      <c r="P114" s="201">
        <f t="shared" si="11"/>
        <v>0</v>
      </c>
      <c r="Q114" s="201">
        <v>0</v>
      </c>
      <c r="R114" s="201">
        <f t="shared" si="12"/>
        <v>0</v>
      </c>
      <c r="S114" s="201">
        <v>0</v>
      </c>
      <c r="T114" s="202">
        <f t="shared" si="13"/>
        <v>0</v>
      </c>
      <c r="AR114" s="24" t="s">
        <v>87</v>
      </c>
      <c r="AT114" s="24" t="s">
        <v>149</v>
      </c>
      <c r="AU114" s="24" t="s">
        <v>77</v>
      </c>
      <c r="AY114" s="24" t="s">
        <v>147</v>
      </c>
      <c r="BE114" s="203">
        <f t="shared" si="14"/>
        <v>0</v>
      </c>
      <c r="BF114" s="203">
        <f t="shared" si="15"/>
        <v>0</v>
      </c>
      <c r="BG114" s="203">
        <f t="shared" si="16"/>
        <v>0</v>
      </c>
      <c r="BH114" s="203">
        <f t="shared" si="17"/>
        <v>0</v>
      </c>
      <c r="BI114" s="203">
        <f t="shared" si="18"/>
        <v>0</v>
      </c>
      <c r="BJ114" s="24" t="s">
        <v>77</v>
      </c>
      <c r="BK114" s="203">
        <f t="shared" si="19"/>
        <v>0</v>
      </c>
      <c r="BL114" s="24" t="s">
        <v>87</v>
      </c>
      <c r="BM114" s="24" t="s">
        <v>537</v>
      </c>
    </row>
    <row r="115" spans="2:65" s="1" customFormat="1" ht="16.5" customHeight="1">
      <c r="B115" s="41"/>
      <c r="C115" s="192" t="s">
        <v>72</v>
      </c>
      <c r="D115" s="192" t="s">
        <v>149</v>
      </c>
      <c r="E115" s="193" t="s">
        <v>255</v>
      </c>
      <c r="F115" s="194" t="s">
        <v>925</v>
      </c>
      <c r="G115" s="195" t="s">
        <v>177</v>
      </c>
      <c r="H115" s="196">
        <v>11.5</v>
      </c>
      <c r="I115" s="197"/>
      <c r="J115" s="198">
        <f t="shared" si="10"/>
        <v>0</v>
      </c>
      <c r="K115" s="194" t="s">
        <v>21</v>
      </c>
      <c r="L115" s="61"/>
      <c r="M115" s="199" t="s">
        <v>21</v>
      </c>
      <c r="N115" s="258" t="s">
        <v>43</v>
      </c>
      <c r="O115" s="259"/>
      <c r="P115" s="260">
        <f t="shared" si="11"/>
        <v>0</v>
      </c>
      <c r="Q115" s="260">
        <v>0</v>
      </c>
      <c r="R115" s="260">
        <f t="shared" si="12"/>
        <v>0</v>
      </c>
      <c r="S115" s="260">
        <v>0</v>
      </c>
      <c r="T115" s="261">
        <f t="shared" si="13"/>
        <v>0</v>
      </c>
      <c r="AR115" s="24" t="s">
        <v>87</v>
      </c>
      <c r="AT115" s="24" t="s">
        <v>149</v>
      </c>
      <c r="AU115" s="24" t="s">
        <v>77</v>
      </c>
      <c r="AY115" s="24" t="s">
        <v>147</v>
      </c>
      <c r="BE115" s="203">
        <f t="shared" si="14"/>
        <v>0</v>
      </c>
      <c r="BF115" s="203">
        <f t="shared" si="15"/>
        <v>0</v>
      </c>
      <c r="BG115" s="203">
        <f t="shared" si="16"/>
        <v>0</v>
      </c>
      <c r="BH115" s="203">
        <f t="shared" si="17"/>
        <v>0</v>
      </c>
      <c r="BI115" s="203">
        <f t="shared" si="18"/>
        <v>0</v>
      </c>
      <c r="BJ115" s="24" t="s">
        <v>77</v>
      </c>
      <c r="BK115" s="203">
        <f t="shared" si="19"/>
        <v>0</v>
      </c>
      <c r="BL115" s="24" t="s">
        <v>87</v>
      </c>
      <c r="BM115" s="24" t="s">
        <v>545</v>
      </c>
    </row>
    <row r="116" spans="2:12" s="1" customFormat="1" ht="6.9" customHeight="1">
      <c r="B116" s="56"/>
      <c r="C116" s="57"/>
      <c r="D116" s="57"/>
      <c r="E116" s="57"/>
      <c r="F116" s="57"/>
      <c r="G116" s="57"/>
      <c r="H116" s="57"/>
      <c r="I116" s="139"/>
      <c r="J116" s="57"/>
      <c r="K116" s="57"/>
      <c r="L116" s="61"/>
    </row>
  </sheetData>
  <sheetProtection algorithmName="SHA-512" hashValue="BJxaCzy/b1IIiGB4FSWZSsKvBru2x4zFH7qHk0e8QwuWg7IWT+abYJ8fASCLjHExuOcfrdxCpuuUOAbP6TDjGA==" saltValue="XeSfhazxwdWaNoI3UUx3PW592lDNzU8moXsDAcwRhkVF0Es6rfA6hx/RTCzmFrs2+mC+QL0SGWHJ0zc980MUwA==" spinCount="100000" sheet="1" objects="1" scenarios="1" formatColumns="0" formatRows="0" autoFilter="0"/>
  <autoFilter ref="C78:K115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93</v>
      </c>
      <c r="G1" s="387" t="s">
        <v>94</v>
      </c>
      <c r="H1" s="387"/>
      <c r="I1" s="115"/>
      <c r="J1" s="114" t="s">
        <v>95</v>
      </c>
      <c r="K1" s="113" t="s">
        <v>96</v>
      </c>
      <c r="L1" s="114" t="s">
        <v>97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4" t="s">
        <v>86</v>
      </c>
    </row>
    <row r="3" spans="2:46" ht="6.9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81</v>
      </c>
    </row>
    <row r="4" spans="2:46" ht="36.9" customHeight="1">
      <c r="B4" s="28"/>
      <c r="C4" s="29"/>
      <c r="D4" s="30" t="s">
        <v>98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79" t="str">
        <f>'Rekapitulace stavby'!K6</f>
        <v>Rekonstrukce nebytových prostor 2.NP v objektu ČNB</v>
      </c>
      <c r="F7" s="380"/>
      <c r="G7" s="380"/>
      <c r="H7" s="380"/>
      <c r="I7" s="117"/>
      <c r="J7" s="29"/>
      <c r="K7" s="31"/>
    </row>
    <row r="8" spans="2:11" s="1" customFormat="1" ht="13.2">
      <c r="B8" s="41"/>
      <c r="C8" s="42"/>
      <c r="D8" s="37" t="s">
        <v>99</v>
      </c>
      <c r="E8" s="42"/>
      <c r="F8" s="42"/>
      <c r="G8" s="42"/>
      <c r="H8" s="42"/>
      <c r="I8" s="118"/>
      <c r="J8" s="42"/>
      <c r="K8" s="45"/>
    </row>
    <row r="9" spans="2:11" s="1" customFormat="1" ht="36.9" customHeight="1">
      <c r="B9" s="41"/>
      <c r="C9" s="42"/>
      <c r="D9" s="42"/>
      <c r="E9" s="381" t="s">
        <v>926</v>
      </c>
      <c r="F9" s="382"/>
      <c r="G9" s="382"/>
      <c r="H9" s="382"/>
      <c r="I9" s="118"/>
      <c r="J9" s="42"/>
      <c r="K9" s="45"/>
    </row>
    <row r="10" spans="2:11" s="1" customFormat="1" ht="12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" customHeight="1">
      <c r="B12" s="41"/>
      <c r="C12" s="42"/>
      <c r="D12" s="37" t="s">
        <v>23</v>
      </c>
      <c r="E12" s="42"/>
      <c r="F12" s="35" t="s">
        <v>29</v>
      </c>
      <c r="G12" s="42"/>
      <c r="H12" s="42"/>
      <c r="I12" s="119" t="s">
        <v>25</v>
      </c>
      <c r="J12" s="120" t="str">
        <f>'Rekapitulace stavby'!AN8</f>
        <v>2. 4. 2018</v>
      </c>
      <c r="K12" s="45"/>
    </row>
    <row r="13" spans="2:11" s="1" customFormat="1" ht="10.8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tr">
        <f>IF('Rekapitulace stavby'!AN10="","",'Rekapitulace stavby'!AN10)</f>
        <v/>
      </c>
      <c r="K14" s="45"/>
    </row>
    <row r="15" spans="2:11" s="1" customFormat="1" ht="18" customHeight="1">
      <c r="B15" s="41"/>
      <c r="C15" s="42"/>
      <c r="D15" s="42"/>
      <c r="E15" s="35" t="str">
        <f>IF('Rekapitulace stavby'!E11="","",'Rekapitulace stavby'!E11)</f>
        <v xml:space="preserve"> </v>
      </c>
      <c r="F15" s="42"/>
      <c r="G15" s="42"/>
      <c r="H15" s="42"/>
      <c r="I15" s="119" t="s">
        <v>30</v>
      </c>
      <c r="J15" s="35" t="str">
        <f>IF('Rekapitulace stavby'!AN11="","",'Rekapitulace stavby'!AN11)</f>
        <v/>
      </c>
      <c r="K15" s="45"/>
    </row>
    <row r="16" spans="2:11" s="1" customFormat="1" ht="6.9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tr">
        <f>IF('Rekapitulace stavby'!AN16="","",'Rekapitulace stavby'!AN16)</f>
        <v/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>DES Praha s.r.o.</v>
      </c>
      <c r="F21" s="42"/>
      <c r="G21" s="42"/>
      <c r="H21" s="42"/>
      <c r="I21" s="119" t="s">
        <v>30</v>
      </c>
      <c r="J21" s="35" t="str">
        <f>IF('Rekapitulace stavby'!AN17="","",'Rekapitulace stavby'!AN17)</f>
        <v/>
      </c>
      <c r="K21" s="45"/>
    </row>
    <row r="22" spans="2:11" s="1" customFormat="1" ht="6.9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" customHeight="1">
      <c r="B23" s="41"/>
      <c r="C23" s="42"/>
      <c r="D23" s="37" t="s">
        <v>36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48" t="s">
        <v>927</v>
      </c>
      <c r="F24" s="348"/>
      <c r="G24" s="348"/>
      <c r="H24" s="348"/>
      <c r="I24" s="123"/>
      <c r="J24" s="122"/>
      <c r="K24" s="124"/>
    </row>
    <row r="25" spans="2:11" s="1" customFormat="1" ht="6.9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38</v>
      </c>
      <c r="E27" s="42"/>
      <c r="F27" s="42"/>
      <c r="G27" s="42"/>
      <c r="H27" s="42"/>
      <c r="I27" s="118"/>
      <c r="J27" s="128">
        <f>ROUND(J81,2)</f>
        <v>0</v>
      </c>
      <c r="K27" s="45"/>
    </row>
    <row r="28" spans="2:11" s="1" customFormat="1" ht="6.9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" customHeight="1">
      <c r="B29" s="41"/>
      <c r="C29" s="42"/>
      <c r="D29" s="42"/>
      <c r="E29" s="42"/>
      <c r="F29" s="46" t="s">
        <v>40</v>
      </c>
      <c r="G29" s="42"/>
      <c r="H29" s="42"/>
      <c r="I29" s="129" t="s">
        <v>39</v>
      </c>
      <c r="J29" s="46" t="s">
        <v>41</v>
      </c>
      <c r="K29" s="45"/>
    </row>
    <row r="30" spans="2:11" s="1" customFormat="1" ht="14.4" customHeight="1">
      <c r="B30" s="41"/>
      <c r="C30" s="42"/>
      <c r="D30" s="49" t="s">
        <v>42</v>
      </c>
      <c r="E30" s="49" t="s">
        <v>43</v>
      </c>
      <c r="F30" s="130">
        <f>ROUND(SUM(BE81:BE111),2)</f>
        <v>0</v>
      </c>
      <c r="G30" s="42"/>
      <c r="H30" s="42"/>
      <c r="I30" s="131">
        <v>0.21</v>
      </c>
      <c r="J30" s="130">
        <f>ROUND(ROUND((SUM(BE81:BE111)),2)*I30,2)</f>
        <v>0</v>
      </c>
      <c r="K30" s="45"/>
    </row>
    <row r="31" spans="2:11" s="1" customFormat="1" ht="14.4" customHeight="1">
      <c r="B31" s="41"/>
      <c r="C31" s="42"/>
      <c r="D31" s="42"/>
      <c r="E31" s="49" t="s">
        <v>44</v>
      </c>
      <c r="F31" s="130">
        <f>ROUND(SUM(BF81:BF111),2)</f>
        <v>0</v>
      </c>
      <c r="G31" s="42"/>
      <c r="H31" s="42"/>
      <c r="I31" s="131">
        <v>0.15</v>
      </c>
      <c r="J31" s="130">
        <f>ROUND(ROUND((SUM(BF81:BF111)),2)*I31,2)</f>
        <v>0</v>
      </c>
      <c r="K31" s="45"/>
    </row>
    <row r="32" spans="2:11" s="1" customFormat="1" ht="14.4" customHeight="1" hidden="1">
      <c r="B32" s="41"/>
      <c r="C32" s="42"/>
      <c r="D32" s="42"/>
      <c r="E32" s="49" t="s">
        <v>45</v>
      </c>
      <c r="F32" s="130">
        <f>ROUND(SUM(BG81:BG111),2)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" customHeight="1" hidden="1">
      <c r="B33" s="41"/>
      <c r="C33" s="42"/>
      <c r="D33" s="42"/>
      <c r="E33" s="49" t="s">
        <v>46</v>
      </c>
      <c r="F33" s="130">
        <f>ROUND(SUM(BH81:BH111),2)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" customHeight="1" hidden="1">
      <c r="B34" s="41"/>
      <c r="C34" s="42"/>
      <c r="D34" s="42"/>
      <c r="E34" s="49" t="s">
        <v>47</v>
      </c>
      <c r="F34" s="130">
        <f>ROUND(SUM(BI81:BI111),2)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48</v>
      </c>
      <c r="E36" s="79"/>
      <c r="F36" s="79"/>
      <c r="G36" s="134" t="s">
        <v>49</v>
      </c>
      <c r="H36" s="135" t="s">
        <v>50</v>
      </c>
      <c r="I36" s="136"/>
      <c r="J36" s="137">
        <f>SUM(J27:J34)</f>
        <v>0</v>
      </c>
      <c r="K36" s="138"/>
    </row>
    <row r="37" spans="2:11" s="1" customFormat="1" ht="14.4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" customHeight="1">
      <c r="B42" s="41"/>
      <c r="C42" s="30" t="s">
        <v>101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9" t="str">
        <f>E7</f>
        <v>Rekonstrukce nebytových prostor 2.NP v objektu ČNB</v>
      </c>
      <c r="F45" s="380"/>
      <c r="G45" s="380"/>
      <c r="H45" s="380"/>
      <c r="I45" s="118"/>
      <c r="J45" s="42"/>
      <c r="K45" s="45"/>
    </row>
    <row r="46" spans="2:11" s="1" customFormat="1" ht="14.4" customHeight="1">
      <c r="B46" s="41"/>
      <c r="C46" s="37" t="s">
        <v>99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1" t="str">
        <f>E9</f>
        <v>3 - Silnoproud</v>
      </c>
      <c r="F47" s="382"/>
      <c r="G47" s="382"/>
      <c r="H47" s="382"/>
      <c r="I47" s="118"/>
      <c r="J47" s="42"/>
      <c r="K47" s="45"/>
    </row>
    <row r="48" spans="2:11" s="1" customFormat="1" ht="6.9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 xml:space="preserve"> </v>
      </c>
      <c r="G49" s="42"/>
      <c r="H49" s="42"/>
      <c r="I49" s="119" t="s">
        <v>25</v>
      </c>
      <c r="J49" s="120" t="str">
        <f>IF(J12="","",J12)</f>
        <v>2. 4. 2018</v>
      </c>
      <c r="K49" s="45"/>
    </row>
    <row r="50" spans="2:11" s="1" customFormat="1" ht="6.9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2">
      <c r="B51" s="41"/>
      <c r="C51" s="37" t="s">
        <v>27</v>
      </c>
      <c r="D51" s="42"/>
      <c r="E51" s="42"/>
      <c r="F51" s="35" t="str">
        <f>E15</f>
        <v xml:space="preserve"> </v>
      </c>
      <c r="G51" s="42"/>
      <c r="H51" s="42"/>
      <c r="I51" s="119" t="s">
        <v>33</v>
      </c>
      <c r="J51" s="348" t="str">
        <f>E21</f>
        <v>DES Praha s.r.o.</v>
      </c>
      <c r="K51" s="45"/>
    </row>
    <row r="52" spans="2:11" s="1" customFormat="1" ht="14.4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3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102</v>
      </c>
      <c r="D54" s="132"/>
      <c r="E54" s="132"/>
      <c r="F54" s="132"/>
      <c r="G54" s="132"/>
      <c r="H54" s="132"/>
      <c r="I54" s="145"/>
      <c r="J54" s="146" t="s">
        <v>103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104</v>
      </c>
      <c r="D56" s="42"/>
      <c r="E56" s="42"/>
      <c r="F56" s="42"/>
      <c r="G56" s="42"/>
      <c r="H56" s="42"/>
      <c r="I56" s="118"/>
      <c r="J56" s="128">
        <f>J81</f>
        <v>0</v>
      </c>
      <c r="K56" s="45"/>
      <c r="AU56" s="24" t="s">
        <v>105</v>
      </c>
    </row>
    <row r="57" spans="2:11" s="7" customFormat="1" ht="24.9" customHeight="1">
      <c r="B57" s="149"/>
      <c r="C57" s="150"/>
      <c r="D57" s="151" t="s">
        <v>928</v>
      </c>
      <c r="E57" s="152"/>
      <c r="F57" s="152"/>
      <c r="G57" s="152"/>
      <c r="H57" s="152"/>
      <c r="I57" s="153"/>
      <c r="J57" s="154">
        <f>J82</f>
        <v>0</v>
      </c>
      <c r="K57" s="155"/>
    </row>
    <row r="58" spans="2:11" s="7" customFormat="1" ht="24.9" customHeight="1">
      <c r="B58" s="149"/>
      <c r="C58" s="150"/>
      <c r="D58" s="151" t="s">
        <v>929</v>
      </c>
      <c r="E58" s="152"/>
      <c r="F58" s="152"/>
      <c r="G58" s="152"/>
      <c r="H58" s="152"/>
      <c r="I58" s="153"/>
      <c r="J58" s="154">
        <f>J86</f>
        <v>0</v>
      </c>
      <c r="K58" s="155"/>
    </row>
    <row r="59" spans="2:11" s="7" customFormat="1" ht="24.9" customHeight="1">
      <c r="B59" s="149"/>
      <c r="C59" s="150"/>
      <c r="D59" s="151" t="s">
        <v>930</v>
      </c>
      <c r="E59" s="152"/>
      <c r="F59" s="152"/>
      <c r="G59" s="152"/>
      <c r="H59" s="152"/>
      <c r="I59" s="153"/>
      <c r="J59" s="154">
        <f>J96</f>
        <v>0</v>
      </c>
      <c r="K59" s="155"/>
    </row>
    <row r="60" spans="2:11" s="7" customFormat="1" ht="24.9" customHeight="1">
      <c r="B60" s="149"/>
      <c r="C60" s="150"/>
      <c r="D60" s="151" t="s">
        <v>931</v>
      </c>
      <c r="E60" s="152"/>
      <c r="F60" s="152"/>
      <c r="G60" s="152"/>
      <c r="H60" s="152"/>
      <c r="I60" s="153"/>
      <c r="J60" s="154">
        <f>J104</f>
        <v>0</v>
      </c>
      <c r="K60" s="155"/>
    </row>
    <row r="61" spans="2:11" s="7" customFormat="1" ht="24.9" customHeight="1">
      <c r="B61" s="149"/>
      <c r="C61" s="150"/>
      <c r="D61" s="151" t="s">
        <v>932</v>
      </c>
      <c r="E61" s="152"/>
      <c r="F61" s="152"/>
      <c r="G61" s="152"/>
      <c r="H61" s="152"/>
      <c r="I61" s="153"/>
      <c r="J61" s="154">
        <f>J107</f>
        <v>0</v>
      </c>
      <c r="K61" s="155"/>
    </row>
    <row r="62" spans="2:11" s="1" customFormat="1" ht="21.75" customHeight="1">
      <c r="B62" s="41"/>
      <c r="C62" s="42"/>
      <c r="D62" s="42"/>
      <c r="E62" s="42"/>
      <c r="F62" s="42"/>
      <c r="G62" s="42"/>
      <c r="H62" s="42"/>
      <c r="I62" s="118"/>
      <c r="J62" s="42"/>
      <c r="K62" s="45"/>
    </row>
    <row r="63" spans="2:11" s="1" customFormat="1" ht="6.9" customHeight="1">
      <c r="B63" s="56"/>
      <c r="C63" s="57"/>
      <c r="D63" s="57"/>
      <c r="E63" s="57"/>
      <c r="F63" s="57"/>
      <c r="G63" s="57"/>
      <c r="H63" s="57"/>
      <c r="I63" s="139"/>
      <c r="J63" s="57"/>
      <c r="K63" s="58"/>
    </row>
    <row r="67" spans="2:12" s="1" customFormat="1" ht="6.9" customHeight="1">
      <c r="B67" s="59"/>
      <c r="C67" s="60"/>
      <c r="D67" s="60"/>
      <c r="E67" s="60"/>
      <c r="F67" s="60"/>
      <c r="G67" s="60"/>
      <c r="H67" s="60"/>
      <c r="I67" s="142"/>
      <c r="J67" s="60"/>
      <c r="K67" s="60"/>
      <c r="L67" s="61"/>
    </row>
    <row r="68" spans="2:12" s="1" customFormat="1" ht="36.9" customHeight="1">
      <c r="B68" s="41"/>
      <c r="C68" s="62" t="s">
        <v>131</v>
      </c>
      <c r="D68" s="63"/>
      <c r="E68" s="63"/>
      <c r="F68" s="63"/>
      <c r="G68" s="63"/>
      <c r="H68" s="63"/>
      <c r="I68" s="163"/>
      <c r="J68" s="63"/>
      <c r="K68" s="63"/>
      <c r="L68" s="61"/>
    </row>
    <row r="69" spans="2:12" s="1" customFormat="1" ht="6.9" customHeight="1">
      <c r="B69" s="41"/>
      <c r="C69" s="63"/>
      <c r="D69" s="63"/>
      <c r="E69" s="63"/>
      <c r="F69" s="63"/>
      <c r="G69" s="63"/>
      <c r="H69" s="63"/>
      <c r="I69" s="163"/>
      <c r="J69" s="63"/>
      <c r="K69" s="63"/>
      <c r="L69" s="61"/>
    </row>
    <row r="70" spans="2:12" s="1" customFormat="1" ht="14.4" customHeight="1">
      <c r="B70" s="41"/>
      <c r="C70" s="65" t="s">
        <v>18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16.5" customHeight="1">
      <c r="B71" s="41"/>
      <c r="C71" s="63"/>
      <c r="D71" s="63"/>
      <c r="E71" s="384" t="str">
        <f>E7</f>
        <v>Rekonstrukce nebytových prostor 2.NP v objektu ČNB</v>
      </c>
      <c r="F71" s="385"/>
      <c r="G71" s="385"/>
      <c r="H71" s="385"/>
      <c r="I71" s="163"/>
      <c r="J71" s="63"/>
      <c r="K71" s="63"/>
      <c r="L71" s="61"/>
    </row>
    <row r="72" spans="2:12" s="1" customFormat="1" ht="14.4" customHeight="1">
      <c r="B72" s="41"/>
      <c r="C72" s="65" t="s">
        <v>99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17.25" customHeight="1">
      <c r="B73" s="41"/>
      <c r="C73" s="63"/>
      <c r="D73" s="63"/>
      <c r="E73" s="359" t="str">
        <f>E9</f>
        <v>3 - Silnoproud</v>
      </c>
      <c r="F73" s="386"/>
      <c r="G73" s="386"/>
      <c r="H73" s="386"/>
      <c r="I73" s="163"/>
      <c r="J73" s="63"/>
      <c r="K73" s="63"/>
      <c r="L73" s="61"/>
    </row>
    <row r="74" spans="2:12" s="1" customFormat="1" ht="6.9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8" customHeight="1">
      <c r="B75" s="41"/>
      <c r="C75" s="65" t="s">
        <v>23</v>
      </c>
      <c r="D75" s="63"/>
      <c r="E75" s="63"/>
      <c r="F75" s="164" t="str">
        <f>F12</f>
        <v xml:space="preserve"> </v>
      </c>
      <c r="G75" s="63"/>
      <c r="H75" s="63"/>
      <c r="I75" s="165" t="s">
        <v>25</v>
      </c>
      <c r="J75" s="73" t="str">
        <f>IF(J12="","",J12)</f>
        <v>2. 4. 2018</v>
      </c>
      <c r="K75" s="63"/>
      <c r="L75" s="61"/>
    </row>
    <row r="76" spans="2:12" s="1" customFormat="1" ht="6.9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3.2">
      <c r="B77" s="41"/>
      <c r="C77" s="65" t="s">
        <v>27</v>
      </c>
      <c r="D77" s="63"/>
      <c r="E77" s="63"/>
      <c r="F77" s="164" t="str">
        <f>E15</f>
        <v xml:space="preserve"> </v>
      </c>
      <c r="G77" s="63"/>
      <c r="H77" s="63"/>
      <c r="I77" s="165" t="s">
        <v>33</v>
      </c>
      <c r="J77" s="164" t="str">
        <f>E21</f>
        <v>DES Praha s.r.o.</v>
      </c>
      <c r="K77" s="63"/>
      <c r="L77" s="61"/>
    </row>
    <row r="78" spans="2:12" s="1" customFormat="1" ht="14.4" customHeight="1">
      <c r="B78" s="41"/>
      <c r="C78" s="65" t="s">
        <v>31</v>
      </c>
      <c r="D78" s="63"/>
      <c r="E78" s="63"/>
      <c r="F78" s="164" t="str">
        <f>IF(E18="","",E18)</f>
        <v/>
      </c>
      <c r="G78" s="63"/>
      <c r="H78" s="63"/>
      <c r="I78" s="163"/>
      <c r="J78" s="63"/>
      <c r="K78" s="63"/>
      <c r="L78" s="61"/>
    </row>
    <row r="79" spans="2:12" s="1" customFormat="1" ht="10.3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20" s="9" customFormat="1" ht="29.25" customHeight="1">
      <c r="B80" s="166"/>
      <c r="C80" s="167" t="s">
        <v>132</v>
      </c>
      <c r="D80" s="168" t="s">
        <v>57</v>
      </c>
      <c r="E80" s="168" t="s">
        <v>53</v>
      </c>
      <c r="F80" s="168" t="s">
        <v>133</v>
      </c>
      <c r="G80" s="168" t="s">
        <v>134</v>
      </c>
      <c r="H80" s="168" t="s">
        <v>135</v>
      </c>
      <c r="I80" s="169" t="s">
        <v>136</v>
      </c>
      <c r="J80" s="168" t="s">
        <v>103</v>
      </c>
      <c r="K80" s="170" t="s">
        <v>137</v>
      </c>
      <c r="L80" s="171"/>
      <c r="M80" s="81" t="s">
        <v>138</v>
      </c>
      <c r="N80" s="82" t="s">
        <v>42</v>
      </c>
      <c r="O80" s="82" t="s">
        <v>139</v>
      </c>
      <c r="P80" s="82" t="s">
        <v>140</v>
      </c>
      <c r="Q80" s="82" t="s">
        <v>141</v>
      </c>
      <c r="R80" s="82" t="s">
        <v>142</v>
      </c>
      <c r="S80" s="82" t="s">
        <v>143</v>
      </c>
      <c r="T80" s="83" t="s">
        <v>144</v>
      </c>
    </row>
    <row r="81" spans="2:63" s="1" customFormat="1" ht="29.25" customHeight="1">
      <c r="B81" s="41"/>
      <c r="C81" s="87" t="s">
        <v>104</v>
      </c>
      <c r="D81" s="63"/>
      <c r="E81" s="63"/>
      <c r="F81" s="63"/>
      <c r="G81" s="63"/>
      <c r="H81" s="63"/>
      <c r="I81" s="163"/>
      <c r="J81" s="172">
        <f>BK81</f>
        <v>0</v>
      </c>
      <c r="K81" s="63"/>
      <c r="L81" s="61"/>
      <c r="M81" s="84"/>
      <c r="N81" s="85"/>
      <c r="O81" s="85"/>
      <c r="P81" s="173">
        <f>P82+P86+P96+P104+P107</f>
        <v>0</v>
      </c>
      <c r="Q81" s="85"/>
      <c r="R81" s="173">
        <f>R82+R86+R96+R104+R107</f>
        <v>0</v>
      </c>
      <c r="S81" s="85"/>
      <c r="T81" s="174">
        <f>T82+T86+T96+T104+T107</f>
        <v>0</v>
      </c>
      <c r="AT81" s="24" t="s">
        <v>71</v>
      </c>
      <c r="AU81" s="24" t="s">
        <v>105</v>
      </c>
      <c r="BK81" s="175">
        <f>BK82+BK86+BK96+BK104+BK107</f>
        <v>0</v>
      </c>
    </row>
    <row r="82" spans="2:63" s="10" customFormat="1" ht="37.35" customHeight="1">
      <c r="B82" s="176"/>
      <c r="C82" s="177"/>
      <c r="D82" s="178" t="s">
        <v>71</v>
      </c>
      <c r="E82" s="179" t="s">
        <v>870</v>
      </c>
      <c r="F82" s="179" t="s">
        <v>933</v>
      </c>
      <c r="G82" s="177"/>
      <c r="H82" s="177"/>
      <c r="I82" s="180"/>
      <c r="J82" s="181">
        <f>BK82</f>
        <v>0</v>
      </c>
      <c r="K82" s="177"/>
      <c r="L82" s="182"/>
      <c r="M82" s="183"/>
      <c r="N82" s="184"/>
      <c r="O82" s="184"/>
      <c r="P82" s="185">
        <f>SUM(P83:P85)</f>
        <v>0</v>
      </c>
      <c r="Q82" s="184"/>
      <c r="R82" s="185">
        <f>SUM(R83:R85)</f>
        <v>0</v>
      </c>
      <c r="S82" s="184"/>
      <c r="T82" s="186">
        <f>SUM(T83:T85)</f>
        <v>0</v>
      </c>
      <c r="AR82" s="187" t="s">
        <v>77</v>
      </c>
      <c r="AT82" s="188" t="s">
        <v>71</v>
      </c>
      <c r="AU82" s="188" t="s">
        <v>72</v>
      </c>
      <c r="AY82" s="187" t="s">
        <v>147</v>
      </c>
      <c r="BK82" s="189">
        <f>SUM(BK83:BK85)</f>
        <v>0</v>
      </c>
    </row>
    <row r="83" spans="2:65" s="1" customFormat="1" ht="16.5" customHeight="1">
      <c r="B83" s="41"/>
      <c r="C83" s="192" t="s">
        <v>77</v>
      </c>
      <c r="D83" s="192" t="s">
        <v>149</v>
      </c>
      <c r="E83" s="193" t="s">
        <v>77</v>
      </c>
      <c r="F83" s="194" t="s">
        <v>934</v>
      </c>
      <c r="G83" s="195" t="s">
        <v>910</v>
      </c>
      <c r="H83" s="196">
        <v>34</v>
      </c>
      <c r="I83" s="197"/>
      <c r="J83" s="198">
        <f>ROUND(I83*H83,2)</f>
        <v>0</v>
      </c>
      <c r="K83" s="194" t="s">
        <v>21</v>
      </c>
      <c r="L83" s="61"/>
      <c r="M83" s="199" t="s">
        <v>21</v>
      </c>
      <c r="N83" s="200" t="s">
        <v>43</v>
      </c>
      <c r="O83" s="42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24" t="s">
        <v>87</v>
      </c>
      <c r="AT83" s="24" t="s">
        <v>149</v>
      </c>
      <c r="AU83" s="24" t="s">
        <v>77</v>
      </c>
      <c r="AY83" s="24" t="s">
        <v>147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24" t="s">
        <v>77</v>
      </c>
      <c r="BK83" s="203">
        <f>ROUND(I83*H83,2)</f>
        <v>0</v>
      </c>
      <c r="BL83" s="24" t="s">
        <v>87</v>
      </c>
      <c r="BM83" s="24" t="s">
        <v>81</v>
      </c>
    </row>
    <row r="84" spans="2:65" s="1" customFormat="1" ht="16.5" customHeight="1">
      <c r="B84" s="41"/>
      <c r="C84" s="192" t="s">
        <v>81</v>
      </c>
      <c r="D84" s="192" t="s">
        <v>149</v>
      </c>
      <c r="E84" s="193" t="s">
        <v>81</v>
      </c>
      <c r="F84" s="194" t="s">
        <v>935</v>
      </c>
      <c r="G84" s="195" t="s">
        <v>910</v>
      </c>
      <c r="H84" s="196">
        <v>4</v>
      </c>
      <c r="I84" s="197"/>
      <c r="J84" s="198">
        <f>ROUND(I84*H84,2)</f>
        <v>0</v>
      </c>
      <c r="K84" s="194" t="s">
        <v>21</v>
      </c>
      <c r="L84" s="61"/>
      <c r="M84" s="199" t="s">
        <v>21</v>
      </c>
      <c r="N84" s="200" t="s">
        <v>43</v>
      </c>
      <c r="O84" s="42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4" t="s">
        <v>87</v>
      </c>
      <c r="AT84" s="24" t="s">
        <v>149</v>
      </c>
      <c r="AU84" s="24" t="s">
        <v>77</v>
      </c>
      <c r="AY84" s="24" t="s">
        <v>147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77</v>
      </c>
      <c r="BK84" s="203">
        <f>ROUND(I84*H84,2)</f>
        <v>0</v>
      </c>
      <c r="BL84" s="24" t="s">
        <v>87</v>
      </c>
      <c r="BM84" s="24" t="s">
        <v>87</v>
      </c>
    </row>
    <row r="85" spans="2:65" s="1" customFormat="1" ht="16.5" customHeight="1">
      <c r="B85" s="41"/>
      <c r="C85" s="192" t="s">
        <v>84</v>
      </c>
      <c r="D85" s="192" t="s">
        <v>149</v>
      </c>
      <c r="E85" s="193" t="s">
        <v>84</v>
      </c>
      <c r="F85" s="194" t="s">
        <v>936</v>
      </c>
      <c r="G85" s="195" t="s">
        <v>910</v>
      </c>
      <c r="H85" s="196">
        <v>3</v>
      </c>
      <c r="I85" s="197"/>
      <c r="J85" s="198">
        <f>ROUND(I85*H85,2)</f>
        <v>0</v>
      </c>
      <c r="K85" s="194" t="s">
        <v>21</v>
      </c>
      <c r="L85" s="61"/>
      <c r="M85" s="199" t="s">
        <v>21</v>
      </c>
      <c r="N85" s="200" t="s">
        <v>43</v>
      </c>
      <c r="O85" s="42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87</v>
      </c>
      <c r="AT85" s="24" t="s">
        <v>149</v>
      </c>
      <c r="AU85" s="24" t="s">
        <v>77</v>
      </c>
      <c r="AY85" s="24" t="s">
        <v>147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77</v>
      </c>
      <c r="BK85" s="203">
        <f>ROUND(I85*H85,2)</f>
        <v>0</v>
      </c>
      <c r="BL85" s="24" t="s">
        <v>87</v>
      </c>
      <c r="BM85" s="24" t="s">
        <v>189</v>
      </c>
    </row>
    <row r="86" spans="2:63" s="10" customFormat="1" ht="37.35" customHeight="1">
      <c r="B86" s="176"/>
      <c r="C86" s="177"/>
      <c r="D86" s="178" t="s">
        <v>71</v>
      </c>
      <c r="E86" s="179" t="s">
        <v>877</v>
      </c>
      <c r="F86" s="179" t="s">
        <v>937</v>
      </c>
      <c r="G86" s="177"/>
      <c r="H86" s="177"/>
      <c r="I86" s="180"/>
      <c r="J86" s="181">
        <f>BK86</f>
        <v>0</v>
      </c>
      <c r="K86" s="177"/>
      <c r="L86" s="182"/>
      <c r="M86" s="183"/>
      <c r="N86" s="184"/>
      <c r="O86" s="184"/>
      <c r="P86" s="185">
        <f>SUM(P87:P95)</f>
        <v>0</v>
      </c>
      <c r="Q86" s="184"/>
      <c r="R86" s="185">
        <f>SUM(R87:R95)</f>
        <v>0</v>
      </c>
      <c r="S86" s="184"/>
      <c r="T86" s="186">
        <f>SUM(T87:T95)</f>
        <v>0</v>
      </c>
      <c r="AR86" s="187" t="s">
        <v>77</v>
      </c>
      <c r="AT86" s="188" t="s">
        <v>71</v>
      </c>
      <c r="AU86" s="188" t="s">
        <v>72</v>
      </c>
      <c r="AY86" s="187" t="s">
        <v>147</v>
      </c>
      <c r="BK86" s="189">
        <f>SUM(BK87:BK95)</f>
        <v>0</v>
      </c>
    </row>
    <row r="87" spans="2:65" s="1" customFormat="1" ht="16.5" customHeight="1">
      <c r="B87" s="41"/>
      <c r="C87" s="192" t="s">
        <v>87</v>
      </c>
      <c r="D87" s="192" t="s">
        <v>149</v>
      </c>
      <c r="E87" s="193" t="s">
        <v>879</v>
      </c>
      <c r="F87" s="194" t="s">
        <v>938</v>
      </c>
      <c r="G87" s="195" t="s">
        <v>910</v>
      </c>
      <c r="H87" s="196">
        <v>6</v>
      </c>
      <c r="I87" s="197"/>
      <c r="J87" s="198">
        <f aca="true" t="shared" si="0" ref="J87:J95">ROUND(I87*H87,2)</f>
        <v>0</v>
      </c>
      <c r="K87" s="194" t="s">
        <v>21</v>
      </c>
      <c r="L87" s="61"/>
      <c r="M87" s="199" t="s">
        <v>21</v>
      </c>
      <c r="N87" s="200" t="s">
        <v>43</v>
      </c>
      <c r="O87" s="42"/>
      <c r="P87" s="201">
        <f aca="true" t="shared" si="1" ref="P87:P95">O87*H87</f>
        <v>0</v>
      </c>
      <c r="Q87" s="201">
        <v>0</v>
      </c>
      <c r="R87" s="201">
        <f aca="true" t="shared" si="2" ref="R87:R95">Q87*H87</f>
        <v>0</v>
      </c>
      <c r="S87" s="201">
        <v>0</v>
      </c>
      <c r="T87" s="202">
        <f aca="true" t="shared" si="3" ref="T87:T95">S87*H87</f>
        <v>0</v>
      </c>
      <c r="AR87" s="24" t="s">
        <v>87</v>
      </c>
      <c r="AT87" s="24" t="s">
        <v>149</v>
      </c>
      <c r="AU87" s="24" t="s">
        <v>77</v>
      </c>
      <c r="AY87" s="24" t="s">
        <v>147</v>
      </c>
      <c r="BE87" s="203">
        <f aca="true" t="shared" si="4" ref="BE87:BE95">IF(N87="základní",J87,0)</f>
        <v>0</v>
      </c>
      <c r="BF87" s="203">
        <f aca="true" t="shared" si="5" ref="BF87:BF95">IF(N87="snížená",J87,0)</f>
        <v>0</v>
      </c>
      <c r="BG87" s="203">
        <f aca="true" t="shared" si="6" ref="BG87:BG95">IF(N87="zákl. přenesená",J87,0)</f>
        <v>0</v>
      </c>
      <c r="BH87" s="203">
        <f aca="true" t="shared" si="7" ref="BH87:BH95">IF(N87="sníž. přenesená",J87,0)</f>
        <v>0</v>
      </c>
      <c r="BI87" s="203">
        <f aca="true" t="shared" si="8" ref="BI87:BI95">IF(N87="nulová",J87,0)</f>
        <v>0</v>
      </c>
      <c r="BJ87" s="24" t="s">
        <v>77</v>
      </c>
      <c r="BK87" s="203">
        <f aca="true" t="shared" si="9" ref="BK87:BK95">ROUND(I87*H87,2)</f>
        <v>0</v>
      </c>
      <c r="BL87" s="24" t="s">
        <v>87</v>
      </c>
      <c r="BM87" s="24" t="s">
        <v>201</v>
      </c>
    </row>
    <row r="88" spans="2:65" s="1" customFormat="1" ht="16.5" customHeight="1">
      <c r="B88" s="41"/>
      <c r="C88" s="192" t="s">
        <v>90</v>
      </c>
      <c r="D88" s="192" t="s">
        <v>149</v>
      </c>
      <c r="E88" s="193" t="s">
        <v>881</v>
      </c>
      <c r="F88" s="194" t="s">
        <v>939</v>
      </c>
      <c r="G88" s="195" t="s">
        <v>910</v>
      </c>
      <c r="H88" s="196">
        <v>4</v>
      </c>
      <c r="I88" s="197"/>
      <c r="J88" s="198">
        <f t="shared" si="0"/>
        <v>0</v>
      </c>
      <c r="K88" s="194" t="s">
        <v>21</v>
      </c>
      <c r="L88" s="61"/>
      <c r="M88" s="199" t="s">
        <v>21</v>
      </c>
      <c r="N88" s="200" t="s">
        <v>43</v>
      </c>
      <c r="O88" s="42"/>
      <c r="P88" s="201">
        <f t="shared" si="1"/>
        <v>0</v>
      </c>
      <c r="Q88" s="201">
        <v>0</v>
      </c>
      <c r="R88" s="201">
        <f t="shared" si="2"/>
        <v>0</v>
      </c>
      <c r="S88" s="201">
        <v>0</v>
      </c>
      <c r="T88" s="202">
        <f t="shared" si="3"/>
        <v>0</v>
      </c>
      <c r="AR88" s="24" t="s">
        <v>87</v>
      </c>
      <c r="AT88" s="24" t="s">
        <v>149</v>
      </c>
      <c r="AU88" s="24" t="s">
        <v>77</v>
      </c>
      <c r="AY88" s="24" t="s">
        <v>147</v>
      </c>
      <c r="BE88" s="203">
        <f t="shared" si="4"/>
        <v>0</v>
      </c>
      <c r="BF88" s="203">
        <f t="shared" si="5"/>
        <v>0</v>
      </c>
      <c r="BG88" s="203">
        <f t="shared" si="6"/>
        <v>0</v>
      </c>
      <c r="BH88" s="203">
        <f t="shared" si="7"/>
        <v>0</v>
      </c>
      <c r="BI88" s="203">
        <f t="shared" si="8"/>
        <v>0</v>
      </c>
      <c r="BJ88" s="24" t="s">
        <v>77</v>
      </c>
      <c r="BK88" s="203">
        <f t="shared" si="9"/>
        <v>0</v>
      </c>
      <c r="BL88" s="24" t="s">
        <v>87</v>
      </c>
      <c r="BM88" s="24" t="s">
        <v>212</v>
      </c>
    </row>
    <row r="89" spans="2:65" s="1" customFormat="1" ht="16.5" customHeight="1">
      <c r="B89" s="41"/>
      <c r="C89" s="192" t="s">
        <v>189</v>
      </c>
      <c r="D89" s="192" t="s">
        <v>149</v>
      </c>
      <c r="E89" s="193" t="s">
        <v>883</v>
      </c>
      <c r="F89" s="194" t="s">
        <v>940</v>
      </c>
      <c r="G89" s="195" t="s">
        <v>910</v>
      </c>
      <c r="H89" s="196">
        <v>2</v>
      </c>
      <c r="I89" s="197"/>
      <c r="J89" s="198">
        <f t="shared" si="0"/>
        <v>0</v>
      </c>
      <c r="K89" s="194" t="s">
        <v>21</v>
      </c>
      <c r="L89" s="61"/>
      <c r="M89" s="199" t="s">
        <v>21</v>
      </c>
      <c r="N89" s="200" t="s">
        <v>43</v>
      </c>
      <c r="O89" s="42"/>
      <c r="P89" s="201">
        <f t="shared" si="1"/>
        <v>0</v>
      </c>
      <c r="Q89" s="201">
        <v>0</v>
      </c>
      <c r="R89" s="201">
        <f t="shared" si="2"/>
        <v>0</v>
      </c>
      <c r="S89" s="201">
        <v>0</v>
      </c>
      <c r="T89" s="202">
        <f t="shared" si="3"/>
        <v>0</v>
      </c>
      <c r="AR89" s="24" t="s">
        <v>87</v>
      </c>
      <c r="AT89" s="24" t="s">
        <v>149</v>
      </c>
      <c r="AU89" s="24" t="s">
        <v>77</v>
      </c>
      <c r="AY89" s="24" t="s">
        <v>147</v>
      </c>
      <c r="BE89" s="203">
        <f t="shared" si="4"/>
        <v>0</v>
      </c>
      <c r="BF89" s="203">
        <f t="shared" si="5"/>
        <v>0</v>
      </c>
      <c r="BG89" s="203">
        <f t="shared" si="6"/>
        <v>0</v>
      </c>
      <c r="BH89" s="203">
        <f t="shared" si="7"/>
        <v>0</v>
      </c>
      <c r="BI89" s="203">
        <f t="shared" si="8"/>
        <v>0</v>
      </c>
      <c r="BJ89" s="24" t="s">
        <v>77</v>
      </c>
      <c r="BK89" s="203">
        <f t="shared" si="9"/>
        <v>0</v>
      </c>
      <c r="BL89" s="24" t="s">
        <v>87</v>
      </c>
      <c r="BM89" s="24" t="s">
        <v>226</v>
      </c>
    </row>
    <row r="90" spans="2:65" s="1" customFormat="1" ht="16.5" customHeight="1">
      <c r="B90" s="41"/>
      <c r="C90" s="192" t="s">
        <v>197</v>
      </c>
      <c r="D90" s="192" t="s">
        <v>149</v>
      </c>
      <c r="E90" s="193" t="s">
        <v>87</v>
      </c>
      <c r="F90" s="194" t="s">
        <v>941</v>
      </c>
      <c r="G90" s="195" t="s">
        <v>910</v>
      </c>
      <c r="H90" s="196">
        <v>8</v>
      </c>
      <c r="I90" s="197"/>
      <c r="J90" s="198">
        <f t="shared" si="0"/>
        <v>0</v>
      </c>
      <c r="K90" s="194" t="s">
        <v>21</v>
      </c>
      <c r="L90" s="61"/>
      <c r="M90" s="199" t="s">
        <v>21</v>
      </c>
      <c r="N90" s="200" t="s">
        <v>43</v>
      </c>
      <c r="O90" s="42"/>
      <c r="P90" s="201">
        <f t="shared" si="1"/>
        <v>0</v>
      </c>
      <c r="Q90" s="201">
        <v>0</v>
      </c>
      <c r="R90" s="201">
        <f t="shared" si="2"/>
        <v>0</v>
      </c>
      <c r="S90" s="201">
        <v>0</v>
      </c>
      <c r="T90" s="202">
        <f t="shared" si="3"/>
        <v>0</v>
      </c>
      <c r="AR90" s="24" t="s">
        <v>87</v>
      </c>
      <c r="AT90" s="24" t="s">
        <v>149</v>
      </c>
      <c r="AU90" s="24" t="s">
        <v>77</v>
      </c>
      <c r="AY90" s="24" t="s">
        <v>147</v>
      </c>
      <c r="BE90" s="203">
        <f t="shared" si="4"/>
        <v>0</v>
      </c>
      <c r="BF90" s="203">
        <f t="shared" si="5"/>
        <v>0</v>
      </c>
      <c r="BG90" s="203">
        <f t="shared" si="6"/>
        <v>0</v>
      </c>
      <c r="BH90" s="203">
        <f t="shared" si="7"/>
        <v>0</v>
      </c>
      <c r="BI90" s="203">
        <f t="shared" si="8"/>
        <v>0</v>
      </c>
      <c r="BJ90" s="24" t="s">
        <v>77</v>
      </c>
      <c r="BK90" s="203">
        <f t="shared" si="9"/>
        <v>0</v>
      </c>
      <c r="BL90" s="24" t="s">
        <v>87</v>
      </c>
      <c r="BM90" s="24" t="s">
        <v>238</v>
      </c>
    </row>
    <row r="91" spans="2:65" s="1" customFormat="1" ht="16.5" customHeight="1">
      <c r="B91" s="41"/>
      <c r="C91" s="192" t="s">
        <v>201</v>
      </c>
      <c r="D91" s="192" t="s">
        <v>149</v>
      </c>
      <c r="E91" s="193" t="s">
        <v>90</v>
      </c>
      <c r="F91" s="194" t="s">
        <v>942</v>
      </c>
      <c r="G91" s="195" t="s">
        <v>910</v>
      </c>
      <c r="H91" s="196">
        <v>1</v>
      </c>
      <c r="I91" s="197"/>
      <c r="J91" s="198">
        <f t="shared" si="0"/>
        <v>0</v>
      </c>
      <c r="K91" s="194" t="s">
        <v>21</v>
      </c>
      <c r="L91" s="61"/>
      <c r="M91" s="199" t="s">
        <v>21</v>
      </c>
      <c r="N91" s="200" t="s">
        <v>43</v>
      </c>
      <c r="O91" s="42"/>
      <c r="P91" s="201">
        <f t="shared" si="1"/>
        <v>0</v>
      </c>
      <c r="Q91" s="201">
        <v>0</v>
      </c>
      <c r="R91" s="201">
        <f t="shared" si="2"/>
        <v>0</v>
      </c>
      <c r="S91" s="201">
        <v>0</v>
      </c>
      <c r="T91" s="202">
        <f t="shared" si="3"/>
        <v>0</v>
      </c>
      <c r="AR91" s="24" t="s">
        <v>87</v>
      </c>
      <c r="AT91" s="24" t="s">
        <v>149</v>
      </c>
      <c r="AU91" s="24" t="s">
        <v>77</v>
      </c>
      <c r="AY91" s="24" t="s">
        <v>147</v>
      </c>
      <c r="BE91" s="203">
        <f t="shared" si="4"/>
        <v>0</v>
      </c>
      <c r="BF91" s="203">
        <f t="shared" si="5"/>
        <v>0</v>
      </c>
      <c r="BG91" s="203">
        <f t="shared" si="6"/>
        <v>0</v>
      </c>
      <c r="BH91" s="203">
        <f t="shared" si="7"/>
        <v>0</v>
      </c>
      <c r="BI91" s="203">
        <f t="shared" si="8"/>
        <v>0</v>
      </c>
      <c r="BJ91" s="24" t="s">
        <v>77</v>
      </c>
      <c r="BK91" s="203">
        <f t="shared" si="9"/>
        <v>0</v>
      </c>
      <c r="BL91" s="24" t="s">
        <v>87</v>
      </c>
      <c r="BM91" s="24" t="s">
        <v>247</v>
      </c>
    </row>
    <row r="92" spans="2:65" s="1" customFormat="1" ht="16.5" customHeight="1">
      <c r="B92" s="41"/>
      <c r="C92" s="192" t="s">
        <v>208</v>
      </c>
      <c r="D92" s="192" t="s">
        <v>149</v>
      </c>
      <c r="E92" s="193" t="s">
        <v>189</v>
      </c>
      <c r="F92" s="194" t="s">
        <v>943</v>
      </c>
      <c r="G92" s="195" t="s">
        <v>910</v>
      </c>
      <c r="H92" s="196">
        <v>23</v>
      </c>
      <c r="I92" s="197"/>
      <c r="J92" s="198">
        <f t="shared" si="0"/>
        <v>0</v>
      </c>
      <c r="K92" s="194" t="s">
        <v>21</v>
      </c>
      <c r="L92" s="61"/>
      <c r="M92" s="199" t="s">
        <v>21</v>
      </c>
      <c r="N92" s="200" t="s">
        <v>43</v>
      </c>
      <c r="O92" s="42"/>
      <c r="P92" s="201">
        <f t="shared" si="1"/>
        <v>0</v>
      </c>
      <c r="Q92" s="201">
        <v>0</v>
      </c>
      <c r="R92" s="201">
        <f t="shared" si="2"/>
        <v>0</v>
      </c>
      <c r="S92" s="201">
        <v>0</v>
      </c>
      <c r="T92" s="202">
        <f t="shared" si="3"/>
        <v>0</v>
      </c>
      <c r="AR92" s="24" t="s">
        <v>87</v>
      </c>
      <c r="AT92" s="24" t="s">
        <v>149</v>
      </c>
      <c r="AU92" s="24" t="s">
        <v>77</v>
      </c>
      <c r="AY92" s="24" t="s">
        <v>147</v>
      </c>
      <c r="BE92" s="203">
        <f t="shared" si="4"/>
        <v>0</v>
      </c>
      <c r="BF92" s="203">
        <f t="shared" si="5"/>
        <v>0</v>
      </c>
      <c r="BG92" s="203">
        <f t="shared" si="6"/>
        <v>0</v>
      </c>
      <c r="BH92" s="203">
        <f t="shared" si="7"/>
        <v>0</v>
      </c>
      <c r="BI92" s="203">
        <f t="shared" si="8"/>
        <v>0</v>
      </c>
      <c r="BJ92" s="24" t="s">
        <v>77</v>
      </c>
      <c r="BK92" s="203">
        <f t="shared" si="9"/>
        <v>0</v>
      </c>
      <c r="BL92" s="24" t="s">
        <v>87</v>
      </c>
      <c r="BM92" s="24" t="s">
        <v>255</v>
      </c>
    </row>
    <row r="93" spans="2:65" s="1" customFormat="1" ht="16.5" customHeight="1">
      <c r="B93" s="41"/>
      <c r="C93" s="192" t="s">
        <v>212</v>
      </c>
      <c r="D93" s="192" t="s">
        <v>149</v>
      </c>
      <c r="E93" s="193" t="s">
        <v>197</v>
      </c>
      <c r="F93" s="194" t="s">
        <v>944</v>
      </c>
      <c r="G93" s="195" t="s">
        <v>910</v>
      </c>
      <c r="H93" s="196">
        <v>44</v>
      </c>
      <c r="I93" s="197"/>
      <c r="J93" s="198">
        <f t="shared" si="0"/>
        <v>0</v>
      </c>
      <c r="K93" s="194" t="s">
        <v>21</v>
      </c>
      <c r="L93" s="61"/>
      <c r="M93" s="199" t="s">
        <v>21</v>
      </c>
      <c r="N93" s="200" t="s">
        <v>43</v>
      </c>
      <c r="O93" s="42"/>
      <c r="P93" s="201">
        <f t="shared" si="1"/>
        <v>0</v>
      </c>
      <c r="Q93" s="201">
        <v>0</v>
      </c>
      <c r="R93" s="201">
        <f t="shared" si="2"/>
        <v>0</v>
      </c>
      <c r="S93" s="201">
        <v>0</v>
      </c>
      <c r="T93" s="202">
        <f t="shared" si="3"/>
        <v>0</v>
      </c>
      <c r="AR93" s="24" t="s">
        <v>87</v>
      </c>
      <c r="AT93" s="24" t="s">
        <v>149</v>
      </c>
      <c r="AU93" s="24" t="s">
        <v>77</v>
      </c>
      <c r="AY93" s="24" t="s">
        <v>147</v>
      </c>
      <c r="BE93" s="203">
        <f t="shared" si="4"/>
        <v>0</v>
      </c>
      <c r="BF93" s="203">
        <f t="shared" si="5"/>
        <v>0</v>
      </c>
      <c r="BG93" s="203">
        <f t="shared" si="6"/>
        <v>0</v>
      </c>
      <c r="BH93" s="203">
        <f t="shared" si="7"/>
        <v>0</v>
      </c>
      <c r="BI93" s="203">
        <f t="shared" si="8"/>
        <v>0</v>
      </c>
      <c r="BJ93" s="24" t="s">
        <v>77</v>
      </c>
      <c r="BK93" s="203">
        <f t="shared" si="9"/>
        <v>0</v>
      </c>
      <c r="BL93" s="24" t="s">
        <v>87</v>
      </c>
      <c r="BM93" s="24" t="s">
        <v>264</v>
      </c>
    </row>
    <row r="94" spans="2:65" s="1" customFormat="1" ht="16.5" customHeight="1">
      <c r="B94" s="41"/>
      <c r="C94" s="192" t="s">
        <v>221</v>
      </c>
      <c r="D94" s="192" t="s">
        <v>149</v>
      </c>
      <c r="E94" s="193" t="s">
        <v>201</v>
      </c>
      <c r="F94" s="194" t="s">
        <v>945</v>
      </c>
      <c r="G94" s="195" t="s">
        <v>910</v>
      </c>
      <c r="H94" s="196">
        <v>25</v>
      </c>
      <c r="I94" s="197"/>
      <c r="J94" s="198">
        <f t="shared" si="0"/>
        <v>0</v>
      </c>
      <c r="K94" s="194" t="s">
        <v>21</v>
      </c>
      <c r="L94" s="61"/>
      <c r="M94" s="199" t="s">
        <v>21</v>
      </c>
      <c r="N94" s="200" t="s">
        <v>43</v>
      </c>
      <c r="O94" s="42"/>
      <c r="P94" s="201">
        <f t="shared" si="1"/>
        <v>0</v>
      </c>
      <c r="Q94" s="201">
        <v>0</v>
      </c>
      <c r="R94" s="201">
        <f t="shared" si="2"/>
        <v>0</v>
      </c>
      <c r="S94" s="201">
        <v>0</v>
      </c>
      <c r="T94" s="202">
        <f t="shared" si="3"/>
        <v>0</v>
      </c>
      <c r="AR94" s="24" t="s">
        <v>87</v>
      </c>
      <c r="AT94" s="24" t="s">
        <v>149</v>
      </c>
      <c r="AU94" s="24" t="s">
        <v>77</v>
      </c>
      <c r="AY94" s="24" t="s">
        <v>147</v>
      </c>
      <c r="BE94" s="203">
        <f t="shared" si="4"/>
        <v>0</v>
      </c>
      <c r="BF94" s="203">
        <f t="shared" si="5"/>
        <v>0</v>
      </c>
      <c r="BG94" s="203">
        <f t="shared" si="6"/>
        <v>0</v>
      </c>
      <c r="BH94" s="203">
        <f t="shared" si="7"/>
        <v>0</v>
      </c>
      <c r="BI94" s="203">
        <f t="shared" si="8"/>
        <v>0</v>
      </c>
      <c r="BJ94" s="24" t="s">
        <v>77</v>
      </c>
      <c r="BK94" s="203">
        <f t="shared" si="9"/>
        <v>0</v>
      </c>
      <c r="BL94" s="24" t="s">
        <v>87</v>
      </c>
      <c r="BM94" s="24" t="s">
        <v>271</v>
      </c>
    </row>
    <row r="95" spans="2:65" s="1" customFormat="1" ht="51" customHeight="1">
      <c r="B95" s="41"/>
      <c r="C95" s="192" t="s">
        <v>226</v>
      </c>
      <c r="D95" s="192" t="s">
        <v>149</v>
      </c>
      <c r="E95" s="193" t="s">
        <v>208</v>
      </c>
      <c r="F95" s="194" t="s">
        <v>946</v>
      </c>
      <c r="G95" s="195" t="s">
        <v>396</v>
      </c>
      <c r="H95" s="196">
        <v>8</v>
      </c>
      <c r="I95" s="197"/>
      <c r="J95" s="198">
        <f t="shared" si="0"/>
        <v>0</v>
      </c>
      <c r="K95" s="194" t="s">
        <v>21</v>
      </c>
      <c r="L95" s="61"/>
      <c r="M95" s="199" t="s">
        <v>21</v>
      </c>
      <c r="N95" s="200" t="s">
        <v>43</v>
      </c>
      <c r="O95" s="42"/>
      <c r="P95" s="201">
        <f t="shared" si="1"/>
        <v>0</v>
      </c>
      <c r="Q95" s="201">
        <v>0</v>
      </c>
      <c r="R95" s="201">
        <f t="shared" si="2"/>
        <v>0</v>
      </c>
      <c r="S95" s="201">
        <v>0</v>
      </c>
      <c r="T95" s="202">
        <f t="shared" si="3"/>
        <v>0</v>
      </c>
      <c r="AR95" s="24" t="s">
        <v>87</v>
      </c>
      <c r="AT95" s="24" t="s">
        <v>149</v>
      </c>
      <c r="AU95" s="24" t="s">
        <v>77</v>
      </c>
      <c r="AY95" s="24" t="s">
        <v>147</v>
      </c>
      <c r="BE95" s="203">
        <f t="shared" si="4"/>
        <v>0</v>
      </c>
      <c r="BF95" s="203">
        <f t="shared" si="5"/>
        <v>0</v>
      </c>
      <c r="BG95" s="203">
        <f t="shared" si="6"/>
        <v>0</v>
      </c>
      <c r="BH95" s="203">
        <f t="shared" si="7"/>
        <v>0</v>
      </c>
      <c r="BI95" s="203">
        <f t="shared" si="8"/>
        <v>0</v>
      </c>
      <c r="BJ95" s="24" t="s">
        <v>77</v>
      </c>
      <c r="BK95" s="203">
        <f t="shared" si="9"/>
        <v>0</v>
      </c>
      <c r="BL95" s="24" t="s">
        <v>87</v>
      </c>
      <c r="BM95" s="24" t="s">
        <v>281</v>
      </c>
    </row>
    <row r="96" spans="2:63" s="10" customFormat="1" ht="37.35" customHeight="1">
      <c r="B96" s="176"/>
      <c r="C96" s="177"/>
      <c r="D96" s="178" t="s">
        <v>71</v>
      </c>
      <c r="E96" s="179" t="s">
        <v>894</v>
      </c>
      <c r="F96" s="179" t="s">
        <v>947</v>
      </c>
      <c r="G96" s="177"/>
      <c r="H96" s="177"/>
      <c r="I96" s="180"/>
      <c r="J96" s="181">
        <f>BK96</f>
        <v>0</v>
      </c>
      <c r="K96" s="177"/>
      <c r="L96" s="182"/>
      <c r="M96" s="183"/>
      <c r="N96" s="184"/>
      <c r="O96" s="184"/>
      <c r="P96" s="185">
        <f>SUM(P97:P103)</f>
        <v>0</v>
      </c>
      <c r="Q96" s="184"/>
      <c r="R96" s="185">
        <f>SUM(R97:R103)</f>
        <v>0</v>
      </c>
      <c r="S96" s="184"/>
      <c r="T96" s="186">
        <f>SUM(T97:T103)</f>
        <v>0</v>
      </c>
      <c r="AR96" s="187" t="s">
        <v>77</v>
      </c>
      <c r="AT96" s="188" t="s">
        <v>71</v>
      </c>
      <c r="AU96" s="188" t="s">
        <v>72</v>
      </c>
      <c r="AY96" s="187" t="s">
        <v>147</v>
      </c>
      <c r="BK96" s="189">
        <f>SUM(BK97:BK103)</f>
        <v>0</v>
      </c>
    </row>
    <row r="97" spans="2:65" s="1" customFormat="1" ht="16.5" customHeight="1">
      <c r="B97" s="41"/>
      <c r="C97" s="192" t="s">
        <v>233</v>
      </c>
      <c r="D97" s="192" t="s">
        <v>149</v>
      </c>
      <c r="E97" s="193" t="s">
        <v>896</v>
      </c>
      <c r="F97" s="194" t="s">
        <v>948</v>
      </c>
      <c r="G97" s="195" t="s">
        <v>177</v>
      </c>
      <c r="H97" s="196">
        <v>750</v>
      </c>
      <c r="I97" s="197"/>
      <c r="J97" s="198">
        <f aca="true" t="shared" si="10" ref="J97:J103">ROUND(I97*H97,2)</f>
        <v>0</v>
      </c>
      <c r="K97" s="194" t="s">
        <v>21</v>
      </c>
      <c r="L97" s="61"/>
      <c r="M97" s="199" t="s">
        <v>21</v>
      </c>
      <c r="N97" s="200" t="s">
        <v>43</v>
      </c>
      <c r="O97" s="42"/>
      <c r="P97" s="201">
        <f aca="true" t="shared" si="11" ref="P97:P103">O97*H97</f>
        <v>0</v>
      </c>
      <c r="Q97" s="201">
        <v>0</v>
      </c>
      <c r="R97" s="201">
        <f aca="true" t="shared" si="12" ref="R97:R103">Q97*H97</f>
        <v>0</v>
      </c>
      <c r="S97" s="201">
        <v>0</v>
      </c>
      <c r="T97" s="202">
        <f aca="true" t="shared" si="13" ref="T97:T103">S97*H97</f>
        <v>0</v>
      </c>
      <c r="AR97" s="24" t="s">
        <v>87</v>
      </c>
      <c r="AT97" s="24" t="s">
        <v>149</v>
      </c>
      <c r="AU97" s="24" t="s">
        <v>77</v>
      </c>
      <c r="AY97" s="24" t="s">
        <v>147</v>
      </c>
      <c r="BE97" s="203">
        <f aca="true" t="shared" si="14" ref="BE97:BE103">IF(N97="základní",J97,0)</f>
        <v>0</v>
      </c>
      <c r="BF97" s="203">
        <f aca="true" t="shared" si="15" ref="BF97:BF103">IF(N97="snížená",J97,0)</f>
        <v>0</v>
      </c>
      <c r="BG97" s="203">
        <f aca="true" t="shared" si="16" ref="BG97:BG103">IF(N97="zákl. přenesená",J97,0)</f>
        <v>0</v>
      </c>
      <c r="BH97" s="203">
        <f aca="true" t="shared" si="17" ref="BH97:BH103">IF(N97="sníž. přenesená",J97,0)</f>
        <v>0</v>
      </c>
      <c r="BI97" s="203">
        <f aca="true" t="shared" si="18" ref="BI97:BI103">IF(N97="nulová",J97,0)</f>
        <v>0</v>
      </c>
      <c r="BJ97" s="24" t="s">
        <v>77</v>
      </c>
      <c r="BK97" s="203">
        <f aca="true" t="shared" si="19" ref="BK97:BK103">ROUND(I97*H97,2)</f>
        <v>0</v>
      </c>
      <c r="BL97" s="24" t="s">
        <v>87</v>
      </c>
      <c r="BM97" s="24" t="s">
        <v>293</v>
      </c>
    </row>
    <row r="98" spans="2:65" s="1" customFormat="1" ht="16.5" customHeight="1">
      <c r="B98" s="41"/>
      <c r="C98" s="192" t="s">
        <v>238</v>
      </c>
      <c r="D98" s="192" t="s">
        <v>149</v>
      </c>
      <c r="E98" s="193" t="s">
        <v>898</v>
      </c>
      <c r="F98" s="194" t="s">
        <v>949</v>
      </c>
      <c r="G98" s="195" t="s">
        <v>177</v>
      </c>
      <c r="H98" s="196">
        <v>10</v>
      </c>
      <c r="I98" s="197"/>
      <c r="J98" s="198">
        <f t="shared" si="10"/>
        <v>0</v>
      </c>
      <c r="K98" s="194" t="s">
        <v>21</v>
      </c>
      <c r="L98" s="61"/>
      <c r="M98" s="199" t="s">
        <v>21</v>
      </c>
      <c r="N98" s="200" t="s">
        <v>43</v>
      </c>
      <c r="O98" s="42"/>
      <c r="P98" s="201">
        <f t="shared" si="11"/>
        <v>0</v>
      </c>
      <c r="Q98" s="201">
        <v>0</v>
      </c>
      <c r="R98" s="201">
        <f t="shared" si="12"/>
        <v>0</v>
      </c>
      <c r="S98" s="201">
        <v>0</v>
      </c>
      <c r="T98" s="202">
        <f t="shared" si="13"/>
        <v>0</v>
      </c>
      <c r="AR98" s="24" t="s">
        <v>87</v>
      </c>
      <c r="AT98" s="24" t="s">
        <v>149</v>
      </c>
      <c r="AU98" s="24" t="s">
        <v>77</v>
      </c>
      <c r="AY98" s="24" t="s">
        <v>147</v>
      </c>
      <c r="BE98" s="203">
        <f t="shared" si="14"/>
        <v>0</v>
      </c>
      <c r="BF98" s="203">
        <f t="shared" si="15"/>
        <v>0</v>
      </c>
      <c r="BG98" s="203">
        <f t="shared" si="16"/>
        <v>0</v>
      </c>
      <c r="BH98" s="203">
        <f t="shared" si="17"/>
        <v>0</v>
      </c>
      <c r="BI98" s="203">
        <f t="shared" si="18"/>
        <v>0</v>
      </c>
      <c r="BJ98" s="24" t="s">
        <v>77</v>
      </c>
      <c r="BK98" s="203">
        <f t="shared" si="19"/>
        <v>0</v>
      </c>
      <c r="BL98" s="24" t="s">
        <v>87</v>
      </c>
      <c r="BM98" s="24" t="s">
        <v>303</v>
      </c>
    </row>
    <row r="99" spans="2:65" s="1" customFormat="1" ht="16.5" customHeight="1">
      <c r="B99" s="41"/>
      <c r="C99" s="192" t="s">
        <v>10</v>
      </c>
      <c r="D99" s="192" t="s">
        <v>149</v>
      </c>
      <c r="E99" s="193" t="s">
        <v>900</v>
      </c>
      <c r="F99" s="194" t="s">
        <v>950</v>
      </c>
      <c r="G99" s="195" t="s">
        <v>177</v>
      </c>
      <c r="H99" s="196">
        <v>600</v>
      </c>
      <c r="I99" s="197"/>
      <c r="J99" s="198">
        <f t="shared" si="10"/>
        <v>0</v>
      </c>
      <c r="K99" s="194" t="s">
        <v>21</v>
      </c>
      <c r="L99" s="61"/>
      <c r="M99" s="199" t="s">
        <v>21</v>
      </c>
      <c r="N99" s="200" t="s">
        <v>43</v>
      </c>
      <c r="O99" s="42"/>
      <c r="P99" s="201">
        <f t="shared" si="11"/>
        <v>0</v>
      </c>
      <c r="Q99" s="201">
        <v>0</v>
      </c>
      <c r="R99" s="201">
        <f t="shared" si="12"/>
        <v>0</v>
      </c>
      <c r="S99" s="201">
        <v>0</v>
      </c>
      <c r="T99" s="202">
        <f t="shared" si="13"/>
        <v>0</v>
      </c>
      <c r="AR99" s="24" t="s">
        <v>87</v>
      </c>
      <c r="AT99" s="24" t="s">
        <v>149</v>
      </c>
      <c r="AU99" s="24" t="s">
        <v>77</v>
      </c>
      <c r="AY99" s="24" t="s">
        <v>147</v>
      </c>
      <c r="BE99" s="203">
        <f t="shared" si="14"/>
        <v>0</v>
      </c>
      <c r="BF99" s="203">
        <f t="shared" si="15"/>
        <v>0</v>
      </c>
      <c r="BG99" s="203">
        <f t="shared" si="16"/>
        <v>0</v>
      </c>
      <c r="BH99" s="203">
        <f t="shared" si="17"/>
        <v>0</v>
      </c>
      <c r="BI99" s="203">
        <f t="shared" si="18"/>
        <v>0</v>
      </c>
      <c r="BJ99" s="24" t="s">
        <v>77</v>
      </c>
      <c r="BK99" s="203">
        <f t="shared" si="19"/>
        <v>0</v>
      </c>
      <c r="BL99" s="24" t="s">
        <v>87</v>
      </c>
      <c r="BM99" s="24" t="s">
        <v>314</v>
      </c>
    </row>
    <row r="100" spans="2:65" s="1" customFormat="1" ht="16.5" customHeight="1">
      <c r="B100" s="41"/>
      <c r="C100" s="192" t="s">
        <v>247</v>
      </c>
      <c r="D100" s="192" t="s">
        <v>149</v>
      </c>
      <c r="E100" s="193" t="s">
        <v>885</v>
      </c>
      <c r="F100" s="194" t="s">
        <v>951</v>
      </c>
      <c r="G100" s="195" t="s">
        <v>177</v>
      </c>
      <c r="H100" s="196">
        <v>10</v>
      </c>
      <c r="I100" s="197"/>
      <c r="J100" s="198">
        <f t="shared" si="10"/>
        <v>0</v>
      </c>
      <c r="K100" s="194" t="s">
        <v>21</v>
      </c>
      <c r="L100" s="61"/>
      <c r="M100" s="199" t="s">
        <v>21</v>
      </c>
      <c r="N100" s="200" t="s">
        <v>43</v>
      </c>
      <c r="O100" s="42"/>
      <c r="P100" s="201">
        <f t="shared" si="11"/>
        <v>0</v>
      </c>
      <c r="Q100" s="201">
        <v>0</v>
      </c>
      <c r="R100" s="201">
        <f t="shared" si="12"/>
        <v>0</v>
      </c>
      <c r="S100" s="201">
        <v>0</v>
      </c>
      <c r="T100" s="202">
        <f t="shared" si="13"/>
        <v>0</v>
      </c>
      <c r="AR100" s="24" t="s">
        <v>87</v>
      </c>
      <c r="AT100" s="24" t="s">
        <v>149</v>
      </c>
      <c r="AU100" s="24" t="s">
        <v>77</v>
      </c>
      <c r="AY100" s="24" t="s">
        <v>147</v>
      </c>
      <c r="BE100" s="203">
        <f t="shared" si="14"/>
        <v>0</v>
      </c>
      <c r="BF100" s="203">
        <f t="shared" si="15"/>
        <v>0</v>
      </c>
      <c r="BG100" s="203">
        <f t="shared" si="16"/>
        <v>0</v>
      </c>
      <c r="BH100" s="203">
        <f t="shared" si="17"/>
        <v>0</v>
      </c>
      <c r="BI100" s="203">
        <f t="shared" si="18"/>
        <v>0</v>
      </c>
      <c r="BJ100" s="24" t="s">
        <v>77</v>
      </c>
      <c r="BK100" s="203">
        <f t="shared" si="19"/>
        <v>0</v>
      </c>
      <c r="BL100" s="24" t="s">
        <v>87</v>
      </c>
      <c r="BM100" s="24" t="s">
        <v>324</v>
      </c>
    </row>
    <row r="101" spans="2:65" s="1" customFormat="1" ht="16.5" customHeight="1">
      <c r="B101" s="41"/>
      <c r="C101" s="192" t="s">
        <v>251</v>
      </c>
      <c r="D101" s="192" t="s">
        <v>149</v>
      </c>
      <c r="E101" s="193" t="s">
        <v>904</v>
      </c>
      <c r="F101" s="194" t="s">
        <v>952</v>
      </c>
      <c r="G101" s="195" t="s">
        <v>177</v>
      </c>
      <c r="H101" s="196">
        <v>15</v>
      </c>
      <c r="I101" s="197"/>
      <c r="J101" s="198">
        <f t="shared" si="10"/>
        <v>0</v>
      </c>
      <c r="K101" s="194" t="s">
        <v>21</v>
      </c>
      <c r="L101" s="61"/>
      <c r="M101" s="199" t="s">
        <v>21</v>
      </c>
      <c r="N101" s="200" t="s">
        <v>43</v>
      </c>
      <c r="O101" s="42"/>
      <c r="P101" s="201">
        <f t="shared" si="11"/>
        <v>0</v>
      </c>
      <c r="Q101" s="201">
        <v>0</v>
      </c>
      <c r="R101" s="201">
        <f t="shared" si="12"/>
        <v>0</v>
      </c>
      <c r="S101" s="201">
        <v>0</v>
      </c>
      <c r="T101" s="202">
        <f t="shared" si="13"/>
        <v>0</v>
      </c>
      <c r="AR101" s="24" t="s">
        <v>87</v>
      </c>
      <c r="AT101" s="24" t="s">
        <v>149</v>
      </c>
      <c r="AU101" s="24" t="s">
        <v>77</v>
      </c>
      <c r="AY101" s="24" t="s">
        <v>147</v>
      </c>
      <c r="BE101" s="203">
        <f t="shared" si="14"/>
        <v>0</v>
      </c>
      <c r="BF101" s="203">
        <f t="shared" si="15"/>
        <v>0</v>
      </c>
      <c r="BG101" s="203">
        <f t="shared" si="16"/>
        <v>0</v>
      </c>
      <c r="BH101" s="203">
        <f t="shared" si="17"/>
        <v>0</v>
      </c>
      <c r="BI101" s="203">
        <f t="shared" si="18"/>
        <v>0</v>
      </c>
      <c r="BJ101" s="24" t="s">
        <v>77</v>
      </c>
      <c r="BK101" s="203">
        <f t="shared" si="19"/>
        <v>0</v>
      </c>
      <c r="BL101" s="24" t="s">
        <v>87</v>
      </c>
      <c r="BM101" s="24" t="s">
        <v>335</v>
      </c>
    </row>
    <row r="102" spans="2:65" s="1" customFormat="1" ht="16.5" customHeight="1">
      <c r="B102" s="41"/>
      <c r="C102" s="192" t="s">
        <v>255</v>
      </c>
      <c r="D102" s="192" t="s">
        <v>149</v>
      </c>
      <c r="E102" s="193" t="s">
        <v>906</v>
      </c>
      <c r="F102" s="194" t="s">
        <v>953</v>
      </c>
      <c r="G102" s="195" t="s">
        <v>177</v>
      </c>
      <c r="H102" s="196">
        <v>100</v>
      </c>
      <c r="I102" s="197"/>
      <c r="J102" s="198">
        <f t="shared" si="10"/>
        <v>0</v>
      </c>
      <c r="K102" s="194" t="s">
        <v>21</v>
      </c>
      <c r="L102" s="61"/>
      <c r="M102" s="199" t="s">
        <v>21</v>
      </c>
      <c r="N102" s="200" t="s">
        <v>43</v>
      </c>
      <c r="O102" s="42"/>
      <c r="P102" s="201">
        <f t="shared" si="11"/>
        <v>0</v>
      </c>
      <c r="Q102" s="201">
        <v>0</v>
      </c>
      <c r="R102" s="201">
        <f t="shared" si="12"/>
        <v>0</v>
      </c>
      <c r="S102" s="201">
        <v>0</v>
      </c>
      <c r="T102" s="202">
        <f t="shared" si="13"/>
        <v>0</v>
      </c>
      <c r="AR102" s="24" t="s">
        <v>87</v>
      </c>
      <c r="AT102" s="24" t="s">
        <v>149</v>
      </c>
      <c r="AU102" s="24" t="s">
        <v>77</v>
      </c>
      <c r="AY102" s="24" t="s">
        <v>147</v>
      </c>
      <c r="BE102" s="203">
        <f t="shared" si="14"/>
        <v>0</v>
      </c>
      <c r="BF102" s="203">
        <f t="shared" si="15"/>
        <v>0</v>
      </c>
      <c r="BG102" s="203">
        <f t="shared" si="16"/>
        <v>0</v>
      </c>
      <c r="BH102" s="203">
        <f t="shared" si="17"/>
        <v>0</v>
      </c>
      <c r="BI102" s="203">
        <f t="shared" si="18"/>
        <v>0</v>
      </c>
      <c r="BJ102" s="24" t="s">
        <v>77</v>
      </c>
      <c r="BK102" s="203">
        <f t="shared" si="19"/>
        <v>0</v>
      </c>
      <c r="BL102" s="24" t="s">
        <v>87</v>
      </c>
      <c r="BM102" s="24" t="s">
        <v>345</v>
      </c>
    </row>
    <row r="103" spans="2:65" s="1" customFormat="1" ht="16.5" customHeight="1">
      <c r="B103" s="41"/>
      <c r="C103" s="192" t="s">
        <v>259</v>
      </c>
      <c r="D103" s="192" t="s">
        <v>149</v>
      </c>
      <c r="E103" s="193" t="s">
        <v>954</v>
      </c>
      <c r="F103" s="194" t="s">
        <v>953</v>
      </c>
      <c r="G103" s="195" t="s">
        <v>177</v>
      </c>
      <c r="H103" s="196">
        <v>100</v>
      </c>
      <c r="I103" s="197"/>
      <c r="J103" s="198">
        <f t="shared" si="10"/>
        <v>0</v>
      </c>
      <c r="K103" s="194" t="s">
        <v>21</v>
      </c>
      <c r="L103" s="61"/>
      <c r="M103" s="199" t="s">
        <v>21</v>
      </c>
      <c r="N103" s="200" t="s">
        <v>43</v>
      </c>
      <c r="O103" s="42"/>
      <c r="P103" s="201">
        <f t="shared" si="11"/>
        <v>0</v>
      </c>
      <c r="Q103" s="201">
        <v>0</v>
      </c>
      <c r="R103" s="201">
        <f t="shared" si="12"/>
        <v>0</v>
      </c>
      <c r="S103" s="201">
        <v>0</v>
      </c>
      <c r="T103" s="202">
        <f t="shared" si="13"/>
        <v>0</v>
      </c>
      <c r="AR103" s="24" t="s">
        <v>87</v>
      </c>
      <c r="AT103" s="24" t="s">
        <v>149</v>
      </c>
      <c r="AU103" s="24" t="s">
        <v>77</v>
      </c>
      <c r="AY103" s="24" t="s">
        <v>147</v>
      </c>
      <c r="BE103" s="203">
        <f t="shared" si="14"/>
        <v>0</v>
      </c>
      <c r="BF103" s="203">
        <f t="shared" si="15"/>
        <v>0</v>
      </c>
      <c r="BG103" s="203">
        <f t="shared" si="16"/>
        <v>0</v>
      </c>
      <c r="BH103" s="203">
        <f t="shared" si="17"/>
        <v>0</v>
      </c>
      <c r="BI103" s="203">
        <f t="shared" si="18"/>
        <v>0</v>
      </c>
      <c r="BJ103" s="24" t="s">
        <v>77</v>
      </c>
      <c r="BK103" s="203">
        <f t="shared" si="19"/>
        <v>0</v>
      </c>
      <c r="BL103" s="24" t="s">
        <v>87</v>
      </c>
      <c r="BM103" s="24" t="s">
        <v>955</v>
      </c>
    </row>
    <row r="104" spans="2:63" s="10" customFormat="1" ht="37.35" customHeight="1">
      <c r="B104" s="176"/>
      <c r="C104" s="177"/>
      <c r="D104" s="178" t="s">
        <v>71</v>
      </c>
      <c r="E104" s="179" t="s">
        <v>956</v>
      </c>
      <c r="F104" s="179" t="s">
        <v>957</v>
      </c>
      <c r="G104" s="177"/>
      <c r="H104" s="177"/>
      <c r="I104" s="180"/>
      <c r="J104" s="181">
        <f>BK104</f>
        <v>0</v>
      </c>
      <c r="K104" s="177"/>
      <c r="L104" s="182"/>
      <c r="M104" s="183"/>
      <c r="N104" s="184"/>
      <c r="O104" s="184"/>
      <c r="P104" s="185">
        <f>SUM(P105:P106)</f>
        <v>0</v>
      </c>
      <c r="Q104" s="184"/>
      <c r="R104" s="185">
        <f>SUM(R105:R106)</f>
        <v>0</v>
      </c>
      <c r="S104" s="184"/>
      <c r="T104" s="186">
        <f>SUM(T105:T106)</f>
        <v>0</v>
      </c>
      <c r="AR104" s="187" t="s">
        <v>77</v>
      </c>
      <c r="AT104" s="188" t="s">
        <v>71</v>
      </c>
      <c r="AU104" s="188" t="s">
        <v>72</v>
      </c>
      <c r="AY104" s="187" t="s">
        <v>147</v>
      </c>
      <c r="BK104" s="189">
        <f>SUM(BK105:BK106)</f>
        <v>0</v>
      </c>
    </row>
    <row r="105" spans="2:65" s="1" customFormat="1" ht="16.5" customHeight="1">
      <c r="B105" s="41"/>
      <c r="C105" s="192" t="s">
        <v>264</v>
      </c>
      <c r="D105" s="192" t="s">
        <v>149</v>
      </c>
      <c r="E105" s="193" t="s">
        <v>958</v>
      </c>
      <c r="F105" s="194" t="s">
        <v>959</v>
      </c>
      <c r="G105" s="195" t="s">
        <v>910</v>
      </c>
      <c r="H105" s="196">
        <v>1</v>
      </c>
      <c r="I105" s="197"/>
      <c r="J105" s="198">
        <f>ROUND(I105*H105,2)</f>
        <v>0</v>
      </c>
      <c r="K105" s="194" t="s">
        <v>21</v>
      </c>
      <c r="L105" s="61"/>
      <c r="M105" s="199" t="s">
        <v>21</v>
      </c>
      <c r="N105" s="200" t="s">
        <v>43</v>
      </c>
      <c r="O105" s="42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87</v>
      </c>
      <c r="AT105" s="24" t="s">
        <v>149</v>
      </c>
      <c r="AU105" s="24" t="s">
        <v>77</v>
      </c>
      <c r="AY105" s="24" t="s">
        <v>147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77</v>
      </c>
      <c r="BK105" s="203">
        <f>ROUND(I105*H105,2)</f>
        <v>0</v>
      </c>
      <c r="BL105" s="24" t="s">
        <v>87</v>
      </c>
      <c r="BM105" s="24" t="s">
        <v>359</v>
      </c>
    </row>
    <row r="106" spans="2:65" s="1" customFormat="1" ht="16.5" customHeight="1">
      <c r="B106" s="41"/>
      <c r="C106" s="192" t="s">
        <v>9</v>
      </c>
      <c r="D106" s="192" t="s">
        <v>149</v>
      </c>
      <c r="E106" s="193" t="s">
        <v>960</v>
      </c>
      <c r="F106" s="194" t="s">
        <v>961</v>
      </c>
      <c r="G106" s="195" t="s">
        <v>910</v>
      </c>
      <c r="H106" s="196">
        <v>1</v>
      </c>
      <c r="I106" s="197"/>
      <c r="J106" s="198">
        <f>ROUND(I106*H106,2)</f>
        <v>0</v>
      </c>
      <c r="K106" s="194" t="s">
        <v>21</v>
      </c>
      <c r="L106" s="61"/>
      <c r="M106" s="199" t="s">
        <v>21</v>
      </c>
      <c r="N106" s="200" t="s">
        <v>43</v>
      </c>
      <c r="O106" s="42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87</v>
      </c>
      <c r="AT106" s="24" t="s">
        <v>149</v>
      </c>
      <c r="AU106" s="24" t="s">
        <v>77</v>
      </c>
      <c r="AY106" s="24" t="s">
        <v>147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77</v>
      </c>
      <c r="BK106" s="203">
        <f>ROUND(I106*H106,2)</f>
        <v>0</v>
      </c>
      <c r="BL106" s="24" t="s">
        <v>87</v>
      </c>
      <c r="BM106" s="24" t="s">
        <v>425</v>
      </c>
    </row>
    <row r="107" spans="2:63" s="10" customFormat="1" ht="37.35" customHeight="1">
      <c r="B107" s="176"/>
      <c r="C107" s="177"/>
      <c r="D107" s="178" t="s">
        <v>71</v>
      </c>
      <c r="E107" s="179" t="s">
        <v>962</v>
      </c>
      <c r="F107" s="179" t="s">
        <v>963</v>
      </c>
      <c r="G107" s="177"/>
      <c r="H107" s="177"/>
      <c r="I107" s="180"/>
      <c r="J107" s="181">
        <f>BK107</f>
        <v>0</v>
      </c>
      <c r="K107" s="177"/>
      <c r="L107" s="182"/>
      <c r="M107" s="183"/>
      <c r="N107" s="184"/>
      <c r="O107" s="184"/>
      <c r="P107" s="185">
        <f>SUM(P108:P111)</f>
        <v>0</v>
      </c>
      <c r="Q107" s="184"/>
      <c r="R107" s="185">
        <f>SUM(R108:R111)</f>
        <v>0</v>
      </c>
      <c r="S107" s="184"/>
      <c r="T107" s="186">
        <f>SUM(T108:T111)</f>
        <v>0</v>
      </c>
      <c r="AR107" s="187" t="s">
        <v>77</v>
      </c>
      <c r="AT107" s="188" t="s">
        <v>71</v>
      </c>
      <c r="AU107" s="188" t="s">
        <v>72</v>
      </c>
      <c r="AY107" s="187" t="s">
        <v>147</v>
      </c>
      <c r="BK107" s="189">
        <f>SUM(BK108:BK111)</f>
        <v>0</v>
      </c>
    </row>
    <row r="108" spans="2:65" s="1" customFormat="1" ht="16.5" customHeight="1">
      <c r="B108" s="41"/>
      <c r="C108" s="192" t="s">
        <v>271</v>
      </c>
      <c r="D108" s="192" t="s">
        <v>149</v>
      </c>
      <c r="E108" s="193" t="s">
        <v>964</v>
      </c>
      <c r="F108" s="194" t="s">
        <v>965</v>
      </c>
      <c r="G108" s="195" t="s">
        <v>152</v>
      </c>
      <c r="H108" s="196">
        <v>2</v>
      </c>
      <c r="I108" s="197"/>
      <c r="J108" s="198">
        <f>ROUND(I108*H108,2)</f>
        <v>0</v>
      </c>
      <c r="K108" s="194" t="s">
        <v>21</v>
      </c>
      <c r="L108" s="61"/>
      <c r="M108" s="199" t="s">
        <v>21</v>
      </c>
      <c r="N108" s="200" t="s">
        <v>43</v>
      </c>
      <c r="O108" s="42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87</v>
      </c>
      <c r="AT108" s="24" t="s">
        <v>149</v>
      </c>
      <c r="AU108" s="24" t="s">
        <v>77</v>
      </c>
      <c r="AY108" s="24" t="s">
        <v>147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77</v>
      </c>
      <c r="BK108" s="203">
        <f>ROUND(I108*H108,2)</f>
        <v>0</v>
      </c>
      <c r="BL108" s="24" t="s">
        <v>87</v>
      </c>
      <c r="BM108" s="24" t="s">
        <v>435</v>
      </c>
    </row>
    <row r="109" spans="2:65" s="1" customFormat="1" ht="16.5" customHeight="1">
      <c r="B109" s="41"/>
      <c r="C109" s="192" t="s">
        <v>276</v>
      </c>
      <c r="D109" s="192" t="s">
        <v>149</v>
      </c>
      <c r="E109" s="193" t="s">
        <v>966</v>
      </c>
      <c r="F109" s="194" t="s">
        <v>967</v>
      </c>
      <c r="G109" s="195" t="s">
        <v>396</v>
      </c>
      <c r="H109" s="196">
        <v>1</v>
      </c>
      <c r="I109" s="197"/>
      <c r="J109" s="198">
        <f>ROUND(I109*H109,2)</f>
        <v>0</v>
      </c>
      <c r="K109" s="194" t="s">
        <v>21</v>
      </c>
      <c r="L109" s="61"/>
      <c r="M109" s="199" t="s">
        <v>21</v>
      </c>
      <c r="N109" s="200" t="s">
        <v>43</v>
      </c>
      <c r="O109" s="42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4" t="s">
        <v>87</v>
      </c>
      <c r="AT109" s="24" t="s">
        <v>149</v>
      </c>
      <c r="AU109" s="24" t="s">
        <v>77</v>
      </c>
      <c r="AY109" s="24" t="s">
        <v>147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77</v>
      </c>
      <c r="BK109" s="203">
        <f>ROUND(I109*H109,2)</f>
        <v>0</v>
      </c>
      <c r="BL109" s="24" t="s">
        <v>87</v>
      </c>
      <c r="BM109" s="24" t="s">
        <v>445</v>
      </c>
    </row>
    <row r="110" spans="2:65" s="1" customFormat="1" ht="16.5" customHeight="1">
      <c r="B110" s="41"/>
      <c r="C110" s="192" t="s">
        <v>281</v>
      </c>
      <c r="D110" s="192" t="s">
        <v>149</v>
      </c>
      <c r="E110" s="193" t="s">
        <v>968</v>
      </c>
      <c r="F110" s="194" t="s">
        <v>969</v>
      </c>
      <c r="G110" s="195" t="s">
        <v>970</v>
      </c>
      <c r="H110" s="196">
        <v>20</v>
      </c>
      <c r="I110" s="197"/>
      <c r="J110" s="198">
        <f>ROUND(I110*H110,2)</f>
        <v>0</v>
      </c>
      <c r="K110" s="194" t="s">
        <v>21</v>
      </c>
      <c r="L110" s="61"/>
      <c r="M110" s="199" t="s">
        <v>21</v>
      </c>
      <c r="N110" s="200" t="s">
        <v>43</v>
      </c>
      <c r="O110" s="42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87</v>
      </c>
      <c r="AT110" s="24" t="s">
        <v>149</v>
      </c>
      <c r="AU110" s="24" t="s">
        <v>77</v>
      </c>
      <c r="AY110" s="24" t="s">
        <v>147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77</v>
      </c>
      <c r="BK110" s="203">
        <f>ROUND(I110*H110,2)</f>
        <v>0</v>
      </c>
      <c r="BL110" s="24" t="s">
        <v>87</v>
      </c>
      <c r="BM110" s="24" t="s">
        <v>457</v>
      </c>
    </row>
    <row r="111" spans="2:65" s="1" customFormat="1" ht="16.5" customHeight="1">
      <c r="B111" s="41"/>
      <c r="C111" s="192" t="s">
        <v>293</v>
      </c>
      <c r="D111" s="192" t="s">
        <v>149</v>
      </c>
      <c r="E111" s="193" t="s">
        <v>971</v>
      </c>
      <c r="F111" s="194" t="s">
        <v>972</v>
      </c>
      <c r="G111" s="195" t="s">
        <v>910</v>
      </c>
      <c r="H111" s="196">
        <v>1</v>
      </c>
      <c r="I111" s="197"/>
      <c r="J111" s="198">
        <f>ROUND(I111*H111,2)</f>
        <v>0</v>
      </c>
      <c r="K111" s="194" t="s">
        <v>21</v>
      </c>
      <c r="L111" s="61"/>
      <c r="M111" s="199" t="s">
        <v>21</v>
      </c>
      <c r="N111" s="258" t="s">
        <v>43</v>
      </c>
      <c r="O111" s="259"/>
      <c r="P111" s="260">
        <f>O111*H111</f>
        <v>0</v>
      </c>
      <c r="Q111" s="260">
        <v>0</v>
      </c>
      <c r="R111" s="260">
        <f>Q111*H111</f>
        <v>0</v>
      </c>
      <c r="S111" s="260">
        <v>0</v>
      </c>
      <c r="T111" s="261">
        <f>S111*H111</f>
        <v>0</v>
      </c>
      <c r="AR111" s="24" t="s">
        <v>87</v>
      </c>
      <c r="AT111" s="24" t="s">
        <v>149</v>
      </c>
      <c r="AU111" s="24" t="s">
        <v>77</v>
      </c>
      <c r="AY111" s="24" t="s">
        <v>147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77</v>
      </c>
      <c r="BK111" s="203">
        <f>ROUND(I111*H111,2)</f>
        <v>0</v>
      </c>
      <c r="BL111" s="24" t="s">
        <v>87</v>
      </c>
      <c r="BM111" s="24" t="s">
        <v>973</v>
      </c>
    </row>
    <row r="112" spans="2:12" s="1" customFormat="1" ht="6.9" customHeight="1">
      <c r="B112" s="56"/>
      <c r="C112" s="57"/>
      <c r="D112" s="57"/>
      <c r="E112" s="57"/>
      <c r="F112" s="57"/>
      <c r="G112" s="57"/>
      <c r="H112" s="57"/>
      <c r="I112" s="139"/>
      <c r="J112" s="57"/>
      <c r="K112" s="57"/>
      <c r="L112" s="61"/>
    </row>
  </sheetData>
  <sheetProtection algorithmName="SHA-512" hashValue="XFmU4i1Jl3rGaeZOtemIpWkBHqBVSZJZ+BUFPmzW4zAAlRUUnPhd8P5nVAeM0k+gwtJuWlshYRVe1+wium20Fg==" saltValue="jx0l2O5cEb+jCSRW7/MpQ2M3j+Yk3hvNHXuaHZs1AwkcaNVz8yyArEjrPgove24frXhpy6Eks0baZaL0Wisd5A==" spinCount="100000" sheet="1" objects="1" scenarios="1" formatColumns="0" formatRows="0" autoFilter="0"/>
  <autoFilter ref="C80:K111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93</v>
      </c>
      <c r="G1" s="387" t="s">
        <v>94</v>
      </c>
      <c r="H1" s="387"/>
      <c r="I1" s="115"/>
      <c r="J1" s="114" t="s">
        <v>95</v>
      </c>
      <c r="K1" s="113" t="s">
        <v>96</v>
      </c>
      <c r="L1" s="114" t="s">
        <v>97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4" t="s">
        <v>89</v>
      </c>
    </row>
    <row r="3" spans="2:46" ht="6.9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81</v>
      </c>
    </row>
    <row r="4" spans="2:46" ht="36.9" customHeight="1">
      <c r="B4" s="28"/>
      <c r="C4" s="29"/>
      <c r="D4" s="30" t="s">
        <v>98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79" t="str">
        <f>'Rekapitulace stavby'!K6</f>
        <v>Rekonstrukce nebytových prostor 2.NP v objektu ČNB</v>
      </c>
      <c r="F7" s="380"/>
      <c r="G7" s="380"/>
      <c r="H7" s="380"/>
      <c r="I7" s="117"/>
      <c r="J7" s="29"/>
      <c r="K7" s="31"/>
    </row>
    <row r="8" spans="2:11" s="1" customFormat="1" ht="13.2">
      <c r="B8" s="41"/>
      <c r="C8" s="42"/>
      <c r="D8" s="37" t="s">
        <v>99</v>
      </c>
      <c r="E8" s="42"/>
      <c r="F8" s="42"/>
      <c r="G8" s="42"/>
      <c r="H8" s="42"/>
      <c r="I8" s="118"/>
      <c r="J8" s="42"/>
      <c r="K8" s="45"/>
    </row>
    <row r="9" spans="2:11" s="1" customFormat="1" ht="36.9" customHeight="1">
      <c r="B9" s="41"/>
      <c r="C9" s="42"/>
      <c r="D9" s="42"/>
      <c r="E9" s="381" t="s">
        <v>974</v>
      </c>
      <c r="F9" s="382"/>
      <c r="G9" s="382"/>
      <c r="H9" s="382"/>
      <c r="I9" s="118"/>
      <c r="J9" s="42"/>
      <c r="K9" s="45"/>
    </row>
    <row r="10" spans="2:11" s="1" customFormat="1" ht="12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" customHeight="1">
      <c r="B12" s="41"/>
      <c r="C12" s="42"/>
      <c r="D12" s="37" t="s">
        <v>23</v>
      </c>
      <c r="E12" s="42"/>
      <c r="F12" s="35" t="s">
        <v>29</v>
      </c>
      <c r="G12" s="42"/>
      <c r="H12" s="42"/>
      <c r="I12" s="119" t="s">
        <v>25</v>
      </c>
      <c r="J12" s="120" t="str">
        <f>'Rekapitulace stavby'!AN8</f>
        <v>2. 4. 2018</v>
      </c>
      <c r="K12" s="45"/>
    </row>
    <row r="13" spans="2:11" s="1" customFormat="1" ht="10.8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tr">
        <f>IF('Rekapitulace stavby'!AN10="","",'Rekapitulace stavby'!AN10)</f>
        <v/>
      </c>
      <c r="K14" s="45"/>
    </row>
    <row r="15" spans="2:11" s="1" customFormat="1" ht="18" customHeight="1">
      <c r="B15" s="41"/>
      <c r="C15" s="42"/>
      <c r="D15" s="42"/>
      <c r="E15" s="35" t="str">
        <f>IF('Rekapitulace stavby'!E11="","",'Rekapitulace stavby'!E11)</f>
        <v xml:space="preserve"> </v>
      </c>
      <c r="F15" s="42"/>
      <c r="G15" s="42"/>
      <c r="H15" s="42"/>
      <c r="I15" s="119" t="s">
        <v>30</v>
      </c>
      <c r="J15" s="35" t="str">
        <f>IF('Rekapitulace stavby'!AN11="","",'Rekapitulace stavby'!AN11)</f>
        <v/>
      </c>
      <c r="K15" s="45"/>
    </row>
    <row r="16" spans="2:11" s="1" customFormat="1" ht="6.9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tr">
        <f>IF('Rekapitulace stavby'!AN16="","",'Rekapitulace stavby'!AN16)</f>
        <v/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>DES Praha s.r.o.</v>
      </c>
      <c r="F21" s="42"/>
      <c r="G21" s="42"/>
      <c r="H21" s="42"/>
      <c r="I21" s="119" t="s">
        <v>30</v>
      </c>
      <c r="J21" s="35" t="str">
        <f>IF('Rekapitulace stavby'!AN17="","",'Rekapitulace stavby'!AN17)</f>
        <v/>
      </c>
      <c r="K21" s="45"/>
    </row>
    <row r="22" spans="2:11" s="1" customFormat="1" ht="6.9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" customHeight="1">
      <c r="B23" s="41"/>
      <c r="C23" s="42"/>
      <c r="D23" s="37" t="s">
        <v>36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48" t="s">
        <v>975</v>
      </c>
      <c r="F24" s="348"/>
      <c r="G24" s="348"/>
      <c r="H24" s="348"/>
      <c r="I24" s="123"/>
      <c r="J24" s="122"/>
      <c r="K24" s="124"/>
    </row>
    <row r="25" spans="2:11" s="1" customFormat="1" ht="6.9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38</v>
      </c>
      <c r="E27" s="42"/>
      <c r="F27" s="42"/>
      <c r="G27" s="42"/>
      <c r="H27" s="42"/>
      <c r="I27" s="118"/>
      <c r="J27" s="128">
        <f>ROUND(J77,2)</f>
        <v>0</v>
      </c>
      <c r="K27" s="45"/>
    </row>
    <row r="28" spans="2:11" s="1" customFormat="1" ht="6.9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" customHeight="1">
      <c r="B29" s="41"/>
      <c r="C29" s="42"/>
      <c r="D29" s="42"/>
      <c r="E29" s="42"/>
      <c r="F29" s="46" t="s">
        <v>40</v>
      </c>
      <c r="G29" s="42"/>
      <c r="H29" s="42"/>
      <c r="I29" s="129" t="s">
        <v>39</v>
      </c>
      <c r="J29" s="46" t="s">
        <v>41</v>
      </c>
      <c r="K29" s="45"/>
    </row>
    <row r="30" spans="2:11" s="1" customFormat="1" ht="14.4" customHeight="1">
      <c r="B30" s="41"/>
      <c r="C30" s="42"/>
      <c r="D30" s="49" t="s">
        <v>42</v>
      </c>
      <c r="E30" s="49" t="s">
        <v>43</v>
      </c>
      <c r="F30" s="130">
        <f>ROUND(SUM(BE77:BE101),2)</f>
        <v>0</v>
      </c>
      <c r="G30" s="42"/>
      <c r="H30" s="42"/>
      <c r="I30" s="131">
        <v>0.21</v>
      </c>
      <c r="J30" s="130">
        <f>ROUND(ROUND((SUM(BE77:BE101)),2)*I30,2)</f>
        <v>0</v>
      </c>
      <c r="K30" s="45"/>
    </row>
    <row r="31" spans="2:11" s="1" customFormat="1" ht="14.4" customHeight="1">
      <c r="B31" s="41"/>
      <c r="C31" s="42"/>
      <c r="D31" s="42"/>
      <c r="E31" s="49" t="s">
        <v>44</v>
      </c>
      <c r="F31" s="130">
        <f>ROUND(SUM(BF77:BF101),2)</f>
        <v>0</v>
      </c>
      <c r="G31" s="42"/>
      <c r="H31" s="42"/>
      <c r="I31" s="131">
        <v>0.15</v>
      </c>
      <c r="J31" s="130">
        <f>ROUND(ROUND((SUM(BF77:BF101)),2)*I31,2)</f>
        <v>0</v>
      </c>
      <c r="K31" s="45"/>
    </row>
    <row r="32" spans="2:11" s="1" customFormat="1" ht="14.4" customHeight="1" hidden="1">
      <c r="B32" s="41"/>
      <c r="C32" s="42"/>
      <c r="D32" s="42"/>
      <c r="E32" s="49" t="s">
        <v>45</v>
      </c>
      <c r="F32" s="130">
        <f>ROUND(SUM(BG77:BG101),2)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" customHeight="1" hidden="1">
      <c r="B33" s="41"/>
      <c r="C33" s="42"/>
      <c r="D33" s="42"/>
      <c r="E33" s="49" t="s">
        <v>46</v>
      </c>
      <c r="F33" s="130">
        <f>ROUND(SUM(BH77:BH101),2)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" customHeight="1" hidden="1">
      <c r="B34" s="41"/>
      <c r="C34" s="42"/>
      <c r="D34" s="42"/>
      <c r="E34" s="49" t="s">
        <v>47</v>
      </c>
      <c r="F34" s="130">
        <f>ROUND(SUM(BI77:BI101),2)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48</v>
      </c>
      <c r="E36" s="79"/>
      <c r="F36" s="79"/>
      <c r="G36" s="134" t="s">
        <v>49</v>
      </c>
      <c r="H36" s="135" t="s">
        <v>50</v>
      </c>
      <c r="I36" s="136"/>
      <c r="J36" s="137">
        <f>SUM(J27:J34)</f>
        <v>0</v>
      </c>
      <c r="K36" s="138"/>
    </row>
    <row r="37" spans="2:11" s="1" customFormat="1" ht="14.4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" customHeight="1">
      <c r="B42" s="41"/>
      <c r="C42" s="30" t="s">
        <v>101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9" t="str">
        <f>E7</f>
        <v>Rekonstrukce nebytových prostor 2.NP v objektu ČNB</v>
      </c>
      <c r="F45" s="380"/>
      <c r="G45" s="380"/>
      <c r="H45" s="380"/>
      <c r="I45" s="118"/>
      <c r="J45" s="42"/>
      <c r="K45" s="45"/>
    </row>
    <row r="46" spans="2:11" s="1" customFormat="1" ht="14.4" customHeight="1">
      <c r="B46" s="41"/>
      <c r="C46" s="37" t="s">
        <v>99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1" t="str">
        <f>E9</f>
        <v>4 - Slaboproud</v>
      </c>
      <c r="F47" s="382"/>
      <c r="G47" s="382"/>
      <c r="H47" s="382"/>
      <c r="I47" s="118"/>
      <c r="J47" s="42"/>
      <c r="K47" s="45"/>
    </row>
    <row r="48" spans="2:11" s="1" customFormat="1" ht="6.9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 xml:space="preserve"> </v>
      </c>
      <c r="G49" s="42"/>
      <c r="H49" s="42"/>
      <c r="I49" s="119" t="s">
        <v>25</v>
      </c>
      <c r="J49" s="120" t="str">
        <f>IF(J12="","",J12)</f>
        <v>2. 4. 2018</v>
      </c>
      <c r="K49" s="45"/>
    </row>
    <row r="50" spans="2:11" s="1" customFormat="1" ht="6.9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2">
      <c r="B51" s="41"/>
      <c r="C51" s="37" t="s">
        <v>27</v>
      </c>
      <c r="D51" s="42"/>
      <c r="E51" s="42"/>
      <c r="F51" s="35" t="str">
        <f>E15</f>
        <v xml:space="preserve"> </v>
      </c>
      <c r="G51" s="42"/>
      <c r="H51" s="42"/>
      <c r="I51" s="119" t="s">
        <v>33</v>
      </c>
      <c r="J51" s="348" t="str">
        <f>E21</f>
        <v>DES Praha s.r.o.</v>
      </c>
      <c r="K51" s="45"/>
    </row>
    <row r="52" spans="2:11" s="1" customFormat="1" ht="14.4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3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102</v>
      </c>
      <c r="D54" s="132"/>
      <c r="E54" s="132"/>
      <c r="F54" s="132"/>
      <c r="G54" s="132"/>
      <c r="H54" s="132"/>
      <c r="I54" s="145"/>
      <c r="J54" s="146" t="s">
        <v>103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104</v>
      </c>
      <c r="D56" s="42"/>
      <c r="E56" s="42"/>
      <c r="F56" s="42"/>
      <c r="G56" s="42"/>
      <c r="H56" s="42"/>
      <c r="I56" s="118"/>
      <c r="J56" s="128">
        <f>J77</f>
        <v>0</v>
      </c>
      <c r="K56" s="45"/>
      <c r="AU56" s="24" t="s">
        <v>105</v>
      </c>
    </row>
    <row r="57" spans="2:11" s="7" customFormat="1" ht="24.9" customHeight="1">
      <c r="B57" s="149"/>
      <c r="C57" s="150"/>
      <c r="D57" s="151" t="s">
        <v>976</v>
      </c>
      <c r="E57" s="152"/>
      <c r="F57" s="152"/>
      <c r="G57" s="152"/>
      <c r="H57" s="152"/>
      <c r="I57" s="153"/>
      <c r="J57" s="154">
        <f>J78</f>
        <v>0</v>
      </c>
      <c r="K57" s="155"/>
    </row>
    <row r="58" spans="2:11" s="1" customFormat="1" ht="21.75" customHeight="1">
      <c r="B58" s="41"/>
      <c r="C58" s="42"/>
      <c r="D58" s="42"/>
      <c r="E58" s="42"/>
      <c r="F58" s="42"/>
      <c r="G58" s="42"/>
      <c r="H58" s="42"/>
      <c r="I58" s="118"/>
      <c r="J58" s="42"/>
      <c r="K58" s="45"/>
    </row>
    <row r="59" spans="2:11" s="1" customFormat="1" ht="6.9" customHeight="1">
      <c r="B59" s="56"/>
      <c r="C59" s="57"/>
      <c r="D59" s="57"/>
      <c r="E59" s="57"/>
      <c r="F59" s="57"/>
      <c r="G59" s="57"/>
      <c r="H59" s="57"/>
      <c r="I59" s="139"/>
      <c r="J59" s="57"/>
      <c r="K59" s="58"/>
    </row>
    <row r="63" spans="2:12" s="1" customFormat="1" ht="6.9" customHeight="1">
      <c r="B63" s="59"/>
      <c r="C63" s="60"/>
      <c r="D63" s="60"/>
      <c r="E63" s="60"/>
      <c r="F63" s="60"/>
      <c r="G63" s="60"/>
      <c r="H63" s="60"/>
      <c r="I63" s="142"/>
      <c r="J63" s="60"/>
      <c r="K63" s="60"/>
      <c r="L63" s="61"/>
    </row>
    <row r="64" spans="2:12" s="1" customFormat="1" ht="36.9" customHeight="1">
      <c r="B64" s="41"/>
      <c r="C64" s="62" t="s">
        <v>131</v>
      </c>
      <c r="D64" s="63"/>
      <c r="E64" s="63"/>
      <c r="F64" s="63"/>
      <c r="G64" s="63"/>
      <c r="H64" s="63"/>
      <c r="I64" s="163"/>
      <c r="J64" s="63"/>
      <c r="K64" s="63"/>
      <c r="L64" s="61"/>
    </row>
    <row r="65" spans="2:12" s="1" customFormat="1" ht="6.9" customHeight="1">
      <c r="B65" s="41"/>
      <c r="C65" s="63"/>
      <c r="D65" s="63"/>
      <c r="E65" s="63"/>
      <c r="F65" s="63"/>
      <c r="G65" s="63"/>
      <c r="H65" s="63"/>
      <c r="I65" s="163"/>
      <c r="J65" s="63"/>
      <c r="K65" s="63"/>
      <c r="L65" s="61"/>
    </row>
    <row r="66" spans="2:12" s="1" customFormat="1" ht="14.4" customHeight="1">
      <c r="B66" s="41"/>
      <c r="C66" s="65" t="s">
        <v>18</v>
      </c>
      <c r="D66" s="63"/>
      <c r="E66" s="63"/>
      <c r="F66" s="63"/>
      <c r="G66" s="63"/>
      <c r="H66" s="63"/>
      <c r="I66" s="163"/>
      <c r="J66" s="63"/>
      <c r="K66" s="63"/>
      <c r="L66" s="61"/>
    </row>
    <row r="67" spans="2:12" s="1" customFormat="1" ht="16.5" customHeight="1">
      <c r="B67" s="41"/>
      <c r="C67" s="63"/>
      <c r="D67" s="63"/>
      <c r="E67" s="384" t="str">
        <f>E7</f>
        <v>Rekonstrukce nebytových prostor 2.NP v objektu ČNB</v>
      </c>
      <c r="F67" s="385"/>
      <c r="G67" s="385"/>
      <c r="H67" s="385"/>
      <c r="I67" s="163"/>
      <c r="J67" s="63"/>
      <c r="K67" s="63"/>
      <c r="L67" s="61"/>
    </row>
    <row r="68" spans="2:12" s="1" customFormat="1" ht="14.4" customHeight="1">
      <c r="B68" s="41"/>
      <c r="C68" s="65" t="s">
        <v>99</v>
      </c>
      <c r="D68" s="63"/>
      <c r="E68" s="63"/>
      <c r="F68" s="63"/>
      <c r="G68" s="63"/>
      <c r="H68" s="63"/>
      <c r="I68" s="163"/>
      <c r="J68" s="63"/>
      <c r="K68" s="63"/>
      <c r="L68" s="61"/>
    </row>
    <row r="69" spans="2:12" s="1" customFormat="1" ht="17.25" customHeight="1">
      <c r="B69" s="41"/>
      <c r="C69" s="63"/>
      <c r="D69" s="63"/>
      <c r="E69" s="359" t="str">
        <f>E9</f>
        <v>4 - Slaboproud</v>
      </c>
      <c r="F69" s="386"/>
      <c r="G69" s="386"/>
      <c r="H69" s="386"/>
      <c r="I69" s="163"/>
      <c r="J69" s="63"/>
      <c r="K69" s="63"/>
      <c r="L69" s="61"/>
    </row>
    <row r="70" spans="2:12" s="1" customFormat="1" ht="6.9" customHeight="1">
      <c r="B70" s="41"/>
      <c r="C70" s="63"/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18" customHeight="1">
      <c r="B71" s="41"/>
      <c r="C71" s="65" t="s">
        <v>23</v>
      </c>
      <c r="D71" s="63"/>
      <c r="E71" s="63"/>
      <c r="F71" s="164" t="str">
        <f>F12</f>
        <v xml:space="preserve"> </v>
      </c>
      <c r="G71" s="63"/>
      <c r="H71" s="63"/>
      <c r="I71" s="165" t="s">
        <v>25</v>
      </c>
      <c r="J71" s="73" t="str">
        <f>IF(J12="","",J12)</f>
        <v>2. 4. 2018</v>
      </c>
      <c r="K71" s="63"/>
      <c r="L71" s="61"/>
    </row>
    <row r="72" spans="2:12" s="1" customFormat="1" ht="6.9" customHeight="1">
      <c r="B72" s="41"/>
      <c r="C72" s="63"/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13.2">
      <c r="B73" s="41"/>
      <c r="C73" s="65" t="s">
        <v>27</v>
      </c>
      <c r="D73" s="63"/>
      <c r="E73" s="63"/>
      <c r="F73" s="164" t="str">
        <f>E15</f>
        <v xml:space="preserve"> </v>
      </c>
      <c r="G73" s="63"/>
      <c r="H73" s="63"/>
      <c r="I73" s="165" t="s">
        <v>33</v>
      </c>
      <c r="J73" s="164" t="str">
        <f>E21</f>
        <v>DES Praha s.r.o.</v>
      </c>
      <c r="K73" s="63"/>
      <c r="L73" s="61"/>
    </row>
    <row r="74" spans="2:12" s="1" customFormat="1" ht="14.4" customHeight="1">
      <c r="B74" s="41"/>
      <c r="C74" s="65" t="s">
        <v>31</v>
      </c>
      <c r="D74" s="63"/>
      <c r="E74" s="63"/>
      <c r="F74" s="164" t="str">
        <f>IF(E18="","",E18)</f>
        <v/>
      </c>
      <c r="G74" s="63"/>
      <c r="H74" s="63"/>
      <c r="I74" s="163"/>
      <c r="J74" s="63"/>
      <c r="K74" s="63"/>
      <c r="L74" s="61"/>
    </row>
    <row r="75" spans="2:12" s="1" customFormat="1" ht="10.35" customHeight="1">
      <c r="B75" s="41"/>
      <c r="C75" s="63"/>
      <c r="D75" s="63"/>
      <c r="E75" s="63"/>
      <c r="F75" s="63"/>
      <c r="G75" s="63"/>
      <c r="H75" s="63"/>
      <c r="I75" s="163"/>
      <c r="J75" s="63"/>
      <c r="K75" s="63"/>
      <c r="L75" s="61"/>
    </row>
    <row r="76" spans="2:20" s="9" customFormat="1" ht="29.25" customHeight="1">
      <c r="B76" s="166"/>
      <c r="C76" s="167" t="s">
        <v>132</v>
      </c>
      <c r="D76" s="168" t="s">
        <v>57</v>
      </c>
      <c r="E76" s="168" t="s">
        <v>53</v>
      </c>
      <c r="F76" s="168" t="s">
        <v>133</v>
      </c>
      <c r="G76" s="168" t="s">
        <v>134</v>
      </c>
      <c r="H76" s="168" t="s">
        <v>135</v>
      </c>
      <c r="I76" s="169" t="s">
        <v>136</v>
      </c>
      <c r="J76" s="168" t="s">
        <v>103</v>
      </c>
      <c r="K76" s="170" t="s">
        <v>137</v>
      </c>
      <c r="L76" s="171"/>
      <c r="M76" s="81" t="s">
        <v>138</v>
      </c>
      <c r="N76" s="82" t="s">
        <v>42</v>
      </c>
      <c r="O76" s="82" t="s">
        <v>139</v>
      </c>
      <c r="P76" s="82" t="s">
        <v>140</v>
      </c>
      <c r="Q76" s="82" t="s">
        <v>141</v>
      </c>
      <c r="R76" s="82" t="s">
        <v>142</v>
      </c>
      <c r="S76" s="82" t="s">
        <v>143</v>
      </c>
      <c r="T76" s="83" t="s">
        <v>144</v>
      </c>
    </row>
    <row r="77" spans="2:63" s="1" customFormat="1" ht="29.25" customHeight="1">
      <c r="B77" s="41"/>
      <c r="C77" s="87" t="s">
        <v>104</v>
      </c>
      <c r="D77" s="63"/>
      <c r="E77" s="63"/>
      <c r="F77" s="63"/>
      <c r="G77" s="63"/>
      <c r="H77" s="63"/>
      <c r="I77" s="163"/>
      <c r="J77" s="172">
        <f>BK77</f>
        <v>0</v>
      </c>
      <c r="K77" s="63"/>
      <c r="L77" s="61"/>
      <c r="M77" s="84"/>
      <c r="N77" s="85"/>
      <c r="O77" s="85"/>
      <c r="P77" s="173">
        <f>P78</f>
        <v>0</v>
      </c>
      <c r="Q77" s="85"/>
      <c r="R77" s="173">
        <f>R78</f>
        <v>0</v>
      </c>
      <c r="S77" s="85"/>
      <c r="T77" s="174">
        <f>T78</f>
        <v>0</v>
      </c>
      <c r="AT77" s="24" t="s">
        <v>71</v>
      </c>
      <c r="AU77" s="24" t="s">
        <v>105</v>
      </c>
      <c r="BK77" s="175">
        <f>BK78</f>
        <v>0</v>
      </c>
    </row>
    <row r="78" spans="2:63" s="10" customFormat="1" ht="37.35" customHeight="1">
      <c r="B78" s="176"/>
      <c r="C78" s="177"/>
      <c r="D78" s="178" t="s">
        <v>71</v>
      </c>
      <c r="E78" s="179" t="s">
        <v>870</v>
      </c>
      <c r="F78" s="179" t="s">
        <v>977</v>
      </c>
      <c r="G78" s="177"/>
      <c r="H78" s="177"/>
      <c r="I78" s="180"/>
      <c r="J78" s="181">
        <f>BK78</f>
        <v>0</v>
      </c>
      <c r="K78" s="177"/>
      <c r="L78" s="182"/>
      <c r="M78" s="183"/>
      <c r="N78" s="184"/>
      <c r="O78" s="184"/>
      <c r="P78" s="185">
        <f>SUM(P79:P101)</f>
        <v>0</v>
      </c>
      <c r="Q78" s="184"/>
      <c r="R78" s="185">
        <f>SUM(R79:R101)</f>
        <v>0</v>
      </c>
      <c r="S78" s="184"/>
      <c r="T78" s="186">
        <f>SUM(T79:T101)</f>
        <v>0</v>
      </c>
      <c r="AR78" s="187" t="s">
        <v>77</v>
      </c>
      <c r="AT78" s="188" t="s">
        <v>71</v>
      </c>
      <c r="AU78" s="188" t="s">
        <v>72</v>
      </c>
      <c r="AY78" s="187" t="s">
        <v>147</v>
      </c>
      <c r="BK78" s="189">
        <f>SUM(BK79:BK101)</f>
        <v>0</v>
      </c>
    </row>
    <row r="79" spans="2:65" s="1" customFormat="1" ht="16.5" customHeight="1">
      <c r="B79" s="41"/>
      <c r="C79" s="192" t="s">
        <v>72</v>
      </c>
      <c r="D79" s="192" t="s">
        <v>149</v>
      </c>
      <c r="E79" s="193" t="s">
        <v>77</v>
      </c>
      <c r="F79" s="194" t="s">
        <v>978</v>
      </c>
      <c r="G79" s="195" t="s">
        <v>910</v>
      </c>
      <c r="H79" s="196">
        <v>1</v>
      </c>
      <c r="I79" s="197"/>
      <c r="J79" s="198">
        <f aca="true" t="shared" si="0" ref="J79:J101">ROUND(I79*H79,2)</f>
        <v>0</v>
      </c>
      <c r="K79" s="194" t="s">
        <v>21</v>
      </c>
      <c r="L79" s="61"/>
      <c r="M79" s="199" t="s">
        <v>21</v>
      </c>
      <c r="N79" s="200" t="s">
        <v>43</v>
      </c>
      <c r="O79" s="42"/>
      <c r="P79" s="201">
        <f aca="true" t="shared" si="1" ref="P79:P101">O79*H79</f>
        <v>0</v>
      </c>
      <c r="Q79" s="201">
        <v>0</v>
      </c>
      <c r="R79" s="201">
        <f aca="true" t="shared" si="2" ref="R79:R101">Q79*H79</f>
        <v>0</v>
      </c>
      <c r="S79" s="201">
        <v>0</v>
      </c>
      <c r="T79" s="202">
        <f aca="true" t="shared" si="3" ref="T79:T101">S79*H79</f>
        <v>0</v>
      </c>
      <c r="AR79" s="24" t="s">
        <v>87</v>
      </c>
      <c r="AT79" s="24" t="s">
        <v>149</v>
      </c>
      <c r="AU79" s="24" t="s">
        <v>77</v>
      </c>
      <c r="AY79" s="24" t="s">
        <v>147</v>
      </c>
      <c r="BE79" s="203">
        <f aca="true" t="shared" si="4" ref="BE79:BE101">IF(N79="základní",J79,0)</f>
        <v>0</v>
      </c>
      <c r="BF79" s="203">
        <f aca="true" t="shared" si="5" ref="BF79:BF101">IF(N79="snížená",J79,0)</f>
        <v>0</v>
      </c>
      <c r="BG79" s="203">
        <f aca="true" t="shared" si="6" ref="BG79:BG101">IF(N79="zákl. přenesená",J79,0)</f>
        <v>0</v>
      </c>
      <c r="BH79" s="203">
        <f aca="true" t="shared" si="7" ref="BH79:BH101">IF(N79="sníž. přenesená",J79,0)</f>
        <v>0</v>
      </c>
      <c r="BI79" s="203">
        <f aca="true" t="shared" si="8" ref="BI79:BI101">IF(N79="nulová",J79,0)</f>
        <v>0</v>
      </c>
      <c r="BJ79" s="24" t="s">
        <v>77</v>
      </c>
      <c r="BK79" s="203">
        <f aca="true" t="shared" si="9" ref="BK79:BK101">ROUND(I79*H79,2)</f>
        <v>0</v>
      </c>
      <c r="BL79" s="24" t="s">
        <v>87</v>
      </c>
      <c r="BM79" s="24" t="s">
        <v>81</v>
      </c>
    </row>
    <row r="80" spans="2:65" s="1" customFormat="1" ht="16.5" customHeight="1">
      <c r="B80" s="41"/>
      <c r="C80" s="192" t="s">
        <v>72</v>
      </c>
      <c r="D80" s="192" t="s">
        <v>149</v>
      </c>
      <c r="E80" s="193" t="s">
        <v>81</v>
      </c>
      <c r="F80" s="194" t="s">
        <v>979</v>
      </c>
      <c r="G80" s="195" t="s">
        <v>910</v>
      </c>
      <c r="H80" s="196">
        <v>2</v>
      </c>
      <c r="I80" s="197"/>
      <c r="J80" s="198">
        <f t="shared" si="0"/>
        <v>0</v>
      </c>
      <c r="K80" s="194" t="s">
        <v>21</v>
      </c>
      <c r="L80" s="61"/>
      <c r="M80" s="199" t="s">
        <v>21</v>
      </c>
      <c r="N80" s="200" t="s">
        <v>43</v>
      </c>
      <c r="O80" s="42"/>
      <c r="P80" s="201">
        <f t="shared" si="1"/>
        <v>0</v>
      </c>
      <c r="Q80" s="201">
        <v>0</v>
      </c>
      <c r="R80" s="201">
        <f t="shared" si="2"/>
        <v>0</v>
      </c>
      <c r="S80" s="201">
        <v>0</v>
      </c>
      <c r="T80" s="202">
        <f t="shared" si="3"/>
        <v>0</v>
      </c>
      <c r="AR80" s="24" t="s">
        <v>87</v>
      </c>
      <c r="AT80" s="24" t="s">
        <v>149</v>
      </c>
      <c r="AU80" s="24" t="s">
        <v>77</v>
      </c>
      <c r="AY80" s="24" t="s">
        <v>147</v>
      </c>
      <c r="BE80" s="203">
        <f t="shared" si="4"/>
        <v>0</v>
      </c>
      <c r="BF80" s="203">
        <f t="shared" si="5"/>
        <v>0</v>
      </c>
      <c r="BG80" s="203">
        <f t="shared" si="6"/>
        <v>0</v>
      </c>
      <c r="BH80" s="203">
        <f t="shared" si="7"/>
        <v>0</v>
      </c>
      <c r="BI80" s="203">
        <f t="shared" si="8"/>
        <v>0</v>
      </c>
      <c r="BJ80" s="24" t="s">
        <v>77</v>
      </c>
      <c r="BK80" s="203">
        <f t="shared" si="9"/>
        <v>0</v>
      </c>
      <c r="BL80" s="24" t="s">
        <v>87</v>
      </c>
      <c r="BM80" s="24" t="s">
        <v>87</v>
      </c>
    </row>
    <row r="81" spans="2:65" s="1" customFormat="1" ht="38.25" customHeight="1">
      <c r="B81" s="41"/>
      <c r="C81" s="192" t="s">
        <v>77</v>
      </c>
      <c r="D81" s="192" t="s">
        <v>149</v>
      </c>
      <c r="E81" s="193" t="s">
        <v>288</v>
      </c>
      <c r="F81" s="194" t="s">
        <v>980</v>
      </c>
      <c r="G81" s="195" t="s">
        <v>910</v>
      </c>
      <c r="H81" s="196">
        <v>1</v>
      </c>
      <c r="I81" s="197"/>
      <c r="J81" s="198">
        <f t="shared" si="0"/>
        <v>0</v>
      </c>
      <c r="K81" s="194" t="s">
        <v>21</v>
      </c>
      <c r="L81" s="61"/>
      <c r="M81" s="199" t="s">
        <v>21</v>
      </c>
      <c r="N81" s="200" t="s">
        <v>43</v>
      </c>
      <c r="O81" s="42"/>
      <c r="P81" s="201">
        <f t="shared" si="1"/>
        <v>0</v>
      </c>
      <c r="Q81" s="201">
        <v>0</v>
      </c>
      <c r="R81" s="201">
        <f t="shared" si="2"/>
        <v>0</v>
      </c>
      <c r="S81" s="201">
        <v>0</v>
      </c>
      <c r="T81" s="202">
        <f t="shared" si="3"/>
        <v>0</v>
      </c>
      <c r="AR81" s="24" t="s">
        <v>87</v>
      </c>
      <c r="AT81" s="24" t="s">
        <v>149</v>
      </c>
      <c r="AU81" s="24" t="s">
        <v>77</v>
      </c>
      <c r="AY81" s="24" t="s">
        <v>147</v>
      </c>
      <c r="BE81" s="203">
        <f t="shared" si="4"/>
        <v>0</v>
      </c>
      <c r="BF81" s="203">
        <f t="shared" si="5"/>
        <v>0</v>
      </c>
      <c r="BG81" s="203">
        <f t="shared" si="6"/>
        <v>0</v>
      </c>
      <c r="BH81" s="203">
        <f t="shared" si="7"/>
        <v>0</v>
      </c>
      <c r="BI81" s="203">
        <f t="shared" si="8"/>
        <v>0</v>
      </c>
      <c r="BJ81" s="24" t="s">
        <v>77</v>
      </c>
      <c r="BK81" s="203">
        <f t="shared" si="9"/>
        <v>0</v>
      </c>
      <c r="BL81" s="24" t="s">
        <v>87</v>
      </c>
      <c r="BM81" s="24" t="s">
        <v>981</v>
      </c>
    </row>
    <row r="82" spans="2:65" s="1" customFormat="1" ht="16.5" customHeight="1">
      <c r="B82" s="41"/>
      <c r="C82" s="192" t="s">
        <v>72</v>
      </c>
      <c r="D82" s="192" t="s">
        <v>149</v>
      </c>
      <c r="E82" s="193" t="s">
        <v>84</v>
      </c>
      <c r="F82" s="194" t="s">
        <v>982</v>
      </c>
      <c r="G82" s="195" t="s">
        <v>910</v>
      </c>
      <c r="H82" s="196">
        <v>2</v>
      </c>
      <c r="I82" s="197"/>
      <c r="J82" s="198">
        <f t="shared" si="0"/>
        <v>0</v>
      </c>
      <c r="K82" s="194" t="s">
        <v>21</v>
      </c>
      <c r="L82" s="61"/>
      <c r="M82" s="199" t="s">
        <v>21</v>
      </c>
      <c r="N82" s="200" t="s">
        <v>43</v>
      </c>
      <c r="O82" s="42"/>
      <c r="P82" s="201">
        <f t="shared" si="1"/>
        <v>0</v>
      </c>
      <c r="Q82" s="201">
        <v>0</v>
      </c>
      <c r="R82" s="201">
        <f t="shared" si="2"/>
        <v>0</v>
      </c>
      <c r="S82" s="201">
        <v>0</v>
      </c>
      <c r="T82" s="202">
        <f t="shared" si="3"/>
        <v>0</v>
      </c>
      <c r="AR82" s="24" t="s">
        <v>87</v>
      </c>
      <c r="AT82" s="24" t="s">
        <v>149</v>
      </c>
      <c r="AU82" s="24" t="s">
        <v>77</v>
      </c>
      <c r="AY82" s="24" t="s">
        <v>147</v>
      </c>
      <c r="BE82" s="203">
        <f t="shared" si="4"/>
        <v>0</v>
      </c>
      <c r="BF82" s="203">
        <f t="shared" si="5"/>
        <v>0</v>
      </c>
      <c r="BG82" s="203">
        <f t="shared" si="6"/>
        <v>0</v>
      </c>
      <c r="BH82" s="203">
        <f t="shared" si="7"/>
        <v>0</v>
      </c>
      <c r="BI82" s="203">
        <f t="shared" si="8"/>
        <v>0</v>
      </c>
      <c r="BJ82" s="24" t="s">
        <v>77</v>
      </c>
      <c r="BK82" s="203">
        <f t="shared" si="9"/>
        <v>0</v>
      </c>
      <c r="BL82" s="24" t="s">
        <v>87</v>
      </c>
      <c r="BM82" s="24" t="s">
        <v>189</v>
      </c>
    </row>
    <row r="83" spans="2:65" s="1" customFormat="1" ht="16.5" customHeight="1">
      <c r="B83" s="41"/>
      <c r="C83" s="192" t="s">
        <v>72</v>
      </c>
      <c r="D83" s="192" t="s">
        <v>149</v>
      </c>
      <c r="E83" s="193" t="s">
        <v>87</v>
      </c>
      <c r="F83" s="194" t="s">
        <v>983</v>
      </c>
      <c r="G83" s="195" t="s">
        <v>910</v>
      </c>
      <c r="H83" s="196">
        <v>2</v>
      </c>
      <c r="I83" s="197"/>
      <c r="J83" s="198">
        <f t="shared" si="0"/>
        <v>0</v>
      </c>
      <c r="K83" s="194" t="s">
        <v>21</v>
      </c>
      <c r="L83" s="61"/>
      <c r="M83" s="199" t="s">
        <v>21</v>
      </c>
      <c r="N83" s="200" t="s">
        <v>43</v>
      </c>
      <c r="O83" s="42"/>
      <c r="P83" s="201">
        <f t="shared" si="1"/>
        <v>0</v>
      </c>
      <c r="Q83" s="201">
        <v>0</v>
      </c>
      <c r="R83" s="201">
        <f t="shared" si="2"/>
        <v>0</v>
      </c>
      <c r="S83" s="201">
        <v>0</v>
      </c>
      <c r="T83" s="202">
        <f t="shared" si="3"/>
        <v>0</v>
      </c>
      <c r="AR83" s="24" t="s">
        <v>87</v>
      </c>
      <c r="AT83" s="24" t="s">
        <v>149</v>
      </c>
      <c r="AU83" s="24" t="s">
        <v>77</v>
      </c>
      <c r="AY83" s="24" t="s">
        <v>147</v>
      </c>
      <c r="BE83" s="203">
        <f t="shared" si="4"/>
        <v>0</v>
      </c>
      <c r="BF83" s="203">
        <f t="shared" si="5"/>
        <v>0</v>
      </c>
      <c r="BG83" s="203">
        <f t="shared" si="6"/>
        <v>0</v>
      </c>
      <c r="BH83" s="203">
        <f t="shared" si="7"/>
        <v>0</v>
      </c>
      <c r="BI83" s="203">
        <f t="shared" si="8"/>
        <v>0</v>
      </c>
      <c r="BJ83" s="24" t="s">
        <v>77</v>
      </c>
      <c r="BK83" s="203">
        <f t="shared" si="9"/>
        <v>0</v>
      </c>
      <c r="BL83" s="24" t="s">
        <v>87</v>
      </c>
      <c r="BM83" s="24" t="s">
        <v>201</v>
      </c>
    </row>
    <row r="84" spans="2:65" s="1" customFormat="1" ht="16.5" customHeight="1">
      <c r="B84" s="41"/>
      <c r="C84" s="192" t="s">
        <v>72</v>
      </c>
      <c r="D84" s="192" t="s">
        <v>149</v>
      </c>
      <c r="E84" s="193" t="s">
        <v>90</v>
      </c>
      <c r="F84" s="194" t="s">
        <v>984</v>
      </c>
      <c r="G84" s="195" t="s">
        <v>910</v>
      </c>
      <c r="H84" s="196">
        <v>1</v>
      </c>
      <c r="I84" s="197"/>
      <c r="J84" s="198">
        <f t="shared" si="0"/>
        <v>0</v>
      </c>
      <c r="K84" s="194" t="s">
        <v>21</v>
      </c>
      <c r="L84" s="61"/>
      <c r="M84" s="199" t="s">
        <v>21</v>
      </c>
      <c r="N84" s="200" t="s">
        <v>43</v>
      </c>
      <c r="O84" s="42"/>
      <c r="P84" s="201">
        <f t="shared" si="1"/>
        <v>0</v>
      </c>
      <c r="Q84" s="201">
        <v>0</v>
      </c>
      <c r="R84" s="201">
        <f t="shared" si="2"/>
        <v>0</v>
      </c>
      <c r="S84" s="201">
        <v>0</v>
      </c>
      <c r="T84" s="202">
        <f t="shared" si="3"/>
        <v>0</v>
      </c>
      <c r="AR84" s="24" t="s">
        <v>87</v>
      </c>
      <c r="AT84" s="24" t="s">
        <v>149</v>
      </c>
      <c r="AU84" s="24" t="s">
        <v>77</v>
      </c>
      <c r="AY84" s="24" t="s">
        <v>147</v>
      </c>
      <c r="BE84" s="203">
        <f t="shared" si="4"/>
        <v>0</v>
      </c>
      <c r="BF84" s="203">
        <f t="shared" si="5"/>
        <v>0</v>
      </c>
      <c r="BG84" s="203">
        <f t="shared" si="6"/>
        <v>0</v>
      </c>
      <c r="BH84" s="203">
        <f t="shared" si="7"/>
        <v>0</v>
      </c>
      <c r="BI84" s="203">
        <f t="shared" si="8"/>
        <v>0</v>
      </c>
      <c r="BJ84" s="24" t="s">
        <v>77</v>
      </c>
      <c r="BK84" s="203">
        <f t="shared" si="9"/>
        <v>0</v>
      </c>
      <c r="BL84" s="24" t="s">
        <v>87</v>
      </c>
      <c r="BM84" s="24" t="s">
        <v>212</v>
      </c>
    </row>
    <row r="85" spans="2:65" s="1" customFormat="1" ht="16.5" customHeight="1">
      <c r="B85" s="41"/>
      <c r="C85" s="192" t="s">
        <v>72</v>
      </c>
      <c r="D85" s="192" t="s">
        <v>149</v>
      </c>
      <c r="E85" s="193" t="s">
        <v>189</v>
      </c>
      <c r="F85" s="194" t="s">
        <v>985</v>
      </c>
      <c r="G85" s="195" t="s">
        <v>177</v>
      </c>
      <c r="H85" s="196">
        <v>800</v>
      </c>
      <c r="I85" s="197"/>
      <c r="J85" s="198">
        <f t="shared" si="0"/>
        <v>0</v>
      </c>
      <c r="K85" s="194" t="s">
        <v>21</v>
      </c>
      <c r="L85" s="61"/>
      <c r="M85" s="199" t="s">
        <v>21</v>
      </c>
      <c r="N85" s="200" t="s">
        <v>43</v>
      </c>
      <c r="O85" s="42"/>
      <c r="P85" s="201">
        <f t="shared" si="1"/>
        <v>0</v>
      </c>
      <c r="Q85" s="201">
        <v>0</v>
      </c>
      <c r="R85" s="201">
        <f t="shared" si="2"/>
        <v>0</v>
      </c>
      <c r="S85" s="201">
        <v>0</v>
      </c>
      <c r="T85" s="202">
        <f t="shared" si="3"/>
        <v>0</v>
      </c>
      <c r="AR85" s="24" t="s">
        <v>87</v>
      </c>
      <c r="AT85" s="24" t="s">
        <v>149</v>
      </c>
      <c r="AU85" s="24" t="s">
        <v>77</v>
      </c>
      <c r="AY85" s="24" t="s">
        <v>147</v>
      </c>
      <c r="BE85" s="203">
        <f t="shared" si="4"/>
        <v>0</v>
      </c>
      <c r="BF85" s="203">
        <f t="shared" si="5"/>
        <v>0</v>
      </c>
      <c r="BG85" s="203">
        <f t="shared" si="6"/>
        <v>0</v>
      </c>
      <c r="BH85" s="203">
        <f t="shared" si="7"/>
        <v>0</v>
      </c>
      <c r="BI85" s="203">
        <f t="shared" si="8"/>
        <v>0</v>
      </c>
      <c r="BJ85" s="24" t="s">
        <v>77</v>
      </c>
      <c r="BK85" s="203">
        <f t="shared" si="9"/>
        <v>0</v>
      </c>
      <c r="BL85" s="24" t="s">
        <v>87</v>
      </c>
      <c r="BM85" s="24" t="s">
        <v>226</v>
      </c>
    </row>
    <row r="86" spans="2:65" s="1" customFormat="1" ht="16.5" customHeight="1">
      <c r="B86" s="41"/>
      <c r="C86" s="192" t="s">
        <v>72</v>
      </c>
      <c r="D86" s="192" t="s">
        <v>149</v>
      </c>
      <c r="E86" s="193" t="s">
        <v>197</v>
      </c>
      <c r="F86" s="194" t="s">
        <v>986</v>
      </c>
      <c r="G86" s="195" t="s">
        <v>177</v>
      </c>
      <c r="H86" s="196">
        <v>40</v>
      </c>
      <c r="I86" s="197"/>
      <c r="J86" s="198">
        <f t="shared" si="0"/>
        <v>0</v>
      </c>
      <c r="K86" s="194" t="s">
        <v>21</v>
      </c>
      <c r="L86" s="61"/>
      <c r="M86" s="199" t="s">
        <v>21</v>
      </c>
      <c r="N86" s="200" t="s">
        <v>43</v>
      </c>
      <c r="O86" s="42"/>
      <c r="P86" s="201">
        <f t="shared" si="1"/>
        <v>0</v>
      </c>
      <c r="Q86" s="201">
        <v>0</v>
      </c>
      <c r="R86" s="201">
        <f t="shared" si="2"/>
        <v>0</v>
      </c>
      <c r="S86" s="201">
        <v>0</v>
      </c>
      <c r="T86" s="202">
        <f t="shared" si="3"/>
        <v>0</v>
      </c>
      <c r="AR86" s="24" t="s">
        <v>87</v>
      </c>
      <c r="AT86" s="24" t="s">
        <v>149</v>
      </c>
      <c r="AU86" s="24" t="s">
        <v>77</v>
      </c>
      <c r="AY86" s="24" t="s">
        <v>147</v>
      </c>
      <c r="BE86" s="203">
        <f t="shared" si="4"/>
        <v>0</v>
      </c>
      <c r="BF86" s="203">
        <f t="shared" si="5"/>
        <v>0</v>
      </c>
      <c r="BG86" s="203">
        <f t="shared" si="6"/>
        <v>0</v>
      </c>
      <c r="BH86" s="203">
        <f t="shared" si="7"/>
        <v>0</v>
      </c>
      <c r="BI86" s="203">
        <f t="shared" si="8"/>
        <v>0</v>
      </c>
      <c r="BJ86" s="24" t="s">
        <v>77</v>
      </c>
      <c r="BK86" s="203">
        <f t="shared" si="9"/>
        <v>0</v>
      </c>
      <c r="BL86" s="24" t="s">
        <v>87</v>
      </c>
      <c r="BM86" s="24" t="s">
        <v>238</v>
      </c>
    </row>
    <row r="87" spans="2:65" s="1" customFormat="1" ht="38.25" customHeight="1">
      <c r="B87" s="41"/>
      <c r="C87" s="192" t="s">
        <v>72</v>
      </c>
      <c r="D87" s="192" t="s">
        <v>149</v>
      </c>
      <c r="E87" s="193" t="s">
        <v>208</v>
      </c>
      <c r="F87" s="194" t="s">
        <v>987</v>
      </c>
      <c r="G87" s="195" t="s">
        <v>910</v>
      </c>
      <c r="H87" s="196">
        <v>1</v>
      </c>
      <c r="I87" s="197"/>
      <c r="J87" s="198">
        <f t="shared" si="0"/>
        <v>0</v>
      </c>
      <c r="K87" s="194" t="s">
        <v>21</v>
      </c>
      <c r="L87" s="61"/>
      <c r="M87" s="199" t="s">
        <v>21</v>
      </c>
      <c r="N87" s="200" t="s">
        <v>43</v>
      </c>
      <c r="O87" s="42"/>
      <c r="P87" s="201">
        <f t="shared" si="1"/>
        <v>0</v>
      </c>
      <c r="Q87" s="201">
        <v>0</v>
      </c>
      <c r="R87" s="201">
        <f t="shared" si="2"/>
        <v>0</v>
      </c>
      <c r="S87" s="201">
        <v>0</v>
      </c>
      <c r="T87" s="202">
        <f t="shared" si="3"/>
        <v>0</v>
      </c>
      <c r="AR87" s="24" t="s">
        <v>87</v>
      </c>
      <c r="AT87" s="24" t="s">
        <v>149</v>
      </c>
      <c r="AU87" s="24" t="s">
        <v>77</v>
      </c>
      <c r="AY87" s="24" t="s">
        <v>147</v>
      </c>
      <c r="BE87" s="203">
        <f t="shared" si="4"/>
        <v>0</v>
      </c>
      <c r="BF87" s="203">
        <f t="shared" si="5"/>
        <v>0</v>
      </c>
      <c r="BG87" s="203">
        <f t="shared" si="6"/>
        <v>0</v>
      </c>
      <c r="BH87" s="203">
        <f t="shared" si="7"/>
        <v>0</v>
      </c>
      <c r="BI87" s="203">
        <f t="shared" si="8"/>
        <v>0</v>
      </c>
      <c r="BJ87" s="24" t="s">
        <v>77</v>
      </c>
      <c r="BK87" s="203">
        <f t="shared" si="9"/>
        <v>0</v>
      </c>
      <c r="BL87" s="24" t="s">
        <v>87</v>
      </c>
      <c r="BM87" s="24" t="s">
        <v>255</v>
      </c>
    </row>
    <row r="88" spans="2:65" s="1" customFormat="1" ht="16.5" customHeight="1">
      <c r="B88" s="41"/>
      <c r="C88" s="192" t="s">
        <v>72</v>
      </c>
      <c r="D88" s="192" t="s">
        <v>149</v>
      </c>
      <c r="E88" s="193" t="s">
        <v>212</v>
      </c>
      <c r="F88" s="194" t="s">
        <v>988</v>
      </c>
      <c r="G88" s="195" t="s">
        <v>910</v>
      </c>
      <c r="H88" s="196">
        <v>34</v>
      </c>
      <c r="I88" s="197"/>
      <c r="J88" s="198">
        <f t="shared" si="0"/>
        <v>0</v>
      </c>
      <c r="K88" s="194" t="s">
        <v>21</v>
      </c>
      <c r="L88" s="61"/>
      <c r="M88" s="199" t="s">
        <v>21</v>
      </c>
      <c r="N88" s="200" t="s">
        <v>43</v>
      </c>
      <c r="O88" s="42"/>
      <c r="P88" s="201">
        <f t="shared" si="1"/>
        <v>0</v>
      </c>
      <c r="Q88" s="201">
        <v>0</v>
      </c>
      <c r="R88" s="201">
        <f t="shared" si="2"/>
        <v>0</v>
      </c>
      <c r="S88" s="201">
        <v>0</v>
      </c>
      <c r="T88" s="202">
        <f t="shared" si="3"/>
        <v>0</v>
      </c>
      <c r="AR88" s="24" t="s">
        <v>87</v>
      </c>
      <c r="AT88" s="24" t="s">
        <v>149</v>
      </c>
      <c r="AU88" s="24" t="s">
        <v>77</v>
      </c>
      <c r="AY88" s="24" t="s">
        <v>147</v>
      </c>
      <c r="BE88" s="203">
        <f t="shared" si="4"/>
        <v>0</v>
      </c>
      <c r="BF88" s="203">
        <f t="shared" si="5"/>
        <v>0</v>
      </c>
      <c r="BG88" s="203">
        <f t="shared" si="6"/>
        <v>0</v>
      </c>
      <c r="BH88" s="203">
        <f t="shared" si="7"/>
        <v>0</v>
      </c>
      <c r="BI88" s="203">
        <f t="shared" si="8"/>
        <v>0</v>
      </c>
      <c r="BJ88" s="24" t="s">
        <v>77</v>
      </c>
      <c r="BK88" s="203">
        <f t="shared" si="9"/>
        <v>0</v>
      </c>
      <c r="BL88" s="24" t="s">
        <v>87</v>
      </c>
      <c r="BM88" s="24" t="s">
        <v>264</v>
      </c>
    </row>
    <row r="89" spans="2:65" s="1" customFormat="1" ht="16.5" customHeight="1">
      <c r="B89" s="41"/>
      <c r="C89" s="192" t="s">
        <v>72</v>
      </c>
      <c r="D89" s="192" t="s">
        <v>149</v>
      </c>
      <c r="E89" s="193" t="s">
        <v>221</v>
      </c>
      <c r="F89" s="194" t="s">
        <v>989</v>
      </c>
      <c r="G89" s="195" t="s">
        <v>910</v>
      </c>
      <c r="H89" s="196">
        <v>100</v>
      </c>
      <c r="I89" s="197"/>
      <c r="J89" s="198">
        <f t="shared" si="0"/>
        <v>0</v>
      </c>
      <c r="K89" s="194" t="s">
        <v>21</v>
      </c>
      <c r="L89" s="61"/>
      <c r="M89" s="199" t="s">
        <v>21</v>
      </c>
      <c r="N89" s="200" t="s">
        <v>43</v>
      </c>
      <c r="O89" s="42"/>
      <c r="P89" s="201">
        <f t="shared" si="1"/>
        <v>0</v>
      </c>
      <c r="Q89" s="201">
        <v>0</v>
      </c>
      <c r="R89" s="201">
        <f t="shared" si="2"/>
        <v>0</v>
      </c>
      <c r="S89" s="201">
        <v>0</v>
      </c>
      <c r="T89" s="202">
        <f t="shared" si="3"/>
        <v>0</v>
      </c>
      <c r="AR89" s="24" t="s">
        <v>87</v>
      </c>
      <c r="AT89" s="24" t="s">
        <v>149</v>
      </c>
      <c r="AU89" s="24" t="s">
        <v>77</v>
      </c>
      <c r="AY89" s="24" t="s">
        <v>147</v>
      </c>
      <c r="BE89" s="203">
        <f t="shared" si="4"/>
        <v>0</v>
      </c>
      <c r="BF89" s="203">
        <f t="shared" si="5"/>
        <v>0</v>
      </c>
      <c r="BG89" s="203">
        <f t="shared" si="6"/>
        <v>0</v>
      </c>
      <c r="BH89" s="203">
        <f t="shared" si="7"/>
        <v>0</v>
      </c>
      <c r="BI89" s="203">
        <f t="shared" si="8"/>
        <v>0</v>
      </c>
      <c r="BJ89" s="24" t="s">
        <v>77</v>
      </c>
      <c r="BK89" s="203">
        <f t="shared" si="9"/>
        <v>0</v>
      </c>
      <c r="BL89" s="24" t="s">
        <v>87</v>
      </c>
      <c r="BM89" s="24" t="s">
        <v>271</v>
      </c>
    </row>
    <row r="90" spans="2:65" s="1" customFormat="1" ht="25.5" customHeight="1">
      <c r="B90" s="41"/>
      <c r="C90" s="192" t="s">
        <v>72</v>
      </c>
      <c r="D90" s="192" t="s">
        <v>149</v>
      </c>
      <c r="E90" s="193" t="s">
        <v>226</v>
      </c>
      <c r="F90" s="194" t="s">
        <v>990</v>
      </c>
      <c r="G90" s="195" t="s">
        <v>910</v>
      </c>
      <c r="H90" s="196">
        <v>100</v>
      </c>
      <c r="I90" s="197"/>
      <c r="J90" s="198">
        <f t="shared" si="0"/>
        <v>0</v>
      </c>
      <c r="K90" s="194" t="s">
        <v>21</v>
      </c>
      <c r="L90" s="61"/>
      <c r="M90" s="199" t="s">
        <v>21</v>
      </c>
      <c r="N90" s="200" t="s">
        <v>43</v>
      </c>
      <c r="O90" s="42"/>
      <c r="P90" s="201">
        <f t="shared" si="1"/>
        <v>0</v>
      </c>
      <c r="Q90" s="201">
        <v>0</v>
      </c>
      <c r="R90" s="201">
        <f t="shared" si="2"/>
        <v>0</v>
      </c>
      <c r="S90" s="201">
        <v>0</v>
      </c>
      <c r="T90" s="202">
        <f t="shared" si="3"/>
        <v>0</v>
      </c>
      <c r="AR90" s="24" t="s">
        <v>87</v>
      </c>
      <c r="AT90" s="24" t="s">
        <v>149</v>
      </c>
      <c r="AU90" s="24" t="s">
        <v>77</v>
      </c>
      <c r="AY90" s="24" t="s">
        <v>147</v>
      </c>
      <c r="BE90" s="203">
        <f t="shared" si="4"/>
        <v>0</v>
      </c>
      <c r="BF90" s="203">
        <f t="shared" si="5"/>
        <v>0</v>
      </c>
      <c r="BG90" s="203">
        <f t="shared" si="6"/>
        <v>0</v>
      </c>
      <c r="BH90" s="203">
        <f t="shared" si="7"/>
        <v>0</v>
      </c>
      <c r="BI90" s="203">
        <f t="shared" si="8"/>
        <v>0</v>
      </c>
      <c r="BJ90" s="24" t="s">
        <v>77</v>
      </c>
      <c r="BK90" s="203">
        <f t="shared" si="9"/>
        <v>0</v>
      </c>
      <c r="BL90" s="24" t="s">
        <v>87</v>
      </c>
      <c r="BM90" s="24" t="s">
        <v>281</v>
      </c>
    </row>
    <row r="91" spans="2:65" s="1" customFormat="1" ht="16.5" customHeight="1">
      <c r="B91" s="41"/>
      <c r="C91" s="192" t="s">
        <v>72</v>
      </c>
      <c r="D91" s="192" t="s">
        <v>149</v>
      </c>
      <c r="E91" s="193" t="s">
        <v>233</v>
      </c>
      <c r="F91" s="194" t="s">
        <v>991</v>
      </c>
      <c r="G91" s="195" t="s">
        <v>177</v>
      </c>
      <c r="H91" s="196">
        <v>40</v>
      </c>
      <c r="I91" s="197"/>
      <c r="J91" s="198">
        <f t="shared" si="0"/>
        <v>0</v>
      </c>
      <c r="K91" s="194" t="s">
        <v>21</v>
      </c>
      <c r="L91" s="61"/>
      <c r="M91" s="199" t="s">
        <v>21</v>
      </c>
      <c r="N91" s="200" t="s">
        <v>43</v>
      </c>
      <c r="O91" s="42"/>
      <c r="P91" s="201">
        <f t="shared" si="1"/>
        <v>0</v>
      </c>
      <c r="Q91" s="201">
        <v>0</v>
      </c>
      <c r="R91" s="201">
        <f t="shared" si="2"/>
        <v>0</v>
      </c>
      <c r="S91" s="201">
        <v>0</v>
      </c>
      <c r="T91" s="202">
        <f t="shared" si="3"/>
        <v>0</v>
      </c>
      <c r="AR91" s="24" t="s">
        <v>87</v>
      </c>
      <c r="AT91" s="24" t="s">
        <v>149</v>
      </c>
      <c r="AU91" s="24" t="s">
        <v>77</v>
      </c>
      <c r="AY91" s="24" t="s">
        <v>147</v>
      </c>
      <c r="BE91" s="203">
        <f t="shared" si="4"/>
        <v>0</v>
      </c>
      <c r="BF91" s="203">
        <f t="shared" si="5"/>
        <v>0</v>
      </c>
      <c r="BG91" s="203">
        <f t="shared" si="6"/>
        <v>0</v>
      </c>
      <c r="BH91" s="203">
        <f t="shared" si="7"/>
        <v>0</v>
      </c>
      <c r="BI91" s="203">
        <f t="shared" si="8"/>
        <v>0</v>
      </c>
      <c r="BJ91" s="24" t="s">
        <v>77</v>
      </c>
      <c r="BK91" s="203">
        <f t="shared" si="9"/>
        <v>0</v>
      </c>
      <c r="BL91" s="24" t="s">
        <v>87</v>
      </c>
      <c r="BM91" s="24" t="s">
        <v>293</v>
      </c>
    </row>
    <row r="92" spans="2:65" s="1" customFormat="1" ht="16.5" customHeight="1">
      <c r="B92" s="41"/>
      <c r="C92" s="192" t="s">
        <v>72</v>
      </c>
      <c r="D92" s="192" t="s">
        <v>149</v>
      </c>
      <c r="E92" s="193" t="s">
        <v>238</v>
      </c>
      <c r="F92" s="194" t="s">
        <v>992</v>
      </c>
      <c r="G92" s="195" t="s">
        <v>177</v>
      </c>
      <c r="H92" s="196">
        <v>16</v>
      </c>
      <c r="I92" s="197"/>
      <c r="J92" s="198">
        <f t="shared" si="0"/>
        <v>0</v>
      </c>
      <c r="K92" s="194" t="s">
        <v>21</v>
      </c>
      <c r="L92" s="61"/>
      <c r="M92" s="199" t="s">
        <v>21</v>
      </c>
      <c r="N92" s="200" t="s">
        <v>43</v>
      </c>
      <c r="O92" s="42"/>
      <c r="P92" s="201">
        <f t="shared" si="1"/>
        <v>0</v>
      </c>
      <c r="Q92" s="201">
        <v>0</v>
      </c>
      <c r="R92" s="201">
        <f t="shared" si="2"/>
        <v>0</v>
      </c>
      <c r="S92" s="201">
        <v>0</v>
      </c>
      <c r="T92" s="202">
        <f t="shared" si="3"/>
        <v>0</v>
      </c>
      <c r="AR92" s="24" t="s">
        <v>87</v>
      </c>
      <c r="AT92" s="24" t="s">
        <v>149</v>
      </c>
      <c r="AU92" s="24" t="s">
        <v>77</v>
      </c>
      <c r="AY92" s="24" t="s">
        <v>147</v>
      </c>
      <c r="BE92" s="203">
        <f t="shared" si="4"/>
        <v>0</v>
      </c>
      <c r="BF92" s="203">
        <f t="shared" si="5"/>
        <v>0</v>
      </c>
      <c r="BG92" s="203">
        <f t="shared" si="6"/>
        <v>0</v>
      </c>
      <c r="BH92" s="203">
        <f t="shared" si="7"/>
        <v>0</v>
      </c>
      <c r="BI92" s="203">
        <f t="shared" si="8"/>
        <v>0</v>
      </c>
      <c r="BJ92" s="24" t="s">
        <v>77</v>
      </c>
      <c r="BK92" s="203">
        <f t="shared" si="9"/>
        <v>0</v>
      </c>
      <c r="BL92" s="24" t="s">
        <v>87</v>
      </c>
      <c r="BM92" s="24" t="s">
        <v>303</v>
      </c>
    </row>
    <row r="93" spans="2:65" s="1" customFormat="1" ht="16.5" customHeight="1">
      <c r="B93" s="41"/>
      <c r="C93" s="192" t="s">
        <v>72</v>
      </c>
      <c r="D93" s="192" t="s">
        <v>149</v>
      </c>
      <c r="E93" s="193" t="s">
        <v>10</v>
      </c>
      <c r="F93" s="194" t="s">
        <v>993</v>
      </c>
      <c r="G93" s="195" t="s">
        <v>177</v>
      </c>
      <c r="H93" s="196">
        <v>20</v>
      </c>
      <c r="I93" s="197"/>
      <c r="J93" s="198">
        <f t="shared" si="0"/>
        <v>0</v>
      </c>
      <c r="K93" s="194" t="s">
        <v>21</v>
      </c>
      <c r="L93" s="61"/>
      <c r="M93" s="199" t="s">
        <v>21</v>
      </c>
      <c r="N93" s="200" t="s">
        <v>43</v>
      </c>
      <c r="O93" s="42"/>
      <c r="P93" s="201">
        <f t="shared" si="1"/>
        <v>0</v>
      </c>
      <c r="Q93" s="201">
        <v>0</v>
      </c>
      <c r="R93" s="201">
        <f t="shared" si="2"/>
        <v>0</v>
      </c>
      <c r="S93" s="201">
        <v>0</v>
      </c>
      <c r="T93" s="202">
        <f t="shared" si="3"/>
        <v>0</v>
      </c>
      <c r="AR93" s="24" t="s">
        <v>87</v>
      </c>
      <c r="AT93" s="24" t="s">
        <v>149</v>
      </c>
      <c r="AU93" s="24" t="s">
        <v>77</v>
      </c>
      <c r="AY93" s="24" t="s">
        <v>147</v>
      </c>
      <c r="BE93" s="203">
        <f t="shared" si="4"/>
        <v>0</v>
      </c>
      <c r="BF93" s="203">
        <f t="shared" si="5"/>
        <v>0</v>
      </c>
      <c r="BG93" s="203">
        <f t="shared" si="6"/>
        <v>0</v>
      </c>
      <c r="BH93" s="203">
        <f t="shared" si="7"/>
        <v>0</v>
      </c>
      <c r="BI93" s="203">
        <f t="shared" si="8"/>
        <v>0</v>
      </c>
      <c r="BJ93" s="24" t="s">
        <v>77</v>
      </c>
      <c r="BK93" s="203">
        <f t="shared" si="9"/>
        <v>0</v>
      </c>
      <c r="BL93" s="24" t="s">
        <v>87</v>
      </c>
      <c r="BM93" s="24" t="s">
        <v>314</v>
      </c>
    </row>
    <row r="94" spans="2:65" s="1" customFormat="1" ht="16.5" customHeight="1">
      <c r="B94" s="41"/>
      <c r="C94" s="192" t="s">
        <v>72</v>
      </c>
      <c r="D94" s="192" t="s">
        <v>149</v>
      </c>
      <c r="E94" s="193" t="s">
        <v>247</v>
      </c>
      <c r="F94" s="194" t="s">
        <v>994</v>
      </c>
      <c r="G94" s="195" t="s">
        <v>177</v>
      </c>
      <c r="H94" s="196">
        <v>8</v>
      </c>
      <c r="I94" s="197"/>
      <c r="J94" s="198">
        <f t="shared" si="0"/>
        <v>0</v>
      </c>
      <c r="K94" s="194" t="s">
        <v>21</v>
      </c>
      <c r="L94" s="61"/>
      <c r="M94" s="199" t="s">
        <v>21</v>
      </c>
      <c r="N94" s="200" t="s">
        <v>43</v>
      </c>
      <c r="O94" s="42"/>
      <c r="P94" s="201">
        <f t="shared" si="1"/>
        <v>0</v>
      </c>
      <c r="Q94" s="201">
        <v>0</v>
      </c>
      <c r="R94" s="201">
        <f t="shared" si="2"/>
        <v>0</v>
      </c>
      <c r="S94" s="201">
        <v>0</v>
      </c>
      <c r="T94" s="202">
        <f t="shared" si="3"/>
        <v>0</v>
      </c>
      <c r="AR94" s="24" t="s">
        <v>87</v>
      </c>
      <c r="AT94" s="24" t="s">
        <v>149</v>
      </c>
      <c r="AU94" s="24" t="s">
        <v>77</v>
      </c>
      <c r="AY94" s="24" t="s">
        <v>147</v>
      </c>
      <c r="BE94" s="203">
        <f t="shared" si="4"/>
        <v>0</v>
      </c>
      <c r="BF94" s="203">
        <f t="shared" si="5"/>
        <v>0</v>
      </c>
      <c r="BG94" s="203">
        <f t="shared" si="6"/>
        <v>0</v>
      </c>
      <c r="BH94" s="203">
        <f t="shared" si="7"/>
        <v>0</v>
      </c>
      <c r="BI94" s="203">
        <f t="shared" si="8"/>
        <v>0</v>
      </c>
      <c r="BJ94" s="24" t="s">
        <v>77</v>
      </c>
      <c r="BK94" s="203">
        <f t="shared" si="9"/>
        <v>0</v>
      </c>
      <c r="BL94" s="24" t="s">
        <v>87</v>
      </c>
      <c r="BM94" s="24" t="s">
        <v>324</v>
      </c>
    </row>
    <row r="95" spans="2:65" s="1" customFormat="1" ht="16.5" customHeight="1">
      <c r="B95" s="41"/>
      <c r="C95" s="192" t="s">
        <v>72</v>
      </c>
      <c r="D95" s="192" t="s">
        <v>149</v>
      </c>
      <c r="E95" s="193" t="s">
        <v>251</v>
      </c>
      <c r="F95" s="194" t="s">
        <v>995</v>
      </c>
      <c r="G95" s="195" t="s">
        <v>910</v>
      </c>
      <c r="H95" s="196">
        <v>1</v>
      </c>
      <c r="I95" s="197"/>
      <c r="J95" s="198">
        <f t="shared" si="0"/>
        <v>0</v>
      </c>
      <c r="K95" s="194" t="s">
        <v>21</v>
      </c>
      <c r="L95" s="61"/>
      <c r="M95" s="199" t="s">
        <v>21</v>
      </c>
      <c r="N95" s="200" t="s">
        <v>43</v>
      </c>
      <c r="O95" s="42"/>
      <c r="P95" s="201">
        <f t="shared" si="1"/>
        <v>0</v>
      </c>
      <c r="Q95" s="201">
        <v>0</v>
      </c>
      <c r="R95" s="201">
        <f t="shared" si="2"/>
        <v>0</v>
      </c>
      <c r="S95" s="201">
        <v>0</v>
      </c>
      <c r="T95" s="202">
        <f t="shared" si="3"/>
        <v>0</v>
      </c>
      <c r="AR95" s="24" t="s">
        <v>87</v>
      </c>
      <c r="AT95" s="24" t="s">
        <v>149</v>
      </c>
      <c r="AU95" s="24" t="s">
        <v>77</v>
      </c>
      <c r="AY95" s="24" t="s">
        <v>147</v>
      </c>
      <c r="BE95" s="203">
        <f t="shared" si="4"/>
        <v>0</v>
      </c>
      <c r="BF95" s="203">
        <f t="shared" si="5"/>
        <v>0</v>
      </c>
      <c r="BG95" s="203">
        <f t="shared" si="6"/>
        <v>0</v>
      </c>
      <c r="BH95" s="203">
        <f t="shared" si="7"/>
        <v>0</v>
      </c>
      <c r="BI95" s="203">
        <f t="shared" si="8"/>
        <v>0</v>
      </c>
      <c r="BJ95" s="24" t="s">
        <v>77</v>
      </c>
      <c r="BK95" s="203">
        <f t="shared" si="9"/>
        <v>0</v>
      </c>
      <c r="BL95" s="24" t="s">
        <v>87</v>
      </c>
      <c r="BM95" s="24" t="s">
        <v>335</v>
      </c>
    </row>
    <row r="96" spans="2:65" s="1" customFormat="1" ht="16.5" customHeight="1">
      <c r="B96" s="41"/>
      <c r="C96" s="192" t="s">
        <v>72</v>
      </c>
      <c r="D96" s="192" t="s">
        <v>149</v>
      </c>
      <c r="E96" s="193" t="s">
        <v>255</v>
      </c>
      <c r="F96" s="194" t="s">
        <v>996</v>
      </c>
      <c r="G96" s="195" t="s">
        <v>910</v>
      </c>
      <c r="H96" s="196">
        <v>2</v>
      </c>
      <c r="I96" s="197"/>
      <c r="J96" s="198">
        <f t="shared" si="0"/>
        <v>0</v>
      </c>
      <c r="K96" s="194" t="s">
        <v>21</v>
      </c>
      <c r="L96" s="61"/>
      <c r="M96" s="199" t="s">
        <v>21</v>
      </c>
      <c r="N96" s="200" t="s">
        <v>43</v>
      </c>
      <c r="O96" s="42"/>
      <c r="P96" s="201">
        <f t="shared" si="1"/>
        <v>0</v>
      </c>
      <c r="Q96" s="201">
        <v>0</v>
      </c>
      <c r="R96" s="201">
        <f t="shared" si="2"/>
        <v>0</v>
      </c>
      <c r="S96" s="201">
        <v>0</v>
      </c>
      <c r="T96" s="202">
        <f t="shared" si="3"/>
        <v>0</v>
      </c>
      <c r="AR96" s="24" t="s">
        <v>87</v>
      </c>
      <c r="AT96" s="24" t="s">
        <v>149</v>
      </c>
      <c r="AU96" s="24" t="s">
        <v>77</v>
      </c>
      <c r="AY96" s="24" t="s">
        <v>147</v>
      </c>
      <c r="BE96" s="203">
        <f t="shared" si="4"/>
        <v>0</v>
      </c>
      <c r="BF96" s="203">
        <f t="shared" si="5"/>
        <v>0</v>
      </c>
      <c r="BG96" s="203">
        <f t="shared" si="6"/>
        <v>0</v>
      </c>
      <c r="BH96" s="203">
        <f t="shared" si="7"/>
        <v>0</v>
      </c>
      <c r="BI96" s="203">
        <f t="shared" si="8"/>
        <v>0</v>
      </c>
      <c r="BJ96" s="24" t="s">
        <v>77</v>
      </c>
      <c r="BK96" s="203">
        <f t="shared" si="9"/>
        <v>0</v>
      </c>
      <c r="BL96" s="24" t="s">
        <v>87</v>
      </c>
      <c r="BM96" s="24" t="s">
        <v>345</v>
      </c>
    </row>
    <row r="97" spans="2:65" s="1" customFormat="1" ht="16.5" customHeight="1">
      <c r="B97" s="41"/>
      <c r="C97" s="192" t="s">
        <v>72</v>
      </c>
      <c r="D97" s="192" t="s">
        <v>149</v>
      </c>
      <c r="E97" s="193" t="s">
        <v>259</v>
      </c>
      <c r="F97" s="194" t="s">
        <v>997</v>
      </c>
      <c r="G97" s="195" t="s">
        <v>910</v>
      </c>
      <c r="H97" s="196">
        <v>9</v>
      </c>
      <c r="I97" s="197"/>
      <c r="J97" s="198">
        <f t="shared" si="0"/>
        <v>0</v>
      </c>
      <c r="K97" s="194" t="s">
        <v>21</v>
      </c>
      <c r="L97" s="61"/>
      <c r="M97" s="199" t="s">
        <v>21</v>
      </c>
      <c r="N97" s="200" t="s">
        <v>43</v>
      </c>
      <c r="O97" s="42"/>
      <c r="P97" s="201">
        <f t="shared" si="1"/>
        <v>0</v>
      </c>
      <c r="Q97" s="201">
        <v>0</v>
      </c>
      <c r="R97" s="201">
        <f t="shared" si="2"/>
        <v>0</v>
      </c>
      <c r="S97" s="201">
        <v>0</v>
      </c>
      <c r="T97" s="202">
        <f t="shared" si="3"/>
        <v>0</v>
      </c>
      <c r="AR97" s="24" t="s">
        <v>87</v>
      </c>
      <c r="AT97" s="24" t="s">
        <v>149</v>
      </c>
      <c r="AU97" s="24" t="s">
        <v>77</v>
      </c>
      <c r="AY97" s="24" t="s">
        <v>147</v>
      </c>
      <c r="BE97" s="203">
        <f t="shared" si="4"/>
        <v>0</v>
      </c>
      <c r="BF97" s="203">
        <f t="shared" si="5"/>
        <v>0</v>
      </c>
      <c r="BG97" s="203">
        <f t="shared" si="6"/>
        <v>0</v>
      </c>
      <c r="BH97" s="203">
        <f t="shared" si="7"/>
        <v>0</v>
      </c>
      <c r="BI97" s="203">
        <f t="shared" si="8"/>
        <v>0</v>
      </c>
      <c r="BJ97" s="24" t="s">
        <v>77</v>
      </c>
      <c r="BK97" s="203">
        <f t="shared" si="9"/>
        <v>0</v>
      </c>
      <c r="BL97" s="24" t="s">
        <v>87</v>
      </c>
      <c r="BM97" s="24" t="s">
        <v>359</v>
      </c>
    </row>
    <row r="98" spans="2:65" s="1" customFormat="1" ht="16.5" customHeight="1">
      <c r="B98" s="41"/>
      <c r="C98" s="192" t="s">
        <v>72</v>
      </c>
      <c r="D98" s="192" t="s">
        <v>149</v>
      </c>
      <c r="E98" s="193" t="s">
        <v>264</v>
      </c>
      <c r="F98" s="194" t="s">
        <v>998</v>
      </c>
      <c r="G98" s="195" t="s">
        <v>910</v>
      </c>
      <c r="H98" s="196">
        <v>2</v>
      </c>
      <c r="I98" s="197"/>
      <c r="J98" s="198">
        <f t="shared" si="0"/>
        <v>0</v>
      </c>
      <c r="K98" s="194" t="s">
        <v>21</v>
      </c>
      <c r="L98" s="61"/>
      <c r="M98" s="199" t="s">
        <v>21</v>
      </c>
      <c r="N98" s="200" t="s">
        <v>43</v>
      </c>
      <c r="O98" s="42"/>
      <c r="P98" s="201">
        <f t="shared" si="1"/>
        <v>0</v>
      </c>
      <c r="Q98" s="201">
        <v>0</v>
      </c>
      <c r="R98" s="201">
        <f t="shared" si="2"/>
        <v>0</v>
      </c>
      <c r="S98" s="201">
        <v>0</v>
      </c>
      <c r="T98" s="202">
        <f t="shared" si="3"/>
        <v>0</v>
      </c>
      <c r="AR98" s="24" t="s">
        <v>87</v>
      </c>
      <c r="AT98" s="24" t="s">
        <v>149</v>
      </c>
      <c r="AU98" s="24" t="s">
        <v>77</v>
      </c>
      <c r="AY98" s="24" t="s">
        <v>147</v>
      </c>
      <c r="BE98" s="203">
        <f t="shared" si="4"/>
        <v>0</v>
      </c>
      <c r="BF98" s="203">
        <f t="shared" si="5"/>
        <v>0</v>
      </c>
      <c r="BG98" s="203">
        <f t="shared" si="6"/>
        <v>0</v>
      </c>
      <c r="BH98" s="203">
        <f t="shared" si="7"/>
        <v>0</v>
      </c>
      <c r="BI98" s="203">
        <f t="shared" si="8"/>
        <v>0</v>
      </c>
      <c r="BJ98" s="24" t="s">
        <v>77</v>
      </c>
      <c r="BK98" s="203">
        <f t="shared" si="9"/>
        <v>0</v>
      </c>
      <c r="BL98" s="24" t="s">
        <v>87</v>
      </c>
      <c r="BM98" s="24" t="s">
        <v>425</v>
      </c>
    </row>
    <row r="99" spans="2:65" s="1" customFormat="1" ht="16.5" customHeight="1">
      <c r="B99" s="41"/>
      <c r="C99" s="192" t="s">
        <v>72</v>
      </c>
      <c r="D99" s="192" t="s">
        <v>149</v>
      </c>
      <c r="E99" s="193" t="s">
        <v>9</v>
      </c>
      <c r="F99" s="194" t="s">
        <v>999</v>
      </c>
      <c r="G99" s="195" t="s">
        <v>1000</v>
      </c>
      <c r="H99" s="196">
        <v>2</v>
      </c>
      <c r="I99" s="197"/>
      <c r="J99" s="198">
        <f t="shared" si="0"/>
        <v>0</v>
      </c>
      <c r="K99" s="194" t="s">
        <v>21</v>
      </c>
      <c r="L99" s="61"/>
      <c r="M99" s="199" t="s">
        <v>21</v>
      </c>
      <c r="N99" s="200" t="s">
        <v>43</v>
      </c>
      <c r="O99" s="42"/>
      <c r="P99" s="201">
        <f t="shared" si="1"/>
        <v>0</v>
      </c>
      <c r="Q99" s="201">
        <v>0</v>
      </c>
      <c r="R99" s="201">
        <f t="shared" si="2"/>
        <v>0</v>
      </c>
      <c r="S99" s="201">
        <v>0</v>
      </c>
      <c r="T99" s="202">
        <f t="shared" si="3"/>
        <v>0</v>
      </c>
      <c r="AR99" s="24" t="s">
        <v>87</v>
      </c>
      <c r="AT99" s="24" t="s">
        <v>149</v>
      </c>
      <c r="AU99" s="24" t="s">
        <v>77</v>
      </c>
      <c r="AY99" s="24" t="s">
        <v>147</v>
      </c>
      <c r="BE99" s="203">
        <f t="shared" si="4"/>
        <v>0</v>
      </c>
      <c r="BF99" s="203">
        <f t="shared" si="5"/>
        <v>0</v>
      </c>
      <c r="BG99" s="203">
        <f t="shared" si="6"/>
        <v>0</v>
      </c>
      <c r="BH99" s="203">
        <f t="shared" si="7"/>
        <v>0</v>
      </c>
      <c r="BI99" s="203">
        <f t="shared" si="8"/>
        <v>0</v>
      </c>
      <c r="BJ99" s="24" t="s">
        <v>77</v>
      </c>
      <c r="BK99" s="203">
        <f t="shared" si="9"/>
        <v>0</v>
      </c>
      <c r="BL99" s="24" t="s">
        <v>87</v>
      </c>
      <c r="BM99" s="24" t="s">
        <v>435</v>
      </c>
    </row>
    <row r="100" spans="2:65" s="1" customFormat="1" ht="16.5" customHeight="1">
      <c r="B100" s="41"/>
      <c r="C100" s="192" t="s">
        <v>72</v>
      </c>
      <c r="D100" s="192" t="s">
        <v>149</v>
      </c>
      <c r="E100" s="193" t="s">
        <v>271</v>
      </c>
      <c r="F100" s="194" t="s">
        <v>1001</v>
      </c>
      <c r="G100" s="195" t="s">
        <v>396</v>
      </c>
      <c r="H100" s="196">
        <v>1</v>
      </c>
      <c r="I100" s="197"/>
      <c r="J100" s="198">
        <f t="shared" si="0"/>
        <v>0</v>
      </c>
      <c r="K100" s="194" t="s">
        <v>21</v>
      </c>
      <c r="L100" s="61"/>
      <c r="M100" s="199" t="s">
        <v>21</v>
      </c>
      <c r="N100" s="200" t="s">
        <v>43</v>
      </c>
      <c r="O100" s="42"/>
      <c r="P100" s="201">
        <f t="shared" si="1"/>
        <v>0</v>
      </c>
      <c r="Q100" s="201">
        <v>0</v>
      </c>
      <c r="R100" s="201">
        <f t="shared" si="2"/>
        <v>0</v>
      </c>
      <c r="S100" s="201">
        <v>0</v>
      </c>
      <c r="T100" s="202">
        <f t="shared" si="3"/>
        <v>0</v>
      </c>
      <c r="AR100" s="24" t="s">
        <v>87</v>
      </c>
      <c r="AT100" s="24" t="s">
        <v>149</v>
      </c>
      <c r="AU100" s="24" t="s">
        <v>77</v>
      </c>
      <c r="AY100" s="24" t="s">
        <v>147</v>
      </c>
      <c r="BE100" s="203">
        <f t="shared" si="4"/>
        <v>0</v>
      </c>
      <c r="BF100" s="203">
        <f t="shared" si="5"/>
        <v>0</v>
      </c>
      <c r="BG100" s="203">
        <f t="shared" si="6"/>
        <v>0</v>
      </c>
      <c r="BH100" s="203">
        <f t="shared" si="7"/>
        <v>0</v>
      </c>
      <c r="BI100" s="203">
        <f t="shared" si="8"/>
        <v>0</v>
      </c>
      <c r="BJ100" s="24" t="s">
        <v>77</v>
      </c>
      <c r="BK100" s="203">
        <f t="shared" si="9"/>
        <v>0</v>
      </c>
      <c r="BL100" s="24" t="s">
        <v>87</v>
      </c>
      <c r="BM100" s="24" t="s">
        <v>445</v>
      </c>
    </row>
    <row r="101" spans="2:65" s="1" customFormat="1" ht="25.5" customHeight="1">
      <c r="B101" s="41"/>
      <c r="C101" s="192" t="s">
        <v>72</v>
      </c>
      <c r="D101" s="192" t="s">
        <v>149</v>
      </c>
      <c r="E101" s="193" t="s">
        <v>276</v>
      </c>
      <c r="F101" s="194" t="s">
        <v>1002</v>
      </c>
      <c r="G101" s="195" t="s">
        <v>970</v>
      </c>
      <c r="H101" s="196">
        <v>10</v>
      </c>
      <c r="I101" s="197"/>
      <c r="J101" s="198">
        <f t="shared" si="0"/>
        <v>0</v>
      </c>
      <c r="K101" s="194" t="s">
        <v>21</v>
      </c>
      <c r="L101" s="61"/>
      <c r="M101" s="199" t="s">
        <v>21</v>
      </c>
      <c r="N101" s="258" t="s">
        <v>43</v>
      </c>
      <c r="O101" s="259"/>
      <c r="P101" s="260">
        <f t="shared" si="1"/>
        <v>0</v>
      </c>
      <c r="Q101" s="260">
        <v>0</v>
      </c>
      <c r="R101" s="260">
        <f t="shared" si="2"/>
        <v>0</v>
      </c>
      <c r="S101" s="260">
        <v>0</v>
      </c>
      <c r="T101" s="261">
        <f t="shared" si="3"/>
        <v>0</v>
      </c>
      <c r="AR101" s="24" t="s">
        <v>87</v>
      </c>
      <c r="AT101" s="24" t="s">
        <v>149</v>
      </c>
      <c r="AU101" s="24" t="s">
        <v>77</v>
      </c>
      <c r="AY101" s="24" t="s">
        <v>147</v>
      </c>
      <c r="BE101" s="203">
        <f t="shared" si="4"/>
        <v>0</v>
      </c>
      <c r="BF101" s="203">
        <f t="shared" si="5"/>
        <v>0</v>
      </c>
      <c r="BG101" s="203">
        <f t="shared" si="6"/>
        <v>0</v>
      </c>
      <c r="BH101" s="203">
        <f t="shared" si="7"/>
        <v>0</v>
      </c>
      <c r="BI101" s="203">
        <f t="shared" si="8"/>
        <v>0</v>
      </c>
      <c r="BJ101" s="24" t="s">
        <v>77</v>
      </c>
      <c r="BK101" s="203">
        <f t="shared" si="9"/>
        <v>0</v>
      </c>
      <c r="BL101" s="24" t="s">
        <v>87</v>
      </c>
      <c r="BM101" s="24" t="s">
        <v>457</v>
      </c>
    </row>
    <row r="102" spans="2:12" s="1" customFormat="1" ht="6.9" customHeight="1">
      <c r="B102" s="56"/>
      <c r="C102" s="57"/>
      <c r="D102" s="57"/>
      <c r="E102" s="57"/>
      <c r="F102" s="57"/>
      <c r="G102" s="57"/>
      <c r="H102" s="57"/>
      <c r="I102" s="139"/>
      <c r="J102" s="57"/>
      <c r="K102" s="57"/>
      <c r="L102" s="61"/>
    </row>
  </sheetData>
  <sheetProtection algorithmName="SHA-512" hashValue="5Gh3dmpxUsOLZgrjYXzDV3yL6vZWvcoHVK53sdNb+WJDwAxBlRJ1+wBlqDvpii+/ar67dMx2p4nkng3d5oyBBQ==" saltValue="As7qAUxQQmnWij9j+wxAG1pWm/1FXDM8ijHK9k9n94ZA+bSpyMnW1Xq9Ifdw/UysAsWDDoah0PTNWoW8W2plNw==" spinCount="100000" sheet="1" objects="1" scenarios="1" formatColumns="0" formatRows="0" autoFilter="0"/>
  <autoFilter ref="C76:K101"/>
  <mergeCells count="10">
    <mergeCell ref="J51:J52"/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93</v>
      </c>
      <c r="G1" s="387" t="s">
        <v>94</v>
      </c>
      <c r="H1" s="387"/>
      <c r="I1" s="115"/>
      <c r="J1" s="114" t="s">
        <v>95</v>
      </c>
      <c r="K1" s="113" t="s">
        <v>96</v>
      </c>
      <c r="L1" s="114" t="s">
        <v>97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4" t="s">
        <v>92</v>
      </c>
    </row>
    <row r="3" spans="2:46" ht="6.9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81</v>
      </c>
    </row>
    <row r="4" spans="2:46" ht="36.9" customHeight="1">
      <c r="B4" s="28"/>
      <c r="C4" s="29"/>
      <c r="D4" s="30" t="s">
        <v>98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79" t="str">
        <f>'Rekapitulace stavby'!K6</f>
        <v>Rekonstrukce nebytových prostor 2.NP v objektu ČNB</v>
      </c>
      <c r="F7" s="380"/>
      <c r="G7" s="380"/>
      <c r="H7" s="380"/>
      <c r="I7" s="117"/>
      <c r="J7" s="29"/>
      <c r="K7" s="31"/>
    </row>
    <row r="8" spans="2:11" s="1" customFormat="1" ht="13.2">
      <c r="B8" s="41"/>
      <c r="C8" s="42"/>
      <c r="D8" s="37" t="s">
        <v>99</v>
      </c>
      <c r="E8" s="42"/>
      <c r="F8" s="42"/>
      <c r="G8" s="42"/>
      <c r="H8" s="42"/>
      <c r="I8" s="118"/>
      <c r="J8" s="42"/>
      <c r="K8" s="45"/>
    </row>
    <row r="9" spans="2:11" s="1" customFormat="1" ht="36.9" customHeight="1">
      <c r="B9" s="41"/>
      <c r="C9" s="42"/>
      <c r="D9" s="42"/>
      <c r="E9" s="381" t="s">
        <v>1003</v>
      </c>
      <c r="F9" s="382"/>
      <c r="G9" s="382"/>
      <c r="H9" s="382"/>
      <c r="I9" s="118"/>
      <c r="J9" s="42"/>
      <c r="K9" s="45"/>
    </row>
    <row r="10" spans="2:11" s="1" customFormat="1" ht="12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" customHeight="1">
      <c r="B12" s="41"/>
      <c r="C12" s="42"/>
      <c r="D12" s="37" t="s">
        <v>23</v>
      </c>
      <c r="E12" s="42"/>
      <c r="F12" s="35" t="s">
        <v>29</v>
      </c>
      <c r="G12" s="42"/>
      <c r="H12" s="42"/>
      <c r="I12" s="119" t="s">
        <v>25</v>
      </c>
      <c r="J12" s="120" t="str">
        <f>'Rekapitulace stavby'!AN8</f>
        <v>2. 4. 2018</v>
      </c>
      <c r="K12" s="45"/>
    </row>
    <row r="13" spans="2:11" s="1" customFormat="1" ht="10.8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tr">
        <f>IF('Rekapitulace stavby'!AN10="","",'Rekapitulace stavby'!AN10)</f>
        <v/>
      </c>
      <c r="K14" s="45"/>
    </row>
    <row r="15" spans="2:11" s="1" customFormat="1" ht="18" customHeight="1">
      <c r="B15" s="41"/>
      <c r="C15" s="42"/>
      <c r="D15" s="42"/>
      <c r="E15" s="35" t="str">
        <f>IF('Rekapitulace stavby'!E11="","",'Rekapitulace stavby'!E11)</f>
        <v xml:space="preserve"> </v>
      </c>
      <c r="F15" s="42"/>
      <c r="G15" s="42"/>
      <c r="H15" s="42"/>
      <c r="I15" s="119" t="s">
        <v>30</v>
      </c>
      <c r="J15" s="35" t="str">
        <f>IF('Rekapitulace stavby'!AN11="","",'Rekapitulace stavby'!AN11)</f>
        <v/>
      </c>
      <c r="K15" s="45"/>
    </row>
    <row r="16" spans="2:11" s="1" customFormat="1" ht="6.9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tr">
        <f>IF('Rekapitulace stavby'!AN16="","",'Rekapitulace stavby'!AN16)</f>
        <v/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>DES Praha s.r.o.</v>
      </c>
      <c r="F21" s="42"/>
      <c r="G21" s="42"/>
      <c r="H21" s="42"/>
      <c r="I21" s="119" t="s">
        <v>30</v>
      </c>
      <c r="J21" s="35" t="str">
        <f>IF('Rekapitulace stavby'!AN17="","",'Rekapitulace stavby'!AN17)</f>
        <v/>
      </c>
      <c r="K21" s="45"/>
    </row>
    <row r="22" spans="2:11" s="1" customFormat="1" ht="6.9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" customHeight="1">
      <c r="B23" s="41"/>
      <c r="C23" s="42"/>
      <c r="D23" s="37" t="s">
        <v>36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48" t="s">
        <v>21</v>
      </c>
      <c r="F24" s="348"/>
      <c r="G24" s="348"/>
      <c r="H24" s="348"/>
      <c r="I24" s="123"/>
      <c r="J24" s="122"/>
      <c r="K24" s="124"/>
    </row>
    <row r="25" spans="2:11" s="1" customFormat="1" ht="6.9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38</v>
      </c>
      <c r="E27" s="42"/>
      <c r="F27" s="42"/>
      <c r="G27" s="42"/>
      <c r="H27" s="42"/>
      <c r="I27" s="118"/>
      <c r="J27" s="128">
        <f>ROUND(J87,2)</f>
        <v>0</v>
      </c>
      <c r="K27" s="45"/>
    </row>
    <row r="28" spans="2:11" s="1" customFormat="1" ht="6.9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" customHeight="1">
      <c r="B29" s="41"/>
      <c r="C29" s="42"/>
      <c r="D29" s="42"/>
      <c r="E29" s="42"/>
      <c r="F29" s="46" t="s">
        <v>40</v>
      </c>
      <c r="G29" s="42"/>
      <c r="H29" s="42"/>
      <c r="I29" s="129" t="s">
        <v>39</v>
      </c>
      <c r="J29" s="46" t="s">
        <v>41</v>
      </c>
      <c r="K29" s="45"/>
    </row>
    <row r="30" spans="2:11" s="1" customFormat="1" ht="14.4" customHeight="1">
      <c r="B30" s="41"/>
      <c r="C30" s="42"/>
      <c r="D30" s="49" t="s">
        <v>42</v>
      </c>
      <c r="E30" s="49" t="s">
        <v>43</v>
      </c>
      <c r="F30" s="130">
        <f>ROUND(SUM(BE87:BE135),2)</f>
        <v>0</v>
      </c>
      <c r="G30" s="42"/>
      <c r="H30" s="42"/>
      <c r="I30" s="131">
        <v>0.21</v>
      </c>
      <c r="J30" s="130">
        <f>ROUND(ROUND((SUM(BE87:BE135)),2)*I30,2)</f>
        <v>0</v>
      </c>
      <c r="K30" s="45"/>
    </row>
    <row r="31" spans="2:11" s="1" customFormat="1" ht="14.4" customHeight="1">
      <c r="B31" s="41"/>
      <c r="C31" s="42"/>
      <c r="D31" s="42"/>
      <c r="E31" s="49" t="s">
        <v>44</v>
      </c>
      <c r="F31" s="130">
        <f>ROUND(SUM(BF87:BF135),2)</f>
        <v>0</v>
      </c>
      <c r="G31" s="42"/>
      <c r="H31" s="42"/>
      <c r="I31" s="131">
        <v>0.15</v>
      </c>
      <c r="J31" s="130">
        <f>ROUND(ROUND((SUM(BF87:BF135)),2)*I31,2)</f>
        <v>0</v>
      </c>
      <c r="K31" s="45"/>
    </row>
    <row r="32" spans="2:11" s="1" customFormat="1" ht="14.4" customHeight="1" hidden="1">
      <c r="B32" s="41"/>
      <c r="C32" s="42"/>
      <c r="D32" s="42"/>
      <c r="E32" s="49" t="s">
        <v>45</v>
      </c>
      <c r="F32" s="130">
        <f>ROUND(SUM(BG87:BG135),2)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" customHeight="1" hidden="1">
      <c r="B33" s="41"/>
      <c r="C33" s="42"/>
      <c r="D33" s="42"/>
      <c r="E33" s="49" t="s">
        <v>46</v>
      </c>
      <c r="F33" s="130">
        <f>ROUND(SUM(BH87:BH135),2)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" customHeight="1" hidden="1">
      <c r="B34" s="41"/>
      <c r="C34" s="42"/>
      <c r="D34" s="42"/>
      <c r="E34" s="49" t="s">
        <v>47</v>
      </c>
      <c r="F34" s="130">
        <f>ROUND(SUM(BI87:BI135),2)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48</v>
      </c>
      <c r="E36" s="79"/>
      <c r="F36" s="79"/>
      <c r="G36" s="134" t="s">
        <v>49</v>
      </c>
      <c r="H36" s="135" t="s">
        <v>50</v>
      </c>
      <c r="I36" s="136"/>
      <c r="J36" s="137">
        <f>SUM(J27:J34)</f>
        <v>0</v>
      </c>
      <c r="K36" s="138"/>
    </row>
    <row r="37" spans="2:11" s="1" customFormat="1" ht="14.4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" customHeight="1">
      <c r="B42" s="41"/>
      <c r="C42" s="30" t="s">
        <v>101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79" t="str">
        <f>E7</f>
        <v>Rekonstrukce nebytových prostor 2.NP v objektu ČNB</v>
      </c>
      <c r="F45" s="380"/>
      <c r="G45" s="380"/>
      <c r="H45" s="380"/>
      <c r="I45" s="118"/>
      <c r="J45" s="42"/>
      <c r="K45" s="45"/>
    </row>
    <row r="46" spans="2:11" s="1" customFormat="1" ht="14.4" customHeight="1">
      <c r="B46" s="41"/>
      <c r="C46" s="37" t="s">
        <v>99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1" t="str">
        <f>E9</f>
        <v>5 - ÚT</v>
      </c>
      <c r="F47" s="382"/>
      <c r="G47" s="382"/>
      <c r="H47" s="382"/>
      <c r="I47" s="118"/>
      <c r="J47" s="42"/>
      <c r="K47" s="45"/>
    </row>
    <row r="48" spans="2:11" s="1" customFormat="1" ht="6.9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 xml:space="preserve"> </v>
      </c>
      <c r="G49" s="42"/>
      <c r="H49" s="42"/>
      <c r="I49" s="119" t="s">
        <v>25</v>
      </c>
      <c r="J49" s="120" t="str">
        <f>IF(J12="","",J12)</f>
        <v>2. 4. 2018</v>
      </c>
      <c r="K49" s="45"/>
    </row>
    <row r="50" spans="2:11" s="1" customFormat="1" ht="6.9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2">
      <c r="B51" s="41"/>
      <c r="C51" s="37" t="s">
        <v>27</v>
      </c>
      <c r="D51" s="42"/>
      <c r="E51" s="42"/>
      <c r="F51" s="35" t="str">
        <f>E15</f>
        <v xml:space="preserve"> </v>
      </c>
      <c r="G51" s="42"/>
      <c r="H51" s="42"/>
      <c r="I51" s="119" t="s">
        <v>33</v>
      </c>
      <c r="J51" s="348" t="str">
        <f>E21</f>
        <v>DES Praha s.r.o.</v>
      </c>
      <c r="K51" s="45"/>
    </row>
    <row r="52" spans="2:11" s="1" customFormat="1" ht="14.4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3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102</v>
      </c>
      <c r="D54" s="132"/>
      <c r="E54" s="132"/>
      <c r="F54" s="132"/>
      <c r="G54" s="132"/>
      <c r="H54" s="132"/>
      <c r="I54" s="145"/>
      <c r="J54" s="146" t="s">
        <v>103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104</v>
      </c>
      <c r="D56" s="42"/>
      <c r="E56" s="42"/>
      <c r="F56" s="42"/>
      <c r="G56" s="42"/>
      <c r="H56" s="42"/>
      <c r="I56" s="118"/>
      <c r="J56" s="128">
        <f>J87</f>
        <v>0</v>
      </c>
      <c r="K56" s="45"/>
      <c r="AU56" s="24" t="s">
        <v>105</v>
      </c>
    </row>
    <row r="57" spans="2:11" s="7" customFormat="1" ht="24.9" customHeight="1">
      <c r="B57" s="149"/>
      <c r="C57" s="150"/>
      <c r="D57" s="151" t="s">
        <v>1004</v>
      </c>
      <c r="E57" s="152"/>
      <c r="F57" s="152"/>
      <c r="G57" s="152"/>
      <c r="H57" s="152"/>
      <c r="I57" s="153"/>
      <c r="J57" s="154">
        <f>J88</f>
        <v>0</v>
      </c>
      <c r="K57" s="155"/>
    </row>
    <row r="58" spans="2:11" s="7" customFormat="1" ht="24.9" customHeight="1">
      <c r="B58" s="149"/>
      <c r="C58" s="150"/>
      <c r="D58" s="151" t="s">
        <v>1005</v>
      </c>
      <c r="E58" s="152"/>
      <c r="F58" s="152"/>
      <c r="G58" s="152"/>
      <c r="H58" s="152"/>
      <c r="I58" s="153"/>
      <c r="J58" s="154">
        <f>J93</f>
        <v>0</v>
      </c>
      <c r="K58" s="155"/>
    </row>
    <row r="59" spans="2:11" s="7" customFormat="1" ht="24.9" customHeight="1">
      <c r="B59" s="149"/>
      <c r="C59" s="150"/>
      <c r="D59" s="151" t="s">
        <v>1006</v>
      </c>
      <c r="E59" s="152"/>
      <c r="F59" s="152"/>
      <c r="G59" s="152"/>
      <c r="H59" s="152"/>
      <c r="I59" s="153"/>
      <c r="J59" s="154">
        <f>J96</f>
        <v>0</v>
      </c>
      <c r="K59" s="155"/>
    </row>
    <row r="60" spans="2:11" s="7" customFormat="1" ht="24.9" customHeight="1">
      <c r="B60" s="149"/>
      <c r="C60" s="150"/>
      <c r="D60" s="151" t="s">
        <v>1007</v>
      </c>
      <c r="E60" s="152"/>
      <c r="F60" s="152"/>
      <c r="G60" s="152"/>
      <c r="H60" s="152"/>
      <c r="I60" s="153"/>
      <c r="J60" s="154">
        <f>J99</f>
        <v>0</v>
      </c>
      <c r="K60" s="155"/>
    </row>
    <row r="61" spans="2:11" s="7" customFormat="1" ht="24.9" customHeight="1">
      <c r="B61" s="149"/>
      <c r="C61" s="150"/>
      <c r="D61" s="151" t="s">
        <v>1008</v>
      </c>
      <c r="E61" s="152"/>
      <c r="F61" s="152"/>
      <c r="G61" s="152"/>
      <c r="H61" s="152"/>
      <c r="I61" s="153"/>
      <c r="J61" s="154">
        <f>J105</f>
        <v>0</v>
      </c>
      <c r="K61" s="155"/>
    </row>
    <row r="62" spans="2:11" s="7" customFormat="1" ht="24.9" customHeight="1">
      <c r="B62" s="149"/>
      <c r="C62" s="150"/>
      <c r="D62" s="151" t="s">
        <v>1009</v>
      </c>
      <c r="E62" s="152"/>
      <c r="F62" s="152"/>
      <c r="G62" s="152"/>
      <c r="H62" s="152"/>
      <c r="I62" s="153"/>
      <c r="J62" s="154">
        <f>J108</f>
        <v>0</v>
      </c>
      <c r="K62" s="155"/>
    </row>
    <row r="63" spans="2:11" s="7" customFormat="1" ht="24.9" customHeight="1">
      <c r="B63" s="149"/>
      <c r="C63" s="150"/>
      <c r="D63" s="151" t="s">
        <v>1010</v>
      </c>
      <c r="E63" s="152"/>
      <c r="F63" s="152"/>
      <c r="G63" s="152"/>
      <c r="H63" s="152"/>
      <c r="I63" s="153"/>
      <c r="J63" s="154">
        <f>J111</f>
        <v>0</v>
      </c>
      <c r="K63" s="155"/>
    </row>
    <row r="64" spans="2:11" s="7" customFormat="1" ht="24.9" customHeight="1">
      <c r="B64" s="149"/>
      <c r="C64" s="150"/>
      <c r="D64" s="151" t="s">
        <v>1011</v>
      </c>
      <c r="E64" s="152"/>
      <c r="F64" s="152"/>
      <c r="G64" s="152"/>
      <c r="H64" s="152"/>
      <c r="I64" s="153"/>
      <c r="J64" s="154">
        <f>J118</f>
        <v>0</v>
      </c>
      <c r="K64" s="155"/>
    </row>
    <row r="65" spans="2:11" s="7" customFormat="1" ht="24.9" customHeight="1">
      <c r="B65" s="149"/>
      <c r="C65" s="150"/>
      <c r="D65" s="151" t="s">
        <v>1012</v>
      </c>
      <c r="E65" s="152"/>
      <c r="F65" s="152"/>
      <c r="G65" s="152"/>
      <c r="H65" s="152"/>
      <c r="I65" s="153"/>
      <c r="J65" s="154">
        <f>J124</f>
        <v>0</v>
      </c>
      <c r="K65" s="155"/>
    </row>
    <row r="66" spans="2:11" s="7" customFormat="1" ht="24.9" customHeight="1">
      <c r="B66" s="149"/>
      <c r="C66" s="150"/>
      <c r="D66" s="151" t="s">
        <v>1013</v>
      </c>
      <c r="E66" s="152"/>
      <c r="F66" s="152"/>
      <c r="G66" s="152"/>
      <c r="H66" s="152"/>
      <c r="I66" s="153"/>
      <c r="J66" s="154">
        <f>J129</f>
        <v>0</v>
      </c>
      <c r="K66" s="155"/>
    </row>
    <row r="67" spans="2:11" s="7" customFormat="1" ht="24.9" customHeight="1">
      <c r="B67" s="149"/>
      <c r="C67" s="150"/>
      <c r="D67" s="151" t="s">
        <v>1014</v>
      </c>
      <c r="E67" s="152"/>
      <c r="F67" s="152"/>
      <c r="G67" s="152"/>
      <c r="H67" s="152"/>
      <c r="I67" s="153"/>
      <c r="J67" s="154">
        <f>J134</f>
        <v>0</v>
      </c>
      <c r="K67" s="155"/>
    </row>
    <row r="68" spans="2:11" s="1" customFormat="1" ht="21.75" customHeight="1">
      <c r="B68" s="41"/>
      <c r="C68" s="42"/>
      <c r="D68" s="42"/>
      <c r="E68" s="42"/>
      <c r="F68" s="42"/>
      <c r="G68" s="42"/>
      <c r="H68" s="42"/>
      <c r="I68" s="118"/>
      <c r="J68" s="42"/>
      <c r="K68" s="45"/>
    </row>
    <row r="69" spans="2:11" s="1" customFormat="1" ht="6.9" customHeight="1">
      <c r="B69" s="56"/>
      <c r="C69" s="57"/>
      <c r="D69" s="57"/>
      <c r="E69" s="57"/>
      <c r="F69" s="57"/>
      <c r="G69" s="57"/>
      <c r="H69" s="57"/>
      <c r="I69" s="139"/>
      <c r="J69" s="57"/>
      <c r="K69" s="58"/>
    </row>
    <row r="73" spans="2:12" s="1" customFormat="1" ht="6.9" customHeight="1">
      <c r="B73" s="59"/>
      <c r="C73" s="60"/>
      <c r="D73" s="60"/>
      <c r="E73" s="60"/>
      <c r="F73" s="60"/>
      <c r="G73" s="60"/>
      <c r="H73" s="60"/>
      <c r="I73" s="142"/>
      <c r="J73" s="60"/>
      <c r="K73" s="60"/>
      <c r="L73" s="61"/>
    </row>
    <row r="74" spans="2:12" s="1" customFormat="1" ht="36.9" customHeight="1">
      <c r="B74" s="41"/>
      <c r="C74" s="62" t="s">
        <v>131</v>
      </c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6.9" customHeight="1">
      <c r="B75" s="41"/>
      <c r="C75" s="63"/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14.4" customHeight="1">
      <c r="B76" s="41"/>
      <c r="C76" s="65" t="s">
        <v>18</v>
      </c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6.5" customHeight="1">
      <c r="B77" s="41"/>
      <c r="C77" s="63"/>
      <c r="D77" s="63"/>
      <c r="E77" s="384" t="str">
        <f>E7</f>
        <v>Rekonstrukce nebytových prostor 2.NP v objektu ČNB</v>
      </c>
      <c r="F77" s="385"/>
      <c r="G77" s="385"/>
      <c r="H77" s="385"/>
      <c r="I77" s="163"/>
      <c r="J77" s="63"/>
      <c r="K77" s="63"/>
      <c r="L77" s="61"/>
    </row>
    <row r="78" spans="2:12" s="1" customFormat="1" ht="14.4" customHeight="1">
      <c r="B78" s="41"/>
      <c r="C78" s="65" t="s">
        <v>99</v>
      </c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 ht="17.25" customHeight="1">
      <c r="B79" s="41"/>
      <c r="C79" s="63"/>
      <c r="D79" s="63"/>
      <c r="E79" s="359" t="str">
        <f>E9</f>
        <v>5 - ÚT</v>
      </c>
      <c r="F79" s="386"/>
      <c r="G79" s="386"/>
      <c r="H79" s="386"/>
      <c r="I79" s="163"/>
      <c r="J79" s="63"/>
      <c r="K79" s="63"/>
      <c r="L79" s="61"/>
    </row>
    <row r="80" spans="2:12" s="1" customFormat="1" ht="6.9" customHeight="1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12" s="1" customFormat="1" ht="18" customHeight="1">
      <c r="B81" s="41"/>
      <c r="C81" s="65" t="s">
        <v>23</v>
      </c>
      <c r="D81" s="63"/>
      <c r="E81" s="63"/>
      <c r="F81" s="164" t="str">
        <f>F12</f>
        <v xml:space="preserve"> </v>
      </c>
      <c r="G81" s="63"/>
      <c r="H81" s="63"/>
      <c r="I81" s="165" t="s">
        <v>25</v>
      </c>
      <c r="J81" s="73" t="str">
        <f>IF(J12="","",J12)</f>
        <v>2. 4. 2018</v>
      </c>
      <c r="K81" s="63"/>
      <c r="L81" s="61"/>
    </row>
    <row r="82" spans="2:12" s="1" customFormat="1" ht="6.9" customHeight="1">
      <c r="B82" s="41"/>
      <c r="C82" s="63"/>
      <c r="D82" s="63"/>
      <c r="E82" s="63"/>
      <c r="F82" s="63"/>
      <c r="G82" s="63"/>
      <c r="H82" s="63"/>
      <c r="I82" s="163"/>
      <c r="J82" s="63"/>
      <c r="K82" s="63"/>
      <c r="L82" s="61"/>
    </row>
    <row r="83" spans="2:12" s="1" customFormat="1" ht="13.2">
      <c r="B83" s="41"/>
      <c r="C83" s="65" t="s">
        <v>27</v>
      </c>
      <c r="D83" s="63"/>
      <c r="E83" s="63"/>
      <c r="F83" s="164" t="str">
        <f>E15</f>
        <v xml:space="preserve"> </v>
      </c>
      <c r="G83" s="63"/>
      <c r="H83" s="63"/>
      <c r="I83" s="165" t="s">
        <v>33</v>
      </c>
      <c r="J83" s="164" t="str">
        <f>E21</f>
        <v>DES Praha s.r.o.</v>
      </c>
      <c r="K83" s="63"/>
      <c r="L83" s="61"/>
    </row>
    <row r="84" spans="2:12" s="1" customFormat="1" ht="14.4" customHeight="1">
      <c r="B84" s="41"/>
      <c r="C84" s="65" t="s">
        <v>31</v>
      </c>
      <c r="D84" s="63"/>
      <c r="E84" s="63"/>
      <c r="F84" s="164" t="str">
        <f>IF(E18="","",E18)</f>
        <v/>
      </c>
      <c r="G84" s="63"/>
      <c r="H84" s="63"/>
      <c r="I84" s="163"/>
      <c r="J84" s="63"/>
      <c r="K84" s="63"/>
      <c r="L84" s="61"/>
    </row>
    <row r="85" spans="2:12" s="1" customFormat="1" ht="10.35" customHeight="1">
      <c r="B85" s="41"/>
      <c r="C85" s="63"/>
      <c r="D85" s="63"/>
      <c r="E85" s="63"/>
      <c r="F85" s="63"/>
      <c r="G85" s="63"/>
      <c r="H85" s="63"/>
      <c r="I85" s="163"/>
      <c r="J85" s="63"/>
      <c r="K85" s="63"/>
      <c r="L85" s="61"/>
    </row>
    <row r="86" spans="2:20" s="9" customFormat="1" ht="29.25" customHeight="1">
      <c r="B86" s="166"/>
      <c r="C86" s="167" t="s">
        <v>132</v>
      </c>
      <c r="D86" s="168" t="s">
        <v>57</v>
      </c>
      <c r="E86" s="168" t="s">
        <v>53</v>
      </c>
      <c r="F86" s="168" t="s">
        <v>133</v>
      </c>
      <c r="G86" s="168" t="s">
        <v>134</v>
      </c>
      <c r="H86" s="168" t="s">
        <v>135</v>
      </c>
      <c r="I86" s="169" t="s">
        <v>136</v>
      </c>
      <c r="J86" s="168" t="s">
        <v>103</v>
      </c>
      <c r="K86" s="170" t="s">
        <v>137</v>
      </c>
      <c r="L86" s="171"/>
      <c r="M86" s="81" t="s">
        <v>138</v>
      </c>
      <c r="N86" s="82" t="s">
        <v>42</v>
      </c>
      <c r="O86" s="82" t="s">
        <v>139</v>
      </c>
      <c r="P86" s="82" t="s">
        <v>140</v>
      </c>
      <c r="Q86" s="82" t="s">
        <v>141</v>
      </c>
      <c r="R86" s="82" t="s">
        <v>142</v>
      </c>
      <c r="S86" s="82" t="s">
        <v>143</v>
      </c>
      <c r="T86" s="83" t="s">
        <v>144</v>
      </c>
    </row>
    <row r="87" spans="2:63" s="1" customFormat="1" ht="29.25" customHeight="1">
      <c r="B87" s="41"/>
      <c r="C87" s="87" t="s">
        <v>104</v>
      </c>
      <c r="D87" s="63"/>
      <c r="E87" s="63"/>
      <c r="F87" s="63"/>
      <c r="G87" s="63"/>
      <c r="H87" s="63"/>
      <c r="I87" s="163"/>
      <c r="J87" s="172">
        <f>BK87</f>
        <v>0</v>
      </c>
      <c r="K87" s="63"/>
      <c r="L87" s="61"/>
      <c r="M87" s="84"/>
      <c r="N87" s="85"/>
      <c r="O87" s="85"/>
      <c r="P87" s="173">
        <f>P88+P93+P96+P99+P105+P108+P111+P118+P124+P129+P134</f>
        <v>0</v>
      </c>
      <c r="Q87" s="85"/>
      <c r="R87" s="173">
        <f>R88+R93+R96+R99+R105+R108+R111+R118+R124+R129+R134</f>
        <v>0</v>
      </c>
      <c r="S87" s="85"/>
      <c r="T87" s="174">
        <f>T88+T93+T96+T99+T105+T108+T111+T118+T124+T129+T134</f>
        <v>0</v>
      </c>
      <c r="AT87" s="24" t="s">
        <v>71</v>
      </c>
      <c r="AU87" s="24" t="s">
        <v>105</v>
      </c>
      <c r="BK87" s="175">
        <f>BK88+BK93+BK96+BK99+BK105+BK108+BK111+BK118+BK124+BK129+BK134</f>
        <v>0</v>
      </c>
    </row>
    <row r="88" spans="2:63" s="10" customFormat="1" ht="37.35" customHeight="1">
      <c r="B88" s="176"/>
      <c r="C88" s="177"/>
      <c r="D88" s="178" t="s">
        <v>71</v>
      </c>
      <c r="E88" s="179" t="s">
        <v>1015</v>
      </c>
      <c r="F88" s="179" t="s">
        <v>1016</v>
      </c>
      <c r="G88" s="177"/>
      <c r="H88" s="177"/>
      <c r="I88" s="180"/>
      <c r="J88" s="181">
        <f>BK88</f>
        <v>0</v>
      </c>
      <c r="K88" s="177"/>
      <c r="L88" s="182"/>
      <c r="M88" s="183"/>
      <c r="N88" s="184"/>
      <c r="O88" s="184"/>
      <c r="P88" s="185">
        <f>SUM(P89:P92)</f>
        <v>0</v>
      </c>
      <c r="Q88" s="184"/>
      <c r="R88" s="185">
        <f>SUM(R89:R92)</f>
        <v>0</v>
      </c>
      <c r="S88" s="184"/>
      <c r="T88" s="186">
        <f>SUM(T89:T92)</f>
        <v>0</v>
      </c>
      <c r="AR88" s="187" t="s">
        <v>81</v>
      </c>
      <c r="AT88" s="188" t="s">
        <v>71</v>
      </c>
      <c r="AU88" s="188" t="s">
        <v>72</v>
      </c>
      <c r="AY88" s="187" t="s">
        <v>147</v>
      </c>
      <c r="BK88" s="189">
        <f>SUM(BK89:BK92)</f>
        <v>0</v>
      </c>
    </row>
    <row r="89" spans="2:65" s="1" customFormat="1" ht="16.5" customHeight="1">
      <c r="B89" s="41"/>
      <c r="C89" s="192" t="s">
        <v>77</v>
      </c>
      <c r="D89" s="192" t="s">
        <v>149</v>
      </c>
      <c r="E89" s="193" t="s">
        <v>1017</v>
      </c>
      <c r="F89" s="194" t="s">
        <v>1018</v>
      </c>
      <c r="G89" s="195" t="s">
        <v>177</v>
      </c>
      <c r="H89" s="196">
        <v>3.5</v>
      </c>
      <c r="I89" s="197"/>
      <c r="J89" s="198">
        <f>ROUND(I89*H89,2)</f>
        <v>0</v>
      </c>
      <c r="K89" s="194" t="s">
        <v>21</v>
      </c>
      <c r="L89" s="61"/>
      <c r="M89" s="199" t="s">
        <v>21</v>
      </c>
      <c r="N89" s="200" t="s">
        <v>43</v>
      </c>
      <c r="O89" s="42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4" t="s">
        <v>247</v>
      </c>
      <c r="AT89" s="24" t="s">
        <v>149</v>
      </c>
      <c r="AU89" s="24" t="s">
        <v>77</v>
      </c>
      <c r="AY89" s="24" t="s">
        <v>147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77</v>
      </c>
      <c r="BK89" s="203">
        <f>ROUND(I89*H89,2)</f>
        <v>0</v>
      </c>
      <c r="BL89" s="24" t="s">
        <v>247</v>
      </c>
      <c r="BM89" s="24" t="s">
        <v>81</v>
      </c>
    </row>
    <row r="90" spans="2:65" s="1" customFormat="1" ht="16.5" customHeight="1">
      <c r="B90" s="41"/>
      <c r="C90" s="192" t="s">
        <v>81</v>
      </c>
      <c r="D90" s="192" t="s">
        <v>149</v>
      </c>
      <c r="E90" s="193" t="s">
        <v>1019</v>
      </c>
      <c r="F90" s="194" t="s">
        <v>1020</v>
      </c>
      <c r="G90" s="195" t="s">
        <v>241</v>
      </c>
      <c r="H90" s="196">
        <v>2</v>
      </c>
      <c r="I90" s="197"/>
      <c r="J90" s="198">
        <f>ROUND(I90*H90,2)</f>
        <v>0</v>
      </c>
      <c r="K90" s="194" t="s">
        <v>21</v>
      </c>
      <c r="L90" s="61"/>
      <c r="M90" s="199" t="s">
        <v>21</v>
      </c>
      <c r="N90" s="200" t="s">
        <v>43</v>
      </c>
      <c r="O90" s="42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247</v>
      </c>
      <c r="AT90" s="24" t="s">
        <v>149</v>
      </c>
      <c r="AU90" s="24" t="s">
        <v>77</v>
      </c>
      <c r="AY90" s="24" t="s">
        <v>147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77</v>
      </c>
      <c r="BK90" s="203">
        <f>ROUND(I90*H90,2)</f>
        <v>0</v>
      </c>
      <c r="BL90" s="24" t="s">
        <v>247</v>
      </c>
      <c r="BM90" s="24" t="s">
        <v>87</v>
      </c>
    </row>
    <row r="91" spans="2:65" s="1" customFormat="1" ht="16.5" customHeight="1">
      <c r="B91" s="41"/>
      <c r="C91" s="192" t="s">
        <v>84</v>
      </c>
      <c r="D91" s="192" t="s">
        <v>149</v>
      </c>
      <c r="E91" s="193" t="s">
        <v>1021</v>
      </c>
      <c r="F91" s="194" t="s">
        <v>1022</v>
      </c>
      <c r="G91" s="195" t="s">
        <v>1023</v>
      </c>
      <c r="H91" s="196">
        <v>1</v>
      </c>
      <c r="I91" s="197"/>
      <c r="J91" s="198">
        <f>ROUND(I91*H91,2)</f>
        <v>0</v>
      </c>
      <c r="K91" s="194" t="s">
        <v>21</v>
      </c>
      <c r="L91" s="61"/>
      <c r="M91" s="199" t="s">
        <v>21</v>
      </c>
      <c r="N91" s="200" t="s">
        <v>43</v>
      </c>
      <c r="O91" s="42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4" t="s">
        <v>247</v>
      </c>
      <c r="AT91" s="24" t="s">
        <v>149</v>
      </c>
      <c r="AU91" s="24" t="s">
        <v>77</v>
      </c>
      <c r="AY91" s="24" t="s">
        <v>147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77</v>
      </c>
      <c r="BK91" s="203">
        <f>ROUND(I91*H91,2)</f>
        <v>0</v>
      </c>
      <c r="BL91" s="24" t="s">
        <v>247</v>
      </c>
      <c r="BM91" s="24" t="s">
        <v>189</v>
      </c>
    </row>
    <row r="92" spans="2:65" s="1" customFormat="1" ht="16.5" customHeight="1">
      <c r="B92" s="41"/>
      <c r="C92" s="192" t="s">
        <v>87</v>
      </c>
      <c r="D92" s="192" t="s">
        <v>149</v>
      </c>
      <c r="E92" s="193" t="s">
        <v>1024</v>
      </c>
      <c r="F92" s="194" t="s">
        <v>1025</v>
      </c>
      <c r="G92" s="195" t="s">
        <v>1026</v>
      </c>
      <c r="H92" s="262"/>
      <c r="I92" s="197"/>
      <c r="J92" s="198">
        <f>ROUND(I92*H92,2)</f>
        <v>0</v>
      </c>
      <c r="K92" s="194" t="s">
        <v>21</v>
      </c>
      <c r="L92" s="61"/>
      <c r="M92" s="199" t="s">
        <v>21</v>
      </c>
      <c r="N92" s="200" t="s">
        <v>43</v>
      </c>
      <c r="O92" s="42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247</v>
      </c>
      <c r="AT92" s="24" t="s">
        <v>149</v>
      </c>
      <c r="AU92" s="24" t="s">
        <v>77</v>
      </c>
      <c r="AY92" s="24" t="s">
        <v>147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77</v>
      </c>
      <c r="BK92" s="203">
        <f>ROUND(I92*H92,2)</f>
        <v>0</v>
      </c>
      <c r="BL92" s="24" t="s">
        <v>247</v>
      </c>
      <c r="BM92" s="24" t="s">
        <v>201</v>
      </c>
    </row>
    <row r="93" spans="2:63" s="10" customFormat="1" ht="37.35" customHeight="1">
      <c r="B93" s="176"/>
      <c r="C93" s="177"/>
      <c r="D93" s="178" t="s">
        <v>71</v>
      </c>
      <c r="E93" s="179" t="s">
        <v>1027</v>
      </c>
      <c r="F93" s="179" t="s">
        <v>1028</v>
      </c>
      <c r="G93" s="177"/>
      <c r="H93" s="177"/>
      <c r="I93" s="180"/>
      <c r="J93" s="181">
        <f>BK93</f>
        <v>0</v>
      </c>
      <c r="K93" s="177"/>
      <c r="L93" s="182"/>
      <c r="M93" s="183"/>
      <c r="N93" s="184"/>
      <c r="O93" s="184"/>
      <c r="P93" s="185">
        <f>SUM(P94:P95)</f>
        <v>0</v>
      </c>
      <c r="Q93" s="184"/>
      <c r="R93" s="185">
        <f>SUM(R94:R95)</f>
        <v>0</v>
      </c>
      <c r="S93" s="184"/>
      <c r="T93" s="186">
        <f>SUM(T94:T95)</f>
        <v>0</v>
      </c>
      <c r="AR93" s="187" t="s">
        <v>77</v>
      </c>
      <c r="AT93" s="188" t="s">
        <v>71</v>
      </c>
      <c r="AU93" s="188" t="s">
        <v>72</v>
      </c>
      <c r="AY93" s="187" t="s">
        <v>147</v>
      </c>
      <c r="BK93" s="189">
        <f>SUM(BK94:BK95)</f>
        <v>0</v>
      </c>
    </row>
    <row r="94" spans="2:65" s="1" customFormat="1" ht="16.5" customHeight="1">
      <c r="B94" s="41"/>
      <c r="C94" s="192" t="s">
        <v>90</v>
      </c>
      <c r="D94" s="192" t="s">
        <v>149</v>
      </c>
      <c r="E94" s="193" t="s">
        <v>1029</v>
      </c>
      <c r="F94" s="194" t="s">
        <v>1030</v>
      </c>
      <c r="G94" s="195" t="s">
        <v>177</v>
      </c>
      <c r="H94" s="196">
        <v>0.65</v>
      </c>
      <c r="I94" s="197"/>
      <c r="J94" s="198">
        <f>ROUND(I94*H94,2)</f>
        <v>0</v>
      </c>
      <c r="K94" s="194" t="s">
        <v>21</v>
      </c>
      <c r="L94" s="61"/>
      <c r="M94" s="199" t="s">
        <v>21</v>
      </c>
      <c r="N94" s="200" t="s">
        <v>43</v>
      </c>
      <c r="O94" s="42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87</v>
      </c>
      <c r="AT94" s="24" t="s">
        <v>149</v>
      </c>
      <c r="AU94" s="24" t="s">
        <v>77</v>
      </c>
      <c r="AY94" s="24" t="s">
        <v>147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77</v>
      </c>
      <c r="BK94" s="203">
        <f>ROUND(I94*H94,2)</f>
        <v>0</v>
      </c>
      <c r="BL94" s="24" t="s">
        <v>87</v>
      </c>
      <c r="BM94" s="24" t="s">
        <v>212</v>
      </c>
    </row>
    <row r="95" spans="2:65" s="1" customFormat="1" ht="16.5" customHeight="1">
      <c r="B95" s="41"/>
      <c r="C95" s="192" t="s">
        <v>189</v>
      </c>
      <c r="D95" s="192" t="s">
        <v>149</v>
      </c>
      <c r="E95" s="193" t="s">
        <v>1031</v>
      </c>
      <c r="F95" s="194" t="s">
        <v>1032</v>
      </c>
      <c r="G95" s="195" t="s">
        <v>333</v>
      </c>
      <c r="H95" s="196">
        <v>0.003</v>
      </c>
      <c r="I95" s="197"/>
      <c r="J95" s="198">
        <f>ROUND(I95*H95,2)</f>
        <v>0</v>
      </c>
      <c r="K95" s="194" t="s">
        <v>21</v>
      </c>
      <c r="L95" s="61"/>
      <c r="M95" s="199" t="s">
        <v>21</v>
      </c>
      <c r="N95" s="200" t="s">
        <v>43</v>
      </c>
      <c r="O95" s="42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87</v>
      </c>
      <c r="AT95" s="24" t="s">
        <v>149</v>
      </c>
      <c r="AU95" s="24" t="s">
        <v>77</v>
      </c>
      <c r="AY95" s="24" t="s">
        <v>147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77</v>
      </c>
      <c r="BK95" s="203">
        <f>ROUND(I95*H95,2)</f>
        <v>0</v>
      </c>
      <c r="BL95" s="24" t="s">
        <v>87</v>
      </c>
      <c r="BM95" s="24" t="s">
        <v>226</v>
      </c>
    </row>
    <row r="96" spans="2:63" s="10" customFormat="1" ht="37.35" customHeight="1">
      <c r="B96" s="176"/>
      <c r="C96" s="177"/>
      <c r="D96" s="178" t="s">
        <v>71</v>
      </c>
      <c r="E96" s="179" t="s">
        <v>1033</v>
      </c>
      <c r="F96" s="179" t="s">
        <v>1034</v>
      </c>
      <c r="G96" s="177"/>
      <c r="H96" s="177"/>
      <c r="I96" s="180"/>
      <c r="J96" s="181">
        <f>BK96</f>
        <v>0</v>
      </c>
      <c r="K96" s="177"/>
      <c r="L96" s="182"/>
      <c r="M96" s="183"/>
      <c r="N96" s="184"/>
      <c r="O96" s="184"/>
      <c r="P96" s="185">
        <f>SUM(P97:P98)</f>
        <v>0</v>
      </c>
      <c r="Q96" s="184"/>
      <c r="R96" s="185">
        <f>SUM(R97:R98)</f>
        <v>0</v>
      </c>
      <c r="S96" s="184"/>
      <c r="T96" s="186">
        <f>SUM(T97:T98)</f>
        <v>0</v>
      </c>
      <c r="AR96" s="187" t="s">
        <v>77</v>
      </c>
      <c r="AT96" s="188" t="s">
        <v>71</v>
      </c>
      <c r="AU96" s="188" t="s">
        <v>72</v>
      </c>
      <c r="AY96" s="187" t="s">
        <v>147</v>
      </c>
      <c r="BK96" s="189">
        <f>SUM(BK97:BK98)</f>
        <v>0</v>
      </c>
    </row>
    <row r="97" spans="2:65" s="1" customFormat="1" ht="16.5" customHeight="1">
      <c r="B97" s="41"/>
      <c r="C97" s="192" t="s">
        <v>197</v>
      </c>
      <c r="D97" s="192" t="s">
        <v>149</v>
      </c>
      <c r="E97" s="193" t="s">
        <v>1035</v>
      </c>
      <c r="F97" s="194" t="s">
        <v>1036</v>
      </c>
      <c r="G97" s="195" t="s">
        <v>241</v>
      </c>
      <c r="H97" s="196">
        <v>2</v>
      </c>
      <c r="I97" s="197"/>
      <c r="J97" s="198">
        <f>ROUND(I97*H97,2)</f>
        <v>0</v>
      </c>
      <c r="K97" s="194" t="s">
        <v>21</v>
      </c>
      <c r="L97" s="61"/>
      <c r="M97" s="199" t="s">
        <v>21</v>
      </c>
      <c r="N97" s="200" t="s">
        <v>43</v>
      </c>
      <c r="O97" s="42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87</v>
      </c>
      <c r="AT97" s="24" t="s">
        <v>149</v>
      </c>
      <c r="AU97" s="24" t="s">
        <v>77</v>
      </c>
      <c r="AY97" s="24" t="s">
        <v>147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77</v>
      </c>
      <c r="BK97" s="203">
        <f>ROUND(I97*H97,2)</f>
        <v>0</v>
      </c>
      <c r="BL97" s="24" t="s">
        <v>87</v>
      </c>
      <c r="BM97" s="24" t="s">
        <v>238</v>
      </c>
    </row>
    <row r="98" spans="2:65" s="1" customFormat="1" ht="16.5" customHeight="1">
      <c r="B98" s="41"/>
      <c r="C98" s="192" t="s">
        <v>201</v>
      </c>
      <c r="D98" s="192" t="s">
        <v>149</v>
      </c>
      <c r="E98" s="193" t="s">
        <v>1037</v>
      </c>
      <c r="F98" s="194" t="s">
        <v>1038</v>
      </c>
      <c r="G98" s="195" t="s">
        <v>241</v>
      </c>
      <c r="H98" s="196">
        <v>2</v>
      </c>
      <c r="I98" s="197"/>
      <c r="J98" s="198">
        <f>ROUND(I98*H98,2)</f>
        <v>0</v>
      </c>
      <c r="K98" s="194" t="s">
        <v>21</v>
      </c>
      <c r="L98" s="61"/>
      <c r="M98" s="199" t="s">
        <v>21</v>
      </c>
      <c r="N98" s="200" t="s">
        <v>43</v>
      </c>
      <c r="O98" s="42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87</v>
      </c>
      <c r="AT98" s="24" t="s">
        <v>149</v>
      </c>
      <c r="AU98" s="24" t="s">
        <v>77</v>
      </c>
      <c r="AY98" s="24" t="s">
        <v>147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77</v>
      </c>
      <c r="BK98" s="203">
        <f>ROUND(I98*H98,2)</f>
        <v>0</v>
      </c>
      <c r="BL98" s="24" t="s">
        <v>87</v>
      </c>
      <c r="BM98" s="24" t="s">
        <v>247</v>
      </c>
    </row>
    <row r="99" spans="2:63" s="10" customFormat="1" ht="37.35" customHeight="1">
      <c r="B99" s="176"/>
      <c r="C99" s="177"/>
      <c r="D99" s="178" t="s">
        <v>71</v>
      </c>
      <c r="E99" s="179" t="s">
        <v>1039</v>
      </c>
      <c r="F99" s="179" t="s">
        <v>1040</v>
      </c>
      <c r="G99" s="177"/>
      <c r="H99" s="177"/>
      <c r="I99" s="180"/>
      <c r="J99" s="181">
        <f>BK99</f>
        <v>0</v>
      </c>
      <c r="K99" s="177"/>
      <c r="L99" s="182"/>
      <c r="M99" s="183"/>
      <c r="N99" s="184"/>
      <c r="O99" s="184"/>
      <c r="P99" s="185">
        <f>SUM(P100:P104)</f>
        <v>0</v>
      </c>
      <c r="Q99" s="184"/>
      <c r="R99" s="185">
        <f>SUM(R100:R104)</f>
        <v>0</v>
      </c>
      <c r="S99" s="184"/>
      <c r="T99" s="186">
        <f>SUM(T100:T104)</f>
        <v>0</v>
      </c>
      <c r="AR99" s="187" t="s">
        <v>81</v>
      </c>
      <c r="AT99" s="188" t="s">
        <v>71</v>
      </c>
      <c r="AU99" s="188" t="s">
        <v>72</v>
      </c>
      <c r="AY99" s="187" t="s">
        <v>147</v>
      </c>
      <c r="BK99" s="189">
        <f>SUM(BK100:BK104)</f>
        <v>0</v>
      </c>
    </row>
    <row r="100" spans="2:65" s="1" customFormat="1" ht="16.5" customHeight="1">
      <c r="B100" s="41"/>
      <c r="C100" s="192" t="s">
        <v>208</v>
      </c>
      <c r="D100" s="192" t="s">
        <v>149</v>
      </c>
      <c r="E100" s="193" t="s">
        <v>1041</v>
      </c>
      <c r="F100" s="194" t="s">
        <v>1042</v>
      </c>
      <c r="G100" s="195" t="s">
        <v>241</v>
      </c>
      <c r="H100" s="196">
        <v>9</v>
      </c>
      <c r="I100" s="197"/>
      <c r="J100" s="198">
        <f>ROUND(I100*H100,2)</f>
        <v>0</v>
      </c>
      <c r="K100" s="194" t="s">
        <v>21</v>
      </c>
      <c r="L100" s="61"/>
      <c r="M100" s="199" t="s">
        <v>21</v>
      </c>
      <c r="N100" s="200" t="s">
        <v>43</v>
      </c>
      <c r="O100" s="42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247</v>
      </c>
      <c r="AT100" s="24" t="s">
        <v>149</v>
      </c>
      <c r="AU100" s="24" t="s">
        <v>77</v>
      </c>
      <c r="AY100" s="24" t="s">
        <v>147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77</v>
      </c>
      <c r="BK100" s="203">
        <f>ROUND(I100*H100,2)</f>
        <v>0</v>
      </c>
      <c r="BL100" s="24" t="s">
        <v>247</v>
      </c>
      <c r="BM100" s="24" t="s">
        <v>255</v>
      </c>
    </row>
    <row r="101" spans="2:65" s="1" customFormat="1" ht="16.5" customHeight="1">
      <c r="B101" s="41"/>
      <c r="C101" s="192" t="s">
        <v>212</v>
      </c>
      <c r="D101" s="192" t="s">
        <v>149</v>
      </c>
      <c r="E101" s="193" t="s">
        <v>1043</v>
      </c>
      <c r="F101" s="194" t="s">
        <v>1044</v>
      </c>
      <c r="G101" s="195" t="s">
        <v>241</v>
      </c>
      <c r="H101" s="196">
        <v>9</v>
      </c>
      <c r="I101" s="197"/>
      <c r="J101" s="198">
        <f>ROUND(I101*H101,2)</f>
        <v>0</v>
      </c>
      <c r="K101" s="194" t="s">
        <v>21</v>
      </c>
      <c r="L101" s="61"/>
      <c r="M101" s="199" t="s">
        <v>21</v>
      </c>
      <c r="N101" s="200" t="s">
        <v>43</v>
      </c>
      <c r="O101" s="42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247</v>
      </c>
      <c r="AT101" s="24" t="s">
        <v>149</v>
      </c>
      <c r="AU101" s="24" t="s">
        <v>77</v>
      </c>
      <c r="AY101" s="24" t="s">
        <v>147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77</v>
      </c>
      <c r="BK101" s="203">
        <f>ROUND(I101*H101,2)</f>
        <v>0</v>
      </c>
      <c r="BL101" s="24" t="s">
        <v>247</v>
      </c>
      <c r="BM101" s="24" t="s">
        <v>264</v>
      </c>
    </row>
    <row r="102" spans="2:65" s="1" customFormat="1" ht="16.5" customHeight="1">
      <c r="B102" s="41"/>
      <c r="C102" s="192" t="s">
        <v>221</v>
      </c>
      <c r="D102" s="192" t="s">
        <v>149</v>
      </c>
      <c r="E102" s="193" t="s">
        <v>1045</v>
      </c>
      <c r="F102" s="194" t="s">
        <v>1046</v>
      </c>
      <c r="G102" s="195" t="s">
        <v>241</v>
      </c>
      <c r="H102" s="196">
        <v>1</v>
      </c>
      <c r="I102" s="197"/>
      <c r="J102" s="198">
        <f>ROUND(I102*H102,2)</f>
        <v>0</v>
      </c>
      <c r="K102" s="194" t="s">
        <v>21</v>
      </c>
      <c r="L102" s="61"/>
      <c r="M102" s="199" t="s">
        <v>21</v>
      </c>
      <c r="N102" s="200" t="s">
        <v>43</v>
      </c>
      <c r="O102" s="42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247</v>
      </c>
      <c r="AT102" s="24" t="s">
        <v>149</v>
      </c>
      <c r="AU102" s="24" t="s">
        <v>77</v>
      </c>
      <c r="AY102" s="24" t="s">
        <v>147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77</v>
      </c>
      <c r="BK102" s="203">
        <f>ROUND(I102*H102,2)</f>
        <v>0</v>
      </c>
      <c r="BL102" s="24" t="s">
        <v>247</v>
      </c>
      <c r="BM102" s="24" t="s">
        <v>271</v>
      </c>
    </row>
    <row r="103" spans="2:65" s="1" customFormat="1" ht="16.5" customHeight="1">
      <c r="B103" s="41"/>
      <c r="C103" s="192" t="s">
        <v>226</v>
      </c>
      <c r="D103" s="192" t="s">
        <v>149</v>
      </c>
      <c r="E103" s="193" t="s">
        <v>1047</v>
      </c>
      <c r="F103" s="194" t="s">
        <v>1048</v>
      </c>
      <c r="G103" s="195" t="s">
        <v>241</v>
      </c>
      <c r="H103" s="196">
        <v>1</v>
      </c>
      <c r="I103" s="197"/>
      <c r="J103" s="198">
        <f>ROUND(I103*H103,2)</f>
        <v>0</v>
      </c>
      <c r="K103" s="194" t="s">
        <v>21</v>
      </c>
      <c r="L103" s="61"/>
      <c r="M103" s="199" t="s">
        <v>21</v>
      </c>
      <c r="N103" s="200" t="s">
        <v>43</v>
      </c>
      <c r="O103" s="42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247</v>
      </c>
      <c r="AT103" s="24" t="s">
        <v>149</v>
      </c>
      <c r="AU103" s="24" t="s">
        <v>77</v>
      </c>
      <c r="AY103" s="24" t="s">
        <v>147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77</v>
      </c>
      <c r="BK103" s="203">
        <f>ROUND(I103*H103,2)</f>
        <v>0</v>
      </c>
      <c r="BL103" s="24" t="s">
        <v>247</v>
      </c>
      <c r="BM103" s="24" t="s">
        <v>281</v>
      </c>
    </row>
    <row r="104" spans="2:65" s="1" customFormat="1" ht="16.5" customHeight="1">
      <c r="B104" s="41"/>
      <c r="C104" s="192" t="s">
        <v>233</v>
      </c>
      <c r="D104" s="192" t="s">
        <v>149</v>
      </c>
      <c r="E104" s="193" t="s">
        <v>1049</v>
      </c>
      <c r="F104" s="194" t="s">
        <v>1050</v>
      </c>
      <c r="G104" s="195" t="s">
        <v>1026</v>
      </c>
      <c r="H104" s="262"/>
      <c r="I104" s="197"/>
      <c r="J104" s="198">
        <f>ROUND(I104*H104,2)</f>
        <v>0</v>
      </c>
      <c r="K104" s="194" t="s">
        <v>21</v>
      </c>
      <c r="L104" s="61"/>
      <c r="M104" s="199" t="s">
        <v>21</v>
      </c>
      <c r="N104" s="200" t="s">
        <v>43</v>
      </c>
      <c r="O104" s="42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247</v>
      </c>
      <c r="AT104" s="24" t="s">
        <v>149</v>
      </c>
      <c r="AU104" s="24" t="s">
        <v>77</v>
      </c>
      <c r="AY104" s="24" t="s">
        <v>147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77</v>
      </c>
      <c r="BK104" s="203">
        <f>ROUND(I104*H104,2)</f>
        <v>0</v>
      </c>
      <c r="BL104" s="24" t="s">
        <v>247</v>
      </c>
      <c r="BM104" s="24" t="s">
        <v>293</v>
      </c>
    </row>
    <row r="105" spans="2:63" s="10" customFormat="1" ht="37.35" customHeight="1">
      <c r="B105" s="176"/>
      <c r="C105" s="177"/>
      <c r="D105" s="178" t="s">
        <v>71</v>
      </c>
      <c r="E105" s="179" t="s">
        <v>1051</v>
      </c>
      <c r="F105" s="179" t="s">
        <v>1052</v>
      </c>
      <c r="G105" s="177"/>
      <c r="H105" s="177"/>
      <c r="I105" s="180"/>
      <c r="J105" s="181">
        <f>BK105</f>
        <v>0</v>
      </c>
      <c r="K105" s="177"/>
      <c r="L105" s="182"/>
      <c r="M105" s="183"/>
      <c r="N105" s="184"/>
      <c r="O105" s="184"/>
      <c r="P105" s="185">
        <f>SUM(P106:P107)</f>
        <v>0</v>
      </c>
      <c r="Q105" s="184"/>
      <c r="R105" s="185">
        <f>SUM(R106:R107)</f>
        <v>0</v>
      </c>
      <c r="S105" s="184"/>
      <c r="T105" s="186">
        <f>SUM(T106:T107)</f>
        <v>0</v>
      </c>
      <c r="AR105" s="187" t="s">
        <v>77</v>
      </c>
      <c r="AT105" s="188" t="s">
        <v>71</v>
      </c>
      <c r="AU105" s="188" t="s">
        <v>72</v>
      </c>
      <c r="AY105" s="187" t="s">
        <v>147</v>
      </c>
      <c r="BK105" s="189">
        <f>SUM(BK106:BK107)</f>
        <v>0</v>
      </c>
    </row>
    <row r="106" spans="2:65" s="1" customFormat="1" ht="16.5" customHeight="1">
      <c r="B106" s="41"/>
      <c r="C106" s="237" t="s">
        <v>238</v>
      </c>
      <c r="D106" s="237" t="s">
        <v>243</v>
      </c>
      <c r="E106" s="238" t="s">
        <v>1053</v>
      </c>
      <c r="F106" s="239" t="s">
        <v>1054</v>
      </c>
      <c r="G106" s="240" t="s">
        <v>241</v>
      </c>
      <c r="H106" s="241">
        <v>9</v>
      </c>
      <c r="I106" s="242"/>
      <c r="J106" s="243">
        <f>ROUND(I106*H106,2)</f>
        <v>0</v>
      </c>
      <c r="K106" s="239" t="s">
        <v>21</v>
      </c>
      <c r="L106" s="244"/>
      <c r="M106" s="245" t="s">
        <v>21</v>
      </c>
      <c r="N106" s="246" t="s">
        <v>43</v>
      </c>
      <c r="O106" s="42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201</v>
      </c>
      <c r="AT106" s="24" t="s">
        <v>243</v>
      </c>
      <c r="AU106" s="24" t="s">
        <v>77</v>
      </c>
      <c r="AY106" s="24" t="s">
        <v>147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77</v>
      </c>
      <c r="BK106" s="203">
        <f>ROUND(I106*H106,2)</f>
        <v>0</v>
      </c>
      <c r="BL106" s="24" t="s">
        <v>87</v>
      </c>
      <c r="BM106" s="24" t="s">
        <v>303</v>
      </c>
    </row>
    <row r="107" spans="2:65" s="1" customFormat="1" ht="16.5" customHeight="1">
      <c r="B107" s="41"/>
      <c r="C107" s="237" t="s">
        <v>10</v>
      </c>
      <c r="D107" s="237" t="s">
        <v>243</v>
      </c>
      <c r="E107" s="238" t="s">
        <v>1055</v>
      </c>
      <c r="F107" s="239" t="s">
        <v>1056</v>
      </c>
      <c r="G107" s="240" t="s">
        <v>333</v>
      </c>
      <c r="H107" s="241">
        <v>0.005</v>
      </c>
      <c r="I107" s="242"/>
      <c r="J107" s="243">
        <f>ROUND(I107*H107,2)</f>
        <v>0</v>
      </c>
      <c r="K107" s="239" t="s">
        <v>21</v>
      </c>
      <c r="L107" s="244"/>
      <c r="M107" s="245" t="s">
        <v>21</v>
      </c>
      <c r="N107" s="246" t="s">
        <v>43</v>
      </c>
      <c r="O107" s="42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201</v>
      </c>
      <c r="AT107" s="24" t="s">
        <v>243</v>
      </c>
      <c r="AU107" s="24" t="s">
        <v>77</v>
      </c>
      <c r="AY107" s="24" t="s">
        <v>147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77</v>
      </c>
      <c r="BK107" s="203">
        <f>ROUND(I107*H107,2)</f>
        <v>0</v>
      </c>
      <c r="BL107" s="24" t="s">
        <v>87</v>
      </c>
      <c r="BM107" s="24" t="s">
        <v>314</v>
      </c>
    </row>
    <row r="108" spans="2:63" s="10" customFormat="1" ht="37.35" customHeight="1">
      <c r="B108" s="176"/>
      <c r="C108" s="177"/>
      <c r="D108" s="178" t="s">
        <v>71</v>
      </c>
      <c r="E108" s="179" t="s">
        <v>1057</v>
      </c>
      <c r="F108" s="179" t="s">
        <v>1058</v>
      </c>
      <c r="G108" s="177"/>
      <c r="H108" s="177"/>
      <c r="I108" s="180"/>
      <c r="J108" s="181">
        <f>BK108</f>
        <v>0</v>
      </c>
      <c r="K108" s="177"/>
      <c r="L108" s="182"/>
      <c r="M108" s="183"/>
      <c r="N108" s="184"/>
      <c r="O108" s="184"/>
      <c r="P108" s="185">
        <f>SUM(P109:P110)</f>
        <v>0</v>
      </c>
      <c r="Q108" s="184"/>
      <c r="R108" s="185">
        <f>SUM(R109:R110)</f>
        <v>0</v>
      </c>
      <c r="S108" s="184"/>
      <c r="T108" s="186">
        <f>SUM(T109:T110)</f>
        <v>0</v>
      </c>
      <c r="AR108" s="187" t="s">
        <v>77</v>
      </c>
      <c r="AT108" s="188" t="s">
        <v>71</v>
      </c>
      <c r="AU108" s="188" t="s">
        <v>72</v>
      </c>
      <c r="AY108" s="187" t="s">
        <v>147</v>
      </c>
      <c r="BK108" s="189">
        <f>SUM(BK109:BK110)</f>
        <v>0</v>
      </c>
    </row>
    <row r="109" spans="2:65" s="1" customFormat="1" ht="16.5" customHeight="1">
      <c r="B109" s="41"/>
      <c r="C109" s="192" t="s">
        <v>247</v>
      </c>
      <c r="D109" s="192" t="s">
        <v>149</v>
      </c>
      <c r="E109" s="193" t="s">
        <v>1059</v>
      </c>
      <c r="F109" s="194" t="s">
        <v>1060</v>
      </c>
      <c r="G109" s="195" t="s">
        <v>241</v>
      </c>
      <c r="H109" s="196">
        <v>8</v>
      </c>
      <c r="I109" s="197"/>
      <c r="J109" s="198">
        <f>ROUND(I109*H109,2)</f>
        <v>0</v>
      </c>
      <c r="K109" s="194" t="s">
        <v>21</v>
      </c>
      <c r="L109" s="61"/>
      <c r="M109" s="199" t="s">
        <v>21</v>
      </c>
      <c r="N109" s="200" t="s">
        <v>43</v>
      </c>
      <c r="O109" s="42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4" t="s">
        <v>87</v>
      </c>
      <c r="AT109" s="24" t="s">
        <v>149</v>
      </c>
      <c r="AU109" s="24" t="s">
        <v>77</v>
      </c>
      <c r="AY109" s="24" t="s">
        <v>147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77</v>
      </c>
      <c r="BK109" s="203">
        <f>ROUND(I109*H109,2)</f>
        <v>0</v>
      </c>
      <c r="BL109" s="24" t="s">
        <v>87</v>
      </c>
      <c r="BM109" s="24" t="s">
        <v>324</v>
      </c>
    </row>
    <row r="110" spans="2:65" s="1" customFormat="1" ht="16.5" customHeight="1">
      <c r="B110" s="41"/>
      <c r="C110" s="192" t="s">
        <v>251</v>
      </c>
      <c r="D110" s="192" t="s">
        <v>149</v>
      </c>
      <c r="E110" s="193" t="s">
        <v>1061</v>
      </c>
      <c r="F110" s="194" t="s">
        <v>1062</v>
      </c>
      <c r="G110" s="195" t="s">
        <v>241</v>
      </c>
      <c r="H110" s="196">
        <v>8</v>
      </c>
      <c r="I110" s="197"/>
      <c r="J110" s="198">
        <f>ROUND(I110*H110,2)</f>
        <v>0</v>
      </c>
      <c r="K110" s="194" t="s">
        <v>21</v>
      </c>
      <c r="L110" s="61"/>
      <c r="M110" s="199" t="s">
        <v>21</v>
      </c>
      <c r="N110" s="200" t="s">
        <v>43</v>
      </c>
      <c r="O110" s="42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87</v>
      </c>
      <c r="AT110" s="24" t="s">
        <v>149</v>
      </c>
      <c r="AU110" s="24" t="s">
        <v>77</v>
      </c>
      <c r="AY110" s="24" t="s">
        <v>147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77</v>
      </c>
      <c r="BK110" s="203">
        <f>ROUND(I110*H110,2)</f>
        <v>0</v>
      </c>
      <c r="BL110" s="24" t="s">
        <v>87</v>
      </c>
      <c r="BM110" s="24" t="s">
        <v>335</v>
      </c>
    </row>
    <row r="111" spans="2:63" s="10" customFormat="1" ht="37.35" customHeight="1">
      <c r="B111" s="176"/>
      <c r="C111" s="177"/>
      <c r="D111" s="178" t="s">
        <v>71</v>
      </c>
      <c r="E111" s="179" t="s">
        <v>1063</v>
      </c>
      <c r="F111" s="179" t="s">
        <v>1064</v>
      </c>
      <c r="G111" s="177"/>
      <c r="H111" s="177"/>
      <c r="I111" s="180"/>
      <c r="J111" s="181">
        <f>BK111</f>
        <v>0</v>
      </c>
      <c r="K111" s="177"/>
      <c r="L111" s="182"/>
      <c r="M111" s="183"/>
      <c r="N111" s="184"/>
      <c r="O111" s="184"/>
      <c r="P111" s="185">
        <f>SUM(P112:P117)</f>
        <v>0</v>
      </c>
      <c r="Q111" s="184"/>
      <c r="R111" s="185">
        <f>SUM(R112:R117)</f>
        <v>0</v>
      </c>
      <c r="S111" s="184"/>
      <c r="T111" s="186">
        <f>SUM(T112:T117)</f>
        <v>0</v>
      </c>
      <c r="AR111" s="187" t="s">
        <v>81</v>
      </c>
      <c r="AT111" s="188" t="s">
        <v>71</v>
      </c>
      <c r="AU111" s="188" t="s">
        <v>72</v>
      </c>
      <c r="AY111" s="187" t="s">
        <v>147</v>
      </c>
      <c r="BK111" s="189">
        <f>SUM(BK112:BK117)</f>
        <v>0</v>
      </c>
    </row>
    <row r="112" spans="2:65" s="1" customFormat="1" ht="16.5" customHeight="1">
      <c r="B112" s="41"/>
      <c r="C112" s="192" t="s">
        <v>255</v>
      </c>
      <c r="D112" s="192" t="s">
        <v>149</v>
      </c>
      <c r="E112" s="193" t="s">
        <v>1065</v>
      </c>
      <c r="F112" s="194" t="s">
        <v>1066</v>
      </c>
      <c r="G112" s="195" t="s">
        <v>152</v>
      </c>
      <c r="H112" s="196">
        <v>23.16</v>
      </c>
      <c r="I112" s="197"/>
      <c r="J112" s="198">
        <f aca="true" t="shared" si="0" ref="J112:J117">ROUND(I112*H112,2)</f>
        <v>0</v>
      </c>
      <c r="K112" s="194" t="s">
        <v>21</v>
      </c>
      <c r="L112" s="61"/>
      <c r="M112" s="199" t="s">
        <v>21</v>
      </c>
      <c r="N112" s="200" t="s">
        <v>43</v>
      </c>
      <c r="O112" s="42"/>
      <c r="P112" s="201">
        <f aca="true" t="shared" si="1" ref="P112:P117">O112*H112</f>
        <v>0</v>
      </c>
      <c r="Q112" s="201">
        <v>0</v>
      </c>
      <c r="R112" s="201">
        <f aca="true" t="shared" si="2" ref="R112:R117">Q112*H112</f>
        <v>0</v>
      </c>
      <c r="S112" s="201">
        <v>0</v>
      </c>
      <c r="T112" s="202">
        <f aca="true" t="shared" si="3" ref="T112:T117">S112*H112</f>
        <v>0</v>
      </c>
      <c r="AR112" s="24" t="s">
        <v>247</v>
      </c>
      <c r="AT112" s="24" t="s">
        <v>149</v>
      </c>
      <c r="AU112" s="24" t="s">
        <v>77</v>
      </c>
      <c r="AY112" s="24" t="s">
        <v>147</v>
      </c>
      <c r="BE112" s="203">
        <f aca="true" t="shared" si="4" ref="BE112:BE117">IF(N112="základní",J112,0)</f>
        <v>0</v>
      </c>
      <c r="BF112" s="203">
        <f aca="true" t="shared" si="5" ref="BF112:BF117">IF(N112="snížená",J112,0)</f>
        <v>0</v>
      </c>
      <c r="BG112" s="203">
        <f aca="true" t="shared" si="6" ref="BG112:BG117">IF(N112="zákl. přenesená",J112,0)</f>
        <v>0</v>
      </c>
      <c r="BH112" s="203">
        <f aca="true" t="shared" si="7" ref="BH112:BH117">IF(N112="sníž. přenesená",J112,0)</f>
        <v>0</v>
      </c>
      <c r="BI112" s="203">
        <f aca="true" t="shared" si="8" ref="BI112:BI117">IF(N112="nulová",J112,0)</f>
        <v>0</v>
      </c>
      <c r="BJ112" s="24" t="s">
        <v>77</v>
      </c>
      <c r="BK112" s="203">
        <f aca="true" t="shared" si="9" ref="BK112:BK117">ROUND(I112*H112,2)</f>
        <v>0</v>
      </c>
      <c r="BL112" s="24" t="s">
        <v>247</v>
      </c>
      <c r="BM112" s="24" t="s">
        <v>345</v>
      </c>
    </row>
    <row r="113" spans="2:65" s="1" customFormat="1" ht="16.5" customHeight="1">
      <c r="B113" s="41"/>
      <c r="C113" s="192" t="s">
        <v>259</v>
      </c>
      <c r="D113" s="192" t="s">
        <v>149</v>
      </c>
      <c r="E113" s="193" t="s">
        <v>1067</v>
      </c>
      <c r="F113" s="194" t="s">
        <v>1068</v>
      </c>
      <c r="G113" s="195" t="s">
        <v>241</v>
      </c>
      <c r="H113" s="196">
        <v>9</v>
      </c>
      <c r="I113" s="197"/>
      <c r="J113" s="198">
        <f t="shared" si="0"/>
        <v>0</v>
      </c>
      <c r="K113" s="194" t="s">
        <v>21</v>
      </c>
      <c r="L113" s="61"/>
      <c r="M113" s="199" t="s">
        <v>21</v>
      </c>
      <c r="N113" s="200" t="s">
        <v>43</v>
      </c>
      <c r="O113" s="42"/>
      <c r="P113" s="201">
        <f t="shared" si="1"/>
        <v>0</v>
      </c>
      <c r="Q113" s="201">
        <v>0</v>
      </c>
      <c r="R113" s="201">
        <f t="shared" si="2"/>
        <v>0</v>
      </c>
      <c r="S113" s="201">
        <v>0</v>
      </c>
      <c r="T113" s="202">
        <f t="shared" si="3"/>
        <v>0</v>
      </c>
      <c r="AR113" s="24" t="s">
        <v>247</v>
      </c>
      <c r="AT113" s="24" t="s">
        <v>149</v>
      </c>
      <c r="AU113" s="24" t="s">
        <v>77</v>
      </c>
      <c r="AY113" s="24" t="s">
        <v>147</v>
      </c>
      <c r="BE113" s="203">
        <f t="shared" si="4"/>
        <v>0</v>
      </c>
      <c r="BF113" s="203">
        <f t="shared" si="5"/>
        <v>0</v>
      </c>
      <c r="BG113" s="203">
        <f t="shared" si="6"/>
        <v>0</v>
      </c>
      <c r="BH113" s="203">
        <f t="shared" si="7"/>
        <v>0</v>
      </c>
      <c r="BI113" s="203">
        <f t="shared" si="8"/>
        <v>0</v>
      </c>
      <c r="BJ113" s="24" t="s">
        <v>77</v>
      </c>
      <c r="BK113" s="203">
        <f t="shared" si="9"/>
        <v>0</v>
      </c>
      <c r="BL113" s="24" t="s">
        <v>247</v>
      </c>
      <c r="BM113" s="24" t="s">
        <v>359</v>
      </c>
    </row>
    <row r="114" spans="2:65" s="1" customFormat="1" ht="16.5" customHeight="1">
      <c r="B114" s="41"/>
      <c r="C114" s="192" t="s">
        <v>264</v>
      </c>
      <c r="D114" s="192" t="s">
        <v>149</v>
      </c>
      <c r="E114" s="193" t="s">
        <v>1069</v>
      </c>
      <c r="F114" s="194" t="s">
        <v>1070</v>
      </c>
      <c r="G114" s="195" t="s">
        <v>241</v>
      </c>
      <c r="H114" s="196">
        <v>4</v>
      </c>
      <c r="I114" s="197"/>
      <c r="J114" s="198">
        <f t="shared" si="0"/>
        <v>0</v>
      </c>
      <c r="K114" s="194" t="s">
        <v>21</v>
      </c>
      <c r="L114" s="61"/>
      <c r="M114" s="199" t="s">
        <v>21</v>
      </c>
      <c r="N114" s="200" t="s">
        <v>43</v>
      </c>
      <c r="O114" s="42"/>
      <c r="P114" s="201">
        <f t="shared" si="1"/>
        <v>0</v>
      </c>
      <c r="Q114" s="201">
        <v>0</v>
      </c>
      <c r="R114" s="201">
        <f t="shared" si="2"/>
        <v>0</v>
      </c>
      <c r="S114" s="201">
        <v>0</v>
      </c>
      <c r="T114" s="202">
        <f t="shared" si="3"/>
        <v>0</v>
      </c>
      <c r="AR114" s="24" t="s">
        <v>247</v>
      </c>
      <c r="AT114" s="24" t="s">
        <v>149</v>
      </c>
      <c r="AU114" s="24" t="s">
        <v>77</v>
      </c>
      <c r="AY114" s="24" t="s">
        <v>147</v>
      </c>
      <c r="BE114" s="203">
        <f t="shared" si="4"/>
        <v>0</v>
      </c>
      <c r="BF114" s="203">
        <f t="shared" si="5"/>
        <v>0</v>
      </c>
      <c r="BG114" s="203">
        <f t="shared" si="6"/>
        <v>0</v>
      </c>
      <c r="BH114" s="203">
        <f t="shared" si="7"/>
        <v>0</v>
      </c>
      <c r="BI114" s="203">
        <f t="shared" si="8"/>
        <v>0</v>
      </c>
      <c r="BJ114" s="24" t="s">
        <v>77</v>
      </c>
      <c r="BK114" s="203">
        <f t="shared" si="9"/>
        <v>0</v>
      </c>
      <c r="BL114" s="24" t="s">
        <v>247</v>
      </c>
      <c r="BM114" s="24" t="s">
        <v>425</v>
      </c>
    </row>
    <row r="115" spans="2:65" s="1" customFormat="1" ht="16.5" customHeight="1">
      <c r="B115" s="41"/>
      <c r="C115" s="192" t="s">
        <v>9</v>
      </c>
      <c r="D115" s="192" t="s">
        <v>149</v>
      </c>
      <c r="E115" s="193" t="s">
        <v>1071</v>
      </c>
      <c r="F115" s="194" t="s">
        <v>1072</v>
      </c>
      <c r="G115" s="195" t="s">
        <v>241</v>
      </c>
      <c r="H115" s="196">
        <v>5</v>
      </c>
      <c r="I115" s="197"/>
      <c r="J115" s="198">
        <f t="shared" si="0"/>
        <v>0</v>
      </c>
      <c r="K115" s="194" t="s">
        <v>21</v>
      </c>
      <c r="L115" s="61"/>
      <c r="M115" s="199" t="s">
        <v>21</v>
      </c>
      <c r="N115" s="200" t="s">
        <v>43</v>
      </c>
      <c r="O115" s="42"/>
      <c r="P115" s="201">
        <f t="shared" si="1"/>
        <v>0</v>
      </c>
      <c r="Q115" s="201">
        <v>0</v>
      </c>
      <c r="R115" s="201">
        <f t="shared" si="2"/>
        <v>0</v>
      </c>
      <c r="S115" s="201">
        <v>0</v>
      </c>
      <c r="T115" s="202">
        <f t="shared" si="3"/>
        <v>0</v>
      </c>
      <c r="AR115" s="24" t="s">
        <v>247</v>
      </c>
      <c r="AT115" s="24" t="s">
        <v>149</v>
      </c>
      <c r="AU115" s="24" t="s">
        <v>77</v>
      </c>
      <c r="AY115" s="24" t="s">
        <v>147</v>
      </c>
      <c r="BE115" s="203">
        <f t="shared" si="4"/>
        <v>0</v>
      </c>
      <c r="BF115" s="203">
        <f t="shared" si="5"/>
        <v>0</v>
      </c>
      <c r="BG115" s="203">
        <f t="shared" si="6"/>
        <v>0</v>
      </c>
      <c r="BH115" s="203">
        <f t="shared" si="7"/>
        <v>0</v>
      </c>
      <c r="BI115" s="203">
        <f t="shared" si="8"/>
        <v>0</v>
      </c>
      <c r="BJ115" s="24" t="s">
        <v>77</v>
      </c>
      <c r="BK115" s="203">
        <f t="shared" si="9"/>
        <v>0</v>
      </c>
      <c r="BL115" s="24" t="s">
        <v>247</v>
      </c>
      <c r="BM115" s="24" t="s">
        <v>435</v>
      </c>
    </row>
    <row r="116" spans="2:65" s="1" customFormat="1" ht="16.5" customHeight="1">
      <c r="B116" s="41"/>
      <c r="C116" s="192" t="s">
        <v>271</v>
      </c>
      <c r="D116" s="192" t="s">
        <v>149</v>
      </c>
      <c r="E116" s="193" t="s">
        <v>1073</v>
      </c>
      <c r="F116" s="194" t="s">
        <v>1074</v>
      </c>
      <c r="G116" s="195" t="s">
        <v>241</v>
      </c>
      <c r="H116" s="196">
        <v>1</v>
      </c>
      <c r="I116" s="197"/>
      <c r="J116" s="198">
        <f t="shared" si="0"/>
        <v>0</v>
      </c>
      <c r="K116" s="194" t="s">
        <v>21</v>
      </c>
      <c r="L116" s="61"/>
      <c r="M116" s="199" t="s">
        <v>21</v>
      </c>
      <c r="N116" s="200" t="s">
        <v>43</v>
      </c>
      <c r="O116" s="42"/>
      <c r="P116" s="201">
        <f t="shared" si="1"/>
        <v>0</v>
      </c>
      <c r="Q116" s="201">
        <v>0</v>
      </c>
      <c r="R116" s="201">
        <f t="shared" si="2"/>
        <v>0</v>
      </c>
      <c r="S116" s="201">
        <v>0</v>
      </c>
      <c r="T116" s="202">
        <f t="shared" si="3"/>
        <v>0</v>
      </c>
      <c r="AR116" s="24" t="s">
        <v>247</v>
      </c>
      <c r="AT116" s="24" t="s">
        <v>149</v>
      </c>
      <c r="AU116" s="24" t="s">
        <v>77</v>
      </c>
      <c r="AY116" s="24" t="s">
        <v>147</v>
      </c>
      <c r="BE116" s="203">
        <f t="shared" si="4"/>
        <v>0</v>
      </c>
      <c r="BF116" s="203">
        <f t="shared" si="5"/>
        <v>0</v>
      </c>
      <c r="BG116" s="203">
        <f t="shared" si="6"/>
        <v>0</v>
      </c>
      <c r="BH116" s="203">
        <f t="shared" si="7"/>
        <v>0</v>
      </c>
      <c r="BI116" s="203">
        <f t="shared" si="8"/>
        <v>0</v>
      </c>
      <c r="BJ116" s="24" t="s">
        <v>77</v>
      </c>
      <c r="BK116" s="203">
        <f t="shared" si="9"/>
        <v>0</v>
      </c>
      <c r="BL116" s="24" t="s">
        <v>247</v>
      </c>
      <c r="BM116" s="24" t="s">
        <v>445</v>
      </c>
    </row>
    <row r="117" spans="2:65" s="1" customFormat="1" ht="16.5" customHeight="1">
      <c r="B117" s="41"/>
      <c r="C117" s="192" t="s">
        <v>276</v>
      </c>
      <c r="D117" s="192" t="s">
        <v>149</v>
      </c>
      <c r="E117" s="193" t="s">
        <v>1075</v>
      </c>
      <c r="F117" s="194" t="s">
        <v>1076</v>
      </c>
      <c r="G117" s="195" t="s">
        <v>1026</v>
      </c>
      <c r="H117" s="262"/>
      <c r="I117" s="197"/>
      <c r="J117" s="198">
        <f t="shared" si="0"/>
        <v>0</v>
      </c>
      <c r="K117" s="194" t="s">
        <v>21</v>
      </c>
      <c r="L117" s="61"/>
      <c r="M117" s="199" t="s">
        <v>21</v>
      </c>
      <c r="N117" s="200" t="s">
        <v>43</v>
      </c>
      <c r="O117" s="42"/>
      <c r="P117" s="201">
        <f t="shared" si="1"/>
        <v>0</v>
      </c>
      <c r="Q117" s="201">
        <v>0</v>
      </c>
      <c r="R117" s="201">
        <f t="shared" si="2"/>
        <v>0</v>
      </c>
      <c r="S117" s="201">
        <v>0</v>
      </c>
      <c r="T117" s="202">
        <f t="shared" si="3"/>
        <v>0</v>
      </c>
      <c r="AR117" s="24" t="s">
        <v>247</v>
      </c>
      <c r="AT117" s="24" t="s">
        <v>149</v>
      </c>
      <c r="AU117" s="24" t="s">
        <v>77</v>
      </c>
      <c r="AY117" s="24" t="s">
        <v>147</v>
      </c>
      <c r="BE117" s="203">
        <f t="shared" si="4"/>
        <v>0</v>
      </c>
      <c r="BF117" s="203">
        <f t="shared" si="5"/>
        <v>0</v>
      </c>
      <c r="BG117" s="203">
        <f t="shared" si="6"/>
        <v>0</v>
      </c>
      <c r="BH117" s="203">
        <f t="shared" si="7"/>
        <v>0</v>
      </c>
      <c r="BI117" s="203">
        <f t="shared" si="8"/>
        <v>0</v>
      </c>
      <c r="BJ117" s="24" t="s">
        <v>77</v>
      </c>
      <c r="BK117" s="203">
        <f t="shared" si="9"/>
        <v>0</v>
      </c>
      <c r="BL117" s="24" t="s">
        <v>247</v>
      </c>
      <c r="BM117" s="24" t="s">
        <v>457</v>
      </c>
    </row>
    <row r="118" spans="2:63" s="10" customFormat="1" ht="37.35" customHeight="1">
      <c r="B118" s="176"/>
      <c r="C118" s="177"/>
      <c r="D118" s="178" t="s">
        <v>71</v>
      </c>
      <c r="E118" s="179" t="s">
        <v>1077</v>
      </c>
      <c r="F118" s="179" t="s">
        <v>1078</v>
      </c>
      <c r="G118" s="177"/>
      <c r="H118" s="177"/>
      <c r="I118" s="180"/>
      <c r="J118" s="181">
        <f>BK118</f>
        <v>0</v>
      </c>
      <c r="K118" s="177"/>
      <c r="L118" s="182"/>
      <c r="M118" s="183"/>
      <c r="N118" s="184"/>
      <c r="O118" s="184"/>
      <c r="P118" s="185">
        <f>SUM(P119:P123)</f>
        <v>0</v>
      </c>
      <c r="Q118" s="184"/>
      <c r="R118" s="185">
        <f>SUM(R119:R123)</f>
        <v>0</v>
      </c>
      <c r="S118" s="184"/>
      <c r="T118" s="186">
        <f>SUM(T119:T123)</f>
        <v>0</v>
      </c>
      <c r="AR118" s="187" t="s">
        <v>77</v>
      </c>
      <c r="AT118" s="188" t="s">
        <v>71</v>
      </c>
      <c r="AU118" s="188" t="s">
        <v>72</v>
      </c>
      <c r="AY118" s="187" t="s">
        <v>147</v>
      </c>
      <c r="BK118" s="189">
        <f>SUM(BK119:BK123)</f>
        <v>0</v>
      </c>
    </row>
    <row r="119" spans="2:65" s="1" customFormat="1" ht="16.5" customHeight="1">
      <c r="B119" s="41"/>
      <c r="C119" s="192" t="s">
        <v>281</v>
      </c>
      <c r="D119" s="192" t="s">
        <v>149</v>
      </c>
      <c r="E119" s="193" t="s">
        <v>1079</v>
      </c>
      <c r="F119" s="194" t="s">
        <v>1080</v>
      </c>
      <c r="G119" s="195" t="s">
        <v>241</v>
      </c>
      <c r="H119" s="196">
        <v>9</v>
      </c>
      <c r="I119" s="197"/>
      <c r="J119" s="198">
        <f>ROUND(I119*H119,2)</f>
        <v>0</v>
      </c>
      <c r="K119" s="194" t="s">
        <v>21</v>
      </c>
      <c r="L119" s="61"/>
      <c r="M119" s="199" t="s">
        <v>21</v>
      </c>
      <c r="N119" s="200" t="s">
        <v>43</v>
      </c>
      <c r="O119" s="42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87</v>
      </c>
      <c r="AT119" s="24" t="s">
        <v>149</v>
      </c>
      <c r="AU119" s="24" t="s">
        <v>77</v>
      </c>
      <c r="AY119" s="24" t="s">
        <v>147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77</v>
      </c>
      <c r="BK119" s="203">
        <f>ROUND(I119*H119,2)</f>
        <v>0</v>
      </c>
      <c r="BL119" s="24" t="s">
        <v>87</v>
      </c>
      <c r="BM119" s="24" t="s">
        <v>472</v>
      </c>
    </row>
    <row r="120" spans="2:65" s="1" customFormat="1" ht="16.5" customHeight="1">
      <c r="B120" s="41"/>
      <c r="C120" s="192" t="s">
        <v>288</v>
      </c>
      <c r="D120" s="192" t="s">
        <v>149</v>
      </c>
      <c r="E120" s="193" t="s">
        <v>1081</v>
      </c>
      <c r="F120" s="194" t="s">
        <v>1082</v>
      </c>
      <c r="G120" s="195" t="s">
        <v>152</v>
      </c>
      <c r="H120" s="196">
        <v>23.16</v>
      </c>
      <c r="I120" s="197"/>
      <c r="J120" s="198">
        <f>ROUND(I120*H120,2)</f>
        <v>0</v>
      </c>
      <c r="K120" s="194" t="s">
        <v>21</v>
      </c>
      <c r="L120" s="61"/>
      <c r="M120" s="199" t="s">
        <v>21</v>
      </c>
      <c r="N120" s="200" t="s">
        <v>43</v>
      </c>
      <c r="O120" s="42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87</v>
      </c>
      <c r="AT120" s="24" t="s">
        <v>149</v>
      </c>
      <c r="AU120" s="24" t="s">
        <v>77</v>
      </c>
      <c r="AY120" s="24" t="s">
        <v>147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77</v>
      </c>
      <c r="BK120" s="203">
        <f>ROUND(I120*H120,2)</f>
        <v>0</v>
      </c>
      <c r="BL120" s="24" t="s">
        <v>87</v>
      </c>
      <c r="BM120" s="24" t="s">
        <v>480</v>
      </c>
    </row>
    <row r="121" spans="2:65" s="1" customFormat="1" ht="16.5" customHeight="1">
      <c r="B121" s="41"/>
      <c r="C121" s="192" t="s">
        <v>293</v>
      </c>
      <c r="D121" s="192" t="s">
        <v>149</v>
      </c>
      <c r="E121" s="193" t="s">
        <v>1083</v>
      </c>
      <c r="F121" s="194" t="s">
        <v>1084</v>
      </c>
      <c r="G121" s="195" t="s">
        <v>241</v>
      </c>
      <c r="H121" s="196">
        <v>9</v>
      </c>
      <c r="I121" s="197"/>
      <c r="J121" s="198">
        <f>ROUND(I121*H121,2)</f>
        <v>0</v>
      </c>
      <c r="K121" s="194" t="s">
        <v>21</v>
      </c>
      <c r="L121" s="61"/>
      <c r="M121" s="199" t="s">
        <v>21</v>
      </c>
      <c r="N121" s="200" t="s">
        <v>43</v>
      </c>
      <c r="O121" s="42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87</v>
      </c>
      <c r="AT121" s="24" t="s">
        <v>149</v>
      </c>
      <c r="AU121" s="24" t="s">
        <v>77</v>
      </c>
      <c r="AY121" s="24" t="s">
        <v>147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77</v>
      </c>
      <c r="BK121" s="203">
        <f>ROUND(I121*H121,2)</f>
        <v>0</v>
      </c>
      <c r="BL121" s="24" t="s">
        <v>87</v>
      </c>
      <c r="BM121" s="24" t="s">
        <v>488</v>
      </c>
    </row>
    <row r="122" spans="2:65" s="1" customFormat="1" ht="16.5" customHeight="1">
      <c r="B122" s="41"/>
      <c r="C122" s="192" t="s">
        <v>298</v>
      </c>
      <c r="D122" s="192" t="s">
        <v>149</v>
      </c>
      <c r="E122" s="193" t="s">
        <v>1085</v>
      </c>
      <c r="F122" s="194" t="s">
        <v>1086</v>
      </c>
      <c r="G122" s="195" t="s">
        <v>152</v>
      </c>
      <c r="H122" s="196">
        <v>298.44</v>
      </c>
      <c r="I122" s="197"/>
      <c r="J122" s="198">
        <f>ROUND(I122*H122,2)</f>
        <v>0</v>
      </c>
      <c r="K122" s="194" t="s">
        <v>21</v>
      </c>
      <c r="L122" s="61"/>
      <c r="M122" s="199" t="s">
        <v>21</v>
      </c>
      <c r="N122" s="200" t="s">
        <v>43</v>
      </c>
      <c r="O122" s="42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87</v>
      </c>
      <c r="AT122" s="24" t="s">
        <v>149</v>
      </c>
      <c r="AU122" s="24" t="s">
        <v>77</v>
      </c>
      <c r="AY122" s="24" t="s">
        <v>147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77</v>
      </c>
      <c r="BK122" s="203">
        <f>ROUND(I122*H122,2)</f>
        <v>0</v>
      </c>
      <c r="BL122" s="24" t="s">
        <v>87</v>
      </c>
      <c r="BM122" s="24" t="s">
        <v>496</v>
      </c>
    </row>
    <row r="123" spans="2:65" s="1" customFormat="1" ht="16.5" customHeight="1">
      <c r="B123" s="41"/>
      <c r="C123" s="192" t="s">
        <v>303</v>
      </c>
      <c r="D123" s="192" t="s">
        <v>149</v>
      </c>
      <c r="E123" s="193" t="s">
        <v>1087</v>
      </c>
      <c r="F123" s="194" t="s">
        <v>1088</v>
      </c>
      <c r="G123" s="195" t="s">
        <v>152</v>
      </c>
      <c r="H123" s="196">
        <v>23.16</v>
      </c>
      <c r="I123" s="197"/>
      <c r="J123" s="198">
        <f>ROUND(I123*H123,2)</f>
        <v>0</v>
      </c>
      <c r="K123" s="194" t="s">
        <v>21</v>
      </c>
      <c r="L123" s="61"/>
      <c r="M123" s="199" t="s">
        <v>21</v>
      </c>
      <c r="N123" s="200" t="s">
        <v>43</v>
      </c>
      <c r="O123" s="42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87</v>
      </c>
      <c r="AT123" s="24" t="s">
        <v>149</v>
      </c>
      <c r="AU123" s="24" t="s">
        <v>77</v>
      </c>
      <c r="AY123" s="24" t="s">
        <v>147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77</v>
      </c>
      <c r="BK123" s="203">
        <f>ROUND(I123*H123,2)</f>
        <v>0</v>
      </c>
      <c r="BL123" s="24" t="s">
        <v>87</v>
      </c>
      <c r="BM123" s="24" t="s">
        <v>504</v>
      </c>
    </row>
    <row r="124" spans="2:63" s="10" customFormat="1" ht="37.35" customHeight="1">
      <c r="B124" s="176"/>
      <c r="C124" s="177"/>
      <c r="D124" s="178" t="s">
        <v>71</v>
      </c>
      <c r="E124" s="179" t="s">
        <v>1089</v>
      </c>
      <c r="F124" s="179" t="s">
        <v>1090</v>
      </c>
      <c r="G124" s="177"/>
      <c r="H124" s="177"/>
      <c r="I124" s="180"/>
      <c r="J124" s="181">
        <f>BK124</f>
        <v>0</v>
      </c>
      <c r="K124" s="177"/>
      <c r="L124" s="182"/>
      <c r="M124" s="183"/>
      <c r="N124" s="184"/>
      <c r="O124" s="184"/>
      <c r="P124" s="185">
        <f>SUM(P125:P128)</f>
        <v>0</v>
      </c>
      <c r="Q124" s="184"/>
      <c r="R124" s="185">
        <f>SUM(R125:R128)</f>
        <v>0</v>
      </c>
      <c r="S124" s="184"/>
      <c r="T124" s="186">
        <f>SUM(T125:T128)</f>
        <v>0</v>
      </c>
      <c r="AR124" s="187" t="s">
        <v>77</v>
      </c>
      <c r="AT124" s="188" t="s">
        <v>71</v>
      </c>
      <c r="AU124" s="188" t="s">
        <v>72</v>
      </c>
      <c r="AY124" s="187" t="s">
        <v>147</v>
      </c>
      <c r="BK124" s="189">
        <f>SUM(BK125:BK128)</f>
        <v>0</v>
      </c>
    </row>
    <row r="125" spans="2:65" s="1" customFormat="1" ht="16.5" customHeight="1">
      <c r="B125" s="41"/>
      <c r="C125" s="237" t="s">
        <v>310</v>
      </c>
      <c r="D125" s="237" t="s">
        <v>243</v>
      </c>
      <c r="E125" s="238" t="s">
        <v>1091</v>
      </c>
      <c r="F125" s="239" t="s">
        <v>1092</v>
      </c>
      <c r="G125" s="240" t="s">
        <v>152</v>
      </c>
      <c r="H125" s="241">
        <v>26.05</v>
      </c>
      <c r="I125" s="242"/>
      <c r="J125" s="243">
        <f>ROUND(I125*H125,2)</f>
        <v>0</v>
      </c>
      <c r="K125" s="239" t="s">
        <v>21</v>
      </c>
      <c r="L125" s="244"/>
      <c r="M125" s="245" t="s">
        <v>21</v>
      </c>
      <c r="N125" s="246" t="s">
        <v>43</v>
      </c>
      <c r="O125" s="42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201</v>
      </c>
      <c r="AT125" s="24" t="s">
        <v>243</v>
      </c>
      <c r="AU125" s="24" t="s">
        <v>77</v>
      </c>
      <c r="AY125" s="24" t="s">
        <v>147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77</v>
      </c>
      <c r="BK125" s="203">
        <f>ROUND(I125*H125,2)</f>
        <v>0</v>
      </c>
      <c r="BL125" s="24" t="s">
        <v>87</v>
      </c>
      <c r="BM125" s="24" t="s">
        <v>512</v>
      </c>
    </row>
    <row r="126" spans="2:65" s="1" customFormat="1" ht="16.5" customHeight="1">
      <c r="B126" s="41"/>
      <c r="C126" s="237" t="s">
        <v>314</v>
      </c>
      <c r="D126" s="237" t="s">
        <v>243</v>
      </c>
      <c r="E126" s="238" t="s">
        <v>1093</v>
      </c>
      <c r="F126" s="239" t="s">
        <v>1094</v>
      </c>
      <c r="G126" s="240" t="s">
        <v>241</v>
      </c>
      <c r="H126" s="241">
        <v>4</v>
      </c>
      <c r="I126" s="242"/>
      <c r="J126" s="243">
        <f>ROUND(I126*H126,2)</f>
        <v>0</v>
      </c>
      <c r="K126" s="239" t="s">
        <v>21</v>
      </c>
      <c r="L126" s="244"/>
      <c r="M126" s="245" t="s">
        <v>21</v>
      </c>
      <c r="N126" s="246" t="s">
        <v>43</v>
      </c>
      <c r="O126" s="42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4" t="s">
        <v>201</v>
      </c>
      <c r="AT126" s="24" t="s">
        <v>243</v>
      </c>
      <c r="AU126" s="24" t="s">
        <v>77</v>
      </c>
      <c r="AY126" s="24" t="s">
        <v>147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77</v>
      </c>
      <c r="BK126" s="203">
        <f>ROUND(I126*H126,2)</f>
        <v>0</v>
      </c>
      <c r="BL126" s="24" t="s">
        <v>87</v>
      </c>
      <c r="BM126" s="24" t="s">
        <v>520</v>
      </c>
    </row>
    <row r="127" spans="2:65" s="1" customFormat="1" ht="16.5" customHeight="1">
      <c r="B127" s="41"/>
      <c r="C127" s="237" t="s">
        <v>320</v>
      </c>
      <c r="D127" s="237" t="s">
        <v>243</v>
      </c>
      <c r="E127" s="238" t="s">
        <v>1095</v>
      </c>
      <c r="F127" s="239" t="s">
        <v>1096</v>
      </c>
      <c r="G127" s="240" t="s">
        <v>152</v>
      </c>
      <c r="H127" s="241">
        <v>309.12</v>
      </c>
      <c r="I127" s="242"/>
      <c r="J127" s="243">
        <f>ROUND(I127*H127,2)</f>
        <v>0</v>
      </c>
      <c r="K127" s="239" t="s">
        <v>21</v>
      </c>
      <c r="L127" s="244"/>
      <c r="M127" s="245" t="s">
        <v>21</v>
      </c>
      <c r="N127" s="246" t="s">
        <v>43</v>
      </c>
      <c r="O127" s="42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201</v>
      </c>
      <c r="AT127" s="24" t="s">
        <v>243</v>
      </c>
      <c r="AU127" s="24" t="s">
        <v>77</v>
      </c>
      <c r="AY127" s="24" t="s">
        <v>147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77</v>
      </c>
      <c r="BK127" s="203">
        <f>ROUND(I127*H127,2)</f>
        <v>0</v>
      </c>
      <c r="BL127" s="24" t="s">
        <v>87</v>
      </c>
      <c r="BM127" s="24" t="s">
        <v>529</v>
      </c>
    </row>
    <row r="128" spans="2:65" s="1" customFormat="1" ht="16.5" customHeight="1">
      <c r="B128" s="41"/>
      <c r="C128" s="192" t="s">
        <v>324</v>
      </c>
      <c r="D128" s="192" t="s">
        <v>149</v>
      </c>
      <c r="E128" s="193" t="s">
        <v>1097</v>
      </c>
      <c r="F128" s="194" t="s">
        <v>1098</v>
      </c>
      <c r="G128" s="195" t="s">
        <v>333</v>
      </c>
      <c r="H128" s="196">
        <v>0.63</v>
      </c>
      <c r="I128" s="197"/>
      <c r="J128" s="198">
        <f>ROUND(I128*H128,2)</f>
        <v>0</v>
      </c>
      <c r="K128" s="194" t="s">
        <v>21</v>
      </c>
      <c r="L128" s="61"/>
      <c r="M128" s="199" t="s">
        <v>21</v>
      </c>
      <c r="N128" s="200" t="s">
        <v>43</v>
      </c>
      <c r="O128" s="42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87</v>
      </c>
      <c r="AT128" s="24" t="s">
        <v>149</v>
      </c>
      <c r="AU128" s="24" t="s">
        <v>77</v>
      </c>
      <c r="AY128" s="24" t="s">
        <v>147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77</v>
      </c>
      <c r="BK128" s="203">
        <f>ROUND(I128*H128,2)</f>
        <v>0</v>
      </c>
      <c r="BL128" s="24" t="s">
        <v>87</v>
      </c>
      <c r="BM128" s="24" t="s">
        <v>537</v>
      </c>
    </row>
    <row r="129" spans="2:63" s="10" customFormat="1" ht="37.35" customHeight="1">
      <c r="B129" s="176"/>
      <c r="C129" s="177"/>
      <c r="D129" s="178" t="s">
        <v>71</v>
      </c>
      <c r="E129" s="179" t="s">
        <v>797</v>
      </c>
      <c r="F129" s="179" t="s">
        <v>1099</v>
      </c>
      <c r="G129" s="177"/>
      <c r="H129" s="177"/>
      <c r="I129" s="180"/>
      <c r="J129" s="181">
        <f>BK129</f>
        <v>0</v>
      </c>
      <c r="K129" s="177"/>
      <c r="L129" s="182"/>
      <c r="M129" s="183"/>
      <c r="N129" s="184"/>
      <c r="O129" s="184"/>
      <c r="P129" s="185">
        <f>SUM(P130:P133)</f>
        <v>0</v>
      </c>
      <c r="Q129" s="184"/>
      <c r="R129" s="185">
        <f>SUM(R130:R133)</f>
        <v>0</v>
      </c>
      <c r="S129" s="184"/>
      <c r="T129" s="186">
        <f>SUM(T130:T133)</f>
        <v>0</v>
      </c>
      <c r="AR129" s="187" t="s">
        <v>81</v>
      </c>
      <c r="AT129" s="188" t="s">
        <v>71</v>
      </c>
      <c r="AU129" s="188" t="s">
        <v>72</v>
      </c>
      <c r="AY129" s="187" t="s">
        <v>147</v>
      </c>
      <c r="BK129" s="189">
        <f>SUM(BK130:BK133)</f>
        <v>0</v>
      </c>
    </row>
    <row r="130" spans="2:65" s="1" customFormat="1" ht="16.5" customHeight="1">
      <c r="B130" s="41"/>
      <c r="C130" s="192" t="s">
        <v>330</v>
      </c>
      <c r="D130" s="192" t="s">
        <v>149</v>
      </c>
      <c r="E130" s="193" t="s">
        <v>1100</v>
      </c>
      <c r="F130" s="194" t="s">
        <v>1101</v>
      </c>
      <c r="G130" s="195" t="s">
        <v>152</v>
      </c>
      <c r="H130" s="196">
        <v>23.16</v>
      </c>
      <c r="I130" s="197"/>
      <c r="J130" s="198">
        <f>ROUND(I130*H130,2)</f>
        <v>0</v>
      </c>
      <c r="K130" s="194" t="s">
        <v>21</v>
      </c>
      <c r="L130" s="61"/>
      <c r="M130" s="199" t="s">
        <v>21</v>
      </c>
      <c r="N130" s="200" t="s">
        <v>43</v>
      </c>
      <c r="O130" s="42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247</v>
      </c>
      <c r="AT130" s="24" t="s">
        <v>149</v>
      </c>
      <c r="AU130" s="24" t="s">
        <v>77</v>
      </c>
      <c r="AY130" s="24" t="s">
        <v>147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77</v>
      </c>
      <c r="BK130" s="203">
        <f>ROUND(I130*H130,2)</f>
        <v>0</v>
      </c>
      <c r="BL130" s="24" t="s">
        <v>247</v>
      </c>
      <c r="BM130" s="24" t="s">
        <v>545</v>
      </c>
    </row>
    <row r="131" spans="2:65" s="1" customFormat="1" ht="16.5" customHeight="1">
      <c r="B131" s="41"/>
      <c r="C131" s="192" t="s">
        <v>335</v>
      </c>
      <c r="D131" s="192" t="s">
        <v>149</v>
      </c>
      <c r="E131" s="193" t="s">
        <v>1102</v>
      </c>
      <c r="F131" s="194" t="s">
        <v>1103</v>
      </c>
      <c r="G131" s="195" t="s">
        <v>152</v>
      </c>
      <c r="H131" s="196">
        <v>23.16</v>
      </c>
      <c r="I131" s="197"/>
      <c r="J131" s="198">
        <f>ROUND(I131*H131,2)</f>
        <v>0</v>
      </c>
      <c r="K131" s="194" t="s">
        <v>21</v>
      </c>
      <c r="L131" s="61"/>
      <c r="M131" s="199" t="s">
        <v>21</v>
      </c>
      <c r="N131" s="200" t="s">
        <v>43</v>
      </c>
      <c r="O131" s="42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4" t="s">
        <v>247</v>
      </c>
      <c r="AT131" s="24" t="s">
        <v>149</v>
      </c>
      <c r="AU131" s="24" t="s">
        <v>77</v>
      </c>
      <c r="AY131" s="24" t="s">
        <v>147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77</v>
      </c>
      <c r="BK131" s="203">
        <f>ROUND(I131*H131,2)</f>
        <v>0</v>
      </c>
      <c r="BL131" s="24" t="s">
        <v>247</v>
      </c>
      <c r="BM131" s="24" t="s">
        <v>554</v>
      </c>
    </row>
    <row r="132" spans="2:65" s="1" customFormat="1" ht="16.5" customHeight="1">
      <c r="B132" s="41"/>
      <c r="C132" s="192" t="s">
        <v>339</v>
      </c>
      <c r="D132" s="192" t="s">
        <v>149</v>
      </c>
      <c r="E132" s="193" t="s">
        <v>1104</v>
      </c>
      <c r="F132" s="194" t="s">
        <v>1105</v>
      </c>
      <c r="G132" s="195" t="s">
        <v>177</v>
      </c>
      <c r="H132" s="196">
        <v>33.88</v>
      </c>
      <c r="I132" s="197"/>
      <c r="J132" s="198">
        <f>ROUND(I132*H132,2)</f>
        <v>0</v>
      </c>
      <c r="K132" s="194" t="s">
        <v>21</v>
      </c>
      <c r="L132" s="61"/>
      <c r="M132" s="199" t="s">
        <v>21</v>
      </c>
      <c r="N132" s="200" t="s">
        <v>43</v>
      </c>
      <c r="O132" s="42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4" t="s">
        <v>247</v>
      </c>
      <c r="AT132" s="24" t="s">
        <v>149</v>
      </c>
      <c r="AU132" s="24" t="s">
        <v>77</v>
      </c>
      <c r="AY132" s="24" t="s">
        <v>147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77</v>
      </c>
      <c r="BK132" s="203">
        <f>ROUND(I132*H132,2)</f>
        <v>0</v>
      </c>
      <c r="BL132" s="24" t="s">
        <v>247</v>
      </c>
      <c r="BM132" s="24" t="s">
        <v>562</v>
      </c>
    </row>
    <row r="133" spans="2:65" s="1" customFormat="1" ht="16.5" customHeight="1">
      <c r="B133" s="41"/>
      <c r="C133" s="192" t="s">
        <v>345</v>
      </c>
      <c r="D133" s="192" t="s">
        <v>149</v>
      </c>
      <c r="E133" s="193" t="s">
        <v>1106</v>
      </c>
      <c r="F133" s="194" t="s">
        <v>1107</v>
      </c>
      <c r="G133" s="195" t="s">
        <v>177</v>
      </c>
      <c r="H133" s="196">
        <v>37.38</v>
      </c>
      <c r="I133" s="197"/>
      <c r="J133" s="198">
        <f>ROUND(I133*H133,2)</f>
        <v>0</v>
      </c>
      <c r="K133" s="194" t="s">
        <v>21</v>
      </c>
      <c r="L133" s="61"/>
      <c r="M133" s="199" t="s">
        <v>21</v>
      </c>
      <c r="N133" s="200" t="s">
        <v>43</v>
      </c>
      <c r="O133" s="42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247</v>
      </c>
      <c r="AT133" s="24" t="s">
        <v>149</v>
      </c>
      <c r="AU133" s="24" t="s">
        <v>77</v>
      </c>
      <c r="AY133" s="24" t="s">
        <v>147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77</v>
      </c>
      <c r="BK133" s="203">
        <f>ROUND(I133*H133,2)</f>
        <v>0</v>
      </c>
      <c r="BL133" s="24" t="s">
        <v>247</v>
      </c>
      <c r="BM133" s="24" t="s">
        <v>578</v>
      </c>
    </row>
    <row r="134" spans="2:63" s="10" customFormat="1" ht="37.35" customHeight="1">
      <c r="B134" s="176"/>
      <c r="C134" s="177"/>
      <c r="D134" s="178" t="s">
        <v>71</v>
      </c>
      <c r="E134" s="179" t="s">
        <v>720</v>
      </c>
      <c r="F134" s="179" t="s">
        <v>1108</v>
      </c>
      <c r="G134" s="177"/>
      <c r="H134" s="177"/>
      <c r="I134" s="180"/>
      <c r="J134" s="181">
        <f>BK134</f>
        <v>0</v>
      </c>
      <c r="K134" s="177"/>
      <c r="L134" s="182"/>
      <c r="M134" s="183"/>
      <c r="N134" s="184"/>
      <c r="O134" s="184"/>
      <c r="P134" s="185">
        <f>P135</f>
        <v>0</v>
      </c>
      <c r="Q134" s="184"/>
      <c r="R134" s="185">
        <f>R135</f>
        <v>0</v>
      </c>
      <c r="S134" s="184"/>
      <c r="T134" s="186">
        <f>T135</f>
        <v>0</v>
      </c>
      <c r="AR134" s="187" t="s">
        <v>77</v>
      </c>
      <c r="AT134" s="188" t="s">
        <v>71</v>
      </c>
      <c r="AU134" s="188" t="s">
        <v>72</v>
      </c>
      <c r="AY134" s="187" t="s">
        <v>147</v>
      </c>
      <c r="BK134" s="189">
        <f>BK135</f>
        <v>0</v>
      </c>
    </row>
    <row r="135" spans="2:65" s="1" customFormat="1" ht="16.5" customHeight="1">
      <c r="B135" s="41"/>
      <c r="C135" s="192" t="s">
        <v>351</v>
      </c>
      <c r="D135" s="192" t="s">
        <v>149</v>
      </c>
      <c r="E135" s="193" t="s">
        <v>1109</v>
      </c>
      <c r="F135" s="194" t="s">
        <v>1110</v>
      </c>
      <c r="G135" s="195" t="s">
        <v>333</v>
      </c>
      <c r="H135" s="196">
        <v>0.002</v>
      </c>
      <c r="I135" s="197"/>
      <c r="J135" s="198">
        <f>ROUND(I135*H135,2)</f>
        <v>0</v>
      </c>
      <c r="K135" s="194" t="s">
        <v>21</v>
      </c>
      <c r="L135" s="61"/>
      <c r="M135" s="199" t="s">
        <v>21</v>
      </c>
      <c r="N135" s="258" t="s">
        <v>43</v>
      </c>
      <c r="O135" s="259"/>
      <c r="P135" s="260">
        <f>O135*H135</f>
        <v>0</v>
      </c>
      <c r="Q135" s="260">
        <v>0</v>
      </c>
      <c r="R135" s="260">
        <f>Q135*H135</f>
        <v>0</v>
      </c>
      <c r="S135" s="260">
        <v>0</v>
      </c>
      <c r="T135" s="261">
        <f>S135*H135</f>
        <v>0</v>
      </c>
      <c r="AR135" s="24" t="s">
        <v>87</v>
      </c>
      <c r="AT135" s="24" t="s">
        <v>149</v>
      </c>
      <c r="AU135" s="24" t="s">
        <v>77</v>
      </c>
      <c r="AY135" s="24" t="s">
        <v>147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77</v>
      </c>
      <c r="BK135" s="203">
        <f>ROUND(I135*H135,2)</f>
        <v>0</v>
      </c>
      <c r="BL135" s="24" t="s">
        <v>87</v>
      </c>
      <c r="BM135" s="24" t="s">
        <v>589</v>
      </c>
    </row>
    <row r="136" spans="2:12" s="1" customFormat="1" ht="6.9" customHeight="1">
      <c r="B136" s="56"/>
      <c r="C136" s="57"/>
      <c r="D136" s="57"/>
      <c r="E136" s="57"/>
      <c r="F136" s="57"/>
      <c r="G136" s="57"/>
      <c r="H136" s="57"/>
      <c r="I136" s="139"/>
      <c r="J136" s="57"/>
      <c r="K136" s="57"/>
      <c r="L136" s="61"/>
    </row>
  </sheetData>
  <sheetProtection algorithmName="SHA-512" hashValue="iF1c2TcFzVYBmjIjwg46RcCnmlxcP2Sy6xdJkGAlKfkih4raenvkJyeujh+eYbNFgHybyNwRJ3SdHNF5sJ8msg==" saltValue="hJSIkVikESsh2YEFBOw9OmS53XCufDe+SZZqoM1nGkhFIDF/mS2dfkpmjX8cQ8iQM3m3u7MwfBt6lexAA+uHmQ==" spinCount="100000" sheet="1" objects="1" scenarios="1" formatColumns="0" formatRows="0" autoFilter="0"/>
  <autoFilter ref="C86:K135"/>
  <mergeCells count="10">
    <mergeCell ref="J51:J52"/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3" customWidth="1"/>
    <col min="2" max="2" width="1.66796875" style="263" customWidth="1"/>
    <col min="3" max="4" width="5" style="263" customWidth="1"/>
    <col min="5" max="5" width="11.66015625" style="263" customWidth="1"/>
    <col min="6" max="6" width="9.16015625" style="263" customWidth="1"/>
    <col min="7" max="7" width="5" style="263" customWidth="1"/>
    <col min="8" max="8" width="77.83203125" style="263" customWidth="1"/>
    <col min="9" max="10" width="20" style="263" customWidth="1"/>
    <col min="11" max="11" width="1.66796875" style="263" customWidth="1"/>
  </cols>
  <sheetData>
    <row r="1" ht="37.5" customHeight="1"/>
    <row r="2" spans="2:11" ht="7.5" customHeight="1">
      <c r="B2" s="264"/>
      <c r="C2" s="265"/>
      <c r="D2" s="265"/>
      <c r="E2" s="265"/>
      <c r="F2" s="265"/>
      <c r="G2" s="265"/>
      <c r="H2" s="265"/>
      <c r="I2" s="265"/>
      <c r="J2" s="265"/>
      <c r="K2" s="266"/>
    </row>
    <row r="3" spans="2:11" s="15" customFormat="1" ht="45" customHeight="1">
      <c r="B3" s="267"/>
      <c r="C3" s="391" t="s">
        <v>1111</v>
      </c>
      <c r="D3" s="391"/>
      <c r="E3" s="391"/>
      <c r="F3" s="391"/>
      <c r="G3" s="391"/>
      <c r="H3" s="391"/>
      <c r="I3" s="391"/>
      <c r="J3" s="391"/>
      <c r="K3" s="268"/>
    </row>
    <row r="4" spans="2:11" ht="25.5" customHeight="1">
      <c r="B4" s="269"/>
      <c r="C4" s="395" t="s">
        <v>1112</v>
      </c>
      <c r="D4" s="395"/>
      <c r="E4" s="395"/>
      <c r="F4" s="395"/>
      <c r="G4" s="395"/>
      <c r="H4" s="395"/>
      <c r="I4" s="395"/>
      <c r="J4" s="395"/>
      <c r="K4" s="270"/>
    </row>
    <row r="5" spans="2:11" ht="5.25" customHeight="1">
      <c r="B5" s="269"/>
      <c r="C5" s="271"/>
      <c r="D5" s="271"/>
      <c r="E5" s="271"/>
      <c r="F5" s="271"/>
      <c r="G5" s="271"/>
      <c r="H5" s="271"/>
      <c r="I5" s="271"/>
      <c r="J5" s="271"/>
      <c r="K5" s="270"/>
    </row>
    <row r="6" spans="2:11" ht="15" customHeight="1">
      <c r="B6" s="269"/>
      <c r="C6" s="394" t="s">
        <v>1113</v>
      </c>
      <c r="D6" s="394"/>
      <c r="E6" s="394"/>
      <c r="F6" s="394"/>
      <c r="G6" s="394"/>
      <c r="H6" s="394"/>
      <c r="I6" s="394"/>
      <c r="J6" s="394"/>
      <c r="K6" s="270"/>
    </row>
    <row r="7" spans="2:11" ht="15" customHeight="1">
      <c r="B7" s="273"/>
      <c r="C7" s="394" t="s">
        <v>1114</v>
      </c>
      <c r="D7" s="394"/>
      <c r="E7" s="394"/>
      <c r="F7" s="394"/>
      <c r="G7" s="394"/>
      <c r="H7" s="394"/>
      <c r="I7" s="394"/>
      <c r="J7" s="394"/>
      <c r="K7" s="270"/>
    </row>
    <row r="8" spans="2:11" ht="12.75" customHeight="1">
      <c r="B8" s="273"/>
      <c r="C8" s="272"/>
      <c r="D8" s="272"/>
      <c r="E8" s="272"/>
      <c r="F8" s="272"/>
      <c r="G8" s="272"/>
      <c r="H8" s="272"/>
      <c r="I8" s="272"/>
      <c r="J8" s="272"/>
      <c r="K8" s="270"/>
    </row>
    <row r="9" spans="2:11" ht="15" customHeight="1">
      <c r="B9" s="273"/>
      <c r="C9" s="394" t="s">
        <v>1115</v>
      </c>
      <c r="D9" s="394"/>
      <c r="E9" s="394"/>
      <c r="F9" s="394"/>
      <c r="G9" s="394"/>
      <c r="H9" s="394"/>
      <c r="I9" s="394"/>
      <c r="J9" s="394"/>
      <c r="K9" s="270"/>
    </row>
    <row r="10" spans="2:11" ht="15" customHeight="1">
      <c r="B10" s="273"/>
      <c r="C10" s="272"/>
      <c r="D10" s="394" t="s">
        <v>1116</v>
      </c>
      <c r="E10" s="394"/>
      <c r="F10" s="394"/>
      <c r="G10" s="394"/>
      <c r="H10" s="394"/>
      <c r="I10" s="394"/>
      <c r="J10" s="394"/>
      <c r="K10" s="270"/>
    </row>
    <row r="11" spans="2:11" ht="15" customHeight="1">
      <c r="B11" s="273"/>
      <c r="C11" s="274"/>
      <c r="D11" s="394" t="s">
        <v>1117</v>
      </c>
      <c r="E11" s="394"/>
      <c r="F11" s="394"/>
      <c r="G11" s="394"/>
      <c r="H11" s="394"/>
      <c r="I11" s="394"/>
      <c r="J11" s="394"/>
      <c r="K11" s="270"/>
    </row>
    <row r="12" spans="2:11" ht="12.75" customHeight="1">
      <c r="B12" s="273"/>
      <c r="C12" s="274"/>
      <c r="D12" s="274"/>
      <c r="E12" s="274"/>
      <c r="F12" s="274"/>
      <c r="G12" s="274"/>
      <c r="H12" s="274"/>
      <c r="I12" s="274"/>
      <c r="J12" s="274"/>
      <c r="K12" s="270"/>
    </row>
    <row r="13" spans="2:11" ht="15" customHeight="1">
      <c r="B13" s="273"/>
      <c r="C13" s="274"/>
      <c r="D13" s="394" t="s">
        <v>1118</v>
      </c>
      <c r="E13" s="394"/>
      <c r="F13" s="394"/>
      <c r="G13" s="394"/>
      <c r="H13" s="394"/>
      <c r="I13" s="394"/>
      <c r="J13" s="394"/>
      <c r="K13" s="270"/>
    </row>
    <row r="14" spans="2:11" ht="15" customHeight="1">
      <c r="B14" s="273"/>
      <c r="C14" s="274"/>
      <c r="D14" s="394" t="s">
        <v>1119</v>
      </c>
      <c r="E14" s="394"/>
      <c r="F14" s="394"/>
      <c r="G14" s="394"/>
      <c r="H14" s="394"/>
      <c r="I14" s="394"/>
      <c r="J14" s="394"/>
      <c r="K14" s="270"/>
    </row>
    <row r="15" spans="2:11" ht="15" customHeight="1">
      <c r="B15" s="273"/>
      <c r="C15" s="274"/>
      <c r="D15" s="394" t="s">
        <v>1120</v>
      </c>
      <c r="E15" s="394"/>
      <c r="F15" s="394"/>
      <c r="G15" s="394"/>
      <c r="H15" s="394"/>
      <c r="I15" s="394"/>
      <c r="J15" s="394"/>
      <c r="K15" s="270"/>
    </row>
    <row r="16" spans="2:11" ht="15" customHeight="1">
      <c r="B16" s="273"/>
      <c r="C16" s="274"/>
      <c r="D16" s="274"/>
      <c r="E16" s="275" t="s">
        <v>79</v>
      </c>
      <c r="F16" s="394" t="s">
        <v>1121</v>
      </c>
      <c r="G16" s="394"/>
      <c r="H16" s="394"/>
      <c r="I16" s="394"/>
      <c r="J16" s="394"/>
      <c r="K16" s="270"/>
    </row>
    <row r="17" spans="2:11" ht="15" customHeight="1">
      <c r="B17" s="273"/>
      <c r="C17" s="274"/>
      <c r="D17" s="274"/>
      <c r="E17" s="275" t="s">
        <v>1122</v>
      </c>
      <c r="F17" s="394" t="s">
        <v>1123</v>
      </c>
      <c r="G17" s="394"/>
      <c r="H17" s="394"/>
      <c r="I17" s="394"/>
      <c r="J17" s="394"/>
      <c r="K17" s="270"/>
    </row>
    <row r="18" spans="2:11" ht="15" customHeight="1">
      <c r="B18" s="273"/>
      <c r="C18" s="274"/>
      <c r="D18" s="274"/>
      <c r="E18" s="275" t="s">
        <v>1124</v>
      </c>
      <c r="F18" s="394" t="s">
        <v>1125</v>
      </c>
      <c r="G18" s="394"/>
      <c r="H18" s="394"/>
      <c r="I18" s="394"/>
      <c r="J18" s="394"/>
      <c r="K18" s="270"/>
    </row>
    <row r="19" spans="2:11" ht="15" customHeight="1">
      <c r="B19" s="273"/>
      <c r="C19" s="274"/>
      <c r="D19" s="274"/>
      <c r="E19" s="275" t="s">
        <v>1126</v>
      </c>
      <c r="F19" s="394" t="s">
        <v>1127</v>
      </c>
      <c r="G19" s="394"/>
      <c r="H19" s="394"/>
      <c r="I19" s="394"/>
      <c r="J19" s="394"/>
      <c r="K19" s="270"/>
    </row>
    <row r="20" spans="2:11" ht="15" customHeight="1">
      <c r="B20" s="273"/>
      <c r="C20" s="274"/>
      <c r="D20" s="274"/>
      <c r="E20" s="275" t="s">
        <v>1128</v>
      </c>
      <c r="F20" s="394" t="s">
        <v>1129</v>
      </c>
      <c r="G20" s="394"/>
      <c r="H20" s="394"/>
      <c r="I20" s="394"/>
      <c r="J20" s="394"/>
      <c r="K20" s="270"/>
    </row>
    <row r="21" spans="2:11" ht="15" customHeight="1">
      <c r="B21" s="273"/>
      <c r="C21" s="274"/>
      <c r="D21" s="274"/>
      <c r="E21" s="275" t="s">
        <v>1130</v>
      </c>
      <c r="F21" s="394" t="s">
        <v>1131</v>
      </c>
      <c r="G21" s="394"/>
      <c r="H21" s="394"/>
      <c r="I21" s="394"/>
      <c r="J21" s="394"/>
      <c r="K21" s="270"/>
    </row>
    <row r="22" spans="2:11" ht="12.75" customHeight="1">
      <c r="B22" s="273"/>
      <c r="C22" s="274"/>
      <c r="D22" s="274"/>
      <c r="E22" s="274"/>
      <c r="F22" s="274"/>
      <c r="G22" s="274"/>
      <c r="H22" s="274"/>
      <c r="I22" s="274"/>
      <c r="J22" s="274"/>
      <c r="K22" s="270"/>
    </row>
    <row r="23" spans="2:11" ht="15" customHeight="1">
      <c r="B23" s="273"/>
      <c r="C23" s="394" t="s">
        <v>1132</v>
      </c>
      <c r="D23" s="394"/>
      <c r="E23" s="394"/>
      <c r="F23" s="394"/>
      <c r="G23" s="394"/>
      <c r="H23" s="394"/>
      <c r="I23" s="394"/>
      <c r="J23" s="394"/>
      <c r="K23" s="270"/>
    </row>
    <row r="24" spans="2:11" ht="15" customHeight="1">
      <c r="B24" s="273"/>
      <c r="C24" s="394" t="s">
        <v>1133</v>
      </c>
      <c r="D24" s="394"/>
      <c r="E24" s="394"/>
      <c r="F24" s="394"/>
      <c r="G24" s="394"/>
      <c r="H24" s="394"/>
      <c r="I24" s="394"/>
      <c r="J24" s="394"/>
      <c r="K24" s="270"/>
    </row>
    <row r="25" spans="2:11" ht="15" customHeight="1">
      <c r="B25" s="273"/>
      <c r="C25" s="272"/>
      <c r="D25" s="394" t="s">
        <v>1134</v>
      </c>
      <c r="E25" s="394"/>
      <c r="F25" s="394"/>
      <c r="G25" s="394"/>
      <c r="H25" s="394"/>
      <c r="I25" s="394"/>
      <c r="J25" s="394"/>
      <c r="K25" s="270"/>
    </row>
    <row r="26" spans="2:11" ht="15" customHeight="1">
      <c r="B26" s="273"/>
      <c r="C26" s="274"/>
      <c r="D26" s="394" t="s">
        <v>1135</v>
      </c>
      <c r="E26" s="394"/>
      <c r="F26" s="394"/>
      <c r="G26" s="394"/>
      <c r="H26" s="394"/>
      <c r="I26" s="394"/>
      <c r="J26" s="394"/>
      <c r="K26" s="270"/>
    </row>
    <row r="27" spans="2:11" ht="12.75" customHeight="1">
      <c r="B27" s="273"/>
      <c r="C27" s="274"/>
      <c r="D27" s="274"/>
      <c r="E27" s="274"/>
      <c r="F27" s="274"/>
      <c r="G27" s="274"/>
      <c r="H27" s="274"/>
      <c r="I27" s="274"/>
      <c r="J27" s="274"/>
      <c r="K27" s="270"/>
    </row>
    <row r="28" spans="2:11" ht="15" customHeight="1">
      <c r="B28" s="273"/>
      <c r="C28" s="274"/>
      <c r="D28" s="394" t="s">
        <v>1136</v>
      </c>
      <c r="E28" s="394"/>
      <c r="F28" s="394"/>
      <c r="G28" s="394"/>
      <c r="H28" s="394"/>
      <c r="I28" s="394"/>
      <c r="J28" s="394"/>
      <c r="K28" s="270"/>
    </row>
    <row r="29" spans="2:11" ht="15" customHeight="1">
      <c r="B29" s="273"/>
      <c r="C29" s="274"/>
      <c r="D29" s="394" t="s">
        <v>1137</v>
      </c>
      <c r="E29" s="394"/>
      <c r="F29" s="394"/>
      <c r="G29" s="394"/>
      <c r="H29" s="394"/>
      <c r="I29" s="394"/>
      <c r="J29" s="394"/>
      <c r="K29" s="270"/>
    </row>
    <row r="30" spans="2:11" ht="12.75" customHeight="1">
      <c r="B30" s="273"/>
      <c r="C30" s="274"/>
      <c r="D30" s="274"/>
      <c r="E30" s="274"/>
      <c r="F30" s="274"/>
      <c r="G30" s="274"/>
      <c r="H30" s="274"/>
      <c r="I30" s="274"/>
      <c r="J30" s="274"/>
      <c r="K30" s="270"/>
    </row>
    <row r="31" spans="2:11" ht="15" customHeight="1">
      <c r="B31" s="273"/>
      <c r="C31" s="274"/>
      <c r="D31" s="394" t="s">
        <v>1138</v>
      </c>
      <c r="E31" s="394"/>
      <c r="F31" s="394"/>
      <c r="G31" s="394"/>
      <c r="H31" s="394"/>
      <c r="I31" s="394"/>
      <c r="J31" s="394"/>
      <c r="K31" s="270"/>
    </row>
    <row r="32" spans="2:11" ht="15" customHeight="1">
      <c r="B32" s="273"/>
      <c r="C32" s="274"/>
      <c r="D32" s="394" t="s">
        <v>1139</v>
      </c>
      <c r="E32" s="394"/>
      <c r="F32" s="394"/>
      <c r="G32" s="394"/>
      <c r="H32" s="394"/>
      <c r="I32" s="394"/>
      <c r="J32" s="394"/>
      <c r="K32" s="270"/>
    </row>
    <row r="33" spans="2:11" ht="15" customHeight="1">
      <c r="B33" s="273"/>
      <c r="C33" s="274"/>
      <c r="D33" s="394" t="s">
        <v>1140</v>
      </c>
      <c r="E33" s="394"/>
      <c r="F33" s="394"/>
      <c r="G33" s="394"/>
      <c r="H33" s="394"/>
      <c r="I33" s="394"/>
      <c r="J33" s="394"/>
      <c r="K33" s="270"/>
    </row>
    <row r="34" spans="2:11" ht="15" customHeight="1">
      <c r="B34" s="273"/>
      <c r="C34" s="274"/>
      <c r="D34" s="272"/>
      <c r="E34" s="276" t="s">
        <v>132</v>
      </c>
      <c r="F34" s="272"/>
      <c r="G34" s="394" t="s">
        <v>1141</v>
      </c>
      <c r="H34" s="394"/>
      <c r="I34" s="394"/>
      <c r="J34" s="394"/>
      <c r="K34" s="270"/>
    </row>
    <row r="35" spans="2:11" ht="30.75" customHeight="1">
      <c r="B35" s="273"/>
      <c r="C35" s="274"/>
      <c r="D35" s="272"/>
      <c r="E35" s="276" t="s">
        <v>1142</v>
      </c>
      <c r="F35" s="272"/>
      <c r="G35" s="394" t="s">
        <v>1143</v>
      </c>
      <c r="H35" s="394"/>
      <c r="I35" s="394"/>
      <c r="J35" s="394"/>
      <c r="K35" s="270"/>
    </row>
    <row r="36" spans="2:11" ht="15" customHeight="1">
      <c r="B36" s="273"/>
      <c r="C36" s="274"/>
      <c r="D36" s="272"/>
      <c r="E36" s="276" t="s">
        <v>53</v>
      </c>
      <c r="F36" s="272"/>
      <c r="G36" s="394" t="s">
        <v>1144</v>
      </c>
      <c r="H36" s="394"/>
      <c r="I36" s="394"/>
      <c r="J36" s="394"/>
      <c r="K36" s="270"/>
    </row>
    <row r="37" spans="2:11" ht="15" customHeight="1">
      <c r="B37" s="273"/>
      <c r="C37" s="274"/>
      <c r="D37" s="272"/>
      <c r="E37" s="276" t="s">
        <v>133</v>
      </c>
      <c r="F37" s="272"/>
      <c r="G37" s="394" t="s">
        <v>1145</v>
      </c>
      <c r="H37" s="394"/>
      <c r="I37" s="394"/>
      <c r="J37" s="394"/>
      <c r="K37" s="270"/>
    </row>
    <row r="38" spans="2:11" ht="15" customHeight="1">
      <c r="B38" s="273"/>
      <c r="C38" s="274"/>
      <c r="D38" s="272"/>
      <c r="E38" s="276" t="s">
        <v>134</v>
      </c>
      <c r="F38" s="272"/>
      <c r="G38" s="394" t="s">
        <v>1146</v>
      </c>
      <c r="H38" s="394"/>
      <c r="I38" s="394"/>
      <c r="J38" s="394"/>
      <c r="K38" s="270"/>
    </row>
    <row r="39" spans="2:11" ht="15" customHeight="1">
      <c r="B39" s="273"/>
      <c r="C39" s="274"/>
      <c r="D39" s="272"/>
      <c r="E39" s="276" t="s">
        <v>135</v>
      </c>
      <c r="F39" s="272"/>
      <c r="G39" s="394" t="s">
        <v>1147</v>
      </c>
      <c r="H39" s="394"/>
      <c r="I39" s="394"/>
      <c r="J39" s="394"/>
      <c r="K39" s="270"/>
    </row>
    <row r="40" spans="2:11" ht="15" customHeight="1">
      <c r="B40" s="273"/>
      <c r="C40" s="274"/>
      <c r="D40" s="272"/>
      <c r="E40" s="276" t="s">
        <v>1148</v>
      </c>
      <c r="F40" s="272"/>
      <c r="G40" s="394" t="s">
        <v>1149</v>
      </c>
      <c r="H40" s="394"/>
      <c r="I40" s="394"/>
      <c r="J40" s="394"/>
      <c r="K40" s="270"/>
    </row>
    <row r="41" spans="2:11" ht="15" customHeight="1">
      <c r="B41" s="273"/>
      <c r="C41" s="274"/>
      <c r="D41" s="272"/>
      <c r="E41" s="276"/>
      <c r="F41" s="272"/>
      <c r="G41" s="394" t="s">
        <v>1150</v>
      </c>
      <c r="H41" s="394"/>
      <c r="I41" s="394"/>
      <c r="J41" s="394"/>
      <c r="K41" s="270"/>
    </row>
    <row r="42" spans="2:11" ht="15" customHeight="1">
      <c r="B42" s="273"/>
      <c r="C42" s="274"/>
      <c r="D42" s="272"/>
      <c r="E42" s="276" t="s">
        <v>1151</v>
      </c>
      <c r="F42" s="272"/>
      <c r="G42" s="394" t="s">
        <v>1152</v>
      </c>
      <c r="H42" s="394"/>
      <c r="I42" s="394"/>
      <c r="J42" s="394"/>
      <c r="K42" s="270"/>
    </row>
    <row r="43" spans="2:11" ht="15" customHeight="1">
      <c r="B43" s="273"/>
      <c r="C43" s="274"/>
      <c r="D43" s="272"/>
      <c r="E43" s="276" t="s">
        <v>137</v>
      </c>
      <c r="F43" s="272"/>
      <c r="G43" s="394" t="s">
        <v>1153</v>
      </c>
      <c r="H43" s="394"/>
      <c r="I43" s="394"/>
      <c r="J43" s="394"/>
      <c r="K43" s="270"/>
    </row>
    <row r="44" spans="2:11" ht="12.75" customHeight="1">
      <c r="B44" s="273"/>
      <c r="C44" s="274"/>
      <c r="D44" s="272"/>
      <c r="E44" s="272"/>
      <c r="F44" s="272"/>
      <c r="G44" s="272"/>
      <c r="H44" s="272"/>
      <c r="I44" s="272"/>
      <c r="J44" s="272"/>
      <c r="K44" s="270"/>
    </row>
    <row r="45" spans="2:11" ht="15" customHeight="1">
      <c r="B45" s="273"/>
      <c r="C45" s="274"/>
      <c r="D45" s="394" t="s">
        <v>1154</v>
      </c>
      <c r="E45" s="394"/>
      <c r="F45" s="394"/>
      <c r="G45" s="394"/>
      <c r="H45" s="394"/>
      <c r="I45" s="394"/>
      <c r="J45" s="394"/>
      <c r="K45" s="270"/>
    </row>
    <row r="46" spans="2:11" ht="15" customHeight="1">
      <c r="B46" s="273"/>
      <c r="C46" s="274"/>
      <c r="D46" s="274"/>
      <c r="E46" s="394" t="s">
        <v>1155</v>
      </c>
      <c r="F46" s="394"/>
      <c r="G46" s="394"/>
      <c r="H46" s="394"/>
      <c r="I46" s="394"/>
      <c r="J46" s="394"/>
      <c r="K46" s="270"/>
    </row>
    <row r="47" spans="2:11" ht="15" customHeight="1">
      <c r="B47" s="273"/>
      <c r="C47" s="274"/>
      <c r="D47" s="274"/>
      <c r="E47" s="394" t="s">
        <v>1156</v>
      </c>
      <c r="F47" s="394"/>
      <c r="G47" s="394"/>
      <c r="H47" s="394"/>
      <c r="I47" s="394"/>
      <c r="J47" s="394"/>
      <c r="K47" s="270"/>
    </row>
    <row r="48" spans="2:11" ht="15" customHeight="1">
      <c r="B48" s="273"/>
      <c r="C48" s="274"/>
      <c r="D48" s="274"/>
      <c r="E48" s="394" t="s">
        <v>1157</v>
      </c>
      <c r="F48" s="394"/>
      <c r="G48" s="394"/>
      <c r="H48" s="394"/>
      <c r="I48" s="394"/>
      <c r="J48" s="394"/>
      <c r="K48" s="270"/>
    </row>
    <row r="49" spans="2:11" ht="15" customHeight="1">
      <c r="B49" s="273"/>
      <c r="C49" s="274"/>
      <c r="D49" s="394" t="s">
        <v>1158</v>
      </c>
      <c r="E49" s="394"/>
      <c r="F49" s="394"/>
      <c r="G49" s="394"/>
      <c r="H49" s="394"/>
      <c r="I49" s="394"/>
      <c r="J49" s="394"/>
      <c r="K49" s="270"/>
    </row>
    <row r="50" spans="2:11" ht="25.5" customHeight="1">
      <c r="B50" s="269"/>
      <c r="C50" s="395" t="s">
        <v>1159</v>
      </c>
      <c r="D50" s="395"/>
      <c r="E50" s="395"/>
      <c r="F50" s="395"/>
      <c r="G50" s="395"/>
      <c r="H50" s="395"/>
      <c r="I50" s="395"/>
      <c r="J50" s="395"/>
      <c r="K50" s="270"/>
    </row>
    <row r="51" spans="2:11" ht="5.25" customHeight="1">
      <c r="B51" s="269"/>
      <c r="C51" s="271"/>
      <c r="D51" s="271"/>
      <c r="E51" s="271"/>
      <c r="F51" s="271"/>
      <c r="G51" s="271"/>
      <c r="H51" s="271"/>
      <c r="I51" s="271"/>
      <c r="J51" s="271"/>
      <c r="K51" s="270"/>
    </row>
    <row r="52" spans="2:11" ht="15" customHeight="1">
      <c r="B52" s="269"/>
      <c r="C52" s="394" t="s">
        <v>1160</v>
      </c>
      <c r="D52" s="394"/>
      <c r="E52" s="394"/>
      <c r="F52" s="394"/>
      <c r="G52" s="394"/>
      <c r="H52" s="394"/>
      <c r="I52" s="394"/>
      <c r="J52" s="394"/>
      <c r="K52" s="270"/>
    </row>
    <row r="53" spans="2:11" ht="15" customHeight="1">
      <c r="B53" s="269"/>
      <c r="C53" s="394" t="s">
        <v>1161</v>
      </c>
      <c r="D53" s="394"/>
      <c r="E53" s="394"/>
      <c r="F53" s="394"/>
      <c r="G53" s="394"/>
      <c r="H53" s="394"/>
      <c r="I53" s="394"/>
      <c r="J53" s="394"/>
      <c r="K53" s="270"/>
    </row>
    <row r="54" spans="2:11" ht="12.75" customHeight="1">
      <c r="B54" s="269"/>
      <c r="C54" s="272"/>
      <c r="D54" s="272"/>
      <c r="E54" s="272"/>
      <c r="F54" s="272"/>
      <c r="G54" s="272"/>
      <c r="H54" s="272"/>
      <c r="I54" s="272"/>
      <c r="J54" s="272"/>
      <c r="K54" s="270"/>
    </row>
    <row r="55" spans="2:11" ht="15" customHeight="1">
      <c r="B55" s="269"/>
      <c r="C55" s="394" t="s">
        <v>1162</v>
      </c>
      <c r="D55" s="394"/>
      <c r="E55" s="394"/>
      <c r="F55" s="394"/>
      <c r="G55" s="394"/>
      <c r="H55" s="394"/>
      <c r="I55" s="394"/>
      <c r="J55" s="394"/>
      <c r="K55" s="270"/>
    </row>
    <row r="56" spans="2:11" ht="15" customHeight="1">
      <c r="B56" s="269"/>
      <c r="C56" s="274"/>
      <c r="D56" s="394" t="s">
        <v>1163</v>
      </c>
      <c r="E56" s="394"/>
      <c r="F56" s="394"/>
      <c r="G56" s="394"/>
      <c r="H56" s="394"/>
      <c r="I56" s="394"/>
      <c r="J56" s="394"/>
      <c r="K56" s="270"/>
    </row>
    <row r="57" spans="2:11" ht="15" customHeight="1">
      <c r="B57" s="269"/>
      <c r="C57" s="274"/>
      <c r="D57" s="394" t="s">
        <v>1164</v>
      </c>
      <c r="E57" s="394"/>
      <c r="F57" s="394"/>
      <c r="G57" s="394"/>
      <c r="H57" s="394"/>
      <c r="I57" s="394"/>
      <c r="J57" s="394"/>
      <c r="K57" s="270"/>
    </row>
    <row r="58" spans="2:11" ht="15" customHeight="1">
      <c r="B58" s="269"/>
      <c r="C58" s="274"/>
      <c r="D58" s="394" t="s">
        <v>1165</v>
      </c>
      <c r="E58" s="394"/>
      <c r="F58" s="394"/>
      <c r="G58" s="394"/>
      <c r="H58" s="394"/>
      <c r="I58" s="394"/>
      <c r="J58" s="394"/>
      <c r="K58" s="270"/>
    </row>
    <row r="59" spans="2:11" ht="15" customHeight="1">
      <c r="B59" s="269"/>
      <c r="C59" s="274"/>
      <c r="D59" s="394" t="s">
        <v>1166</v>
      </c>
      <c r="E59" s="394"/>
      <c r="F59" s="394"/>
      <c r="G59" s="394"/>
      <c r="H59" s="394"/>
      <c r="I59" s="394"/>
      <c r="J59" s="394"/>
      <c r="K59" s="270"/>
    </row>
    <row r="60" spans="2:11" ht="15" customHeight="1">
      <c r="B60" s="269"/>
      <c r="C60" s="274"/>
      <c r="D60" s="393" t="s">
        <v>1167</v>
      </c>
      <c r="E60" s="393"/>
      <c r="F60" s="393"/>
      <c r="G60" s="393"/>
      <c r="H60" s="393"/>
      <c r="I60" s="393"/>
      <c r="J60" s="393"/>
      <c r="K60" s="270"/>
    </row>
    <row r="61" spans="2:11" ht="15" customHeight="1">
      <c r="B61" s="269"/>
      <c r="C61" s="274"/>
      <c r="D61" s="394" t="s">
        <v>1168</v>
      </c>
      <c r="E61" s="394"/>
      <c r="F61" s="394"/>
      <c r="G61" s="394"/>
      <c r="H61" s="394"/>
      <c r="I61" s="394"/>
      <c r="J61" s="394"/>
      <c r="K61" s="270"/>
    </row>
    <row r="62" spans="2:11" ht="12.75" customHeight="1">
      <c r="B62" s="269"/>
      <c r="C62" s="274"/>
      <c r="D62" s="274"/>
      <c r="E62" s="277"/>
      <c r="F62" s="274"/>
      <c r="G62" s="274"/>
      <c r="H62" s="274"/>
      <c r="I62" s="274"/>
      <c r="J62" s="274"/>
      <c r="K62" s="270"/>
    </row>
    <row r="63" spans="2:11" ht="15" customHeight="1">
      <c r="B63" s="269"/>
      <c r="C63" s="274"/>
      <c r="D63" s="394" t="s">
        <v>1169</v>
      </c>
      <c r="E63" s="394"/>
      <c r="F63" s="394"/>
      <c r="G63" s="394"/>
      <c r="H63" s="394"/>
      <c r="I63" s="394"/>
      <c r="J63" s="394"/>
      <c r="K63" s="270"/>
    </row>
    <row r="64" spans="2:11" ht="15" customHeight="1">
      <c r="B64" s="269"/>
      <c r="C64" s="274"/>
      <c r="D64" s="393" t="s">
        <v>1170</v>
      </c>
      <c r="E64" s="393"/>
      <c r="F64" s="393"/>
      <c r="G64" s="393"/>
      <c r="H64" s="393"/>
      <c r="I64" s="393"/>
      <c r="J64" s="393"/>
      <c r="K64" s="270"/>
    </row>
    <row r="65" spans="2:11" ht="15" customHeight="1">
      <c r="B65" s="269"/>
      <c r="C65" s="274"/>
      <c r="D65" s="394" t="s">
        <v>1171</v>
      </c>
      <c r="E65" s="394"/>
      <c r="F65" s="394"/>
      <c r="G65" s="394"/>
      <c r="H65" s="394"/>
      <c r="I65" s="394"/>
      <c r="J65" s="394"/>
      <c r="K65" s="270"/>
    </row>
    <row r="66" spans="2:11" ht="15" customHeight="1">
      <c r="B66" s="269"/>
      <c r="C66" s="274"/>
      <c r="D66" s="394" t="s">
        <v>1172</v>
      </c>
      <c r="E66" s="394"/>
      <c r="F66" s="394"/>
      <c r="G66" s="394"/>
      <c r="H66" s="394"/>
      <c r="I66" s="394"/>
      <c r="J66" s="394"/>
      <c r="K66" s="270"/>
    </row>
    <row r="67" spans="2:11" ht="15" customHeight="1">
      <c r="B67" s="269"/>
      <c r="C67" s="274"/>
      <c r="D67" s="394" t="s">
        <v>1173</v>
      </c>
      <c r="E67" s="394"/>
      <c r="F67" s="394"/>
      <c r="G67" s="394"/>
      <c r="H67" s="394"/>
      <c r="I67" s="394"/>
      <c r="J67" s="394"/>
      <c r="K67" s="270"/>
    </row>
    <row r="68" spans="2:11" ht="15" customHeight="1">
      <c r="B68" s="269"/>
      <c r="C68" s="274"/>
      <c r="D68" s="394" t="s">
        <v>1174</v>
      </c>
      <c r="E68" s="394"/>
      <c r="F68" s="394"/>
      <c r="G68" s="394"/>
      <c r="H68" s="394"/>
      <c r="I68" s="394"/>
      <c r="J68" s="394"/>
      <c r="K68" s="270"/>
    </row>
    <row r="69" spans="2:11" ht="12.75" customHeight="1">
      <c r="B69" s="278"/>
      <c r="C69" s="279"/>
      <c r="D69" s="279"/>
      <c r="E69" s="279"/>
      <c r="F69" s="279"/>
      <c r="G69" s="279"/>
      <c r="H69" s="279"/>
      <c r="I69" s="279"/>
      <c r="J69" s="279"/>
      <c r="K69" s="280"/>
    </row>
    <row r="70" spans="2:11" ht="18.75" customHeight="1">
      <c r="B70" s="281"/>
      <c r="C70" s="281"/>
      <c r="D70" s="281"/>
      <c r="E70" s="281"/>
      <c r="F70" s="281"/>
      <c r="G70" s="281"/>
      <c r="H70" s="281"/>
      <c r="I70" s="281"/>
      <c r="J70" s="281"/>
      <c r="K70" s="282"/>
    </row>
    <row r="71" spans="2:11" ht="18.75" customHeight="1">
      <c r="B71" s="282"/>
      <c r="C71" s="282"/>
      <c r="D71" s="282"/>
      <c r="E71" s="282"/>
      <c r="F71" s="282"/>
      <c r="G71" s="282"/>
      <c r="H71" s="282"/>
      <c r="I71" s="282"/>
      <c r="J71" s="282"/>
      <c r="K71" s="282"/>
    </row>
    <row r="72" spans="2:11" ht="7.5" customHeight="1">
      <c r="B72" s="283"/>
      <c r="C72" s="284"/>
      <c r="D72" s="284"/>
      <c r="E72" s="284"/>
      <c r="F72" s="284"/>
      <c r="G72" s="284"/>
      <c r="H72" s="284"/>
      <c r="I72" s="284"/>
      <c r="J72" s="284"/>
      <c r="K72" s="285"/>
    </row>
    <row r="73" spans="2:11" ht="45" customHeight="1">
      <c r="B73" s="286"/>
      <c r="C73" s="392" t="s">
        <v>97</v>
      </c>
      <c r="D73" s="392"/>
      <c r="E73" s="392"/>
      <c r="F73" s="392"/>
      <c r="G73" s="392"/>
      <c r="H73" s="392"/>
      <c r="I73" s="392"/>
      <c r="J73" s="392"/>
      <c r="K73" s="287"/>
    </row>
    <row r="74" spans="2:11" ht="17.25" customHeight="1">
      <c r="B74" s="286"/>
      <c r="C74" s="288" t="s">
        <v>1175</v>
      </c>
      <c r="D74" s="288"/>
      <c r="E74" s="288"/>
      <c r="F74" s="288" t="s">
        <v>1176</v>
      </c>
      <c r="G74" s="289"/>
      <c r="H74" s="288" t="s">
        <v>133</v>
      </c>
      <c r="I74" s="288" t="s">
        <v>57</v>
      </c>
      <c r="J74" s="288" t="s">
        <v>1177</v>
      </c>
      <c r="K74" s="287"/>
    </row>
    <row r="75" spans="2:11" ht="17.25" customHeight="1">
      <c r="B75" s="286"/>
      <c r="C75" s="290" t="s">
        <v>1178</v>
      </c>
      <c r="D75" s="290"/>
      <c r="E75" s="290"/>
      <c r="F75" s="291" t="s">
        <v>1179</v>
      </c>
      <c r="G75" s="292"/>
      <c r="H75" s="290"/>
      <c r="I75" s="290"/>
      <c r="J75" s="290" t="s">
        <v>1180</v>
      </c>
      <c r="K75" s="287"/>
    </row>
    <row r="76" spans="2:11" ht="5.25" customHeight="1">
      <c r="B76" s="286"/>
      <c r="C76" s="293"/>
      <c r="D76" s="293"/>
      <c r="E76" s="293"/>
      <c r="F76" s="293"/>
      <c r="G76" s="294"/>
      <c r="H76" s="293"/>
      <c r="I76" s="293"/>
      <c r="J76" s="293"/>
      <c r="K76" s="287"/>
    </row>
    <row r="77" spans="2:11" ht="15" customHeight="1">
      <c r="B77" s="286"/>
      <c r="C77" s="276" t="s">
        <v>53</v>
      </c>
      <c r="D77" s="293"/>
      <c r="E77" s="293"/>
      <c r="F77" s="295" t="s">
        <v>1181</v>
      </c>
      <c r="G77" s="294"/>
      <c r="H77" s="276" t="s">
        <v>1182</v>
      </c>
      <c r="I77" s="276" t="s">
        <v>1183</v>
      </c>
      <c r="J77" s="276">
        <v>20</v>
      </c>
      <c r="K77" s="287"/>
    </row>
    <row r="78" spans="2:11" ht="15" customHeight="1">
      <c r="B78" s="286"/>
      <c r="C78" s="276" t="s">
        <v>1184</v>
      </c>
      <c r="D78" s="276"/>
      <c r="E78" s="276"/>
      <c r="F78" s="295" t="s">
        <v>1181</v>
      </c>
      <c r="G78" s="294"/>
      <c r="H78" s="276" t="s">
        <v>1185</v>
      </c>
      <c r="I78" s="276" t="s">
        <v>1183</v>
      </c>
      <c r="J78" s="276">
        <v>120</v>
      </c>
      <c r="K78" s="287"/>
    </row>
    <row r="79" spans="2:11" ht="15" customHeight="1">
      <c r="B79" s="296"/>
      <c r="C79" s="276" t="s">
        <v>1186</v>
      </c>
      <c r="D79" s="276"/>
      <c r="E79" s="276"/>
      <c r="F79" s="295" t="s">
        <v>1187</v>
      </c>
      <c r="G79" s="294"/>
      <c r="H79" s="276" t="s">
        <v>1188</v>
      </c>
      <c r="I79" s="276" t="s">
        <v>1183</v>
      </c>
      <c r="J79" s="276">
        <v>50</v>
      </c>
      <c r="K79" s="287"/>
    </row>
    <row r="80" spans="2:11" ht="15" customHeight="1">
      <c r="B80" s="296"/>
      <c r="C80" s="276" t="s">
        <v>1189</v>
      </c>
      <c r="D80" s="276"/>
      <c r="E80" s="276"/>
      <c r="F80" s="295" t="s">
        <v>1181</v>
      </c>
      <c r="G80" s="294"/>
      <c r="H80" s="276" t="s">
        <v>1190</v>
      </c>
      <c r="I80" s="276" t="s">
        <v>1191</v>
      </c>
      <c r="J80" s="276"/>
      <c r="K80" s="287"/>
    </row>
    <row r="81" spans="2:11" ht="15" customHeight="1">
      <c r="B81" s="296"/>
      <c r="C81" s="297" t="s">
        <v>1192</v>
      </c>
      <c r="D81" s="297"/>
      <c r="E81" s="297"/>
      <c r="F81" s="298" t="s">
        <v>1187</v>
      </c>
      <c r="G81" s="297"/>
      <c r="H81" s="297" t="s">
        <v>1193</v>
      </c>
      <c r="I81" s="297" t="s">
        <v>1183</v>
      </c>
      <c r="J81" s="297">
        <v>15</v>
      </c>
      <c r="K81" s="287"/>
    </row>
    <row r="82" spans="2:11" ht="15" customHeight="1">
      <c r="B82" s="296"/>
      <c r="C82" s="297" t="s">
        <v>1194</v>
      </c>
      <c r="D82" s="297"/>
      <c r="E82" s="297"/>
      <c r="F82" s="298" t="s">
        <v>1187</v>
      </c>
      <c r="G82" s="297"/>
      <c r="H82" s="297" t="s">
        <v>1195</v>
      </c>
      <c r="I82" s="297" t="s">
        <v>1183</v>
      </c>
      <c r="J82" s="297">
        <v>15</v>
      </c>
      <c r="K82" s="287"/>
    </row>
    <row r="83" spans="2:11" ht="15" customHeight="1">
      <c r="B83" s="296"/>
      <c r="C83" s="297" t="s">
        <v>1196</v>
      </c>
      <c r="D83" s="297"/>
      <c r="E83" s="297"/>
      <c r="F83" s="298" t="s">
        <v>1187</v>
      </c>
      <c r="G83" s="297"/>
      <c r="H83" s="297" t="s">
        <v>1197</v>
      </c>
      <c r="I83" s="297" t="s">
        <v>1183</v>
      </c>
      <c r="J83" s="297">
        <v>20</v>
      </c>
      <c r="K83" s="287"/>
    </row>
    <row r="84" spans="2:11" ht="15" customHeight="1">
      <c r="B84" s="296"/>
      <c r="C84" s="297" t="s">
        <v>1198</v>
      </c>
      <c r="D84" s="297"/>
      <c r="E84" s="297"/>
      <c r="F84" s="298" t="s">
        <v>1187</v>
      </c>
      <c r="G84" s="297"/>
      <c r="H84" s="297" t="s">
        <v>1199</v>
      </c>
      <c r="I84" s="297" t="s">
        <v>1183</v>
      </c>
      <c r="J84" s="297">
        <v>20</v>
      </c>
      <c r="K84" s="287"/>
    </row>
    <row r="85" spans="2:11" ht="15" customHeight="1">
      <c r="B85" s="296"/>
      <c r="C85" s="276" t="s">
        <v>1200</v>
      </c>
      <c r="D85" s="276"/>
      <c r="E85" s="276"/>
      <c r="F85" s="295" t="s">
        <v>1187</v>
      </c>
      <c r="G85" s="294"/>
      <c r="H85" s="276" t="s">
        <v>1201</v>
      </c>
      <c r="I85" s="276" t="s">
        <v>1183</v>
      </c>
      <c r="J85" s="276">
        <v>50</v>
      </c>
      <c r="K85" s="287"/>
    </row>
    <row r="86" spans="2:11" ht="15" customHeight="1">
      <c r="B86" s="296"/>
      <c r="C86" s="276" t="s">
        <v>1202</v>
      </c>
      <c r="D86" s="276"/>
      <c r="E86" s="276"/>
      <c r="F86" s="295" t="s">
        <v>1187</v>
      </c>
      <c r="G86" s="294"/>
      <c r="H86" s="276" t="s">
        <v>1203</v>
      </c>
      <c r="I86" s="276" t="s">
        <v>1183</v>
      </c>
      <c r="J86" s="276">
        <v>20</v>
      </c>
      <c r="K86" s="287"/>
    </row>
    <row r="87" spans="2:11" ht="15" customHeight="1">
      <c r="B87" s="296"/>
      <c r="C87" s="276" t="s">
        <v>1204</v>
      </c>
      <c r="D87" s="276"/>
      <c r="E87" s="276"/>
      <c r="F87" s="295" t="s">
        <v>1187</v>
      </c>
      <c r="G87" s="294"/>
      <c r="H87" s="276" t="s">
        <v>1205</v>
      </c>
      <c r="I87" s="276" t="s">
        <v>1183</v>
      </c>
      <c r="J87" s="276">
        <v>20</v>
      </c>
      <c r="K87" s="287"/>
    </row>
    <row r="88" spans="2:11" ht="15" customHeight="1">
      <c r="B88" s="296"/>
      <c r="C88" s="276" t="s">
        <v>1206</v>
      </c>
      <c r="D88" s="276"/>
      <c r="E88" s="276"/>
      <c r="F88" s="295" t="s">
        <v>1187</v>
      </c>
      <c r="G88" s="294"/>
      <c r="H88" s="276" t="s">
        <v>1207</v>
      </c>
      <c r="I88" s="276" t="s">
        <v>1183</v>
      </c>
      <c r="J88" s="276">
        <v>50</v>
      </c>
      <c r="K88" s="287"/>
    </row>
    <row r="89" spans="2:11" ht="15" customHeight="1">
      <c r="B89" s="296"/>
      <c r="C89" s="276" t="s">
        <v>1208</v>
      </c>
      <c r="D89" s="276"/>
      <c r="E89" s="276"/>
      <c r="F89" s="295" t="s">
        <v>1187</v>
      </c>
      <c r="G89" s="294"/>
      <c r="H89" s="276" t="s">
        <v>1208</v>
      </c>
      <c r="I89" s="276" t="s">
        <v>1183</v>
      </c>
      <c r="J89" s="276">
        <v>50</v>
      </c>
      <c r="K89" s="287"/>
    </row>
    <row r="90" spans="2:11" ht="15" customHeight="1">
      <c r="B90" s="296"/>
      <c r="C90" s="276" t="s">
        <v>138</v>
      </c>
      <c r="D90" s="276"/>
      <c r="E90" s="276"/>
      <c r="F90" s="295" t="s">
        <v>1187</v>
      </c>
      <c r="G90" s="294"/>
      <c r="H90" s="276" t="s">
        <v>1209</v>
      </c>
      <c r="I90" s="276" t="s">
        <v>1183</v>
      </c>
      <c r="J90" s="276">
        <v>255</v>
      </c>
      <c r="K90" s="287"/>
    </row>
    <row r="91" spans="2:11" ht="15" customHeight="1">
      <c r="B91" s="296"/>
      <c r="C91" s="276" t="s">
        <v>1210</v>
      </c>
      <c r="D91" s="276"/>
      <c r="E91" s="276"/>
      <c r="F91" s="295" t="s">
        <v>1181</v>
      </c>
      <c r="G91" s="294"/>
      <c r="H91" s="276" t="s">
        <v>1211</v>
      </c>
      <c r="I91" s="276" t="s">
        <v>1212</v>
      </c>
      <c r="J91" s="276"/>
      <c r="K91" s="287"/>
    </row>
    <row r="92" spans="2:11" ht="15" customHeight="1">
      <c r="B92" s="296"/>
      <c r="C92" s="276" t="s">
        <v>1213</v>
      </c>
      <c r="D92" s="276"/>
      <c r="E92" s="276"/>
      <c r="F92" s="295" t="s">
        <v>1181</v>
      </c>
      <c r="G92" s="294"/>
      <c r="H92" s="276" t="s">
        <v>1214</v>
      </c>
      <c r="I92" s="276" t="s">
        <v>1215</v>
      </c>
      <c r="J92" s="276"/>
      <c r="K92" s="287"/>
    </row>
    <row r="93" spans="2:11" ht="15" customHeight="1">
      <c r="B93" s="296"/>
      <c r="C93" s="276" t="s">
        <v>1216</v>
      </c>
      <c r="D93" s="276"/>
      <c r="E93" s="276"/>
      <c r="F93" s="295" t="s">
        <v>1181</v>
      </c>
      <c r="G93" s="294"/>
      <c r="H93" s="276" t="s">
        <v>1216</v>
      </c>
      <c r="I93" s="276" t="s">
        <v>1215</v>
      </c>
      <c r="J93" s="276"/>
      <c r="K93" s="287"/>
    </row>
    <row r="94" spans="2:11" ht="15" customHeight="1">
      <c r="B94" s="296"/>
      <c r="C94" s="276" t="s">
        <v>38</v>
      </c>
      <c r="D94" s="276"/>
      <c r="E94" s="276"/>
      <c r="F94" s="295" t="s">
        <v>1181</v>
      </c>
      <c r="G94" s="294"/>
      <c r="H94" s="276" t="s">
        <v>1217</v>
      </c>
      <c r="I94" s="276" t="s">
        <v>1215</v>
      </c>
      <c r="J94" s="276"/>
      <c r="K94" s="287"/>
    </row>
    <row r="95" spans="2:11" ht="15" customHeight="1">
      <c r="B95" s="296"/>
      <c r="C95" s="276" t="s">
        <v>48</v>
      </c>
      <c r="D95" s="276"/>
      <c r="E95" s="276"/>
      <c r="F95" s="295" t="s">
        <v>1181</v>
      </c>
      <c r="G95" s="294"/>
      <c r="H95" s="276" t="s">
        <v>1218</v>
      </c>
      <c r="I95" s="276" t="s">
        <v>1215</v>
      </c>
      <c r="J95" s="276"/>
      <c r="K95" s="287"/>
    </row>
    <row r="96" spans="2:11" ht="15" customHeight="1">
      <c r="B96" s="299"/>
      <c r="C96" s="300"/>
      <c r="D96" s="300"/>
      <c r="E96" s="300"/>
      <c r="F96" s="300"/>
      <c r="G96" s="300"/>
      <c r="H96" s="300"/>
      <c r="I96" s="300"/>
      <c r="J96" s="300"/>
      <c r="K96" s="301"/>
    </row>
    <row r="97" spans="2:11" ht="18.75" customHeight="1">
      <c r="B97" s="302"/>
      <c r="C97" s="303"/>
      <c r="D97" s="303"/>
      <c r="E97" s="303"/>
      <c r="F97" s="303"/>
      <c r="G97" s="303"/>
      <c r="H97" s="303"/>
      <c r="I97" s="303"/>
      <c r="J97" s="303"/>
      <c r="K97" s="302"/>
    </row>
    <row r="98" spans="2:11" ht="18.75" customHeight="1">
      <c r="B98" s="282"/>
      <c r="C98" s="282"/>
      <c r="D98" s="282"/>
      <c r="E98" s="282"/>
      <c r="F98" s="282"/>
      <c r="G98" s="282"/>
      <c r="H98" s="282"/>
      <c r="I98" s="282"/>
      <c r="J98" s="282"/>
      <c r="K98" s="282"/>
    </row>
    <row r="99" spans="2:11" ht="7.5" customHeight="1">
      <c r="B99" s="283"/>
      <c r="C99" s="284"/>
      <c r="D99" s="284"/>
      <c r="E99" s="284"/>
      <c r="F99" s="284"/>
      <c r="G99" s="284"/>
      <c r="H99" s="284"/>
      <c r="I99" s="284"/>
      <c r="J99" s="284"/>
      <c r="K99" s="285"/>
    </row>
    <row r="100" spans="2:11" ht="45" customHeight="1">
      <c r="B100" s="286"/>
      <c r="C100" s="392" t="s">
        <v>1219</v>
      </c>
      <c r="D100" s="392"/>
      <c r="E100" s="392"/>
      <c r="F100" s="392"/>
      <c r="G100" s="392"/>
      <c r="H100" s="392"/>
      <c r="I100" s="392"/>
      <c r="J100" s="392"/>
      <c r="K100" s="287"/>
    </row>
    <row r="101" spans="2:11" ht="17.25" customHeight="1">
      <c r="B101" s="286"/>
      <c r="C101" s="288" t="s">
        <v>1175</v>
      </c>
      <c r="D101" s="288"/>
      <c r="E101" s="288"/>
      <c r="F101" s="288" t="s">
        <v>1176</v>
      </c>
      <c r="G101" s="289"/>
      <c r="H101" s="288" t="s">
        <v>133</v>
      </c>
      <c r="I101" s="288" t="s">
        <v>57</v>
      </c>
      <c r="J101" s="288" t="s">
        <v>1177</v>
      </c>
      <c r="K101" s="287"/>
    </row>
    <row r="102" spans="2:11" ht="17.25" customHeight="1">
      <c r="B102" s="286"/>
      <c r="C102" s="290" t="s">
        <v>1178</v>
      </c>
      <c r="D102" s="290"/>
      <c r="E102" s="290"/>
      <c r="F102" s="291" t="s">
        <v>1179</v>
      </c>
      <c r="G102" s="292"/>
      <c r="H102" s="290"/>
      <c r="I102" s="290"/>
      <c r="J102" s="290" t="s">
        <v>1180</v>
      </c>
      <c r="K102" s="287"/>
    </row>
    <row r="103" spans="2:11" ht="5.25" customHeight="1">
      <c r="B103" s="286"/>
      <c r="C103" s="288"/>
      <c r="D103" s="288"/>
      <c r="E103" s="288"/>
      <c r="F103" s="288"/>
      <c r="G103" s="304"/>
      <c r="H103" s="288"/>
      <c r="I103" s="288"/>
      <c r="J103" s="288"/>
      <c r="K103" s="287"/>
    </row>
    <row r="104" spans="2:11" ht="15" customHeight="1">
      <c r="B104" s="286"/>
      <c r="C104" s="276" t="s">
        <v>53</v>
      </c>
      <c r="D104" s="293"/>
      <c r="E104" s="293"/>
      <c r="F104" s="295" t="s">
        <v>1181</v>
      </c>
      <c r="G104" s="304"/>
      <c r="H104" s="276" t="s">
        <v>1220</v>
      </c>
      <c r="I104" s="276" t="s">
        <v>1183</v>
      </c>
      <c r="J104" s="276">
        <v>20</v>
      </c>
      <c r="K104" s="287"/>
    </row>
    <row r="105" spans="2:11" ht="15" customHeight="1">
      <c r="B105" s="286"/>
      <c r="C105" s="276" t="s">
        <v>1184</v>
      </c>
      <c r="D105" s="276"/>
      <c r="E105" s="276"/>
      <c r="F105" s="295" t="s">
        <v>1181</v>
      </c>
      <c r="G105" s="276"/>
      <c r="H105" s="276" t="s">
        <v>1220</v>
      </c>
      <c r="I105" s="276" t="s">
        <v>1183</v>
      </c>
      <c r="J105" s="276">
        <v>120</v>
      </c>
      <c r="K105" s="287"/>
    </row>
    <row r="106" spans="2:11" ht="15" customHeight="1">
      <c r="B106" s="296"/>
      <c r="C106" s="276" t="s">
        <v>1186</v>
      </c>
      <c r="D106" s="276"/>
      <c r="E106" s="276"/>
      <c r="F106" s="295" t="s">
        <v>1187</v>
      </c>
      <c r="G106" s="276"/>
      <c r="H106" s="276" t="s">
        <v>1220</v>
      </c>
      <c r="I106" s="276" t="s">
        <v>1183</v>
      </c>
      <c r="J106" s="276">
        <v>50</v>
      </c>
      <c r="K106" s="287"/>
    </row>
    <row r="107" spans="2:11" ht="15" customHeight="1">
      <c r="B107" s="296"/>
      <c r="C107" s="276" t="s">
        <v>1189</v>
      </c>
      <c r="D107" s="276"/>
      <c r="E107" s="276"/>
      <c r="F107" s="295" t="s">
        <v>1181</v>
      </c>
      <c r="G107" s="276"/>
      <c r="H107" s="276" t="s">
        <v>1220</v>
      </c>
      <c r="I107" s="276" t="s">
        <v>1191</v>
      </c>
      <c r="J107" s="276"/>
      <c r="K107" s="287"/>
    </row>
    <row r="108" spans="2:11" ht="15" customHeight="1">
      <c r="B108" s="296"/>
      <c r="C108" s="276" t="s">
        <v>1200</v>
      </c>
      <c r="D108" s="276"/>
      <c r="E108" s="276"/>
      <c r="F108" s="295" t="s">
        <v>1187</v>
      </c>
      <c r="G108" s="276"/>
      <c r="H108" s="276" t="s">
        <v>1220</v>
      </c>
      <c r="I108" s="276" t="s">
        <v>1183</v>
      </c>
      <c r="J108" s="276">
        <v>50</v>
      </c>
      <c r="K108" s="287"/>
    </row>
    <row r="109" spans="2:11" ht="15" customHeight="1">
      <c r="B109" s="296"/>
      <c r="C109" s="276" t="s">
        <v>1208</v>
      </c>
      <c r="D109" s="276"/>
      <c r="E109" s="276"/>
      <c r="F109" s="295" t="s">
        <v>1187</v>
      </c>
      <c r="G109" s="276"/>
      <c r="H109" s="276" t="s">
        <v>1220</v>
      </c>
      <c r="I109" s="276" t="s">
        <v>1183</v>
      </c>
      <c r="J109" s="276">
        <v>50</v>
      </c>
      <c r="K109" s="287"/>
    </row>
    <row r="110" spans="2:11" ht="15" customHeight="1">
      <c r="B110" s="296"/>
      <c r="C110" s="276" t="s">
        <v>1206</v>
      </c>
      <c r="D110" s="276"/>
      <c r="E110" s="276"/>
      <c r="F110" s="295" t="s">
        <v>1187</v>
      </c>
      <c r="G110" s="276"/>
      <c r="H110" s="276" t="s">
        <v>1220</v>
      </c>
      <c r="I110" s="276" t="s">
        <v>1183</v>
      </c>
      <c r="J110" s="276">
        <v>50</v>
      </c>
      <c r="K110" s="287"/>
    </row>
    <row r="111" spans="2:11" ht="15" customHeight="1">
      <c r="B111" s="296"/>
      <c r="C111" s="276" t="s">
        <v>53</v>
      </c>
      <c r="D111" s="276"/>
      <c r="E111" s="276"/>
      <c r="F111" s="295" t="s">
        <v>1181</v>
      </c>
      <c r="G111" s="276"/>
      <c r="H111" s="276" t="s">
        <v>1221</v>
      </c>
      <c r="I111" s="276" t="s">
        <v>1183</v>
      </c>
      <c r="J111" s="276">
        <v>20</v>
      </c>
      <c r="K111" s="287"/>
    </row>
    <row r="112" spans="2:11" ht="15" customHeight="1">
      <c r="B112" s="296"/>
      <c r="C112" s="276" t="s">
        <v>1222</v>
      </c>
      <c r="D112" s="276"/>
      <c r="E112" s="276"/>
      <c r="F112" s="295" t="s">
        <v>1181</v>
      </c>
      <c r="G112" s="276"/>
      <c r="H112" s="276" t="s">
        <v>1223</v>
      </c>
      <c r="I112" s="276" t="s">
        <v>1183</v>
      </c>
      <c r="J112" s="276">
        <v>120</v>
      </c>
      <c r="K112" s="287"/>
    </row>
    <row r="113" spans="2:11" ht="15" customHeight="1">
      <c r="B113" s="296"/>
      <c r="C113" s="276" t="s">
        <v>38</v>
      </c>
      <c r="D113" s="276"/>
      <c r="E113" s="276"/>
      <c r="F113" s="295" t="s">
        <v>1181</v>
      </c>
      <c r="G113" s="276"/>
      <c r="H113" s="276" t="s">
        <v>1224</v>
      </c>
      <c r="I113" s="276" t="s">
        <v>1215</v>
      </c>
      <c r="J113" s="276"/>
      <c r="K113" s="287"/>
    </row>
    <row r="114" spans="2:11" ht="15" customHeight="1">
      <c r="B114" s="296"/>
      <c r="C114" s="276" t="s">
        <v>48</v>
      </c>
      <c r="D114" s="276"/>
      <c r="E114" s="276"/>
      <c r="F114" s="295" t="s">
        <v>1181</v>
      </c>
      <c r="G114" s="276"/>
      <c r="H114" s="276" t="s">
        <v>1225</v>
      </c>
      <c r="I114" s="276" t="s">
        <v>1215</v>
      </c>
      <c r="J114" s="276"/>
      <c r="K114" s="287"/>
    </row>
    <row r="115" spans="2:11" ht="15" customHeight="1">
      <c r="B115" s="296"/>
      <c r="C115" s="276" t="s">
        <v>57</v>
      </c>
      <c r="D115" s="276"/>
      <c r="E115" s="276"/>
      <c r="F115" s="295" t="s">
        <v>1181</v>
      </c>
      <c r="G115" s="276"/>
      <c r="H115" s="276" t="s">
        <v>1226</v>
      </c>
      <c r="I115" s="276" t="s">
        <v>1227</v>
      </c>
      <c r="J115" s="276"/>
      <c r="K115" s="287"/>
    </row>
    <row r="116" spans="2:11" ht="15" customHeight="1">
      <c r="B116" s="299"/>
      <c r="C116" s="305"/>
      <c r="D116" s="305"/>
      <c r="E116" s="305"/>
      <c r="F116" s="305"/>
      <c r="G116" s="305"/>
      <c r="H116" s="305"/>
      <c r="I116" s="305"/>
      <c r="J116" s="305"/>
      <c r="K116" s="301"/>
    </row>
    <row r="117" spans="2:11" ht="18.75" customHeight="1">
      <c r="B117" s="306"/>
      <c r="C117" s="272"/>
      <c r="D117" s="272"/>
      <c r="E117" s="272"/>
      <c r="F117" s="307"/>
      <c r="G117" s="272"/>
      <c r="H117" s="272"/>
      <c r="I117" s="272"/>
      <c r="J117" s="272"/>
      <c r="K117" s="306"/>
    </row>
    <row r="118" spans="2:11" ht="18.75" customHeight="1">
      <c r="B118" s="282"/>
      <c r="C118" s="282"/>
      <c r="D118" s="282"/>
      <c r="E118" s="282"/>
      <c r="F118" s="282"/>
      <c r="G118" s="282"/>
      <c r="H118" s="282"/>
      <c r="I118" s="282"/>
      <c r="J118" s="282"/>
      <c r="K118" s="282"/>
    </row>
    <row r="119" spans="2:11" ht="7.5" customHeight="1">
      <c r="B119" s="308"/>
      <c r="C119" s="309"/>
      <c r="D119" s="309"/>
      <c r="E119" s="309"/>
      <c r="F119" s="309"/>
      <c r="G119" s="309"/>
      <c r="H119" s="309"/>
      <c r="I119" s="309"/>
      <c r="J119" s="309"/>
      <c r="K119" s="310"/>
    </row>
    <row r="120" spans="2:11" ht="45" customHeight="1">
      <c r="B120" s="311"/>
      <c r="C120" s="391" t="s">
        <v>1228</v>
      </c>
      <c r="D120" s="391"/>
      <c r="E120" s="391"/>
      <c r="F120" s="391"/>
      <c r="G120" s="391"/>
      <c r="H120" s="391"/>
      <c r="I120" s="391"/>
      <c r="J120" s="391"/>
      <c r="K120" s="312"/>
    </row>
    <row r="121" spans="2:11" ht="17.25" customHeight="1">
      <c r="B121" s="313"/>
      <c r="C121" s="288" t="s">
        <v>1175</v>
      </c>
      <c r="D121" s="288"/>
      <c r="E121" s="288"/>
      <c r="F121" s="288" t="s">
        <v>1176</v>
      </c>
      <c r="G121" s="289"/>
      <c r="H121" s="288" t="s">
        <v>133</v>
      </c>
      <c r="I121" s="288" t="s">
        <v>57</v>
      </c>
      <c r="J121" s="288" t="s">
        <v>1177</v>
      </c>
      <c r="K121" s="314"/>
    </row>
    <row r="122" spans="2:11" ht="17.25" customHeight="1">
      <c r="B122" s="313"/>
      <c r="C122" s="290" t="s">
        <v>1178</v>
      </c>
      <c r="D122" s="290"/>
      <c r="E122" s="290"/>
      <c r="F122" s="291" t="s">
        <v>1179</v>
      </c>
      <c r="G122" s="292"/>
      <c r="H122" s="290"/>
      <c r="I122" s="290"/>
      <c r="J122" s="290" t="s">
        <v>1180</v>
      </c>
      <c r="K122" s="314"/>
    </row>
    <row r="123" spans="2:11" ht="5.25" customHeight="1">
      <c r="B123" s="315"/>
      <c r="C123" s="293"/>
      <c r="D123" s="293"/>
      <c r="E123" s="293"/>
      <c r="F123" s="293"/>
      <c r="G123" s="276"/>
      <c r="H123" s="293"/>
      <c r="I123" s="293"/>
      <c r="J123" s="293"/>
      <c r="K123" s="316"/>
    </row>
    <row r="124" spans="2:11" ht="15" customHeight="1">
      <c r="B124" s="315"/>
      <c r="C124" s="276" t="s">
        <v>1184</v>
      </c>
      <c r="D124" s="293"/>
      <c r="E124" s="293"/>
      <c r="F124" s="295" t="s">
        <v>1181</v>
      </c>
      <c r="G124" s="276"/>
      <c r="H124" s="276" t="s">
        <v>1220</v>
      </c>
      <c r="I124" s="276" t="s">
        <v>1183</v>
      </c>
      <c r="J124" s="276">
        <v>120</v>
      </c>
      <c r="K124" s="317"/>
    </row>
    <row r="125" spans="2:11" ht="15" customHeight="1">
      <c r="B125" s="315"/>
      <c r="C125" s="276" t="s">
        <v>1229</v>
      </c>
      <c r="D125" s="276"/>
      <c r="E125" s="276"/>
      <c r="F125" s="295" t="s">
        <v>1181</v>
      </c>
      <c r="G125" s="276"/>
      <c r="H125" s="276" t="s">
        <v>1230</v>
      </c>
      <c r="I125" s="276" t="s">
        <v>1183</v>
      </c>
      <c r="J125" s="276" t="s">
        <v>1231</v>
      </c>
      <c r="K125" s="317"/>
    </row>
    <row r="126" spans="2:11" ht="15" customHeight="1">
      <c r="B126" s="315"/>
      <c r="C126" s="276" t="s">
        <v>1130</v>
      </c>
      <c r="D126" s="276"/>
      <c r="E126" s="276"/>
      <c r="F126" s="295" t="s">
        <v>1181</v>
      </c>
      <c r="G126" s="276"/>
      <c r="H126" s="276" t="s">
        <v>1232</v>
      </c>
      <c r="I126" s="276" t="s">
        <v>1183</v>
      </c>
      <c r="J126" s="276" t="s">
        <v>1231</v>
      </c>
      <c r="K126" s="317"/>
    </row>
    <row r="127" spans="2:11" ht="15" customHeight="1">
      <c r="B127" s="315"/>
      <c r="C127" s="276" t="s">
        <v>1192</v>
      </c>
      <c r="D127" s="276"/>
      <c r="E127" s="276"/>
      <c r="F127" s="295" t="s">
        <v>1187</v>
      </c>
      <c r="G127" s="276"/>
      <c r="H127" s="276" t="s">
        <v>1193</v>
      </c>
      <c r="I127" s="276" t="s">
        <v>1183</v>
      </c>
      <c r="J127" s="276">
        <v>15</v>
      </c>
      <c r="K127" s="317"/>
    </row>
    <row r="128" spans="2:11" ht="15" customHeight="1">
      <c r="B128" s="315"/>
      <c r="C128" s="297" t="s">
        <v>1194</v>
      </c>
      <c r="D128" s="297"/>
      <c r="E128" s="297"/>
      <c r="F128" s="298" t="s">
        <v>1187</v>
      </c>
      <c r="G128" s="297"/>
      <c r="H128" s="297" t="s">
        <v>1195</v>
      </c>
      <c r="I128" s="297" t="s">
        <v>1183</v>
      </c>
      <c r="J128" s="297">
        <v>15</v>
      </c>
      <c r="K128" s="317"/>
    </row>
    <row r="129" spans="2:11" ht="15" customHeight="1">
      <c r="B129" s="315"/>
      <c r="C129" s="297" t="s">
        <v>1196</v>
      </c>
      <c r="D129" s="297"/>
      <c r="E129" s="297"/>
      <c r="F129" s="298" t="s">
        <v>1187</v>
      </c>
      <c r="G129" s="297"/>
      <c r="H129" s="297" t="s">
        <v>1197</v>
      </c>
      <c r="I129" s="297" t="s">
        <v>1183</v>
      </c>
      <c r="J129" s="297">
        <v>20</v>
      </c>
      <c r="K129" s="317"/>
    </row>
    <row r="130" spans="2:11" ht="15" customHeight="1">
      <c r="B130" s="315"/>
      <c r="C130" s="297" t="s">
        <v>1198</v>
      </c>
      <c r="D130" s="297"/>
      <c r="E130" s="297"/>
      <c r="F130" s="298" t="s">
        <v>1187</v>
      </c>
      <c r="G130" s="297"/>
      <c r="H130" s="297" t="s">
        <v>1199</v>
      </c>
      <c r="I130" s="297" t="s">
        <v>1183</v>
      </c>
      <c r="J130" s="297">
        <v>20</v>
      </c>
      <c r="K130" s="317"/>
    </row>
    <row r="131" spans="2:11" ht="15" customHeight="1">
      <c r="B131" s="315"/>
      <c r="C131" s="276" t="s">
        <v>1186</v>
      </c>
      <c r="D131" s="276"/>
      <c r="E131" s="276"/>
      <c r="F131" s="295" t="s">
        <v>1187</v>
      </c>
      <c r="G131" s="276"/>
      <c r="H131" s="276" t="s">
        <v>1220</v>
      </c>
      <c r="I131" s="276" t="s">
        <v>1183</v>
      </c>
      <c r="J131" s="276">
        <v>50</v>
      </c>
      <c r="K131" s="317"/>
    </row>
    <row r="132" spans="2:11" ht="15" customHeight="1">
      <c r="B132" s="315"/>
      <c r="C132" s="276" t="s">
        <v>1200</v>
      </c>
      <c r="D132" s="276"/>
      <c r="E132" s="276"/>
      <c r="F132" s="295" t="s">
        <v>1187</v>
      </c>
      <c r="G132" s="276"/>
      <c r="H132" s="276" t="s">
        <v>1220</v>
      </c>
      <c r="I132" s="276" t="s">
        <v>1183</v>
      </c>
      <c r="J132" s="276">
        <v>50</v>
      </c>
      <c r="K132" s="317"/>
    </row>
    <row r="133" spans="2:11" ht="15" customHeight="1">
      <c r="B133" s="315"/>
      <c r="C133" s="276" t="s">
        <v>1206</v>
      </c>
      <c r="D133" s="276"/>
      <c r="E133" s="276"/>
      <c r="F133" s="295" t="s">
        <v>1187</v>
      </c>
      <c r="G133" s="276"/>
      <c r="H133" s="276" t="s">
        <v>1220</v>
      </c>
      <c r="I133" s="276" t="s">
        <v>1183</v>
      </c>
      <c r="J133" s="276">
        <v>50</v>
      </c>
      <c r="K133" s="317"/>
    </row>
    <row r="134" spans="2:11" ht="15" customHeight="1">
      <c r="B134" s="315"/>
      <c r="C134" s="276" t="s">
        <v>1208</v>
      </c>
      <c r="D134" s="276"/>
      <c r="E134" s="276"/>
      <c r="F134" s="295" t="s">
        <v>1187</v>
      </c>
      <c r="G134" s="276"/>
      <c r="H134" s="276" t="s">
        <v>1220</v>
      </c>
      <c r="I134" s="276" t="s">
        <v>1183</v>
      </c>
      <c r="J134" s="276">
        <v>50</v>
      </c>
      <c r="K134" s="317"/>
    </row>
    <row r="135" spans="2:11" ht="15" customHeight="1">
      <c r="B135" s="315"/>
      <c r="C135" s="276" t="s">
        <v>138</v>
      </c>
      <c r="D135" s="276"/>
      <c r="E135" s="276"/>
      <c r="F135" s="295" t="s">
        <v>1187</v>
      </c>
      <c r="G135" s="276"/>
      <c r="H135" s="276" t="s">
        <v>1233</v>
      </c>
      <c r="I135" s="276" t="s">
        <v>1183</v>
      </c>
      <c r="J135" s="276">
        <v>255</v>
      </c>
      <c r="K135" s="317"/>
    </row>
    <row r="136" spans="2:11" ht="15" customHeight="1">
      <c r="B136" s="315"/>
      <c r="C136" s="276" t="s">
        <v>1210</v>
      </c>
      <c r="D136" s="276"/>
      <c r="E136" s="276"/>
      <c r="F136" s="295" t="s">
        <v>1181</v>
      </c>
      <c r="G136" s="276"/>
      <c r="H136" s="276" t="s">
        <v>1234</v>
      </c>
      <c r="I136" s="276" t="s">
        <v>1212</v>
      </c>
      <c r="J136" s="276"/>
      <c r="K136" s="317"/>
    </row>
    <row r="137" spans="2:11" ht="15" customHeight="1">
      <c r="B137" s="315"/>
      <c r="C137" s="276" t="s">
        <v>1213</v>
      </c>
      <c r="D137" s="276"/>
      <c r="E137" s="276"/>
      <c r="F137" s="295" t="s">
        <v>1181</v>
      </c>
      <c r="G137" s="276"/>
      <c r="H137" s="276" t="s">
        <v>1235</v>
      </c>
      <c r="I137" s="276" t="s">
        <v>1215</v>
      </c>
      <c r="J137" s="276"/>
      <c r="K137" s="317"/>
    </row>
    <row r="138" spans="2:11" ht="15" customHeight="1">
      <c r="B138" s="315"/>
      <c r="C138" s="276" t="s">
        <v>1216</v>
      </c>
      <c r="D138" s="276"/>
      <c r="E138" s="276"/>
      <c r="F138" s="295" t="s">
        <v>1181</v>
      </c>
      <c r="G138" s="276"/>
      <c r="H138" s="276" t="s">
        <v>1216</v>
      </c>
      <c r="I138" s="276" t="s">
        <v>1215</v>
      </c>
      <c r="J138" s="276"/>
      <c r="K138" s="317"/>
    </row>
    <row r="139" spans="2:11" ht="15" customHeight="1">
      <c r="B139" s="315"/>
      <c r="C139" s="276" t="s">
        <v>38</v>
      </c>
      <c r="D139" s="276"/>
      <c r="E139" s="276"/>
      <c r="F139" s="295" t="s">
        <v>1181</v>
      </c>
      <c r="G139" s="276"/>
      <c r="H139" s="276" t="s">
        <v>1236</v>
      </c>
      <c r="I139" s="276" t="s">
        <v>1215</v>
      </c>
      <c r="J139" s="276"/>
      <c r="K139" s="317"/>
    </row>
    <row r="140" spans="2:11" ht="15" customHeight="1">
      <c r="B140" s="315"/>
      <c r="C140" s="276" t="s">
        <v>1237</v>
      </c>
      <c r="D140" s="276"/>
      <c r="E140" s="276"/>
      <c r="F140" s="295" t="s">
        <v>1181</v>
      </c>
      <c r="G140" s="276"/>
      <c r="H140" s="276" t="s">
        <v>1238</v>
      </c>
      <c r="I140" s="276" t="s">
        <v>1215</v>
      </c>
      <c r="J140" s="276"/>
      <c r="K140" s="317"/>
    </row>
    <row r="141" spans="2:11" ht="15" customHeight="1">
      <c r="B141" s="318"/>
      <c r="C141" s="319"/>
      <c r="D141" s="319"/>
      <c r="E141" s="319"/>
      <c r="F141" s="319"/>
      <c r="G141" s="319"/>
      <c r="H141" s="319"/>
      <c r="I141" s="319"/>
      <c r="J141" s="319"/>
      <c r="K141" s="320"/>
    </row>
    <row r="142" spans="2:11" ht="18.75" customHeight="1">
      <c r="B142" s="272"/>
      <c r="C142" s="272"/>
      <c r="D142" s="272"/>
      <c r="E142" s="272"/>
      <c r="F142" s="307"/>
      <c r="G142" s="272"/>
      <c r="H142" s="272"/>
      <c r="I142" s="272"/>
      <c r="J142" s="272"/>
      <c r="K142" s="272"/>
    </row>
    <row r="143" spans="2:11" ht="18.75" customHeight="1">
      <c r="B143" s="282"/>
      <c r="C143" s="282"/>
      <c r="D143" s="282"/>
      <c r="E143" s="282"/>
      <c r="F143" s="282"/>
      <c r="G143" s="282"/>
      <c r="H143" s="282"/>
      <c r="I143" s="282"/>
      <c r="J143" s="282"/>
      <c r="K143" s="282"/>
    </row>
    <row r="144" spans="2:11" ht="7.5" customHeight="1">
      <c r="B144" s="283"/>
      <c r="C144" s="284"/>
      <c r="D144" s="284"/>
      <c r="E144" s="284"/>
      <c r="F144" s="284"/>
      <c r="G144" s="284"/>
      <c r="H144" s="284"/>
      <c r="I144" s="284"/>
      <c r="J144" s="284"/>
      <c r="K144" s="285"/>
    </row>
    <row r="145" spans="2:11" ht="45" customHeight="1">
      <c r="B145" s="286"/>
      <c r="C145" s="392" t="s">
        <v>1239</v>
      </c>
      <c r="D145" s="392"/>
      <c r="E145" s="392"/>
      <c r="F145" s="392"/>
      <c r="G145" s="392"/>
      <c r="H145" s="392"/>
      <c r="I145" s="392"/>
      <c r="J145" s="392"/>
      <c r="K145" s="287"/>
    </row>
    <row r="146" spans="2:11" ht="17.25" customHeight="1">
      <c r="B146" s="286"/>
      <c r="C146" s="288" t="s">
        <v>1175</v>
      </c>
      <c r="D146" s="288"/>
      <c r="E146" s="288"/>
      <c r="F146" s="288" t="s">
        <v>1176</v>
      </c>
      <c r="G146" s="289"/>
      <c r="H146" s="288" t="s">
        <v>133</v>
      </c>
      <c r="I146" s="288" t="s">
        <v>57</v>
      </c>
      <c r="J146" s="288" t="s">
        <v>1177</v>
      </c>
      <c r="K146" s="287"/>
    </row>
    <row r="147" spans="2:11" ht="17.25" customHeight="1">
      <c r="B147" s="286"/>
      <c r="C147" s="290" t="s">
        <v>1178</v>
      </c>
      <c r="D147" s="290"/>
      <c r="E147" s="290"/>
      <c r="F147" s="291" t="s">
        <v>1179</v>
      </c>
      <c r="G147" s="292"/>
      <c r="H147" s="290"/>
      <c r="I147" s="290"/>
      <c r="J147" s="290" t="s">
        <v>1180</v>
      </c>
      <c r="K147" s="287"/>
    </row>
    <row r="148" spans="2:11" ht="5.25" customHeight="1">
      <c r="B148" s="296"/>
      <c r="C148" s="293"/>
      <c r="D148" s="293"/>
      <c r="E148" s="293"/>
      <c r="F148" s="293"/>
      <c r="G148" s="294"/>
      <c r="H148" s="293"/>
      <c r="I148" s="293"/>
      <c r="J148" s="293"/>
      <c r="K148" s="317"/>
    </row>
    <row r="149" spans="2:11" ht="15" customHeight="1">
      <c r="B149" s="296"/>
      <c r="C149" s="321" t="s">
        <v>1184</v>
      </c>
      <c r="D149" s="276"/>
      <c r="E149" s="276"/>
      <c r="F149" s="322" t="s">
        <v>1181</v>
      </c>
      <c r="G149" s="276"/>
      <c r="H149" s="321" t="s">
        <v>1220</v>
      </c>
      <c r="I149" s="321" t="s">
        <v>1183</v>
      </c>
      <c r="J149" s="321">
        <v>120</v>
      </c>
      <c r="K149" s="317"/>
    </row>
    <row r="150" spans="2:11" ht="15" customHeight="1">
      <c r="B150" s="296"/>
      <c r="C150" s="321" t="s">
        <v>1229</v>
      </c>
      <c r="D150" s="276"/>
      <c r="E150" s="276"/>
      <c r="F150" s="322" t="s">
        <v>1181</v>
      </c>
      <c r="G150" s="276"/>
      <c r="H150" s="321" t="s">
        <v>1240</v>
      </c>
      <c r="I150" s="321" t="s">
        <v>1183</v>
      </c>
      <c r="J150" s="321" t="s">
        <v>1231</v>
      </c>
      <c r="K150" s="317"/>
    </row>
    <row r="151" spans="2:11" ht="15" customHeight="1">
      <c r="B151" s="296"/>
      <c r="C151" s="321" t="s">
        <v>1130</v>
      </c>
      <c r="D151" s="276"/>
      <c r="E151" s="276"/>
      <c r="F151" s="322" t="s">
        <v>1181</v>
      </c>
      <c r="G151" s="276"/>
      <c r="H151" s="321" t="s">
        <v>1241</v>
      </c>
      <c r="I151" s="321" t="s">
        <v>1183</v>
      </c>
      <c r="J151" s="321" t="s">
        <v>1231</v>
      </c>
      <c r="K151" s="317"/>
    </row>
    <row r="152" spans="2:11" ht="15" customHeight="1">
      <c r="B152" s="296"/>
      <c r="C152" s="321" t="s">
        <v>1186</v>
      </c>
      <c r="D152" s="276"/>
      <c r="E152" s="276"/>
      <c r="F152" s="322" t="s">
        <v>1187</v>
      </c>
      <c r="G152" s="276"/>
      <c r="H152" s="321" t="s">
        <v>1220</v>
      </c>
      <c r="I152" s="321" t="s">
        <v>1183</v>
      </c>
      <c r="J152" s="321">
        <v>50</v>
      </c>
      <c r="K152" s="317"/>
    </row>
    <row r="153" spans="2:11" ht="15" customHeight="1">
      <c r="B153" s="296"/>
      <c r="C153" s="321" t="s">
        <v>1189</v>
      </c>
      <c r="D153" s="276"/>
      <c r="E153" s="276"/>
      <c r="F153" s="322" t="s">
        <v>1181</v>
      </c>
      <c r="G153" s="276"/>
      <c r="H153" s="321" t="s">
        <v>1220</v>
      </c>
      <c r="I153" s="321" t="s">
        <v>1191</v>
      </c>
      <c r="J153" s="321"/>
      <c r="K153" s="317"/>
    </row>
    <row r="154" spans="2:11" ht="15" customHeight="1">
      <c r="B154" s="296"/>
      <c r="C154" s="321" t="s">
        <v>1200</v>
      </c>
      <c r="D154" s="276"/>
      <c r="E154" s="276"/>
      <c r="F154" s="322" t="s">
        <v>1187</v>
      </c>
      <c r="G154" s="276"/>
      <c r="H154" s="321" t="s">
        <v>1220</v>
      </c>
      <c r="I154" s="321" t="s">
        <v>1183</v>
      </c>
      <c r="J154" s="321">
        <v>50</v>
      </c>
      <c r="K154" s="317"/>
    </row>
    <row r="155" spans="2:11" ht="15" customHeight="1">
      <c r="B155" s="296"/>
      <c r="C155" s="321" t="s">
        <v>1208</v>
      </c>
      <c r="D155" s="276"/>
      <c r="E155" s="276"/>
      <c r="F155" s="322" t="s">
        <v>1187</v>
      </c>
      <c r="G155" s="276"/>
      <c r="H155" s="321" t="s">
        <v>1220</v>
      </c>
      <c r="I155" s="321" t="s">
        <v>1183</v>
      </c>
      <c r="J155" s="321">
        <v>50</v>
      </c>
      <c r="K155" s="317"/>
    </row>
    <row r="156" spans="2:11" ht="15" customHeight="1">
      <c r="B156" s="296"/>
      <c r="C156" s="321" t="s">
        <v>1206</v>
      </c>
      <c r="D156" s="276"/>
      <c r="E156" s="276"/>
      <c r="F156" s="322" t="s">
        <v>1187</v>
      </c>
      <c r="G156" s="276"/>
      <c r="H156" s="321" t="s">
        <v>1220</v>
      </c>
      <c r="I156" s="321" t="s">
        <v>1183</v>
      </c>
      <c r="J156" s="321">
        <v>50</v>
      </c>
      <c r="K156" s="317"/>
    </row>
    <row r="157" spans="2:11" ht="15" customHeight="1">
      <c r="B157" s="296"/>
      <c r="C157" s="321" t="s">
        <v>102</v>
      </c>
      <c r="D157" s="276"/>
      <c r="E157" s="276"/>
      <c r="F157" s="322" t="s">
        <v>1181</v>
      </c>
      <c r="G157" s="276"/>
      <c r="H157" s="321" t="s">
        <v>1242</v>
      </c>
      <c r="I157" s="321" t="s">
        <v>1183</v>
      </c>
      <c r="J157" s="321" t="s">
        <v>1243</v>
      </c>
      <c r="K157" s="317"/>
    </row>
    <row r="158" spans="2:11" ht="15" customHeight="1">
      <c r="B158" s="296"/>
      <c r="C158" s="321" t="s">
        <v>1244</v>
      </c>
      <c r="D158" s="276"/>
      <c r="E158" s="276"/>
      <c r="F158" s="322" t="s">
        <v>1181</v>
      </c>
      <c r="G158" s="276"/>
      <c r="H158" s="321" t="s">
        <v>1245</v>
      </c>
      <c r="I158" s="321" t="s">
        <v>1215</v>
      </c>
      <c r="J158" s="321"/>
      <c r="K158" s="317"/>
    </row>
    <row r="159" spans="2:11" ht="15" customHeight="1">
      <c r="B159" s="323"/>
      <c r="C159" s="305"/>
      <c r="D159" s="305"/>
      <c r="E159" s="305"/>
      <c r="F159" s="305"/>
      <c r="G159" s="305"/>
      <c r="H159" s="305"/>
      <c r="I159" s="305"/>
      <c r="J159" s="305"/>
      <c r="K159" s="324"/>
    </row>
    <row r="160" spans="2:11" ht="18.75" customHeight="1">
      <c r="B160" s="272"/>
      <c r="C160" s="276"/>
      <c r="D160" s="276"/>
      <c r="E160" s="276"/>
      <c r="F160" s="295"/>
      <c r="G160" s="276"/>
      <c r="H160" s="276"/>
      <c r="I160" s="276"/>
      <c r="J160" s="276"/>
      <c r="K160" s="272"/>
    </row>
    <row r="161" spans="2:11" ht="18.75" customHeight="1">
      <c r="B161" s="282"/>
      <c r="C161" s="282"/>
      <c r="D161" s="282"/>
      <c r="E161" s="282"/>
      <c r="F161" s="282"/>
      <c r="G161" s="282"/>
      <c r="H161" s="282"/>
      <c r="I161" s="282"/>
      <c r="J161" s="282"/>
      <c r="K161" s="282"/>
    </row>
    <row r="162" spans="2:11" ht="7.5" customHeight="1">
      <c r="B162" s="264"/>
      <c r="C162" s="265"/>
      <c r="D162" s="265"/>
      <c r="E162" s="265"/>
      <c r="F162" s="265"/>
      <c r="G162" s="265"/>
      <c r="H162" s="265"/>
      <c r="I162" s="265"/>
      <c r="J162" s="265"/>
      <c r="K162" s="266"/>
    </row>
    <row r="163" spans="2:11" ht="45" customHeight="1">
      <c r="B163" s="267"/>
      <c r="C163" s="391" t="s">
        <v>1246</v>
      </c>
      <c r="D163" s="391"/>
      <c r="E163" s="391"/>
      <c r="F163" s="391"/>
      <c r="G163" s="391"/>
      <c r="H163" s="391"/>
      <c r="I163" s="391"/>
      <c r="J163" s="391"/>
      <c r="K163" s="268"/>
    </row>
    <row r="164" spans="2:11" ht="17.25" customHeight="1">
      <c r="B164" s="267"/>
      <c r="C164" s="288" t="s">
        <v>1175</v>
      </c>
      <c r="D164" s="288"/>
      <c r="E164" s="288"/>
      <c r="F164" s="288" t="s">
        <v>1176</v>
      </c>
      <c r="G164" s="325"/>
      <c r="H164" s="326" t="s">
        <v>133</v>
      </c>
      <c r="I164" s="326" t="s">
        <v>57</v>
      </c>
      <c r="J164" s="288" t="s">
        <v>1177</v>
      </c>
      <c r="K164" s="268"/>
    </row>
    <row r="165" spans="2:11" ht="17.25" customHeight="1">
      <c r="B165" s="269"/>
      <c r="C165" s="290" t="s">
        <v>1178</v>
      </c>
      <c r="D165" s="290"/>
      <c r="E165" s="290"/>
      <c r="F165" s="291" t="s">
        <v>1179</v>
      </c>
      <c r="G165" s="327"/>
      <c r="H165" s="328"/>
      <c r="I165" s="328"/>
      <c r="J165" s="290" t="s">
        <v>1180</v>
      </c>
      <c r="K165" s="270"/>
    </row>
    <row r="166" spans="2:11" ht="5.25" customHeight="1">
      <c r="B166" s="296"/>
      <c r="C166" s="293"/>
      <c r="D166" s="293"/>
      <c r="E166" s="293"/>
      <c r="F166" s="293"/>
      <c r="G166" s="294"/>
      <c r="H166" s="293"/>
      <c r="I166" s="293"/>
      <c r="J166" s="293"/>
      <c r="K166" s="317"/>
    </row>
    <row r="167" spans="2:11" ht="15" customHeight="1">
      <c r="B167" s="296"/>
      <c r="C167" s="276" t="s">
        <v>1184</v>
      </c>
      <c r="D167" s="276"/>
      <c r="E167" s="276"/>
      <c r="F167" s="295" t="s">
        <v>1181</v>
      </c>
      <c r="G167" s="276"/>
      <c r="H167" s="276" t="s">
        <v>1220</v>
      </c>
      <c r="I167" s="276" t="s">
        <v>1183</v>
      </c>
      <c r="J167" s="276">
        <v>120</v>
      </c>
      <c r="K167" s="317"/>
    </row>
    <row r="168" spans="2:11" ht="15" customHeight="1">
      <c r="B168" s="296"/>
      <c r="C168" s="276" t="s">
        <v>1229</v>
      </c>
      <c r="D168" s="276"/>
      <c r="E168" s="276"/>
      <c r="F168" s="295" t="s">
        <v>1181</v>
      </c>
      <c r="G168" s="276"/>
      <c r="H168" s="276" t="s">
        <v>1230</v>
      </c>
      <c r="I168" s="276" t="s">
        <v>1183</v>
      </c>
      <c r="J168" s="276" t="s">
        <v>1231</v>
      </c>
      <c r="K168" s="317"/>
    </row>
    <row r="169" spans="2:11" ht="15" customHeight="1">
      <c r="B169" s="296"/>
      <c r="C169" s="276" t="s">
        <v>1130</v>
      </c>
      <c r="D169" s="276"/>
      <c r="E169" s="276"/>
      <c r="F169" s="295" t="s">
        <v>1181</v>
      </c>
      <c r="G169" s="276"/>
      <c r="H169" s="276" t="s">
        <v>1247</v>
      </c>
      <c r="I169" s="276" t="s">
        <v>1183</v>
      </c>
      <c r="J169" s="276" t="s">
        <v>1231</v>
      </c>
      <c r="K169" s="317"/>
    </row>
    <row r="170" spans="2:11" ht="15" customHeight="1">
      <c r="B170" s="296"/>
      <c r="C170" s="276" t="s">
        <v>1186</v>
      </c>
      <c r="D170" s="276"/>
      <c r="E170" s="276"/>
      <c r="F170" s="295" t="s">
        <v>1187</v>
      </c>
      <c r="G170" s="276"/>
      <c r="H170" s="276" t="s">
        <v>1247</v>
      </c>
      <c r="I170" s="276" t="s">
        <v>1183</v>
      </c>
      <c r="J170" s="276">
        <v>50</v>
      </c>
      <c r="K170" s="317"/>
    </row>
    <row r="171" spans="2:11" ht="15" customHeight="1">
      <c r="B171" s="296"/>
      <c r="C171" s="276" t="s">
        <v>1189</v>
      </c>
      <c r="D171" s="276"/>
      <c r="E171" s="276"/>
      <c r="F171" s="295" t="s">
        <v>1181</v>
      </c>
      <c r="G171" s="276"/>
      <c r="H171" s="276" t="s">
        <v>1247</v>
      </c>
      <c r="I171" s="276" t="s">
        <v>1191</v>
      </c>
      <c r="J171" s="276"/>
      <c r="K171" s="317"/>
    </row>
    <row r="172" spans="2:11" ht="15" customHeight="1">
      <c r="B172" s="296"/>
      <c r="C172" s="276" t="s">
        <v>1200</v>
      </c>
      <c r="D172" s="276"/>
      <c r="E172" s="276"/>
      <c r="F172" s="295" t="s">
        <v>1187</v>
      </c>
      <c r="G172" s="276"/>
      <c r="H172" s="276" t="s">
        <v>1247</v>
      </c>
      <c r="I172" s="276" t="s">
        <v>1183</v>
      </c>
      <c r="J172" s="276">
        <v>50</v>
      </c>
      <c r="K172" s="317"/>
    </row>
    <row r="173" spans="2:11" ht="15" customHeight="1">
      <c r="B173" s="296"/>
      <c r="C173" s="276" t="s">
        <v>1208</v>
      </c>
      <c r="D173" s="276"/>
      <c r="E173" s="276"/>
      <c r="F173" s="295" t="s">
        <v>1187</v>
      </c>
      <c r="G173" s="276"/>
      <c r="H173" s="276" t="s">
        <v>1247</v>
      </c>
      <c r="I173" s="276" t="s">
        <v>1183</v>
      </c>
      <c r="J173" s="276">
        <v>50</v>
      </c>
      <c r="K173" s="317"/>
    </row>
    <row r="174" spans="2:11" ht="15" customHeight="1">
      <c r="B174" s="296"/>
      <c r="C174" s="276" t="s">
        <v>1206</v>
      </c>
      <c r="D174" s="276"/>
      <c r="E174" s="276"/>
      <c r="F174" s="295" t="s">
        <v>1187</v>
      </c>
      <c r="G174" s="276"/>
      <c r="H174" s="276" t="s">
        <v>1247</v>
      </c>
      <c r="I174" s="276" t="s">
        <v>1183</v>
      </c>
      <c r="J174" s="276">
        <v>50</v>
      </c>
      <c r="K174" s="317"/>
    </row>
    <row r="175" spans="2:11" ht="15" customHeight="1">
      <c r="B175" s="296"/>
      <c r="C175" s="276" t="s">
        <v>132</v>
      </c>
      <c r="D175" s="276"/>
      <c r="E175" s="276"/>
      <c r="F175" s="295" t="s">
        <v>1181</v>
      </c>
      <c r="G175" s="276"/>
      <c r="H175" s="276" t="s">
        <v>1248</v>
      </c>
      <c r="I175" s="276" t="s">
        <v>1249</v>
      </c>
      <c r="J175" s="276"/>
      <c r="K175" s="317"/>
    </row>
    <row r="176" spans="2:11" ht="15" customHeight="1">
      <c r="B176" s="296"/>
      <c r="C176" s="276" t="s">
        <v>57</v>
      </c>
      <c r="D176" s="276"/>
      <c r="E176" s="276"/>
      <c r="F176" s="295" t="s">
        <v>1181</v>
      </c>
      <c r="G176" s="276"/>
      <c r="H176" s="276" t="s">
        <v>1250</v>
      </c>
      <c r="I176" s="276" t="s">
        <v>1251</v>
      </c>
      <c r="J176" s="276">
        <v>1</v>
      </c>
      <c r="K176" s="317"/>
    </row>
    <row r="177" spans="2:11" ht="15" customHeight="1">
      <c r="B177" s="296"/>
      <c r="C177" s="276" t="s">
        <v>53</v>
      </c>
      <c r="D177" s="276"/>
      <c r="E177" s="276"/>
      <c r="F177" s="295" t="s">
        <v>1181</v>
      </c>
      <c r="G177" s="276"/>
      <c r="H177" s="276" t="s">
        <v>1252</v>
      </c>
      <c r="I177" s="276" t="s">
        <v>1183</v>
      </c>
      <c r="J177" s="276">
        <v>20</v>
      </c>
      <c r="K177" s="317"/>
    </row>
    <row r="178" spans="2:11" ht="15" customHeight="1">
      <c r="B178" s="296"/>
      <c r="C178" s="276" t="s">
        <v>133</v>
      </c>
      <c r="D178" s="276"/>
      <c r="E178" s="276"/>
      <c r="F178" s="295" t="s">
        <v>1181</v>
      </c>
      <c r="G178" s="276"/>
      <c r="H178" s="276" t="s">
        <v>1253</v>
      </c>
      <c r="I178" s="276" t="s">
        <v>1183</v>
      </c>
      <c r="J178" s="276">
        <v>255</v>
      </c>
      <c r="K178" s="317"/>
    </row>
    <row r="179" spans="2:11" ht="15" customHeight="1">
      <c r="B179" s="296"/>
      <c r="C179" s="276" t="s">
        <v>134</v>
      </c>
      <c r="D179" s="276"/>
      <c r="E179" s="276"/>
      <c r="F179" s="295" t="s">
        <v>1181</v>
      </c>
      <c r="G179" s="276"/>
      <c r="H179" s="276" t="s">
        <v>1146</v>
      </c>
      <c r="I179" s="276" t="s">
        <v>1183</v>
      </c>
      <c r="J179" s="276">
        <v>10</v>
      </c>
      <c r="K179" s="317"/>
    </row>
    <row r="180" spans="2:11" ht="15" customHeight="1">
      <c r="B180" s="296"/>
      <c r="C180" s="276" t="s">
        <v>135</v>
      </c>
      <c r="D180" s="276"/>
      <c r="E180" s="276"/>
      <c r="F180" s="295" t="s">
        <v>1181</v>
      </c>
      <c r="G180" s="276"/>
      <c r="H180" s="276" t="s">
        <v>1254</v>
      </c>
      <c r="I180" s="276" t="s">
        <v>1215</v>
      </c>
      <c r="J180" s="276"/>
      <c r="K180" s="317"/>
    </row>
    <row r="181" spans="2:11" ht="15" customHeight="1">
      <c r="B181" s="296"/>
      <c r="C181" s="276" t="s">
        <v>1255</v>
      </c>
      <c r="D181" s="276"/>
      <c r="E181" s="276"/>
      <c r="F181" s="295" t="s">
        <v>1181</v>
      </c>
      <c r="G181" s="276"/>
      <c r="H181" s="276" t="s">
        <v>1256</v>
      </c>
      <c r="I181" s="276" t="s">
        <v>1215</v>
      </c>
      <c r="J181" s="276"/>
      <c r="K181" s="317"/>
    </row>
    <row r="182" spans="2:11" ht="15" customHeight="1">
      <c r="B182" s="296"/>
      <c r="C182" s="276" t="s">
        <v>1244</v>
      </c>
      <c r="D182" s="276"/>
      <c r="E182" s="276"/>
      <c r="F182" s="295" t="s">
        <v>1181</v>
      </c>
      <c r="G182" s="276"/>
      <c r="H182" s="276" t="s">
        <v>1257</v>
      </c>
      <c r="I182" s="276" t="s">
        <v>1215</v>
      </c>
      <c r="J182" s="276"/>
      <c r="K182" s="317"/>
    </row>
    <row r="183" spans="2:11" ht="15" customHeight="1">
      <c r="B183" s="296"/>
      <c r="C183" s="276" t="s">
        <v>137</v>
      </c>
      <c r="D183" s="276"/>
      <c r="E183" s="276"/>
      <c r="F183" s="295" t="s">
        <v>1187</v>
      </c>
      <c r="G183" s="276"/>
      <c r="H183" s="276" t="s">
        <v>1258</v>
      </c>
      <c r="I183" s="276" t="s">
        <v>1183</v>
      </c>
      <c r="J183" s="276">
        <v>50</v>
      </c>
      <c r="K183" s="317"/>
    </row>
    <row r="184" spans="2:11" ht="15" customHeight="1">
      <c r="B184" s="296"/>
      <c r="C184" s="276" t="s">
        <v>1259</v>
      </c>
      <c r="D184" s="276"/>
      <c r="E184" s="276"/>
      <c r="F184" s="295" t="s">
        <v>1187</v>
      </c>
      <c r="G184" s="276"/>
      <c r="H184" s="276" t="s">
        <v>1260</v>
      </c>
      <c r="I184" s="276" t="s">
        <v>1261</v>
      </c>
      <c r="J184" s="276"/>
      <c r="K184" s="317"/>
    </row>
    <row r="185" spans="2:11" ht="15" customHeight="1">
      <c r="B185" s="296"/>
      <c r="C185" s="276" t="s">
        <v>1262</v>
      </c>
      <c r="D185" s="276"/>
      <c r="E185" s="276"/>
      <c r="F185" s="295" t="s">
        <v>1187</v>
      </c>
      <c r="G185" s="276"/>
      <c r="H185" s="276" t="s">
        <v>1263</v>
      </c>
      <c r="I185" s="276" t="s">
        <v>1261</v>
      </c>
      <c r="J185" s="276"/>
      <c r="K185" s="317"/>
    </row>
    <row r="186" spans="2:11" ht="15" customHeight="1">
      <c r="B186" s="296"/>
      <c r="C186" s="276" t="s">
        <v>1264</v>
      </c>
      <c r="D186" s="276"/>
      <c r="E186" s="276"/>
      <c r="F186" s="295" t="s">
        <v>1187</v>
      </c>
      <c r="G186" s="276"/>
      <c r="H186" s="276" t="s">
        <v>1265</v>
      </c>
      <c r="I186" s="276" t="s">
        <v>1261</v>
      </c>
      <c r="J186" s="276"/>
      <c r="K186" s="317"/>
    </row>
    <row r="187" spans="2:11" ht="15" customHeight="1">
      <c r="B187" s="296"/>
      <c r="C187" s="329" t="s">
        <v>1266</v>
      </c>
      <c r="D187" s="276"/>
      <c r="E187" s="276"/>
      <c r="F187" s="295" t="s">
        <v>1187</v>
      </c>
      <c r="G187" s="276"/>
      <c r="H187" s="276" t="s">
        <v>1267</v>
      </c>
      <c r="I187" s="276" t="s">
        <v>1268</v>
      </c>
      <c r="J187" s="330" t="s">
        <v>1269</v>
      </c>
      <c r="K187" s="317"/>
    </row>
    <row r="188" spans="2:11" ht="15" customHeight="1">
      <c r="B188" s="296"/>
      <c r="C188" s="281" t="s">
        <v>42</v>
      </c>
      <c r="D188" s="276"/>
      <c r="E188" s="276"/>
      <c r="F188" s="295" t="s">
        <v>1181</v>
      </c>
      <c r="G188" s="276"/>
      <c r="H188" s="272" t="s">
        <v>1270</v>
      </c>
      <c r="I188" s="276" t="s">
        <v>1271</v>
      </c>
      <c r="J188" s="276"/>
      <c r="K188" s="317"/>
    </row>
    <row r="189" spans="2:11" ht="15" customHeight="1">
      <c r="B189" s="296"/>
      <c r="C189" s="281" t="s">
        <v>1272</v>
      </c>
      <c r="D189" s="276"/>
      <c r="E189" s="276"/>
      <c r="F189" s="295" t="s">
        <v>1181</v>
      </c>
      <c r="G189" s="276"/>
      <c r="H189" s="276" t="s">
        <v>1273</v>
      </c>
      <c r="I189" s="276" t="s">
        <v>1215</v>
      </c>
      <c r="J189" s="276"/>
      <c r="K189" s="317"/>
    </row>
    <row r="190" spans="2:11" ht="15" customHeight="1">
      <c r="B190" s="296"/>
      <c r="C190" s="281" t="s">
        <v>1274</v>
      </c>
      <c r="D190" s="276"/>
      <c r="E190" s="276"/>
      <c r="F190" s="295" t="s">
        <v>1181</v>
      </c>
      <c r="G190" s="276"/>
      <c r="H190" s="276" t="s">
        <v>1275</v>
      </c>
      <c r="I190" s="276" t="s">
        <v>1215</v>
      </c>
      <c r="J190" s="276"/>
      <c r="K190" s="317"/>
    </row>
    <row r="191" spans="2:11" ht="15" customHeight="1">
      <c r="B191" s="296"/>
      <c r="C191" s="281" t="s">
        <v>1276</v>
      </c>
      <c r="D191" s="276"/>
      <c r="E191" s="276"/>
      <c r="F191" s="295" t="s">
        <v>1187</v>
      </c>
      <c r="G191" s="276"/>
      <c r="H191" s="276" t="s">
        <v>1277</v>
      </c>
      <c r="I191" s="276" t="s">
        <v>1215</v>
      </c>
      <c r="J191" s="276"/>
      <c r="K191" s="317"/>
    </row>
    <row r="192" spans="2:11" ht="15" customHeight="1">
      <c r="B192" s="323"/>
      <c r="C192" s="331"/>
      <c r="D192" s="305"/>
      <c r="E192" s="305"/>
      <c r="F192" s="305"/>
      <c r="G192" s="305"/>
      <c r="H192" s="305"/>
      <c r="I192" s="305"/>
      <c r="J192" s="305"/>
      <c r="K192" s="324"/>
    </row>
    <row r="193" spans="2:11" ht="18.75" customHeight="1">
      <c r="B193" s="272"/>
      <c r="C193" s="276"/>
      <c r="D193" s="276"/>
      <c r="E193" s="276"/>
      <c r="F193" s="295"/>
      <c r="G193" s="276"/>
      <c r="H193" s="276"/>
      <c r="I193" s="276"/>
      <c r="J193" s="276"/>
      <c r="K193" s="272"/>
    </row>
    <row r="194" spans="2:11" ht="18.75" customHeight="1">
      <c r="B194" s="272"/>
      <c r="C194" s="276"/>
      <c r="D194" s="276"/>
      <c r="E194" s="276"/>
      <c r="F194" s="295"/>
      <c r="G194" s="276"/>
      <c r="H194" s="276"/>
      <c r="I194" s="276"/>
      <c r="J194" s="276"/>
      <c r="K194" s="272"/>
    </row>
    <row r="195" spans="2:11" ht="18.75" customHeight="1">
      <c r="B195" s="282"/>
      <c r="C195" s="282"/>
      <c r="D195" s="282"/>
      <c r="E195" s="282"/>
      <c r="F195" s="282"/>
      <c r="G195" s="282"/>
      <c r="H195" s="282"/>
      <c r="I195" s="282"/>
      <c r="J195" s="282"/>
      <c r="K195" s="282"/>
    </row>
    <row r="196" spans="2:11" ht="13.5">
      <c r="B196" s="264"/>
      <c r="C196" s="265"/>
      <c r="D196" s="265"/>
      <c r="E196" s="265"/>
      <c r="F196" s="265"/>
      <c r="G196" s="265"/>
      <c r="H196" s="265"/>
      <c r="I196" s="265"/>
      <c r="J196" s="265"/>
      <c r="K196" s="266"/>
    </row>
    <row r="197" spans="2:11" ht="22.2">
      <c r="B197" s="267"/>
      <c r="C197" s="391" t="s">
        <v>1278</v>
      </c>
      <c r="D197" s="391"/>
      <c r="E197" s="391"/>
      <c r="F197" s="391"/>
      <c r="G197" s="391"/>
      <c r="H197" s="391"/>
      <c r="I197" s="391"/>
      <c r="J197" s="391"/>
      <c r="K197" s="268"/>
    </row>
    <row r="198" spans="2:11" ht="25.5" customHeight="1">
      <c r="B198" s="267"/>
      <c r="C198" s="332" t="s">
        <v>1279</v>
      </c>
      <c r="D198" s="332"/>
      <c r="E198" s="332"/>
      <c r="F198" s="332" t="s">
        <v>1280</v>
      </c>
      <c r="G198" s="333"/>
      <c r="H198" s="390" t="s">
        <v>1281</v>
      </c>
      <c r="I198" s="390"/>
      <c r="J198" s="390"/>
      <c r="K198" s="268"/>
    </row>
    <row r="199" spans="2:11" ht="5.25" customHeight="1">
      <c r="B199" s="296"/>
      <c r="C199" s="293"/>
      <c r="D199" s="293"/>
      <c r="E199" s="293"/>
      <c r="F199" s="293"/>
      <c r="G199" s="276"/>
      <c r="H199" s="293"/>
      <c r="I199" s="293"/>
      <c r="J199" s="293"/>
      <c r="K199" s="317"/>
    </row>
    <row r="200" spans="2:11" ht="15" customHeight="1">
      <c r="B200" s="296"/>
      <c r="C200" s="276" t="s">
        <v>1271</v>
      </c>
      <c r="D200" s="276"/>
      <c r="E200" s="276"/>
      <c r="F200" s="295" t="s">
        <v>43</v>
      </c>
      <c r="G200" s="276"/>
      <c r="H200" s="388" t="s">
        <v>1282</v>
      </c>
      <c r="I200" s="388"/>
      <c r="J200" s="388"/>
      <c r="K200" s="317"/>
    </row>
    <row r="201" spans="2:11" ht="15" customHeight="1">
      <c r="B201" s="296"/>
      <c r="C201" s="302"/>
      <c r="D201" s="276"/>
      <c r="E201" s="276"/>
      <c r="F201" s="295" t="s">
        <v>44</v>
      </c>
      <c r="G201" s="276"/>
      <c r="H201" s="388" t="s">
        <v>1283</v>
      </c>
      <c r="I201" s="388"/>
      <c r="J201" s="388"/>
      <c r="K201" s="317"/>
    </row>
    <row r="202" spans="2:11" ht="15" customHeight="1">
      <c r="B202" s="296"/>
      <c r="C202" s="302"/>
      <c r="D202" s="276"/>
      <c r="E202" s="276"/>
      <c r="F202" s="295" t="s">
        <v>47</v>
      </c>
      <c r="G202" s="276"/>
      <c r="H202" s="388" t="s">
        <v>1284</v>
      </c>
      <c r="I202" s="388"/>
      <c r="J202" s="388"/>
      <c r="K202" s="317"/>
    </row>
    <row r="203" spans="2:11" ht="15" customHeight="1">
      <c r="B203" s="296"/>
      <c r="C203" s="276"/>
      <c r="D203" s="276"/>
      <c r="E203" s="276"/>
      <c r="F203" s="295" t="s">
        <v>45</v>
      </c>
      <c r="G203" s="276"/>
      <c r="H203" s="388" t="s">
        <v>1285</v>
      </c>
      <c r="I203" s="388"/>
      <c r="J203" s="388"/>
      <c r="K203" s="317"/>
    </row>
    <row r="204" spans="2:11" ht="15" customHeight="1">
      <c r="B204" s="296"/>
      <c r="C204" s="276"/>
      <c r="D204" s="276"/>
      <c r="E204" s="276"/>
      <c r="F204" s="295" t="s">
        <v>46</v>
      </c>
      <c r="G204" s="276"/>
      <c r="H204" s="388" t="s">
        <v>1286</v>
      </c>
      <c r="I204" s="388"/>
      <c r="J204" s="388"/>
      <c r="K204" s="317"/>
    </row>
    <row r="205" spans="2:11" ht="15" customHeight="1">
      <c r="B205" s="296"/>
      <c r="C205" s="276"/>
      <c r="D205" s="276"/>
      <c r="E205" s="276"/>
      <c r="F205" s="295"/>
      <c r="G205" s="276"/>
      <c r="H205" s="276"/>
      <c r="I205" s="276"/>
      <c r="J205" s="276"/>
      <c r="K205" s="317"/>
    </row>
    <row r="206" spans="2:11" ht="15" customHeight="1">
      <c r="B206" s="296"/>
      <c r="C206" s="276" t="s">
        <v>1227</v>
      </c>
      <c r="D206" s="276"/>
      <c r="E206" s="276"/>
      <c r="F206" s="295" t="s">
        <v>79</v>
      </c>
      <c r="G206" s="276"/>
      <c r="H206" s="388" t="s">
        <v>1287</v>
      </c>
      <c r="I206" s="388"/>
      <c r="J206" s="388"/>
      <c r="K206" s="317"/>
    </row>
    <row r="207" spans="2:11" ht="15" customHeight="1">
      <c r="B207" s="296"/>
      <c r="C207" s="302"/>
      <c r="D207" s="276"/>
      <c r="E207" s="276"/>
      <c r="F207" s="295" t="s">
        <v>1124</v>
      </c>
      <c r="G207" s="276"/>
      <c r="H207" s="388" t="s">
        <v>1125</v>
      </c>
      <c r="I207" s="388"/>
      <c r="J207" s="388"/>
      <c r="K207" s="317"/>
    </row>
    <row r="208" spans="2:11" ht="15" customHeight="1">
      <c r="B208" s="296"/>
      <c r="C208" s="276"/>
      <c r="D208" s="276"/>
      <c r="E208" s="276"/>
      <c r="F208" s="295" t="s">
        <v>1122</v>
      </c>
      <c r="G208" s="276"/>
      <c r="H208" s="388" t="s">
        <v>1288</v>
      </c>
      <c r="I208" s="388"/>
      <c r="J208" s="388"/>
      <c r="K208" s="317"/>
    </row>
    <row r="209" spans="2:11" ht="15" customHeight="1">
      <c r="B209" s="334"/>
      <c r="C209" s="302"/>
      <c r="D209" s="302"/>
      <c r="E209" s="302"/>
      <c r="F209" s="295" t="s">
        <v>1126</v>
      </c>
      <c r="G209" s="281"/>
      <c r="H209" s="389" t="s">
        <v>1127</v>
      </c>
      <c r="I209" s="389"/>
      <c r="J209" s="389"/>
      <c r="K209" s="335"/>
    </row>
    <row r="210" spans="2:11" ht="15" customHeight="1">
      <c r="B210" s="334"/>
      <c r="C210" s="302"/>
      <c r="D210" s="302"/>
      <c r="E210" s="302"/>
      <c r="F210" s="295" t="s">
        <v>1128</v>
      </c>
      <c r="G210" s="281"/>
      <c r="H210" s="389" t="s">
        <v>861</v>
      </c>
      <c r="I210" s="389"/>
      <c r="J210" s="389"/>
      <c r="K210" s="335"/>
    </row>
    <row r="211" spans="2:11" ht="15" customHeight="1">
      <c r="B211" s="334"/>
      <c r="C211" s="302"/>
      <c r="D211" s="302"/>
      <c r="E211" s="302"/>
      <c r="F211" s="336"/>
      <c r="G211" s="281"/>
      <c r="H211" s="337"/>
      <c r="I211" s="337"/>
      <c r="J211" s="337"/>
      <c r="K211" s="335"/>
    </row>
    <row r="212" spans="2:11" ht="15" customHeight="1">
      <c r="B212" s="334"/>
      <c r="C212" s="276" t="s">
        <v>1251</v>
      </c>
      <c r="D212" s="302"/>
      <c r="E212" s="302"/>
      <c r="F212" s="295">
        <v>1</v>
      </c>
      <c r="G212" s="281"/>
      <c r="H212" s="389" t="s">
        <v>1289</v>
      </c>
      <c r="I212" s="389"/>
      <c r="J212" s="389"/>
      <c r="K212" s="335"/>
    </row>
    <row r="213" spans="2:11" ht="15" customHeight="1">
      <c r="B213" s="334"/>
      <c r="C213" s="302"/>
      <c r="D213" s="302"/>
      <c r="E213" s="302"/>
      <c r="F213" s="295">
        <v>2</v>
      </c>
      <c r="G213" s="281"/>
      <c r="H213" s="389" t="s">
        <v>1290</v>
      </c>
      <c r="I213" s="389"/>
      <c r="J213" s="389"/>
      <c r="K213" s="335"/>
    </row>
    <row r="214" spans="2:11" ht="15" customHeight="1">
      <c r="B214" s="334"/>
      <c r="C214" s="302"/>
      <c r="D214" s="302"/>
      <c r="E214" s="302"/>
      <c r="F214" s="295">
        <v>3</v>
      </c>
      <c r="G214" s="281"/>
      <c r="H214" s="389" t="s">
        <v>1291</v>
      </c>
      <c r="I214" s="389"/>
      <c r="J214" s="389"/>
      <c r="K214" s="335"/>
    </row>
    <row r="215" spans="2:11" ht="15" customHeight="1">
      <c r="B215" s="334"/>
      <c r="C215" s="302"/>
      <c r="D215" s="302"/>
      <c r="E215" s="302"/>
      <c r="F215" s="295">
        <v>4</v>
      </c>
      <c r="G215" s="281"/>
      <c r="H215" s="389" t="s">
        <v>1292</v>
      </c>
      <c r="I215" s="389"/>
      <c r="J215" s="389"/>
      <c r="K215" s="335"/>
    </row>
    <row r="216" spans="2:11" ht="12.75" customHeight="1">
      <c r="B216" s="338"/>
      <c r="C216" s="339"/>
      <c r="D216" s="339"/>
      <c r="E216" s="339"/>
      <c r="F216" s="339"/>
      <c r="G216" s="339"/>
      <c r="H216" s="339"/>
      <c r="I216" s="339"/>
      <c r="J216" s="339"/>
      <c r="K216" s="340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DESKTOP-B1BTQB1\Fimek</dc:creator>
  <cp:keywords/>
  <dc:description/>
  <cp:lastModifiedBy>Erban Luděk</cp:lastModifiedBy>
  <dcterms:created xsi:type="dcterms:W3CDTF">2018-07-09T09:14:26Z</dcterms:created>
  <dcterms:modified xsi:type="dcterms:W3CDTF">2018-07-09T10:24:00Z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-150212307</vt:i4>
  </property>
  <property fmtid="{D5CDD505-2E9C-101B-9397-08002B2CF9AE}" pid="3" name="_NewReviewCycle">
    <vt:lpwstr/>
  </property>
  <property fmtid="{D5CDD505-2E9C-101B-9397-08002B2CF9AE}" pid="4" name="_EmailSubject">
    <vt:lpwstr>Stavební úpravy 2.NP v Plzni</vt:lpwstr>
  </property>
  <property fmtid="{D5CDD505-2E9C-101B-9397-08002B2CF9AE}" pid="5" name="_AuthorEmail">
    <vt:lpwstr>Ludek.Erban@cnb.cz</vt:lpwstr>
  </property>
  <property fmtid="{D5CDD505-2E9C-101B-9397-08002B2CF9AE}" pid="6" name="_AuthorEmailDisplayName">
    <vt:lpwstr>Erban Luděk</vt:lpwstr>
  </property>
</Properties>
</file>