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120" windowWidth="15165" windowHeight="8565" activeTab="0"/>
  </bookViews>
  <sheets>
    <sheet name="Celková nabídková cena" sheetId="4" r:id="rId1"/>
    <sheet name="Tab.1a" sheetId="5" r:id="rId2"/>
    <sheet name="Tab.1b" sheetId="6" r:id="rId3"/>
    <sheet name="Tab.1c" sheetId="7" r:id="rId4"/>
    <sheet name="Tab.2" sheetId="8" r:id="rId5"/>
    <sheet name="Tab.3" sheetId="9" r:id="rId6"/>
  </sheets>
  <definedNames/>
  <calcPr calcId="145621"/>
</workbook>
</file>

<file path=xl/sharedStrings.xml><?xml version="1.0" encoding="utf-8"?>
<sst xmlns="http://schemas.openxmlformats.org/spreadsheetml/2006/main" count="371" uniqueCount="197">
  <si>
    <t>Celková nabídková cena za místo plnění Hradec Králové</t>
  </si>
  <si>
    <t>Celkem v Kč bez DPH</t>
  </si>
  <si>
    <t>Hradec Králové</t>
  </si>
  <si>
    <t>Tabulka č. 1a</t>
  </si>
  <si>
    <t>PRAVIDELNÝ ÚKLID</t>
  </si>
  <si>
    <t>Členění ploch pravidelného úklidu včetně jednotkových cen a četnosti úklidu</t>
  </si>
  <si>
    <t>Specifikace prostor a povrchů</t>
  </si>
  <si>
    <t>Množství,  výměra [jedn.]</t>
  </si>
  <si>
    <t>Jednotky</t>
  </si>
  <si>
    <t>Četnost [dnů/měs.]</t>
  </si>
  <si>
    <t>Jednotková cena [Kč bez DPH/jedn.]</t>
  </si>
  <si>
    <t>Měsíční náklad [Kč bez DPH]</t>
  </si>
  <si>
    <t>A) Administrativní část</t>
  </si>
  <si>
    <t>1) Kanceláře, učebna</t>
  </si>
  <si>
    <t xml:space="preserve"> - koberec </t>
  </si>
  <si>
    <r>
      <t>m</t>
    </r>
    <r>
      <rPr>
        <vertAlign val="superscript"/>
        <sz val="9"/>
        <rFont val="Times New Roman"/>
        <family val="1"/>
      </rPr>
      <t>2</t>
    </r>
  </si>
  <si>
    <t>2) Haly, zasedací a jednací místnosti</t>
  </si>
  <si>
    <t xml:space="preserve"> - linoleum</t>
  </si>
  <si>
    <t xml:space="preserve"> - přírodní kámen</t>
  </si>
  <si>
    <t>3) Schodiště</t>
  </si>
  <si>
    <t>4) Chodby</t>
  </si>
  <si>
    <t xml:space="preserve"> - beton s nátěrem</t>
  </si>
  <si>
    <t>5) Výtahy</t>
  </si>
  <si>
    <t>6) Sociální zařízení-toalety, umývárny, úklidové komory</t>
  </si>
  <si>
    <t xml:space="preserve"> - keramická dlažba</t>
  </si>
  <si>
    <t>7) Šatny</t>
  </si>
  <si>
    <t>8) Čajové kuchyňky</t>
  </si>
  <si>
    <t>9) Jídelna, bufet</t>
  </si>
  <si>
    <t>10) Peněžní provoz</t>
  </si>
  <si>
    <t>11) Technické místnosti</t>
  </si>
  <si>
    <t>13) Spisovna, archiv</t>
  </si>
  <si>
    <t>14) Terasy, atria</t>
  </si>
  <si>
    <t>15) Chodníky</t>
  </si>
  <si>
    <t>Provozní budova - měsíční náklady (prosinec až únor)</t>
  </si>
  <si>
    <t>Provozní budova - měsíční náklady (březen a listopad)</t>
  </si>
  <si>
    <t>Provozní budova - měsíční náklady (duben až říjen)</t>
  </si>
  <si>
    <t>Provozní budova - roční náklady</t>
  </si>
  <si>
    <t>Specifikace prostor                                a povrchů</t>
  </si>
  <si>
    <t>Množství,  výměra [ks,m2]</t>
  </si>
  <si>
    <t>B) Ubytovna a bytová část</t>
  </si>
  <si>
    <t>1) Pokoje</t>
  </si>
  <si>
    <t xml:space="preserve"> - koberec</t>
  </si>
  <si>
    <t>2) Kuchyň a hala</t>
  </si>
  <si>
    <t>3) Sklad a sušárna</t>
  </si>
  <si>
    <t xml:space="preserve"> - beton a nátěrem</t>
  </si>
  <si>
    <t>4) Zimní zahrada</t>
  </si>
  <si>
    <t>5) Chodby</t>
  </si>
  <si>
    <t>6) Výtahy</t>
  </si>
  <si>
    <t>7) Sociální zařízení</t>
  </si>
  <si>
    <t>8) Schodiště a hala</t>
  </si>
  <si>
    <t>9) Schodiště do bytové části, vstupní hala</t>
  </si>
  <si>
    <t>ČNB - ubytovna - měsíční náklady</t>
  </si>
  <si>
    <t>ČNB - ubytovna - roční náklady</t>
  </si>
  <si>
    <t>Pravidelný úklid celkem - roční náklady</t>
  </si>
  <si>
    <t>Cena celkem za 4 roky v Kč bez DPH</t>
  </si>
  <si>
    <t>Vysvětlivky :</t>
  </si>
  <si>
    <t>a)   pro zimní období od 1/12 do 28/2, resp. 29/2 platí četnost 21 prac. dnů v měsíci, tj. 1</t>
  </si>
  <si>
    <t>b)   pro přechodné období od 1/3 do 31/3 a 1/11 do 30/11 platí četnost 8,4 prac. dnů v měsíci, tj. 2/5</t>
  </si>
  <si>
    <t>c)   pro letní období od 1/4 do 31/10 platí četnost 4,2 prac. dnů v měsíci, tj. 1/5</t>
  </si>
  <si>
    <t xml:space="preserve">       31    - každý kal. den</t>
  </si>
  <si>
    <t xml:space="preserve">       2,1     - 1x za 10 prac. dnů</t>
  </si>
  <si>
    <t xml:space="preserve">       21    - každý prac. den</t>
  </si>
  <si>
    <t xml:space="preserve">        2       - 2x za 30 kal. dnů</t>
  </si>
  <si>
    <t xml:space="preserve">      8,4    - 2x za 5 prac. dnů</t>
  </si>
  <si>
    <t xml:space="preserve">        1       - 1x za 30 kal. dnů</t>
  </si>
  <si>
    <t xml:space="preserve">      4,2    - 1x za 5 prac. dnů</t>
  </si>
  <si>
    <t xml:space="preserve">        1       - 1x za 21 prac. den</t>
  </si>
  <si>
    <t xml:space="preserve">      0,17    - 1x za 126 prac. dnů</t>
  </si>
  <si>
    <r>
      <t>Pozn.</t>
    </r>
    <r>
      <rPr>
        <sz val="11"/>
        <color theme="1"/>
        <rFont val="Times New Roman"/>
        <family val="1"/>
      </rPr>
      <t>: Budova je vybavena centrálním vysavačem</t>
    </r>
  </si>
  <si>
    <t xml:space="preserve">Tabulka č. 1b </t>
  </si>
  <si>
    <t>PRÁCE NAD RÁMEC PRAVIDELNÉHO ÚKLIDU (model)</t>
  </si>
  <si>
    <t>Rozpis prací prováděných nad rámec pravidelného úklidu včetně jednotkových cen</t>
  </si>
  <si>
    <t>Četnost [úkon/rok]</t>
  </si>
  <si>
    <t>Roční náklad [Kč bez DPH]</t>
  </si>
  <si>
    <t>1) Čištění koberců</t>
  </si>
  <si>
    <t xml:space="preserve"> - extrakční čištění</t>
  </si>
  <si>
    <t>2) Mytí oken vč. rámů a parapetů - celková výměra umývaných okenních ploch</t>
  </si>
  <si>
    <t xml:space="preserve"> - okna zdvojená (vakuová)</t>
  </si>
  <si>
    <t xml:space="preserve"> - prosklené stěny (fasáda-horolez.tech)</t>
  </si>
  <si>
    <t xml:space="preserve"> - prosklené stěny (interiér)</t>
  </si>
  <si>
    <t>3) Mytí venkovní fasády</t>
  </si>
  <si>
    <t>4) Mytí vnitřních ploch mramoru</t>
  </si>
  <si>
    <t xml:space="preserve"> - normální (1. - 4. NP)</t>
  </si>
  <si>
    <t xml:space="preserve"> - výškové</t>
  </si>
  <si>
    <t>5) Čištění čalounění</t>
  </si>
  <si>
    <t>ks</t>
  </si>
  <si>
    <t>6) Mytí světel</t>
  </si>
  <si>
    <t>7) Čištění žaluzií</t>
  </si>
  <si>
    <t xml:space="preserve"> - vertikální (šíře 10,0 a 12,7 cm)</t>
  </si>
  <si>
    <t xml:space="preserve"> - horizontální - venkovní</t>
  </si>
  <si>
    <t xml:space="preserve"> - horizontální - vnitřní</t>
  </si>
  <si>
    <t>8) Čištění okapů (horolezec)</t>
  </si>
  <si>
    <t>bm</t>
  </si>
  <si>
    <t>9) Úklid po malířích</t>
  </si>
  <si>
    <t>hod.</t>
  </si>
  <si>
    <t>10) Ostatní práce účtované podle počtu skutečně odpracovaných hodin (např. čištění vnitřků lednic apod.)</t>
  </si>
  <si>
    <t>11) Práce výškové (horolez.technika)</t>
  </si>
  <si>
    <t>12) Voskování linolea vč. mytí</t>
  </si>
  <si>
    <t>13) Mytí tubusových výtahů</t>
  </si>
  <si>
    <t xml:space="preserve">14) Chodníky - zajištění schůdnosti  </t>
  </si>
  <si>
    <t>servisní den</t>
  </si>
  <si>
    <t>15) Havarijní úklid po zaplavení</t>
  </si>
  <si>
    <t>16) Úklid tech. místností včetně zázemí jídelny</t>
  </si>
  <si>
    <t>18) Fontána a vodní plocha - odstranění vodního kamene, vyčištění</t>
  </si>
  <si>
    <t>19) Čištění tlakovou vodou (žulové a červené dlaždice-terasy)</t>
  </si>
  <si>
    <t>20) Praní, žehlení</t>
  </si>
  <si>
    <t xml:space="preserve"> - ručníky</t>
  </si>
  <si>
    <t xml:space="preserve"> - utěrky</t>
  </si>
  <si>
    <t xml:space="preserve"> - povlečení (prostěradlo, polštář, deka)</t>
  </si>
  <si>
    <t>Administrativní část - roční náklady</t>
  </si>
  <si>
    <t xml:space="preserve"> - okna jednoduchá</t>
  </si>
  <si>
    <t xml:space="preserve"> - prosklené stěny (fasáda)</t>
  </si>
  <si>
    <t>3) Mytí světel</t>
  </si>
  <si>
    <t>4) Úklid po malířích</t>
  </si>
  <si>
    <t>hod</t>
  </si>
  <si>
    <t>5) Práce neměřitelné</t>
  </si>
  <si>
    <t>6) Práce výškové (horolez. tech.)</t>
  </si>
  <si>
    <t>7) Praní záclon včetně pověšení a sejmutí</t>
  </si>
  <si>
    <t>8) Praní závěsů včetně pověšení a sejmutí</t>
  </si>
  <si>
    <t>9) Převlékání postelí</t>
  </si>
  <si>
    <t>10) Úklid pokoje po odjezdu hostů</t>
  </si>
  <si>
    <t>Ubytovna a bytová část - roční náklady</t>
  </si>
  <si>
    <t>Práce nad rámec prav.úklidu celkem-roční náklady</t>
  </si>
  <si>
    <t>Položky uvedené v této příloze jsou stanoveny modelově, fakturace probíhá dle rozsahu skutečně provedených prací.</t>
  </si>
  <si>
    <t>Pro údržbu specifických povrchů jsou jejich výrobci doporučeny následující přípravky:</t>
  </si>
  <si>
    <t>linoleum - výrobky fy. Henkel, Johnson, Tana (vosky).</t>
  </si>
  <si>
    <t>Tabulka č. 1c</t>
  </si>
  <si>
    <t>SPOTŘEBNÍ MATERIÁL  (model)</t>
  </si>
  <si>
    <t>Položka</t>
  </si>
  <si>
    <t>Modelově stanovené množství [jedn.]</t>
  </si>
  <si>
    <t>tekuté mýdlo (patrona, syst. CWS objem 950 ml) - ks</t>
  </si>
  <si>
    <t>mýdlo toaletní pevné - ks</t>
  </si>
  <si>
    <t>ručník papírový skládaný Z-Z (jednovrstvé šedé, 23x25cm - balení po 250 listech)</t>
  </si>
  <si>
    <t>balení</t>
  </si>
  <si>
    <t>náplň do osvěžovače vzduchu (patrona, syst. Merida) - ks</t>
  </si>
  <si>
    <t>pytle na tříděný odpad rozm. 70 x 110 (60 mikronů) - ks</t>
  </si>
  <si>
    <t>desinfekční přípravek na ruce Sterillium objem 0,5 l, vč. nádobky s pumpičkou</t>
  </si>
  <si>
    <t>desinfekční přípravek na ruce Sterillium objem 5 l</t>
  </si>
  <si>
    <t>Spotřební materiál celkem - měsíční náklady</t>
  </si>
  <si>
    <t>Spotřební materiál celkem - roční náklady</t>
  </si>
  <si>
    <r>
      <t>Pozn</t>
    </r>
    <r>
      <rPr>
        <u val="single"/>
        <sz val="10"/>
        <rFont val="Times New Roman"/>
        <family val="1"/>
      </rPr>
      <t>.</t>
    </r>
  </si>
  <si>
    <t>Počty kusů jsou stanoveny modelově, fakturace probíhá dle skutečné spotřeby.</t>
  </si>
  <si>
    <t xml:space="preserve">V objektech ČNB jsou instalovány následující zásobníky: </t>
  </si>
  <si>
    <t xml:space="preserve"> - tekutého mýdla od fy. CWS</t>
  </si>
  <si>
    <t xml:space="preserve"> - osvěžovače vzduchu od fy. Merida</t>
  </si>
  <si>
    <t>Tabulka č. 2</t>
  </si>
  <si>
    <t>Odvoz, třídění a likvidace odpadu vč. nebezpečného odpadu</t>
  </si>
  <si>
    <t>Cenová tabulka</t>
  </si>
  <si>
    <t>Modelový počet jednotek za rok</t>
  </si>
  <si>
    <t>Jednotková cena v Kč bez DPH</t>
  </si>
  <si>
    <t>Cena za modelový počet jednotek za 4 roky v Kč bez DPH</t>
  </si>
  <si>
    <t>Činnosti</t>
  </si>
  <si>
    <t>Pravidelný odvoz  komunálního odpadu - popis dle přílohy č. 1 smlouvy  (nádoba 1100 l )</t>
  </si>
  <si>
    <t>vývoz</t>
  </si>
  <si>
    <t>Pravidelný odvoz  bankovkové drti - popis dle přílohy č. 1 smlouvy (nádoba 1100 l )</t>
  </si>
  <si>
    <t>Mimořádný odvoz skartace (dokumenty z archivu), kat.č. 20 01 01</t>
  </si>
  <si>
    <t>kg</t>
  </si>
  <si>
    <t>Pravidelný odvoz plastových obalů (nádoba 1100 l )</t>
  </si>
  <si>
    <t>Pravidelný odvoz separovaného papíru a lepenkových obalů (nádoba 1100 l )</t>
  </si>
  <si>
    <r>
      <t>Čerpání, odvoz, likvidace odpadních vod z lapolu včetně tuku (1x měsíčně, cca 1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odpadní vody, cca 15 kg tuku)</t>
    </r>
  </si>
  <si>
    <t>Mimořádný vývoz kontejneru</t>
  </si>
  <si>
    <t xml:space="preserve">Odvoz a likvidace vyřazeného majetku kategorie O, kat.č. 20 01 36 </t>
  </si>
  <si>
    <t>Odvoz a likvidace vyřazeného majetku kategorie O, kat.č. 20 03 07</t>
  </si>
  <si>
    <t>Odvoz a likvidace vyřazeného majetku kategorie O, kat.č. 16 02 14</t>
  </si>
  <si>
    <t>Odvoz a likvidace vyřazeného majetku kategorie O, kat.č. 15 01 04</t>
  </si>
  <si>
    <t>Odvoz a likvidace biologicky rozložitelného odpadu, kat.č. 20 02 01</t>
  </si>
  <si>
    <t>Odvoz a likvidace hliníkových obalů - zarges, kat. č. 17 04 02</t>
  </si>
  <si>
    <t>Celkové náklady za 4 roky v Kč bez DPH</t>
  </si>
  <si>
    <t>Tabulka č. 3</t>
  </si>
  <si>
    <t>Vnitřní zeleň - údržba 2x ročně (zastřižení, chemické ošetření, hnojivo, doplnění příp. výměna zeminy/subtrátu, apod.) spojená s její případnou výměnou</t>
  </si>
  <si>
    <t>soubor</t>
  </si>
  <si>
    <t>Vnější zeleň včetně trávníků - odborná údržba 2x ročně (vypletí, zastřižení, doplnění mulčovací kůry, chemické ošetření, eventuelně výměna/doplnění, apod.)</t>
  </si>
  <si>
    <t>Sečení trávy na pozemku a na terase</t>
  </si>
  <si>
    <t>Další práce na údržbě zeleně</t>
  </si>
  <si>
    <t>Tab. 1a</t>
  </si>
  <si>
    <t>Tab. 1b</t>
  </si>
  <si>
    <t>Tab. 1c</t>
  </si>
  <si>
    <t>Tab. 3</t>
  </si>
  <si>
    <t>Tab. 2</t>
  </si>
  <si>
    <r>
      <t>m</t>
    </r>
    <r>
      <rPr>
        <vertAlign val="superscript"/>
        <sz val="9"/>
        <rFont val="Times New Roman"/>
        <family val="1"/>
      </rPr>
      <t>1</t>
    </r>
  </si>
  <si>
    <t xml:space="preserve">                                                                                                                          denní úklid</t>
  </si>
  <si>
    <t xml:space="preserve"> - betonová dlažba                                                                                           měsíční úklid</t>
  </si>
  <si>
    <t>17) Čistění interiérů a skel vozidel (vyluxování koberců, sedadel, čalounění, leštění skel, …)</t>
  </si>
  <si>
    <r>
      <t>Pozn.: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U položek "voskování" jednotková cena zahrnuje odmytí starého a položení nového vosku min. ve dvou vrstvách.</t>
    </r>
  </si>
  <si>
    <t xml:space="preserve"> - vyprazdňování a vytírání popelníku</t>
  </si>
  <si>
    <t xml:space="preserve"> - beton s nátěrem                                                                                           zimní obbobí</t>
  </si>
  <si>
    <t xml:space="preserve">                                                                                                     přechodné a letní období</t>
  </si>
  <si>
    <t xml:space="preserve">                                                                                                         přechodné období     b)</t>
  </si>
  <si>
    <t xml:space="preserve"> - beton s nátěrem                                                                                    zimní období     a)</t>
  </si>
  <si>
    <t xml:space="preserve">                                                                                                                  letní období     c)</t>
  </si>
  <si>
    <t>12) Dotační propust, dvůr, boxy-strojní mytí</t>
  </si>
  <si>
    <t>16) Parking-strojní mytí</t>
  </si>
  <si>
    <t>17) Zásobovací box včetně rampy-strojní mytí</t>
  </si>
  <si>
    <t>V případě uvedených odkazů na obchodní názvy zadavatel výslovně připouští rovnocenné řešení.</t>
  </si>
  <si>
    <t>Péče o zeleň, zahradnické služby*</t>
  </si>
  <si>
    <t>* cena činností včetně dopravy</t>
  </si>
  <si>
    <t>toaletní papír malý, bílý, dvouvrstvý (20 - 25m, celulóza) -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</si>
</sst>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9"/>
      <color rgb="FFFF0000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b/>
      <sz val="1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</cellStyleXfs>
  <cellXfs count="267">
    <xf numFmtId="0" fontId="0" fillId="0" borderId="0" xfId="0"/>
    <xf numFmtId="0" fontId="3" fillId="0" borderId="0" xfId="0" applyFont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3" xfId="0" applyFont="1" applyBorder="1" applyAlignment="1">
      <alignment horizontal="center"/>
    </xf>
    <xf numFmtId="4" fontId="14" fillId="2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3" fontId="12" fillId="0" borderId="1" xfId="27" applyNumberFormat="1" applyFont="1" applyBorder="1" applyAlignment="1" applyProtection="1">
      <alignment horizontal="center"/>
      <protection locked="0"/>
    </xf>
    <xf numFmtId="165" fontId="12" fillId="2" borderId="1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4" xfId="0" applyFont="1" applyFill="1" applyBorder="1" applyAlignment="1">
      <alignment/>
    </xf>
    <xf numFmtId="0" fontId="12" fillId="0" borderId="2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5" xfId="0" applyFont="1" applyFill="1" applyBorder="1" applyAlignment="1">
      <alignment/>
    </xf>
    <xf numFmtId="0" fontId="12" fillId="0" borderId="5" xfId="0" applyFont="1" applyFill="1" applyBorder="1" applyAlignment="1">
      <alignment horizontal="left"/>
    </xf>
    <xf numFmtId="4" fontId="12" fillId="0" borderId="6" xfId="0" applyNumberFormat="1" applyFont="1" applyBorder="1" applyAlignment="1">
      <alignment horizontal="center"/>
    </xf>
    <xf numFmtId="4" fontId="7" fillId="0" borderId="0" xfId="0" applyNumberFormat="1" applyFont="1"/>
    <xf numFmtId="2" fontId="12" fillId="0" borderId="1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4" fontId="16" fillId="0" borderId="7" xfId="0" applyNumberFormat="1" applyFont="1" applyBorder="1" applyAlignment="1">
      <alignment horizontal="center"/>
    </xf>
    <xf numFmtId="4" fontId="12" fillId="0" borderId="8" xfId="0" applyNumberFormat="1" applyFont="1" applyBorder="1" applyAlignment="1">
      <alignment horizontal="center"/>
    </xf>
    <xf numFmtId="4" fontId="12" fillId="0" borderId="1" xfId="27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0" fontId="6" fillId="0" borderId="19" xfId="0" applyNumberFormat="1" applyFont="1" applyFill="1" applyBorder="1" applyAlignment="1">
      <alignment wrapText="1"/>
    </xf>
    <xf numFmtId="0" fontId="7" fillId="0" borderId="20" xfId="0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right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2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wrapText="1"/>
    </xf>
    <xf numFmtId="4" fontId="9" fillId="0" borderId="14" xfId="0" applyNumberFormat="1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center" vertical="center" wrapText="1"/>
    </xf>
    <xf numFmtId="4" fontId="32" fillId="0" borderId="28" xfId="0" applyNumberFormat="1" applyFont="1" applyFill="1" applyBorder="1" applyAlignment="1">
      <alignment horizontal="center" vertical="center" wrapText="1"/>
    </xf>
    <xf numFmtId="4" fontId="32" fillId="0" borderId="29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4" fontId="6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/>
    </xf>
    <xf numFmtId="0" fontId="7" fillId="0" borderId="23" xfId="0" applyFont="1" applyBorder="1"/>
    <xf numFmtId="0" fontId="31" fillId="0" borderId="0" xfId="44" applyFont="1" applyProtection="1">
      <alignment/>
      <protection/>
    </xf>
    <xf numFmtId="1" fontId="12" fillId="0" borderId="1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2" fillId="0" borderId="2" xfId="0" applyFont="1" applyBorder="1"/>
    <xf numFmtId="0" fontId="12" fillId="0" borderId="19" xfId="0" applyFont="1" applyBorder="1"/>
    <xf numFmtId="0" fontId="11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16" xfId="0" applyFont="1" applyBorder="1"/>
    <xf numFmtId="0" fontId="12" fillId="0" borderId="1" xfId="0" applyFont="1" applyBorder="1"/>
    <xf numFmtId="0" fontId="12" fillId="0" borderId="18" xfId="0" applyFont="1" applyBorder="1"/>
    <xf numFmtId="0" fontId="12" fillId="0" borderId="11" xfId="0" applyFont="1" applyBorder="1"/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31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11" xfId="0" applyFont="1" applyFill="1" applyBorder="1" applyAlignment="1">
      <alignment/>
    </xf>
    <xf numFmtId="0" fontId="12" fillId="0" borderId="4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4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4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 wrapText="1"/>
    </xf>
    <xf numFmtId="0" fontId="9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3" fillId="0" borderId="28" xfId="0" applyFont="1" applyFill="1" applyBorder="1" applyAlignment="1">
      <alignment horizontal="center"/>
    </xf>
    <xf numFmtId="0" fontId="13" fillId="0" borderId="28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4" fontId="12" fillId="3" borderId="1" xfId="27" applyNumberFormat="1" applyFont="1" applyFill="1" applyBorder="1" applyAlignment="1" applyProtection="1">
      <alignment horizontal="center"/>
      <protection locked="0"/>
    </xf>
    <xf numFmtId="4" fontId="12" fillId="3" borderId="1" xfId="0" applyNumberFormat="1" applyFont="1" applyFill="1" applyBorder="1" applyAlignment="1" applyProtection="1">
      <alignment horizontal="center"/>
      <protection locked="0"/>
    </xf>
    <xf numFmtId="4" fontId="12" fillId="3" borderId="30" xfId="0" applyNumberFormat="1" applyFont="1" applyFill="1" applyBorder="1" applyAlignment="1" applyProtection="1">
      <alignment horizontal="center"/>
      <protection locked="0"/>
    </xf>
    <xf numFmtId="4" fontId="12" fillId="3" borderId="11" xfId="0" applyNumberFormat="1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>
      <alignment/>
    </xf>
    <xf numFmtId="0" fontId="10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10" fillId="0" borderId="3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4" fontId="10" fillId="0" borderId="4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4" fontId="12" fillId="3" borderId="10" xfId="27" applyNumberFormat="1" applyFont="1" applyFill="1" applyBorder="1" applyAlignment="1" applyProtection="1">
      <alignment horizontal="center"/>
      <protection locked="0"/>
    </xf>
    <xf numFmtId="0" fontId="17" fillId="0" borderId="28" xfId="0" applyFont="1" applyFill="1" applyBorder="1" applyAlignment="1">
      <alignment horizontal="center"/>
    </xf>
    <xf numFmtId="0" fontId="17" fillId="0" borderId="28" xfId="0" applyFont="1" applyFill="1" applyBorder="1" applyAlignment="1">
      <alignment/>
    </xf>
    <xf numFmtId="4" fontId="17" fillId="0" borderId="28" xfId="0" applyNumberFormat="1" applyFont="1" applyFill="1" applyBorder="1" applyAlignment="1">
      <alignment horizontal="center"/>
    </xf>
    <xf numFmtId="4" fontId="12" fillId="0" borderId="29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8" fillId="0" borderId="42" xfId="0" applyFont="1" applyFill="1" applyBorder="1" applyAlignment="1">
      <alignment/>
    </xf>
    <xf numFmtId="0" fontId="18" fillId="0" borderId="43" xfId="0" applyFont="1" applyFill="1" applyBorder="1" applyAlignment="1">
      <alignment horizontal="center"/>
    </xf>
    <xf numFmtId="0" fontId="18" fillId="0" borderId="43" xfId="0" applyFont="1" applyFill="1" applyBorder="1" applyAlignment="1">
      <alignment/>
    </xf>
    <xf numFmtId="4" fontId="18" fillId="0" borderId="43" xfId="0" applyNumberFormat="1" applyFont="1" applyFill="1" applyBorder="1" applyAlignment="1">
      <alignment horizontal="center"/>
    </xf>
    <xf numFmtId="4" fontId="11" fillId="0" borderId="21" xfId="0" applyNumberFormat="1" applyFont="1" applyFill="1" applyBorder="1" applyAlignment="1">
      <alignment horizontal="center"/>
    </xf>
    <xf numFmtId="4" fontId="19" fillId="0" borderId="37" xfId="0" applyNumberFormat="1" applyFont="1" applyFill="1" applyBorder="1" applyAlignment="1">
      <alignment/>
    </xf>
    <xf numFmtId="4" fontId="7" fillId="0" borderId="38" xfId="0" applyNumberFormat="1" applyFont="1" applyFill="1" applyBorder="1" applyAlignment="1">
      <alignment horizontal="center"/>
    </xf>
    <xf numFmtId="4" fontId="7" fillId="0" borderId="38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 horizontal="center"/>
    </xf>
    <xf numFmtId="0" fontId="20" fillId="0" borderId="37" xfId="0" applyFont="1" applyFill="1" applyBorder="1"/>
    <xf numFmtId="0" fontId="7" fillId="0" borderId="38" xfId="0" applyFont="1" applyFill="1" applyBorder="1" applyAlignment="1">
      <alignment horizontal="center"/>
    </xf>
    <xf numFmtId="0" fontId="7" fillId="0" borderId="38" xfId="0" applyFont="1" applyFill="1" applyBorder="1"/>
    <xf numFmtId="0" fontId="7" fillId="0" borderId="38" xfId="0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8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0" fillId="0" borderId="38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4" fontId="10" fillId="0" borderId="21" xfId="0" applyNumberFormat="1" applyFont="1" applyFill="1" applyBorder="1" applyAlignment="1">
      <alignment horizontal="center"/>
    </xf>
    <xf numFmtId="0" fontId="19" fillId="0" borderId="37" xfId="0" applyFont="1" applyFill="1" applyBorder="1" applyAlignment="1">
      <alignment/>
    </xf>
    <xf numFmtId="0" fontId="26" fillId="0" borderId="38" xfId="0" applyFont="1" applyFill="1" applyBorder="1" applyAlignment="1">
      <alignment/>
    </xf>
    <xf numFmtId="0" fontId="27" fillId="0" borderId="38" xfId="0" applyFont="1" applyFill="1" applyBorder="1" applyAlignment="1">
      <alignment horizontal="center"/>
    </xf>
    <xf numFmtId="0" fontId="27" fillId="0" borderId="38" xfId="0" applyFont="1" applyFill="1" applyBorder="1" applyAlignment="1">
      <alignment/>
    </xf>
    <xf numFmtId="0" fontId="27" fillId="0" borderId="39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left"/>
    </xf>
    <xf numFmtId="4" fontId="20" fillId="0" borderId="1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8" fillId="0" borderId="46" xfId="0" applyFont="1" applyFill="1" applyBorder="1"/>
    <xf numFmtId="0" fontId="7" fillId="0" borderId="47" xfId="0" applyFont="1" applyFill="1" applyBorder="1" applyAlignment="1">
      <alignment horizontal="center"/>
    </xf>
    <xf numFmtId="2" fontId="7" fillId="0" borderId="48" xfId="0" applyNumberFormat="1" applyFont="1" applyFill="1" applyBorder="1" applyAlignment="1">
      <alignment horizontal="center"/>
    </xf>
    <xf numFmtId="4" fontId="10" fillId="0" borderId="49" xfId="0" applyNumberFormat="1" applyFont="1" applyFill="1" applyBorder="1" applyAlignment="1">
      <alignment horizontal="center"/>
    </xf>
    <xf numFmtId="0" fontId="9" fillId="0" borderId="42" xfId="0" applyFont="1" applyFill="1" applyBorder="1"/>
    <xf numFmtId="0" fontId="7" fillId="0" borderId="43" xfId="0" applyFont="1" applyFill="1" applyBorder="1" applyAlignment="1">
      <alignment horizontal="center"/>
    </xf>
    <xf numFmtId="2" fontId="7" fillId="0" borderId="43" xfId="0" applyNumberFormat="1" applyFont="1" applyFill="1" applyBorder="1" applyAlignment="1">
      <alignment horizontal="center"/>
    </xf>
    <xf numFmtId="2" fontId="24" fillId="0" borderId="44" xfId="0" applyNumberFormat="1" applyFont="1" applyFill="1" applyBorder="1" applyAlignment="1">
      <alignment horizontal="center"/>
    </xf>
    <xf numFmtId="2" fontId="7" fillId="0" borderId="38" xfId="0" applyNumberFormat="1" applyFont="1" applyFill="1" applyBorder="1"/>
    <xf numFmtId="2" fontId="24" fillId="3" borderId="16" xfId="27" applyNumberFormat="1" applyFont="1" applyFill="1" applyBorder="1" applyAlignment="1" applyProtection="1">
      <alignment horizontal="center"/>
      <protection locked="0"/>
    </xf>
    <xf numFmtId="2" fontId="24" fillId="3" borderId="1" xfId="27" applyNumberFormat="1" applyFont="1" applyFill="1" applyBorder="1" applyAlignment="1" applyProtection="1">
      <alignment horizontal="center"/>
      <protection locked="0"/>
    </xf>
    <xf numFmtId="2" fontId="24" fillId="3" borderId="11" xfId="27" applyNumberFormat="1" applyFont="1" applyFill="1" applyBorder="1" applyAlignment="1" applyProtection="1">
      <alignment horizontal="center"/>
      <protection locked="0"/>
    </xf>
    <xf numFmtId="4" fontId="24" fillId="3" borderId="20" xfId="27" applyNumberFormat="1" applyFont="1" applyFill="1" applyBorder="1" applyAlignment="1" applyProtection="1">
      <alignment horizontal="center"/>
      <protection locked="0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měny 2" xfId="21"/>
    <cellStyle name="měny 3" xfId="22"/>
    <cellStyle name="Normálna 2" xfId="23"/>
    <cellStyle name="Normální 10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 3" xfId="37"/>
    <cellStyle name="normální 5_Briklis Brno" xfId="38"/>
    <cellStyle name="Normální 6" xfId="39"/>
    <cellStyle name="Normální 7" xfId="40"/>
    <cellStyle name="Normální 8" xfId="41"/>
    <cellStyle name="Normální 9" xfId="42"/>
    <cellStyle name="Standard_Preis" xfId="43"/>
    <cellStyle name="Excel Built-in Normal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tabSelected="1" workbookViewId="0" topLeftCell="A1">
      <selection activeCell="G28" sqref="G28"/>
    </sheetView>
  </sheetViews>
  <sheetFormatPr defaultColWidth="9.140625" defaultRowHeight="15"/>
  <cols>
    <col min="1" max="1" width="19.421875" style="0" customWidth="1"/>
    <col min="2" max="2" width="30.7109375" style="0" customWidth="1"/>
  </cols>
  <sheetData>
    <row r="2" ht="15">
      <c r="A2" s="1" t="s">
        <v>0</v>
      </c>
    </row>
    <row r="3" spans="1:2" ht="14.45">
      <c r="A3" s="2" t="s">
        <v>174</v>
      </c>
      <c r="B3" s="3">
        <f>'Tab.1a'!$F$106</f>
        <v>0</v>
      </c>
    </row>
    <row r="4" spans="1:2" ht="14.45">
      <c r="A4" s="2" t="s">
        <v>175</v>
      </c>
      <c r="B4" s="4">
        <f>'Tab.1b'!$G$61</f>
        <v>0</v>
      </c>
    </row>
    <row r="5" spans="1:2" ht="14.45">
      <c r="A5" s="2" t="s">
        <v>176</v>
      </c>
      <c r="B5" s="3">
        <f>'Tab.1c'!$F$15</f>
        <v>0</v>
      </c>
    </row>
    <row r="6" spans="1:2" ht="14.45">
      <c r="A6" s="2" t="s">
        <v>178</v>
      </c>
      <c r="B6" s="4">
        <f>'Tab.2'!$F$19</f>
        <v>0</v>
      </c>
    </row>
    <row r="7" spans="1:2" ht="14.45">
      <c r="A7" s="2" t="s">
        <v>177</v>
      </c>
      <c r="B7" s="4">
        <f>'Tab.3'!$F$10</f>
        <v>0</v>
      </c>
    </row>
    <row r="9" spans="1:2" ht="15">
      <c r="A9" s="5" t="s">
        <v>1</v>
      </c>
      <c r="B9" s="6">
        <f>SUM(B3:B7)</f>
        <v>0</v>
      </c>
    </row>
  </sheetData>
  <sheetProtection password="CC06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zoomScale="90" zoomScaleNormal="90" workbookViewId="0" topLeftCell="A91">
      <selection activeCell="E83" sqref="E83:E101"/>
    </sheetView>
  </sheetViews>
  <sheetFormatPr defaultColWidth="9.140625" defaultRowHeight="15"/>
  <cols>
    <col min="1" max="1" width="68.8515625" style="9" customWidth="1"/>
    <col min="2" max="2" width="11.28125" style="9" customWidth="1"/>
    <col min="3" max="3" width="9.140625" style="9" customWidth="1"/>
    <col min="4" max="4" width="9.57421875" style="9" customWidth="1"/>
    <col min="5" max="5" width="13.00390625" style="9" customWidth="1"/>
    <col min="6" max="6" width="13.7109375" style="9" customWidth="1"/>
    <col min="7" max="16384" width="9.140625" style="9" customWidth="1"/>
  </cols>
  <sheetData>
    <row r="1" spans="1:6" ht="16.5" thickBot="1">
      <c r="A1" s="7" t="s">
        <v>2</v>
      </c>
      <c r="B1" s="8"/>
      <c r="F1" s="10" t="s">
        <v>3</v>
      </c>
    </row>
    <row r="2" spans="1:6" ht="18.75">
      <c r="A2" s="177" t="s">
        <v>4</v>
      </c>
      <c r="B2" s="178"/>
      <c r="C2" s="178"/>
      <c r="D2" s="178"/>
      <c r="E2" s="178"/>
      <c r="F2" s="179"/>
    </row>
    <row r="3" spans="1:6" ht="15.75" thickBot="1">
      <c r="A3" s="180" t="s">
        <v>5</v>
      </c>
      <c r="B3" s="181"/>
      <c r="C3" s="181"/>
      <c r="D3" s="181"/>
      <c r="E3" s="181"/>
      <c r="F3" s="182"/>
    </row>
    <row r="4" spans="1:6" ht="14.45" thickBot="1">
      <c r="A4" s="11"/>
      <c r="B4" s="11"/>
      <c r="C4" s="11"/>
      <c r="D4" s="11"/>
      <c r="E4" s="11"/>
      <c r="F4" s="11"/>
    </row>
    <row r="5" spans="1:6" ht="15" customHeight="1">
      <c r="A5" s="117" t="s">
        <v>6</v>
      </c>
      <c r="B5" s="120" t="s">
        <v>7</v>
      </c>
      <c r="C5" s="123" t="s">
        <v>8</v>
      </c>
      <c r="D5" s="120" t="s">
        <v>9</v>
      </c>
      <c r="E5" s="120" t="s">
        <v>10</v>
      </c>
      <c r="F5" s="128" t="s">
        <v>11</v>
      </c>
    </row>
    <row r="6" spans="1:6" ht="15">
      <c r="A6" s="118"/>
      <c r="B6" s="121"/>
      <c r="C6" s="124"/>
      <c r="D6" s="126"/>
      <c r="E6" s="126"/>
      <c r="F6" s="129"/>
    </row>
    <row r="7" spans="1:6" ht="15.75" thickBot="1">
      <c r="A7" s="119"/>
      <c r="B7" s="122"/>
      <c r="C7" s="125"/>
      <c r="D7" s="127"/>
      <c r="E7" s="127"/>
      <c r="F7" s="130"/>
    </row>
    <row r="8" spans="1:6" ht="15">
      <c r="A8" s="183" t="s">
        <v>12</v>
      </c>
      <c r="B8" s="184"/>
      <c r="C8" s="185"/>
      <c r="D8" s="185"/>
      <c r="E8" s="185"/>
      <c r="F8" s="186"/>
    </row>
    <row r="9" spans="1:6" ht="15">
      <c r="A9" s="12" t="s">
        <v>13</v>
      </c>
      <c r="B9" s="13"/>
      <c r="C9" s="14"/>
      <c r="D9" s="14"/>
      <c r="E9" s="14"/>
      <c r="F9" s="15"/>
    </row>
    <row r="10" spans="1:6" ht="14.45">
      <c r="A10" s="12" t="s">
        <v>14</v>
      </c>
      <c r="B10" s="16">
        <v>850.35</v>
      </c>
      <c r="C10" s="17" t="s">
        <v>15</v>
      </c>
      <c r="D10" s="18">
        <v>21</v>
      </c>
      <c r="E10" s="187"/>
      <c r="F10" s="19">
        <f>(B10*D10)*E10</f>
        <v>0</v>
      </c>
    </row>
    <row r="11" spans="1:6" ht="14.45">
      <c r="A11" s="12"/>
      <c r="B11" s="17">
        <v>76.96</v>
      </c>
      <c r="C11" s="17" t="s">
        <v>15</v>
      </c>
      <c r="D11" s="20">
        <v>4.2</v>
      </c>
      <c r="E11" s="187"/>
      <c r="F11" s="19">
        <f>(B11*D11)*E11</f>
        <v>0</v>
      </c>
    </row>
    <row r="12" spans="1:6" ht="14.45">
      <c r="A12" s="12"/>
      <c r="B12" s="21">
        <v>31.41</v>
      </c>
      <c r="C12" s="17" t="s">
        <v>15</v>
      </c>
      <c r="D12" s="18">
        <v>1</v>
      </c>
      <c r="E12" s="187"/>
      <c r="F12" s="19">
        <f>(B12*D12)*E12</f>
        <v>0</v>
      </c>
    </row>
    <row r="13" spans="1:6" ht="15">
      <c r="A13" s="22" t="s">
        <v>16</v>
      </c>
      <c r="B13" s="17"/>
      <c r="C13" s="17"/>
      <c r="D13" s="18"/>
      <c r="E13" s="23"/>
      <c r="F13" s="19"/>
    </row>
    <row r="14" spans="1:6" ht="14.45">
      <c r="A14" s="12" t="s">
        <v>14</v>
      </c>
      <c r="B14" s="17">
        <v>198.58</v>
      </c>
      <c r="C14" s="17" t="s">
        <v>15</v>
      </c>
      <c r="D14" s="18">
        <v>21</v>
      </c>
      <c r="E14" s="187"/>
      <c r="F14" s="19">
        <f>(B14*D14)*E14</f>
        <v>0</v>
      </c>
    </row>
    <row r="15" spans="1:6" ht="14.45">
      <c r="A15" s="12"/>
      <c r="B15" s="17">
        <v>72.05</v>
      </c>
      <c r="C15" s="17" t="s">
        <v>15</v>
      </c>
      <c r="D15" s="24">
        <v>4.2</v>
      </c>
      <c r="E15" s="187"/>
      <c r="F15" s="19">
        <f>(B15*D15)*E15</f>
        <v>0</v>
      </c>
    </row>
    <row r="16" spans="1:6" ht="14.45">
      <c r="A16" s="22" t="s">
        <v>17</v>
      </c>
      <c r="B16" s="17">
        <v>101.9</v>
      </c>
      <c r="C16" s="17" t="s">
        <v>15</v>
      </c>
      <c r="D16" s="18">
        <v>21</v>
      </c>
      <c r="E16" s="187"/>
      <c r="F16" s="19">
        <f>(B16*D16)*E16</f>
        <v>0</v>
      </c>
    </row>
    <row r="17" spans="1:6" ht="15">
      <c r="A17" s="22" t="s">
        <v>18</v>
      </c>
      <c r="B17" s="17">
        <v>577.76</v>
      </c>
      <c r="C17" s="17" t="s">
        <v>15</v>
      </c>
      <c r="D17" s="18">
        <v>21</v>
      </c>
      <c r="E17" s="187"/>
      <c r="F17" s="19">
        <f>(B17*D17)*E17</f>
        <v>0</v>
      </c>
    </row>
    <row r="18" spans="1:6" ht="15">
      <c r="A18" s="22" t="s">
        <v>19</v>
      </c>
      <c r="B18" s="17"/>
      <c r="C18" s="17"/>
      <c r="D18" s="18"/>
      <c r="E18" s="23"/>
      <c r="F18" s="19"/>
    </row>
    <row r="19" spans="1:6" ht="14.45">
      <c r="A19" s="22" t="s">
        <v>17</v>
      </c>
      <c r="B19" s="17">
        <v>8.51</v>
      </c>
      <c r="C19" s="17" t="s">
        <v>15</v>
      </c>
      <c r="D19" s="18">
        <v>21</v>
      </c>
      <c r="E19" s="187"/>
      <c r="F19" s="19">
        <f>(B19*D19)*E19</f>
        <v>0</v>
      </c>
    </row>
    <row r="20" spans="1:6" ht="15">
      <c r="A20" s="22" t="s">
        <v>18</v>
      </c>
      <c r="B20" s="17">
        <v>277.43</v>
      </c>
      <c r="C20" s="17" t="s">
        <v>15</v>
      </c>
      <c r="D20" s="18">
        <v>21</v>
      </c>
      <c r="E20" s="187"/>
      <c r="F20" s="19">
        <f>(B20*D20)*E20</f>
        <v>0</v>
      </c>
    </row>
    <row r="21" spans="1:6" ht="13.9">
      <c r="A21" s="22" t="s">
        <v>20</v>
      </c>
      <c r="B21" s="17"/>
      <c r="C21" s="17"/>
      <c r="D21" s="18"/>
      <c r="E21" s="23"/>
      <c r="F21" s="19"/>
    </row>
    <row r="22" spans="1:6" ht="14.45">
      <c r="A22" s="22" t="s">
        <v>14</v>
      </c>
      <c r="B22" s="17">
        <v>204.66</v>
      </c>
      <c r="C22" s="17" t="s">
        <v>15</v>
      </c>
      <c r="D22" s="18">
        <v>21</v>
      </c>
      <c r="E22" s="187"/>
      <c r="F22" s="19">
        <f aca="true" t="shared" si="0" ref="F22:F27">(B22*D22)*E22</f>
        <v>0</v>
      </c>
    </row>
    <row r="23" spans="1:6" ht="14.45">
      <c r="A23" s="22"/>
      <c r="B23" s="17">
        <v>49.71</v>
      </c>
      <c r="C23" s="17" t="s">
        <v>15</v>
      </c>
      <c r="D23" s="20">
        <v>4.2</v>
      </c>
      <c r="E23" s="187"/>
      <c r="F23" s="19">
        <f t="shared" si="0"/>
        <v>0</v>
      </c>
    </row>
    <row r="24" spans="1:6" ht="14.45">
      <c r="A24" s="22"/>
      <c r="B24" s="17">
        <v>20.34</v>
      </c>
      <c r="C24" s="17" t="s">
        <v>15</v>
      </c>
      <c r="D24" s="20">
        <v>2.1</v>
      </c>
      <c r="E24" s="187"/>
      <c r="F24" s="19">
        <f t="shared" si="0"/>
        <v>0</v>
      </c>
    </row>
    <row r="25" spans="1:6" ht="14.45">
      <c r="A25" s="22" t="s">
        <v>17</v>
      </c>
      <c r="B25" s="17">
        <v>54.03</v>
      </c>
      <c r="C25" s="17" t="s">
        <v>15</v>
      </c>
      <c r="D25" s="18">
        <v>21</v>
      </c>
      <c r="E25" s="187"/>
      <c r="F25" s="19">
        <f t="shared" si="0"/>
        <v>0</v>
      </c>
    </row>
    <row r="26" spans="1:6" ht="15">
      <c r="A26" s="22" t="s">
        <v>18</v>
      </c>
      <c r="B26" s="17">
        <v>41.99</v>
      </c>
      <c r="C26" s="17" t="s">
        <v>15</v>
      </c>
      <c r="D26" s="18">
        <v>21</v>
      </c>
      <c r="E26" s="187"/>
      <c r="F26" s="19">
        <f t="shared" si="0"/>
        <v>0</v>
      </c>
    </row>
    <row r="27" spans="1:6" ht="15">
      <c r="A27" s="22" t="s">
        <v>21</v>
      </c>
      <c r="B27" s="17">
        <v>44.54</v>
      </c>
      <c r="C27" s="17" t="s">
        <v>15</v>
      </c>
      <c r="D27" s="17">
        <v>0.17</v>
      </c>
      <c r="E27" s="187"/>
      <c r="F27" s="19">
        <f t="shared" si="0"/>
        <v>0</v>
      </c>
    </row>
    <row r="28" spans="1:6" ht="15">
      <c r="A28" s="22" t="s">
        <v>22</v>
      </c>
      <c r="B28" s="17"/>
      <c r="C28" s="17"/>
      <c r="D28" s="18"/>
      <c r="E28" s="23"/>
      <c r="F28" s="19"/>
    </row>
    <row r="29" spans="1:6" ht="15">
      <c r="A29" s="22" t="s">
        <v>18</v>
      </c>
      <c r="B29" s="17">
        <v>10.03</v>
      </c>
      <c r="C29" s="17" t="s">
        <v>15</v>
      </c>
      <c r="D29" s="18">
        <v>21</v>
      </c>
      <c r="E29" s="187"/>
      <c r="F29" s="19">
        <f>(B29*D29)*E29</f>
        <v>0</v>
      </c>
    </row>
    <row r="30" spans="1:6" ht="15">
      <c r="A30" s="22" t="s">
        <v>23</v>
      </c>
      <c r="B30" s="17"/>
      <c r="C30" s="17"/>
      <c r="D30" s="18"/>
      <c r="E30" s="23"/>
      <c r="F30" s="19"/>
    </row>
    <row r="31" spans="1:6" ht="15">
      <c r="A31" s="22" t="s">
        <v>17</v>
      </c>
      <c r="B31" s="17">
        <v>29.45</v>
      </c>
      <c r="C31" s="17" t="s">
        <v>15</v>
      </c>
      <c r="D31" s="18">
        <v>21</v>
      </c>
      <c r="E31" s="187"/>
      <c r="F31" s="19">
        <f>(B31*D31)*E31</f>
        <v>0</v>
      </c>
    </row>
    <row r="32" spans="1:6" ht="15">
      <c r="A32" s="22" t="s">
        <v>24</v>
      </c>
      <c r="B32" s="17">
        <v>179.62</v>
      </c>
      <c r="C32" s="17" t="s">
        <v>15</v>
      </c>
      <c r="D32" s="18">
        <v>21</v>
      </c>
      <c r="E32" s="187"/>
      <c r="F32" s="19">
        <f>(B32*D32)*E32</f>
        <v>0</v>
      </c>
    </row>
    <row r="33" spans="1:6" ht="15">
      <c r="A33" s="22"/>
      <c r="B33" s="17">
        <v>23.58</v>
      </c>
      <c r="C33" s="17" t="s">
        <v>15</v>
      </c>
      <c r="D33" s="20">
        <v>4.2</v>
      </c>
      <c r="E33" s="187"/>
      <c r="F33" s="19">
        <f>(B33*D33)*E33</f>
        <v>0</v>
      </c>
    </row>
    <row r="34" spans="1:6" ht="15">
      <c r="A34" s="22" t="s">
        <v>25</v>
      </c>
      <c r="B34" s="17"/>
      <c r="C34" s="17"/>
      <c r="D34" s="18"/>
      <c r="E34" s="23"/>
      <c r="F34" s="19"/>
    </row>
    <row r="35" spans="1:6" ht="15">
      <c r="A35" s="22" t="s">
        <v>17</v>
      </c>
      <c r="B35" s="17">
        <v>57.7</v>
      </c>
      <c r="C35" s="17" t="s">
        <v>15</v>
      </c>
      <c r="D35" s="18">
        <v>21</v>
      </c>
      <c r="E35" s="187"/>
      <c r="F35" s="19">
        <f>(B35*D35)*E35</f>
        <v>0</v>
      </c>
    </row>
    <row r="36" spans="1:6" ht="15">
      <c r="A36" s="22" t="s">
        <v>26</v>
      </c>
      <c r="B36" s="17"/>
      <c r="C36" s="17"/>
      <c r="D36" s="18"/>
      <c r="E36" s="23"/>
      <c r="F36" s="19"/>
    </row>
    <row r="37" spans="1:6" ht="15">
      <c r="A37" s="22" t="s">
        <v>14</v>
      </c>
      <c r="B37" s="17">
        <v>24.22</v>
      </c>
      <c r="C37" s="17" t="s">
        <v>15</v>
      </c>
      <c r="D37" s="18">
        <v>21</v>
      </c>
      <c r="E37" s="187"/>
      <c r="F37" s="19">
        <f>(B37*D37)*E37</f>
        <v>0</v>
      </c>
    </row>
    <row r="38" spans="1:6" ht="15">
      <c r="A38" s="22" t="s">
        <v>17</v>
      </c>
      <c r="B38" s="17">
        <v>3.6</v>
      </c>
      <c r="C38" s="17" t="s">
        <v>15</v>
      </c>
      <c r="D38" s="18">
        <v>21</v>
      </c>
      <c r="E38" s="187"/>
      <c r="F38" s="19">
        <f>(B38*D38)*E38</f>
        <v>0</v>
      </c>
    </row>
    <row r="39" spans="1:6" ht="15">
      <c r="A39" s="22" t="s">
        <v>24</v>
      </c>
      <c r="B39" s="17">
        <v>28.12</v>
      </c>
      <c r="C39" s="17" t="s">
        <v>15</v>
      </c>
      <c r="D39" s="18">
        <v>21</v>
      </c>
      <c r="E39" s="187"/>
      <c r="F39" s="19">
        <f>(B39*D39)*E39</f>
        <v>0</v>
      </c>
    </row>
    <row r="40" spans="1:6" ht="15">
      <c r="A40" s="25" t="s">
        <v>27</v>
      </c>
      <c r="B40" s="26"/>
      <c r="C40" s="17"/>
      <c r="D40" s="18"/>
      <c r="E40" s="23"/>
      <c r="F40" s="19"/>
    </row>
    <row r="41" spans="1:6" ht="15">
      <c r="A41" s="22" t="s">
        <v>24</v>
      </c>
      <c r="B41" s="17">
        <v>118.62</v>
      </c>
      <c r="C41" s="17" t="s">
        <v>15</v>
      </c>
      <c r="D41" s="18">
        <v>21</v>
      </c>
      <c r="E41" s="187"/>
      <c r="F41" s="19">
        <f>(B41*D41)*E41</f>
        <v>0</v>
      </c>
    </row>
    <row r="42" spans="1:6" ht="15">
      <c r="A42" s="22"/>
      <c r="B42" s="17">
        <v>57.53</v>
      </c>
      <c r="C42" s="17" t="s">
        <v>15</v>
      </c>
      <c r="D42" s="20">
        <v>4.2</v>
      </c>
      <c r="E42" s="187"/>
      <c r="F42" s="19">
        <f>(B42*D42)*E42</f>
        <v>0</v>
      </c>
    </row>
    <row r="43" spans="1:6" ht="15">
      <c r="A43" s="22" t="s">
        <v>28</v>
      </c>
      <c r="B43" s="26"/>
      <c r="C43" s="17"/>
      <c r="D43" s="18"/>
      <c r="E43" s="23"/>
      <c r="F43" s="19"/>
    </row>
    <row r="44" spans="1:6" ht="15">
      <c r="A44" s="22" t="s">
        <v>17</v>
      </c>
      <c r="B44" s="17">
        <v>343.31</v>
      </c>
      <c r="C44" s="17" t="s">
        <v>15</v>
      </c>
      <c r="D44" s="18">
        <v>21</v>
      </c>
      <c r="E44" s="187"/>
      <c r="F44" s="19">
        <f>(B44*D44)*E44</f>
        <v>0</v>
      </c>
    </row>
    <row r="45" spans="1:6" ht="15">
      <c r="A45" s="22"/>
      <c r="B45" s="17">
        <v>105.6</v>
      </c>
      <c r="C45" s="17" t="s">
        <v>15</v>
      </c>
      <c r="D45" s="20">
        <v>4.2</v>
      </c>
      <c r="E45" s="187"/>
      <c r="F45" s="19">
        <f>(B45*D45)*E45</f>
        <v>0</v>
      </c>
    </row>
    <row r="46" spans="1:6" ht="15">
      <c r="A46" s="22"/>
      <c r="B46" s="17">
        <v>24.68</v>
      </c>
      <c r="C46" s="17" t="s">
        <v>15</v>
      </c>
      <c r="D46" s="17">
        <v>0.17</v>
      </c>
      <c r="E46" s="187"/>
      <c r="F46" s="19">
        <f>(B46*D46)*E46</f>
        <v>0</v>
      </c>
    </row>
    <row r="47" spans="1:6" ht="15">
      <c r="A47" s="22" t="s">
        <v>18</v>
      </c>
      <c r="B47" s="17">
        <v>5.9</v>
      </c>
      <c r="C47" s="17" t="s">
        <v>15</v>
      </c>
      <c r="D47" s="18">
        <v>21</v>
      </c>
      <c r="E47" s="187"/>
      <c r="F47" s="19">
        <f>(B47*D47)*E47</f>
        <v>0</v>
      </c>
    </row>
    <row r="48" spans="1:6" ht="15">
      <c r="A48" s="22" t="s">
        <v>21</v>
      </c>
      <c r="B48" s="17">
        <v>349.7</v>
      </c>
      <c r="C48" s="17" t="s">
        <v>15</v>
      </c>
      <c r="D48" s="17">
        <v>0.17</v>
      </c>
      <c r="E48" s="187"/>
      <c r="F48" s="19">
        <f>(B48*D48)*E48</f>
        <v>0</v>
      </c>
    </row>
    <row r="49" spans="1:6" ht="15">
      <c r="A49" s="22" t="s">
        <v>29</v>
      </c>
      <c r="B49" s="26"/>
      <c r="C49" s="17"/>
      <c r="D49" s="18"/>
      <c r="E49" s="23"/>
      <c r="F49" s="19"/>
    </row>
    <row r="50" spans="1:6" ht="15">
      <c r="A50" s="22" t="s">
        <v>14</v>
      </c>
      <c r="B50" s="17">
        <v>63.38</v>
      </c>
      <c r="C50" s="17" t="s">
        <v>15</v>
      </c>
      <c r="D50" s="18">
        <v>21</v>
      </c>
      <c r="E50" s="187"/>
      <c r="F50" s="19">
        <f>(B50*D50)*E50</f>
        <v>0</v>
      </c>
    </row>
    <row r="51" spans="1:6" ht="15">
      <c r="A51" s="22"/>
      <c r="B51" s="17">
        <v>22.11</v>
      </c>
      <c r="C51" s="17" t="s">
        <v>15</v>
      </c>
      <c r="D51" s="18">
        <v>1</v>
      </c>
      <c r="E51" s="187"/>
      <c r="F51" s="19">
        <f>(B51*D51)*E51</f>
        <v>0</v>
      </c>
    </row>
    <row r="52" spans="1:6" ht="15">
      <c r="A52" s="22"/>
      <c r="B52" s="17">
        <v>16.79</v>
      </c>
      <c r="C52" s="17" t="s">
        <v>15</v>
      </c>
      <c r="D52" s="17">
        <v>0.17</v>
      </c>
      <c r="E52" s="187"/>
      <c r="F52" s="19">
        <f>(B52*D52)*E52</f>
        <v>0</v>
      </c>
    </row>
    <row r="53" spans="1:6" ht="15">
      <c r="A53" s="22" t="s">
        <v>17</v>
      </c>
      <c r="B53" s="17">
        <v>87.96</v>
      </c>
      <c r="C53" s="17" t="s">
        <v>15</v>
      </c>
      <c r="D53" s="18">
        <v>1</v>
      </c>
      <c r="E53" s="187"/>
      <c r="F53" s="19">
        <f>(B53*D53)*E53</f>
        <v>0</v>
      </c>
    </row>
    <row r="54" spans="1:6" ht="15">
      <c r="A54" s="27" t="s">
        <v>190</v>
      </c>
      <c r="B54" s="26"/>
      <c r="C54" s="17"/>
      <c r="D54" s="18"/>
      <c r="E54" s="23"/>
      <c r="F54" s="19"/>
    </row>
    <row r="55" spans="1:6" ht="15">
      <c r="A55" s="25" t="s">
        <v>188</v>
      </c>
      <c r="B55" s="17">
        <v>384.7</v>
      </c>
      <c r="C55" s="17" t="s">
        <v>15</v>
      </c>
      <c r="D55" s="18">
        <v>21</v>
      </c>
      <c r="E55" s="187"/>
      <c r="F55" s="19">
        <f>(B55*D55)*E55</f>
        <v>0</v>
      </c>
    </row>
    <row r="56" spans="1:6" ht="15">
      <c r="A56" s="25" t="s">
        <v>187</v>
      </c>
      <c r="B56" s="17">
        <v>384.7</v>
      </c>
      <c r="C56" s="17" t="s">
        <v>15</v>
      </c>
      <c r="D56" s="20">
        <v>8.4</v>
      </c>
      <c r="E56" s="187"/>
      <c r="F56" s="19">
        <f>(B56*D56)*E56</f>
        <v>0</v>
      </c>
    </row>
    <row r="57" spans="1:6" ht="15">
      <c r="A57" s="25" t="s">
        <v>189</v>
      </c>
      <c r="B57" s="17">
        <v>384.7</v>
      </c>
      <c r="C57" s="17" t="s">
        <v>15</v>
      </c>
      <c r="D57" s="20">
        <v>4.2</v>
      </c>
      <c r="E57" s="187"/>
      <c r="F57" s="19">
        <f>(B57*D57)*E57</f>
        <v>0</v>
      </c>
    </row>
    <row r="58" spans="1:6" ht="15">
      <c r="A58" s="22" t="s">
        <v>30</v>
      </c>
      <c r="B58" s="26"/>
      <c r="C58" s="17"/>
      <c r="D58" s="18"/>
      <c r="E58" s="23"/>
      <c r="F58" s="19"/>
    </row>
    <row r="59" spans="1:6" ht="15">
      <c r="A59" s="22" t="s">
        <v>17</v>
      </c>
      <c r="B59" s="17">
        <v>381.5</v>
      </c>
      <c r="C59" s="17" t="s">
        <v>15</v>
      </c>
      <c r="D59" s="18">
        <v>1</v>
      </c>
      <c r="E59" s="187"/>
      <c r="F59" s="19">
        <f>(B59*D59)*E59</f>
        <v>0</v>
      </c>
    </row>
    <row r="60" spans="1:6" ht="15">
      <c r="A60" s="22" t="s">
        <v>31</v>
      </c>
      <c r="B60" s="26"/>
      <c r="C60" s="17"/>
      <c r="D60" s="18"/>
      <c r="E60" s="23"/>
      <c r="F60" s="19"/>
    </row>
    <row r="61" spans="1:6" ht="15">
      <c r="A61" s="113" t="s">
        <v>184</v>
      </c>
      <c r="B61" s="18">
        <v>2</v>
      </c>
      <c r="C61" s="17" t="s">
        <v>85</v>
      </c>
      <c r="D61" s="18">
        <v>21</v>
      </c>
      <c r="E61" s="187"/>
      <c r="F61" s="19">
        <f>(B61*D61)*E61</f>
        <v>0</v>
      </c>
    </row>
    <row r="62" spans="1:6" ht="15">
      <c r="A62" s="22" t="s">
        <v>18</v>
      </c>
      <c r="B62" s="17">
        <v>359.54</v>
      </c>
      <c r="C62" s="17" t="s">
        <v>15</v>
      </c>
      <c r="D62" s="20">
        <v>2.1</v>
      </c>
      <c r="E62" s="187"/>
      <c r="F62" s="19">
        <f>(B62*D62)*E62</f>
        <v>0</v>
      </c>
    </row>
    <row r="63" spans="1:6" ht="15">
      <c r="A63" s="28" t="s">
        <v>32</v>
      </c>
      <c r="B63" s="29"/>
      <c r="C63" s="30"/>
      <c r="D63" s="31"/>
      <c r="E63" s="23"/>
      <c r="F63" s="19"/>
    </row>
    <row r="64" spans="1:6" ht="15">
      <c r="A64" s="22" t="s">
        <v>181</v>
      </c>
      <c r="B64" s="17">
        <v>413</v>
      </c>
      <c r="C64" s="17" t="s">
        <v>15</v>
      </c>
      <c r="D64" s="18">
        <v>1</v>
      </c>
      <c r="E64" s="188"/>
      <c r="F64" s="19">
        <f>(B64*D64)*E64</f>
        <v>0</v>
      </c>
    </row>
    <row r="65" spans="1:6" ht="15">
      <c r="A65" s="32" t="s">
        <v>180</v>
      </c>
      <c r="B65" s="17">
        <v>413</v>
      </c>
      <c r="C65" s="17" t="s">
        <v>15</v>
      </c>
      <c r="D65" s="18">
        <v>21</v>
      </c>
      <c r="E65" s="188"/>
      <c r="F65" s="19">
        <f>(B65*D65)*E65</f>
        <v>0</v>
      </c>
    </row>
    <row r="66" spans="1:7" ht="15">
      <c r="A66" s="33" t="s">
        <v>191</v>
      </c>
      <c r="B66" s="13"/>
      <c r="C66" s="17"/>
      <c r="D66" s="17"/>
      <c r="E66" s="23"/>
      <c r="F66" s="34"/>
      <c r="G66" s="35"/>
    </row>
    <row r="67" spans="1:7" ht="15">
      <c r="A67" s="33" t="s">
        <v>185</v>
      </c>
      <c r="B67" s="13">
        <v>955.15</v>
      </c>
      <c r="C67" s="17" t="s">
        <v>15</v>
      </c>
      <c r="D67" s="18">
        <v>2</v>
      </c>
      <c r="E67" s="189"/>
      <c r="F67" s="34">
        <f>(B67*D67)*E67</f>
        <v>0</v>
      </c>
      <c r="G67" s="35"/>
    </row>
    <row r="68" spans="1:7" ht="15">
      <c r="A68" s="33" t="s">
        <v>186</v>
      </c>
      <c r="B68" s="13">
        <v>955.15</v>
      </c>
      <c r="C68" s="17" t="s">
        <v>15</v>
      </c>
      <c r="D68" s="18">
        <v>1</v>
      </c>
      <c r="E68" s="189"/>
      <c r="F68" s="34">
        <f>(B68*D68)*E68</f>
        <v>0</v>
      </c>
      <c r="G68" s="35"/>
    </row>
    <row r="69" spans="1:7" ht="15">
      <c r="A69" s="33" t="s">
        <v>192</v>
      </c>
      <c r="B69" s="13"/>
      <c r="C69" s="17"/>
      <c r="D69" s="17"/>
      <c r="E69" s="23"/>
      <c r="F69" s="34"/>
      <c r="G69" s="35"/>
    </row>
    <row r="70" spans="1:7" ht="15">
      <c r="A70" s="33" t="s">
        <v>21</v>
      </c>
      <c r="B70" s="36">
        <v>38.72</v>
      </c>
      <c r="C70" s="17" t="s">
        <v>179</v>
      </c>
      <c r="D70" s="18">
        <v>21</v>
      </c>
      <c r="E70" s="190"/>
      <c r="F70" s="34">
        <f>(B70*D70)*E70</f>
        <v>0</v>
      </c>
      <c r="G70" s="35"/>
    </row>
    <row r="71" spans="1:7" ht="15">
      <c r="A71" s="33" t="s">
        <v>17</v>
      </c>
      <c r="B71" s="36">
        <v>9.88</v>
      </c>
      <c r="C71" s="17" t="s">
        <v>15</v>
      </c>
      <c r="D71" s="18">
        <v>21</v>
      </c>
      <c r="E71" s="188"/>
      <c r="F71" s="34">
        <f>(B71*D71)*E71</f>
        <v>0</v>
      </c>
      <c r="G71" s="35"/>
    </row>
    <row r="72" spans="1:7" ht="15">
      <c r="A72" s="33"/>
      <c r="B72" s="37"/>
      <c r="C72" s="38"/>
      <c r="D72" s="39"/>
      <c r="E72" s="38"/>
      <c r="F72" s="40"/>
      <c r="G72" s="35"/>
    </row>
    <row r="73" spans="1:6" ht="15">
      <c r="A73" s="191" t="s">
        <v>33</v>
      </c>
      <c r="B73" s="192"/>
      <c r="C73" s="193"/>
      <c r="D73" s="193"/>
      <c r="E73" s="194"/>
      <c r="F73" s="195">
        <f>SUM(F10:F71)-F56-F57-F68</f>
        <v>0</v>
      </c>
    </row>
    <row r="74" spans="1:6" ht="15">
      <c r="A74" s="191" t="s">
        <v>34</v>
      </c>
      <c r="B74" s="192"/>
      <c r="C74" s="193"/>
      <c r="D74" s="193"/>
      <c r="E74" s="194"/>
      <c r="F74" s="195">
        <f>SUM(F10:F71)-F55-F57-F67</f>
        <v>0</v>
      </c>
    </row>
    <row r="75" spans="1:6" ht="15.75" thickBot="1">
      <c r="A75" s="196" t="s">
        <v>35</v>
      </c>
      <c r="B75" s="197"/>
      <c r="C75" s="198"/>
      <c r="D75" s="198"/>
      <c r="E75" s="199"/>
      <c r="F75" s="200">
        <f>SUM(F10:F71)-F55-F56-F67</f>
        <v>0</v>
      </c>
    </row>
    <row r="76" spans="1:6" ht="16.5" thickBot="1">
      <c r="A76" s="201" t="s">
        <v>36</v>
      </c>
      <c r="B76" s="202"/>
      <c r="C76" s="203"/>
      <c r="D76" s="203"/>
      <c r="E76" s="204"/>
      <c r="F76" s="200">
        <f>(F73*3)+(F74*2)+(F75*7)</f>
        <v>0</v>
      </c>
    </row>
    <row r="77" spans="1:6" ht="15.75" thickBot="1">
      <c r="A77" s="132"/>
      <c r="B77" s="132"/>
      <c r="C77" s="132"/>
      <c r="D77" s="132"/>
      <c r="E77" s="132"/>
      <c r="F77" s="132"/>
    </row>
    <row r="78" spans="1:6" ht="15">
      <c r="A78" s="117" t="s">
        <v>37</v>
      </c>
      <c r="B78" s="120" t="s">
        <v>38</v>
      </c>
      <c r="C78" s="123" t="s">
        <v>8</v>
      </c>
      <c r="D78" s="120" t="s">
        <v>9</v>
      </c>
      <c r="E78" s="120" t="s">
        <v>10</v>
      </c>
      <c r="F78" s="128" t="s">
        <v>11</v>
      </c>
    </row>
    <row r="79" spans="1:6" ht="15">
      <c r="A79" s="118"/>
      <c r="B79" s="121"/>
      <c r="C79" s="124"/>
      <c r="D79" s="126"/>
      <c r="E79" s="126"/>
      <c r="F79" s="129"/>
    </row>
    <row r="80" spans="1:6" ht="15.75" thickBot="1">
      <c r="A80" s="119"/>
      <c r="B80" s="122"/>
      <c r="C80" s="125"/>
      <c r="D80" s="127"/>
      <c r="E80" s="127"/>
      <c r="F80" s="130"/>
    </row>
    <row r="81" spans="1:6" ht="15">
      <c r="A81" s="183" t="s">
        <v>39</v>
      </c>
      <c r="B81" s="206"/>
      <c r="C81" s="207"/>
      <c r="D81" s="207"/>
      <c r="E81" s="208"/>
      <c r="F81" s="209"/>
    </row>
    <row r="82" spans="1:6" ht="15">
      <c r="A82" s="22" t="s">
        <v>40</v>
      </c>
      <c r="B82" s="17"/>
      <c r="C82" s="17"/>
      <c r="D82" s="18"/>
      <c r="E82" s="17"/>
      <c r="F82" s="19"/>
    </row>
    <row r="83" spans="1:6" ht="15">
      <c r="A83" s="22" t="s">
        <v>41</v>
      </c>
      <c r="B83" s="17">
        <v>169.72</v>
      </c>
      <c r="C83" s="17" t="s">
        <v>15</v>
      </c>
      <c r="D83" s="20">
        <v>2.1</v>
      </c>
      <c r="E83" s="187"/>
      <c r="F83" s="19">
        <f>(B83*D83)*E83</f>
        <v>0</v>
      </c>
    </row>
    <row r="84" spans="1:6" ht="15">
      <c r="A84" s="22" t="s">
        <v>42</v>
      </c>
      <c r="B84" s="17"/>
      <c r="C84" s="17"/>
      <c r="D84" s="18"/>
      <c r="E84" s="41"/>
      <c r="F84" s="19"/>
    </row>
    <row r="85" spans="1:6" ht="15">
      <c r="A85" s="22" t="s">
        <v>17</v>
      </c>
      <c r="B85" s="17">
        <v>43.3</v>
      </c>
      <c r="C85" s="17" t="s">
        <v>15</v>
      </c>
      <c r="D85" s="20">
        <v>2.1</v>
      </c>
      <c r="E85" s="187"/>
      <c r="F85" s="19">
        <f>(B85*D85)*E85</f>
        <v>0</v>
      </c>
    </row>
    <row r="86" spans="1:6" ht="15">
      <c r="A86" s="22" t="s">
        <v>43</v>
      </c>
      <c r="B86" s="17"/>
      <c r="C86" s="17"/>
      <c r="D86" s="18"/>
      <c r="E86" s="41"/>
      <c r="F86" s="19"/>
    </row>
    <row r="87" spans="1:6" ht="15">
      <c r="A87" s="22" t="s">
        <v>44</v>
      </c>
      <c r="B87" s="17">
        <v>24.37</v>
      </c>
      <c r="C87" s="17" t="s">
        <v>15</v>
      </c>
      <c r="D87" s="20">
        <v>2.1</v>
      </c>
      <c r="E87" s="187"/>
      <c r="F87" s="19">
        <f>(B87*D87)*E87</f>
        <v>0</v>
      </c>
    </row>
    <row r="88" spans="1:6" ht="15">
      <c r="A88" s="22" t="s">
        <v>45</v>
      </c>
      <c r="B88" s="17"/>
      <c r="C88" s="17"/>
      <c r="D88" s="18"/>
      <c r="E88" s="41"/>
      <c r="F88" s="19"/>
    </row>
    <row r="89" spans="1:6" ht="15">
      <c r="A89" s="22" t="s">
        <v>24</v>
      </c>
      <c r="B89" s="17">
        <v>49.38</v>
      </c>
      <c r="C89" s="17" t="s">
        <v>15</v>
      </c>
      <c r="D89" s="20">
        <v>2.1</v>
      </c>
      <c r="E89" s="187"/>
      <c r="F89" s="19">
        <f>(B89*D89)*E89</f>
        <v>0</v>
      </c>
    </row>
    <row r="90" spans="1:6" ht="15">
      <c r="A90" s="22" t="s">
        <v>46</v>
      </c>
      <c r="B90" s="17"/>
      <c r="C90" s="17"/>
      <c r="D90" s="18"/>
      <c r="E90" s="41"/>
      <c r="F90" s="19"/>
    </row>
    <row r="91" spans="1:6" ht="15">
      <c r="A91" s="22" t="s">
        <v>41</v>
      </c>
      <c r="B91" s="17">
        <v>11.74</v>
      </c>
      <c r="C91" s="17" t="s">
        <v>15</v>
      </c>
      <c r="D91" s="20">
        <v>2.1</v>
      </c>
      <c r="E91" s="187"/>
      <c r="F91" s="19">
        <f>(B91*D91)*E91</f>
        <v>0</v>
      </c>
    </row>
    <row r="92" spans="1:6" ht="15">
      <c r="A92" s="22" t="s">
        <v>18</v>
      </c>
      <c r="B92" s="17">
        <v>72.72</v>
      </c>
      <c r="C92" s="17" t="s">
        <v>15</v>
      </c>
      <c r="D92" s="20">
        <v>2.1</v>
      </c>
      <c r="E92" s="187"/>
      <c r="F92" s="19">
        <f>(B92*D92)*E92</f>
        <v>0</v>
      </c>
    </row>
    <row r="93" spans="1:6" ht="15">
      <c r="A93" s="22" t="s">
        <v>44</v>
      </c>
      <c r="B93" s="17">
        <v>13.65</v>
      </c>
      <c r="C93" s="17" t="s">
        <v>15</v>
      </c>
      <c r="D93" s="20">
        <v>2.1</v>
      </c>
      <c r="E93" s="187"/>
      <c r="F93" s="19">
        <f>(B93*D93)*E93</f>
        <v>0</v>
      </c>
    </row>
    <row r="94" spans="1:6" ht="15">
      <c r="A94" s="22" t="s">
        <v>47</v>
      </c>
      <c r="B94" s="17"/>
      <c r="C94" s="17"/>
      <c r="D94" s="18"/>
      <c r="E94" s="41"/>
      <c r="F94" s="19"/>
    </row>
    <row r="95" spans="1:6" ht="15">
      <c r="A95" s="22" t="s">
        <v>18</v>
      </c>
      <c r="B95" s="17">
        <v>1.76</v>
      </c>
      <c r="C95" s="17" t="s">
        <v>15</v>
      </c>
      <c r="D95" s="20">
        <v>2.1</v>
      </c>
      <c r="E95" s="187"/>
      <c r="F95" s="19">
        <f>(B95*D95)*E95</f>
        <v>0</v>
      </c>
    </row>
    <row r="96" spans="1:6" ht="15">
      <c r="A96" s="22" t="s">
        <v>48</v>
      </c>
      <c r="B96" s="17"/>
      <c r="C96" s="17"/>
      <c r="D96" s="18"/>
      <c r="E96" s="41"/>
      <c r="F96" s="19"/>
    </row>
    <row r="97" spans="1:6" ht="15">
      <c r="A97" s="22" t="s">
        <v>24</v>
      </c>
      <c r="B97" s="17">
        <v>27.78</v>
      </c>
      <c r="C97" s="17" t="s">
        <v>15</v>
      </c>
      <c r="D97" s="20">
        <v>2.1</v>
      </c>
      <c r="E97" s="187"/>
      <c r="F97" s="19">
        <f>(B97*D97)*E97</f>
        <v>0</v>
      </c>
    </row>
    <row r="98" spans="1:6" ht="15">
      <c r="A98" s="22" t="s">
        <v>49</v>
      </c>
      <c r="B98" s="17"/>
      <c r="C98" s="17"/>
      <c r="D98" s="18"/>
      <c r="E98" s="41"/>
      <c r="F98" s="19"/>
    </row>
    <row r="99" spans="1:6" ht="15">
      <c r="A99" s="22" t="s">
        <v>18</v>
      </c>
      <c r="B99" s="17">
        <f>152.54-31.43</f>
        <v>121.10999999999999</v>
      </c>
      <c r="C99" s="17" t="s">
        <v>15</v>
      </c>
      <c r="D99" s="20">
        <v>2.1</v>
      </c>
      <c r="E99" s="187"/>
      <c r="F99" s="19">
        <f>(B99*D99)*E99</f>
        <v>0</v>
      </c>
    </row>
    <row r="100" spans="1:6" ht="15">
      <c r="A100" s="27" t="s">
        <v>50</v>
      </c>
      <c r="B100" s="17"/>
      <c r="C100" s="17"/>
      <c r="D100" s="18"/>
      <c r="E100" s="41"/>
      <c r="F100" s="19"/>
    </row>
    <row r="101" spans="1:6" ht="15">
      <c r="A101" s="27" t="s">
        <v>18</v>
      </c>
      <c r="B101" s="17">
        <v>31.43</v>
      </c>
      <c r="C101" s="17" t="s">
        <v>15</v>
      </c>
      <c r="D101" s="20">
        <v>4.2</v>
      </c>
      <c r="E101" s="205"/>
      <c r="F101" s="19">
        <f>(B101*D101)*E101</f>
        <v>0</v>
      </c>
    </row>
    <row r="102" spans="1:6" ht="15">
      <c r="A102" s="210" t="s">
        <v>51</v>
      </c>
      <c r="B102" s="211"/>
      <c r="C102" s="211"/>
      <c r="D102" s="211"/>
      <c r="E102" s="212"/>
      <c r="F102" s="195">
        <f>SUM(F83:F101)</f>
        <v>0</v>
      </c>
    </row>
    <row r="103" spans="1:6" ht="16.5" thickBot="1">
      <c r="A103" s="213" t="s">
        <v>52</v>
      </c>
      <c r="B103" s="214"/>
      <c r="C103" s="215"/>
      <c r="D103" s="215"/>
      <c r="E103" s="216"/>
      <c r="F103" s="217">
        <f>(F102*12)</f>
        <v>0</v>
      </c>
    </row>
    <row r="104" spans="1:6" ht="15.75" thickBot="1">
      <c r="A104" s="42"/>
      <c r="B104" s="43"/>
      <c r="C104" s="44"/>
      <c r="D104" s="44"/>
      <c r="E104" s="45"/>
      <c r="F104" s="46"/>
    </row>
    <row r="105" spans="1:6" ht="21" thickBot="1">
      <c r="A105" s="218" t="s">
        <v>53</v>
      </c>
      <c r="B105" s="219"/>
      <c r="C105" s="220"/>
      <c r="D105" s="220"/>
      <c r="E105" s="219"/>
      <c r="F105" s="221">
        <f>F76+F103</f>
        <v>0</v>
      </c>
    </row>
    <row r="106" spans="1:6" ht="22.15" customHeight="1" thickBot="1">
      <c r="A106" s="222" t="s">
        <v>54</v>
      </c>
      <c r="B106" s="223"/>
      <c r="C106" s="224"/>
      <c r="D106" s="225"/>
      <c r="E106" s="223"/>
      <c r="F106" s="226">
        <f>F105*4</f>
        <v>0</v>
      </c>
    </row>
    <row r="107" spans="1:6" ht="15">
      <c r="A107" s="47"/>
      <c r="B107" s="48"/>
      <c r="C107" s="47"/>
      <c r="D107" s="49"/>
      <c r="E107" s="48"/>
      <c r="F107" s="48"/>
    </row>
    <row r="108" spans="1:6" ht="15">
      <c r="A108" s="47" t="s">
        <v>55</v>
      </c>
      <c r="B108" s="48"/>
      <c r="C108" s="47"/>
      <c r="D108" s="49"/>
      <c r="E108" s="48"/>
      <c r="F108" s="48"/>
    </row>
    <row r="109" spans="1:6" ht="15">
      <c r="A109" s="133" t="s">
        <v>56</v>
      </c>
      <c r="B109" s="133"/>
      <c r="C109" s="133"/>
      <c r="D109" s="133"/>
      <c r="E109" s="133"/>
      <c r="F109" s="133"/>
    </row>
    <row r="110" spans="1:6" ht="15">
      <c r="A110" s="131" t="s">
        <v>57</v>
      </c>
      <c r="B110" s="131"/>
      <c r="C110" s="131"/>
      <c r="D110" s="131"/>
      <c r="E110" s="131"/>
      <c r="F110" s="131"/>
    </row>
    <row r="111" spans="1:6" ht="15">
      <c r="A111" s="131" t="s">
        <v>58</v>
      </c>
      <c r="B111" s="131"/>
      <c r="C111" s="131"/>
      <c r="D111" s="131"/>
      <c r="E111" s="131"/>
      <c r="F111" s="131"/>
    </row>
    <row r="112" spans="2:6" ht="15">
      <c r="B112" s="8"/>
      <c r="D112" s="131"/>
      <c r="E112" s="131"/>
      <c r="F112" s="131"/>
    </row>
    <row r="113" spans="1:6" ht="15">
      <c r="A113" s="9" t="s">
        <v>59</v>
      </c>
      <c r="B113" s="8"/>
      <c r="D113" s="131" t="s">
        <v>60</v>
      </c>
      <c r="E113" s="131"/>
      <c r="F113" s="131"/>
    </row>
    <row r="114" spans="1:6" ht="15">
      <c r="A114" s="9" t="s">
        <v>61</v>
      </c>
      <c r="B114" s="8"/>
      <c r="D114" s="131" t="s">
        <v>62</v>
      </c>
      <c r="E114" s="131"/>
      <c r="F114" s="131"/>
    </row>
    <row r="115" spans="1:6" ht="15">
      <c r="A115" s="9" t="s">
        <v>63</v>
      </c>
      <c r="B115" s="8"/>
      <c r="D115" s="131" t="s">
        <v>64</v>
      </c>
      <c r="E115" s="131"/>
      <c r="F115" s="131"/>
    </row>
    <row r="116" spans="1:6" ht="15">
      <c r="A116" s="9" t="s">
        <v>65</v>
      </c>
      <c r="B116" s="8"/>
      <c r="D116" s="131" t="s">
        <v>66</v>
      </c>
      <c r="E116" s="131"/>
      <c r="F116" s="131"/>
    </row>
    <row r="117" spans="2:6" ht="15">
      <c r="B117" s="8"/>
      <c r="D117" s="131" t="s">
        <v>67</v>
      </c>
      <c r="E117" s="131"/>
      <c r="F117" s="131"/>
    </row>
    <row r="118" spans="1:6" ht="15">
      <c r="A118" s="134" t="s">
        <v>68</v>
      </c>
      <c r="B118" s="135"/>
      <c r="C118" s="135"/>
      <c r="D118" s="135"/>
      <c r="E118" s="135"/>
      <c r="F118" s="135"/>
    </row>
    <row r="120" spans="1:6" ht="15.75">
      <c r="A120" s="50"/>
      <c r="B120" s="50"/>
      <c r="C120" s="50"/>
      <c r="D120" s="50"/>
      <c r="E120" s="50"/>
      <c r="F120" s="50"/>
    </row>
  </sheetData>
  <sheetProtection password="CC06" sheet="1" objects="1" scenarios="1"/>
  <mergeCells count="26">
    <mergeCell ref="D114:F114"/>
    <mergeCell ref="D115:F115"/>
    <mergeCell ref="D116:F116"/>
    <mergeCell ref="D117:F117"/>
    <mergeCell ref="A118:F118"/>
    <mergeCell ref="D113:F113"/>
    <mergeCell ref="A77:F77"/>
    <mergeCell ref="A78:A80"/>
    <mergeCell ref="B78:B80"/>
    <mergeCell ref="C78:C80"/>
    <mergeCell ref="D78:D80"/>
    <mergeCell ref="E78:E80"/>
    <mergeCell ref="F78:F80"/>
    <mergeCell ref="A102:E102"/>
    <mergeCell ref="A109:F109"/>
    <mergeCell ref="A110:F110"/>
    <mergeCell ref="A111:F111"/>
    <mergeCell ref="D112:F112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" right="0.7" top="0.787401575" bottom="0.787401575" header="0.3" footer="0.3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zoomScale="90" zoomScaleNormal="90" workbookViewId="0" topLeftCell="A31">
      <selection activeCell="K58" sqref="K58"/>
    </sheetView>
  </sheetViews>
  <sheetFormatPr defaultColWidth="9.140625" defaultRowHeight="15"/>
  <cols>
    <col min="1" max="1" width="68.28125" style="9" customWidth="1"/>
    <col min="2" max="2" width="11.28125" style="9" customWidth="1"/>
    <col min="3" max="3" width="11.57421875" style="9" customWidth="1"/>
    <col min="4" max="4" width="9.140625" style="9" customWidth="1"/>
    <col min="5" max="6" width="12.421875" style="9" customWidth="1"/>
    <col min="7" max="7" width="14.140625" style="9" customWidth="1"/>
    <col min="8" max="16384" width="9.140625" style="9" customWidth="1"/>
  </cols>
  <sheetData>
    <row r="1" spans="1:7" ht="16.5" thickBot="1">
      <c r="A1" s="7" t="s">
        <v>2</v>
      </c>
      <c r="F1" s="136" t="s">
        <v>69</v>
      </c>
      <c r="G1" s="136"/>
    </row>
    <row r="2" spans="1:7" ht="18.75">
      <c r="A2" s="227" t="s">
        <v>70</v>
      </c>
      <c r="B2" s="228"/>
      <c r="C2" s="228"/>
      <c r="D2" s="228"/>
      <c r="E2" s="228"/>
      <c r="F2" s="228"/>
      <c r="G2" s="229"/>
    </row>
    <row r="3" spans="1:7" ht="15.75" customHeight="1" thickBot="1">
      <c r="A3" s="230" t="s">
        <v>71</v>
      </c>
      <c r="B3" s="231"/>
      <c r="C3" s="231"/>
      <c r="D3" s="231"/>
      <c r="E3" s="231"/>
      <c r="F3" s="231"/>
      <c r="G3" s="232"/>
    </row>
    <row r="4" spans="1:7" ht="14.45" thickBot="1">
      <c r="A4" s="47"/>
      <c r="B4" s="47"/>
      <c r="C4" s="48"/>
      <c r="D4" s="47"/>
      <c r="E4" s="47"/>
      <c r="F4" s="48"/>
      <c r="G4" s="48"/>
    </row>
    <row r="5" spans="1:7" ht="15" customHeight="1">
      <c r="A5" s="117" t="s">
        <v>6</v>
      </c>
      <c r="B5" s="137"/>
      <c r="C5" s="120" t="s">
        <v>7</v>
      </c>
      <c r="D5" s="123" t="s">
        <v>8</v>
      </c>
      <c r="E5" s="120" t="s">
        <v>72</v>
      </c>
      <c r="F5" s="120" t="s">
        <v>10</v>
      </c>
      <c r="G5" s="128" t="s">
        <v>73</v>
      </c>
    </row>
    <row r="6" spans="1:7" ht="15">
      <c r="A6" s="118"/>
      <c r="B6" s="138"/>
      <c r="C6" s="121"/>
      <c r="D6" s="124"/>
      <c r="E6" s="126"/>
      <c r="F6" s="144"/>
      <c r="G6" s="129"/>
    </row>
    <row r="7" spans="1:7" ht="15.75" thickBot="1">
      <c r="A7" s="139"/>
      <c r="B7" s="140"/>
      <c r="C7" s="141"/>
      <c r="D7" s="142"/>
      <c r="E7" s="143"/>
      <c r="F7" s="145"/>
      <c r="G7" s="146"/>
    </row>
    <row r="8" spans="1:7" ht="15">
      <c r="A8" s="233" t="s">
        <v>12</v>
      </c>
      <c r="B8" s="234"/>
      <c r="C8" s="234"/>
      <c r="D8" s="234"/>
      <c r="E8" s="234"/>
      <c r="F8" s="234"/>
      <c r="G8" s="235"/>
    </row>
    <row r="9" spans="1:7" ht="15">
      <c r="A9" s="149" t="s">
        <v>74</v>
      </c>
      <c r="B9" s="150"/>
      <c r="C9" s="51"/>
      <c r="D9" s="52"/>
      <c r="E9" s="52"/>
      <c r="F9" s="17"/>
      <c r="G9" s="19"/>
    </row>
    <row r="10" spans="1:7" ht="15">
      <c r="A10" s="151" t="s">
        <v>75</v>
      </c>
      <c r="B10" s="152"/>
      <c r="C10" s="17">
        <v>1445</v>
      </c>
      <c r="D10" s="17" t="s">
        <v>15</v>
      </c>
      <c r="E10" s="13">
        <v>2</v>
      </c>
      <c r="F10" s="187"/>
      <c r="G10" s="19">
        <f>(C10*E10)*F10</f>
        <v>0</v>
      </c>
    </row>
    <row r="11" spans="1:7" ht="15">
      <c r="A11" s="153" t="s">
        <v>76</v>
      </c>
      <c r="B11" s="154"/>
      <c r="C11" s="154"/>
      <c r="D11" s="154"/>
      <c r="E11" s="154"/>
      <c r="F11" s="41"/>
      <c r="G11" s="19"/>
    </row>
    <row r="12" spans="1:7" ht="15">
      <c r="A12" s="151" t="s">
        <v>77</v>
      </c>
      <c r="B12" s="152"/>
      <c r="C12" s="17">
        <v>1640</v>
      </c>
      <c r="D12" s="17" t="s">
        <v>15</v>
      </c>
      <c r="E12" s="13">
        <v>2</v>
      </c>
      <c r="F12" s="187"/>
      <c r="G12" s="19">
        <f>(C12*E12)*F12</f>
        <v>0</v>
      </c>
    </row>
    <row r="13" spans="1:7" ht="15">
      <c r="A13" s="147" t="s">
        <v>78</v>
      </c>
      <c r="B13" s="148"/>
      <c r="C13" s="17">
        <v>345</v>
      </c>
      <c r="D13" s="17" t="s">
        <v>15</v>
      </c>
      <c r="E13" s="13">
        <v>2</v>
      </c>
      <c r="F13" s="187"/>
      <c r="G13" s="19">
        <f>(C13*E13)*F13</f>
        <v>0</v>
      </c>
    </row>
    <row r="14" spans="1:7" ht="15">
      <c r="A14" s="147" t="s">
        <v>79</v>
      </c>
      <c r="B14" s="148"/>
      <c r="C14" s="17">
        <v>420</v>
      </c>
      <c r="D14" s="17" t="s">
        <v>15</v>
      </c>
      <c r="E14" s="13">
        <v>2</v>
      </c>
      <c r="F14" s="187"/>
      <c r="G14" s="19">
        <f>(C14*E14)*F14</f>
        <v>0</v>
      </c>
    </row>
    <row r="15" spans="1:7" ht="15">
      <c r="A15" s="147" t="s">
        <v>80</v>
      </c>
      <c r="B15" s="148"/>
      <c r="C15" s="17">
        <v>1555</v>
      </c>
      <c r="D15" s="17" t="s">
        <v>15</v>
      </c>
      <c r="E15" s="18">
        <v>1</v>
      </c>
      <c r="F15" s="187"/>
      <c r="G15" s="19">
        <f>(C15*E15)*F15</f>
        <v>0</v>
      </c>
    </row>
    <row r="16" spans="1:7" ht="15">
      <c r="A16" s="147" t="s">
        <v>81</v>
      </c>
      <c r="B16" s="148"/>
      <c r="C16" s="17"/>
      <c r="D16" s="17"/>
      <c r="E16" s="18"/>
      <c r="F16" s="41"/>
      <c r="G16" s="19"/>
    </row>
    <row r="17" spans="1:7" ht="15">
      <c r="A17" s="151" t="s">
        <v>82</v>
      </c>
      <c r="B17" s="152"/>
      <c r="C17" s="17">
        <v>490</v>
      </c>
      <c r="D17" s="17" t="s">
        <v>15</v>
      </c>
      <c r="E17" s="18">
        <v>1</v>
      </c>
      <c r="F17" s="187"/>
      <c r="G17" s="19">
        <f>(C17*E17)*F17</f>
        <v>0</v>
      </c>
    </row>
    <row r="18" spans="1:7" ht="15">
      <c r="A18" s="151" t="s">
        <v>83</v>
      </c>
      <c r="B18" s="152"/>
      <c r="C18" s="17">
        <v>47</v>
      </c>
      <c r="D18" s="17" t="s">
        <v>15</v>
      </c>
      <c r="E18" s="18">
        <v>1</v>
      </c>
      <c r="F18" s="187"/>
      <c r="G18" s="19">
        <f>(C18*E18)*F18</f>
        <v>0</v>
      </c>
    </row>
    <row r="19" spans="1:7" ht="15">
      <c r="A19" s="147" t="s">
        <v>84</v>
      </c>
      <c r="B19" s="148"/>
      <c r="C19" s="18">
        <v>267</v>
      </c>
      <c r="D19" s="17" t="s">
        <v>85</v>
      </c>
      <c r="E19" s="18">
        <v>1</v>
      </c>
      <c r="F19" s="187"/>
      <c r="G19" s="19">
        <f>(C19*E19)*F19</f>
        <v>0</v>
      </c>
    </row>
    <row r="20" spans="1:7" ht="15">
      <c r="A20" s="147" t="s">
        <v>86</v>
      </c>
      <c r="B20" s="148"/>
      <c r="C20" s="18">
        <v>1576</v>
      </c>
      <c r="D20" s="17" t="s">
        <v>85</v>
      </c>
      <c r="E20" s="18">
        <v>1</v>
      </c>
      <c r="F20" s="187"/>
      <c r="G20" s="19">
        <f>(C20*E20)*F20</f>
        <v>0</v>
      </c>
    </row>
    <row r="21" spans="1:7" ht="15">
      <c r="A21" s="147" t="s">
        <v>87</v>
      </c>
      <c r="B21" s="148"/>
      <c r="C21" s="17"/>
      <c r="D21" s="17"/>
      <c r="E21" s="18"/>
      <c r="F21" s="41"/>
      <c r="G21" s="19"/>
    </row>
    <row r="22" spans="1:7" ht="15">
      <c r="A22" s="147" t="s">
        <v>88</v>
      </c>
      <c r="B22" s="148"/>
      <c r="C22" s="17">
        <v>500</v>
      </c>
      <c r="D22" s="17" t="s">
        <v>15</v>
      </c>
      <c r="E22" s="18">
        <v>1</v>
      </c>
      <c r="F22" s="187"/>
      <c r="G22" s="19">
        <f>(C22*E22)*F22</f>
        <v>0</v>
      </c>
    </row>
    <row r="23" spans="1:7" ht="15">
      <c r="A23" s="147" t="s">
        <v>89</v>
      </c>
      <c r="B23" s="148"/>
      <c r="C23" s="17">
        <v>103</v>
      </c>
      <c r="D23" s="17" t="s">
        <v>15</v>
      </c>
      <c r="E23" s="18">
        <v>1</v>
      </c>
      <c r="F23" s="187"/>
      <c r="G23" s="19">
        <f aca="true" t="shared" si="0" ref="G23:G36">(C23*E23)*F23</f>
        <v>0</v>
      </c>
    </row>
    <row r="24" spans="1:7" ht="13.5" customHeight="1">
      <c r="A24" s="147" t="s">
        <v>90</v>
      </c>
      <c r="B24" s="148"/>
      <c r="C24" s="17">
        <v>101.8</v>
      </c>
      <c r="D24" s="17" t="s">
        <v>15</v>
      </c>
      <c r="E24" s="18">
        <v>1</v>
      </c>
      <c r="F24" s="187"/>
      <c r="G24" s="19">
        <f t="shared" si="0"/>
        <v>0</v>
      </c>
    </row>
    <row r="25" spans="1:7" ht="15">
      <c r="A25" s="147" t="s">
        <v>91</v>
      </c>
      <c r="B25" s="148"/>
      <c r="C25" s="17">
        <v>57</v>
      </c>
      <c r="D25" s="17" t="s">
        <v>92</v>
      </c>
      <c r="E25" s="18">
        <v>1</v>
      </c>
      <c r="F25" s="187"/>
      <c r="G25" s="19">
        <f t="shared" si="0"/>
        <v>0</v>
      </c>
    </row>
    <row r="26" spans="1:7" ht="15">
      <c r="A26" s="147" t="s">
        <v>93</v>
      </c>
      <c r="B26" s="148"/>
      <c r="C26" s="17">
        <v>16</v>
      </c>
      <c r="D26" s="17" t="s">
        <v>94</v>
      </c>
      <c r="E26" s="18">
        <v>1</v>
      </c>
      <c r="F26" s="187"/>
      <c r="G26" s="19">
        <f t="shared" si="0"/>
        <v>0</v>
      </c>
    </row>
    <row r="27" spans="1:7" ht="15">
      <c r="A27" s="156" t="s">
        <v>95</v>
      </c>
      <c r="B27" s="157"/>
      <c r="C27" s="17">
        <v>2</v>
      </c>
      <c r="D27" s="17" t="s">
        <v>94</v>
      </c>
      <c r="E27" s="18">
        <v>1</v>
      </c>
      <c r="F27" s="187"/>
      <c r="G27" s="19">
        <f t="shared" si="0"/>
        <v>0</v>
      </c>
    </row>
    <row r="28" spans="1:7" ht="15">
      <c r="A28" s="147" t="s">
        <v>96</v>
      </c>
      <c r="B28" s="148"/>
      <c r="C28" s="17">
        <v>1</v>
      </c>
      <c r="D28" s="17" t="s">
        <v>94</v>
      </c>
      <c r="E28" s="18">
        <v>1</v>
      </c>
      <c r="F28" s="187"/>
      <c r="G28" s="19">
        <f t="shared" si="0"/>
        <v>0</v>
      </c>
    </row>
    <row r="29" spans="1:7" ht="15">
      <c r="A29" s="147" t="s">
        <v>97</v>
      </c>
      <c r="B29" s="148"/>
      <c r="C29" s="17">
        <v>807</v>
      </c>
      <c r="D29" s="17" t="s">
        <v>15</v>
      </c>
      <c r="E29" s="18">
        <v>1</v>
      </c>
      <c r="F29" s="187"/>
      <c r="G29" s="19">
        <f t="shared" si="0"/>
        <v>0</v>
      </c>
    </row>
    <row r="30" spans="1:7" ht="15">
      <c r="A30" s="147" t="s">
        <v>98</v>
      </c>
      <c r="B30" s="148"/>
      <c r="C30" s="17">
        <v>131</v>
      </c>
      <c r="D30" s="17" t="s">
        <v>15</v>
      </c>
      <c r="E30" s="18">
        <v>2</v>
      </c>
      <c r="F30" s="187"/>
      <c r="G30" s="19">
        <f t="shared" si="0"/>
        <v>0</v>
      </c>
    </row>
    <row r="31" spans="1:7" ht="15">
      <c r="A31" s="147" t="s">
        <v>99</v>
      </c>
      <c r="B31" s="155"/>
      <c r="C31" s="116">
        <v>1</v>
      </c>
      <c r="D31" s="17" t="s">
        <v>100</v>
      </c>
      <c r="E31" s="18">
        <v>5</v>
      </c>
      <c r="F31" s="187"/>
      <c r="G31" s="34">
        <f t="shared" si="0"/>
        <v>0</v>
      </c>
    </row>
    <row r="32" spans="1:7" ht="15">
      <c r="A32" s="27" t="s">
        <v>101</v>
      </c>
      <c r="B32" s="53"/>
      <c r="C32" s="54">
        <v>10</v>
      </c>
      <c r="D32" s="17" t="s">
        <v>94</v>
      </c>
      <c r="E32" s="18">
        <v>1</v>
      </c>
      <c r="F32" s="187"/>
      <c r="G32" s="19">
        <f t="shared" si="0"/>
        <v>0</v>
      </c>
    </row>
    <row r="33" spans="1:7" ht="15">
      <c r="A33" s="32" t="s">
        <v>102</v>
      </c>
      <c r="B33" s="53"/>
      <c r="C33" s="17">
        <v>30</v>
      </c>
      <c r="D33" s="17" t="s">
        <v>94</v>
      </c>
      <c r="E33" s="18">
        <v>1</v>
      </c>
      <c r="F33" s="187"/>
      <c r="G33" s="34">
        <f t="shared" si="0"/>
        <v>0</v>
      </c>
    </row>
    <row r="34" spans="1:7" ht="15">
      <c r="A34" s="32" t="s">
        <v>182</v>
      </c>
      <c r="B34" s="53"/>
      <c r="C34" s="17">
        <v>15</v>
      </c>
      <c r="D34" s="17" t="s">
        <v>94</v>
      </c>
      <c r="E34" s="18">
        <v>1</v>
      </c>
      <c r="F34" s="187"/>
      <c r="G34" s="34">
        <f t="shared" si="0"/>
        <v>0</v>
      </c>
    </row>
    <row r="35" spans="1:7" ht="15">
      <c r="A35" s="32" t="s">
        <v>103</v>
      </c>
      <c r="B35" s="53"/>
      <c r="C35" s="17">
        <v>10</v>
      </c>
      <c r="D35" s="17" t="s">
        <v>94</v>
      </c>
      <c r="E35" s="18">
        <v>1</v>
      </c>
      <c r="F35" s="187"/>
      <c r="G35" s="34">
        <f t="shared" si="0"/>
        <v>0</v>
      </c>
    </row>
    <row r="36" spans="1:7" ht="15">
      <c r="A36" s="32" t="s">
        <v>104</v>
      </c>
      <c r="B36" s="53"/>
      <c r="C36" s="17">
        <v>345.5</v>
      </c>
      <c r="D36" s="17" t="s">
        <v>15</v>
      </c>
      <c r="E36" s="55">
        <v>1</v>
      </c>
      <c r="F36" s="187"/>
      <c r="G36" s="34">
        <f t="shared" si="0"/>
        <v>0</v>
      </c>
    </row>
    <row r="37" spans="1:7" ht="15">
      <c r="A37" s="27" t="s">
        <v>105</v>
      </c>
      <c r="B37" s="53"/>
      <c r="C37" s="54"/>
      <c r="D37" s="17"/>
      <c r="E37" s="18"/>
      <c r="F37" s="41"/>
      <c r="G37" s="19"/>
    </row>
    <row r="38" spans="1:7" ht="15">
      <c r="A38" s="32" t="s">
        <v>106</v>
      </c>
      <c r="B38" s="53"/>
      <c r="C38" s="18">
        <v>500</v>
      </c>
      <c r="D38" s="17" t="s">
        <v>85</v>
      </c>
      <c r="E38" s="18">
        <v>1</v>
      </c>
      <c r="F38" s="189"/>
      <c r="G38" s="34">
        <f>(C38*E38)*F38</f>
        <v>0</v>
      </c>
    </row>
    <row r="39" spans="1:7" ht="15">
      <c r="A39" s="32" t="s">
        <v>107</v>
      </c>
      <c r="B39" s="53"/>
      <c r="C39" s="18">
        <v>1000</v>
      </c>
      <c r="D39" s="17" t="s">
        <v>85</v>
      </c>
      <c r="E39" s="18">
        <v>1</v>
      </c>
      <c r="F39" s="189"/>
      <c r="G39" s="34">
        <f aca="true" t="shared" si="1" ref="G39:G40">(C39*E39)*F39</f>
        <v>0</v>
      </c>
    </row>
    <row r="40" spans="1:7" ht="15">
      <c r="A40" s="32" t="s">
        <v>108</v>
      </c>
      <c r="B40" s="53"/>
      <c r="C40" s="18">
        <v>100</v>
      </c>
      <c r="D40" s="17" t="s">
        <v>85</v>
      </c>
      <c r="E40" s="18">
        <v>1</v>
      </c>
      <c r="F40" s="188"/>
      <c r="G40" s="19">
        <f t="shared" si="1"/>
        <v>0</v>
      </c>
    </row>
    <row r="41" spans="1:3" ht="15.75" thickBot="1">
      <c r="A41" s="147"/>
      <c r="B41" s="160"/>
      <c r="C41" s="114"/>
    </row>
    <row r="42" spans="1:7" ht="16.5" thickBot="1">
      <c r="A42" s="236" t="s">
        <v>109</v>
      </c>
      <c r="B42" s="237"/>
      <c r="C42" s="238"/>
      <c r="D42" s="237"/>
      <c r="E42" s="237"/>
      <c r="F42" s="238"/>
      <c r="G42" s="221">
        <f>SUM(G10:G40)</f>
        <v>0</v>
      </c>
    </row>
    <row r="43" spans="1:7" ht="15.75" thickBot="1">
      <c r="A43" s="56"/>
      <c r="B43" s="56"/>
      <c r="C43" s="48"/>
      <c r="D43" s="57"/>
      <c r="E43" s="57"/>
      <c r="F43" s="48"/>
      <c r="G43" s="48"/>
    </row>
    <row r="44" spans="1:7" ht="15">
      <c r="A44" s="233" t="s">
        <v>39</v>
      </c>
      <c r="B44" s="234"/>
      <c r="C44" s="234"/>
      <c r="D44" s="234"/>
      <c r="E44" s="234"/>
      <c r="F44" s="234"/>
      <c r="G44" s="235"/>
    </row>
    <row r="45" spans="1:7" ht="15">
      <c r="A45" s="158" t="s">
        <v>74</v>
      </c>
      <c r="B45" s="159"/>
      <c r="C45" s="17"/>
      <c r="D45" s="17"/>
      <c r="E45" s="18"/>
      <c r="F45" s="17"/>
      <c r="G45" s="19"/>
    </row>
    <row r="46" spans="1:7" ht="15">
      <c r="A46" s="158" t="s">
        <v>75</v>
      </c>
      <c r="B46" s="159"/>
      <c r="C46" s="17">
        <v>101</v>
      </c>
      <c r="D46" s="17" t="s">
        <v>15</v>
      </c>
      <c r="E46" s="18">
        <v>1</v>
      </c>
      <c r="F46" s="187"/>
      <c r="G46" s="19">
        <f aca="true" t="shared" si="2" ref="G46:G56">(C46*E46)*F46</f>
        <v>0</v>
      </c>
    </row>
    <row r="47" spans="1:7" ht="15">
      <c r="A47" s="161" t="s">
        <v>76</v>
      </c>
      <c r="B47" s="162"/>
      <c r="C47" s="162"/>
      <c r="D47" s="162"/>
      <c r="E47" s="162"/>
      <c r="F47" s="41"/>
      <c r="G47" s="19"/>
    </row>
    <row r="48" spans="1:7" ht="15">
      <c r="A48" s="158" t="s">
        <v>110</v>
      </c>
      <c r="B48" s="159"/>
      <c r="C48" s="17">
        <v>413</v>
      </c>
      <c r="D48" s="17" t="s">
        <v>15</v>
      </c>
      <c r="E48" s="18">
        <v>2</v>
      </c>
      <c r="F48" s="187"/>
      <c r="G48" s="19">
        <f t="shared" si="2"/>
        <v>0</v>
      </c>
    </row>
    <row r="49" spans="1:7" ht="15">
      <c r="A49" s="158" t="s">
        <v>111</v>
      </c>
      <c r="B49" s="159"/>
      <c r="C49" s="17">
        <v>113</v>
      </c>
      <c r="D49" s="17" t="s">
        <v>15</v>
      </c>
      <c r="E49" s="18">
        <v>2</v>
      </c>
      <c r="F49" s="187"/>
      <c r="G49" s="19">
        <f t="shared" si="2"/>
        <v>0</v>
      </c>
    </row>
    <row r="50" spans="1:7" ht="15">
      <c r="A50" s="158" t="s">
        <v>112</v>
      </c>
      <c r="B50" s="159"/>
      <c r="C50" s="18">
        <v>103</v>
      </c>
      <c r="D50" s="17" t="s">
        <v>85</v>
      </c>
      <c r="E50" s="18">
        <v>1</v>
      </c>
      <c r="F50" s="187"/>
      <c r="G50" s="19">
        <f>(C50*E50)*F50</f>
        <v>0</v>
      </c>
    </row>
    <row r="51" spans="1:7" ht="15">
      <c r="A51" s="158" t="s">
        <v>113</v>
      </c>
      <c r="B51" s="159"/>
      <c r="C51" s="17">
        <v>8</v>
      </c>
      <c r="D51" s="17" t="s">
        <v>114</v>
      </c>
      <c r="E51" s="18">
        <v>1</v>
      </c>
      <c r="F51" s="187"/>
      <c r="G51" s="19">
        <f t="shared" si="2"/>
        <v>0</v>
      </c>
    </row>
    <row r="52" spans="1:7" ht="15">
      <c r="A52" s="158" t="s">
        <v>115</v>
      </c>
      <c r="B52" s="159"/>
      <c r="C52" s="17">
        <v>1</v>
      </c>
      <c r="D52" s="17" t="s">
        <v>114</v>
      </c>
      <c r="E52" s="18">
        <v>1</v>
      </c>
      <c r="F52" s="187"/>
      <c r="G52" s="19">
        <f t="shared" si="2"/>
        <v>0</v>
      </c>
    </row>
    <row r="53" spans="1:7" ht="15">
      <c r="A53" s="158" t="s">
        <v>116</v>
      </c>
      <c r="B53" s="159"/>
      <c r="C53" s="17">
        <v>1</v>
      </c>
      <c r="D53" s="17" t="s">
        <v>114</v>
      </c>
      <c r="E53" s="18">
        <v>1</v>
      </c>
      <c r="F53" s="187"/>
      <c r="G53" s="19">
        <f t="shared" si="2"/>
        <v>0</v>
      </c>
    </row>
    <row r="54" spans="1:7" ht="15">
      <c r="A54" s="158" t="s">
        <v>117</v>
      </c>
      <c r="B54" s="159"/>
      <c r="C54" s="17">
        <v>75</v>
      </c>
      <c r="D54" s="17" t="s">
        <v>15</v>
      </c>
      <c r="E54" s="18">
        <v>1</v>
      </c>
      <c r="F54" s="187"/>
      <c r="G54" s="19">
        <f t="shared" si="2"/>
        <v>0</v>
      </c>
    </row>
    <row r="55" spans="1:7" ht="15">
      <c r="A55" s="158" t="s">
        <v>118</v>
      </c>
      <c r="B55" s="159"/>
      <c r="C55" s="17">
        <v>50</v>
      </c>
      <c r="D55" s="17" t="s">
        <v>15</v>
      </c>
      <c r="E55" s="18">
        <v>1</v>
      </c>
      <c r="F55" s="187"/>
      <c r="G55" s="19">
        <f t="shared" si="2"/>
        <v>0</v>
      </c>
    </row>
    <row r="56" spans="1:7" ht="15">
      <c r="A56" s="158" t="s">
        <v>119</v>
      </c>
      <c r="B56" s="159"/>
      <c r="C56" s="18">
        <v>21</v>
      </c>
      <c r="D56" s="17" t="s">
        <v>85</v>
      </c>
      <c r="E56" s="18">
        <v>1</v>
      </c>
      <c r="F56" s="187"/>
      <c r="G56" s="19">
        <f t="shared" si="2"/>
        <v>0</v>
      </c>
    </row>
    <row r="57" spans="1:7" ht="15">
      <c r="A57" s="158" t="s">
        <v>120</v>
      </c>
      <c r="B57" s="159"/>
      <c r="C57" s="18">
        <v>21</v>
      </c>
      <c r="D57" s="17" t="s">
        <v>85</v>
      </c>
      <c r="E57" s="18">
        <v>1</v>
      </c>
      <c r="F57" s="187"/>
      <c r="G57" s="19">
        <f>(C57*E57)*F57</f>
        <v>0</v>
      </c>
    </row>
    <row r="58" spans="1:7" ht="16.5" thickBot="1">
      <c r="A58" s="239" t="s">
        <v>121</v>
      </c>
      <c r="B58" s="240"/>
      <c r="C58" s="240"/>
      <c r="D58" s="240"/>
      <c r="E58" s="240"/>
      <c r="F58" s="241"/>
      <c r="G58" s="242">
        <f>SUM(G46:G57)</f>
        <v>0</v>
      </c>
    </row>
    <row r="59" spans="1:6" ht="15.75" thickBot="1">
      <c r="A59" s="58"/>
      <c r="B59" s="59"/>
      <c r="C59" s="59"/>
      <c r="D59" s="59"/>
      <c r="E59" s="59"/>
      <c r="F59" s="59"/>
    </row>
    <row r="60" spans="1:7" ht="21" thickBot="1">
      <c r="A60" s="243" t="s">
        <v>122</v>
      </c>
      <c r="B60" s="244"/>
      <c r="C60" s="245"/>
      <c r="D60" s="246"/>
      <c r="E60" s="246"/>
      <c r="F60" s="247"/>
      <c r="G60" s="221">
        <f>G42+G58</f>
        <v>0</v>
      </c>
    </row>
    <row r="61" spans="1:7" ht="19.5" thickBot="1">
      <c r="A61" s="248" t="s">
        <v>54</v>
      </c>
      <c r="B61" s="249"/>
      <c r="C61" s="249"/>
      <c r="D61" s="249"/>
      <c r="E61" s="249"/>
      <c r="F61" s="249"/>
      <c r="G61" s="250">
        <f>G60*4</f>
        <v>0</v>
      </c>
    </row>
    <row r="62" spans="1:7" ht="15">
      <c r="A62" s="60" t="s">
        <v>183</v>
      </c>
      <c r="B62" s="61"/>
      <c r="C62" s="62"/>
      <c r="D62" s="61"/>
      <c r="E62" s="61"/>
      <c r="F62" s="62"/>
      <c r="G62" s="63"/>
    </row>
    <row r="63" spans="1:7" ht="15">
      <c r="A63" s="166" t="s">
        <v>123</v>
      </c>
      <c r="B63" s="166"/>
      <c r="C63" s="166"/>
      <c r="D63" s="166"/>
      <c r="E63" s="58"/>
      <c r="F63" s="64"/>
      <c r="G63" s="64"/>
    </row>
    <row r="64" spans="1:6" ht="15">
      <c r="A64" s="163" t="s">
        <v>124</v>
      </c>
      <c r="B64" s="163"/>
      <c r="C64" s="164"/>
      <c r="D64" s="164"/>
      <c r="E64" s="164"/>
      <c r="F64" s="164"/>
    </row>
    <row r="65" spans="1:6" ht="15">
      <c r="A65" s="164" t="s">
        <v>125</v>
      </c>
      <c r="B65" s="165"/>
      <c r="C65" s="165"/>
      <c r="D65" s="165"/>
      <c r="E65" s="165"/>
      <c r="F65" s="165"/>
    </row>
    <row r="67" ht="15">
      <c r="A67" s="9" t="s">
        <v>193</v>
      </c>
    </row>
  </sheetData>
  <sheetProtection password="CC06" sheet="1" objects="1" scenarios="1"/>
  <mergeCells count="53">
    <mergeCell ref="A64:F64"/>
    <mergeCell ref="A65:F65"/>
    <mergeCell ref="A55:B55"/>
    <mergeCell ref="A56:B56"/>
    <mergeCell ref="A57:B57"/>
    <mergeCell ref="A58:F58"/>
    <mergeCell ref="A61:F61"/>
    <mergeCell ref="A63:D63"/>
    <mergeCell ref="A54:B54"/>
    <mergeCell ref="A41:B41"/>
    <mergeCell ref="A44:G44"/>
    <mergeCell ref="A45:B45"/>
    <mergeCell ref="A46:B46"/>
    <mergeCell ref="A47:E47"/>
    <mergeCell ref="A48:B48"/>
    <mergeCell ref="A49:B49"/>
    <mergeCell ref="A50:B50"/>
    <mergeCell ref="A51:B51"/>
    <mergeCell ref="A52:B52"/>
    <mergeCell ref="A53:B53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8:G8"/>
    <mergeCell ref="A9:B9"/>
    <mergeCell ref="A10:B10"/>
    <mergeCell ref="A11:E11"/>
    <mergeCell ref="A12:B12"/>
    <mergeCell ref="A13:B13"/>
    <mergeCell ref="A14:B14"/>
    <mergeCell ref="A15:B15"/>
    <mergeCell ref="A16:B16"/>
    <mergeCell ref="A17:B17"/>
    <mergeCell ref="A18:B18"/>
    <mergeCell ref="F1:G1"/>
    <mergeCell ref="A2:G2"/>
    <mergeCell ref="A3:G3"/>
    <mergeCell ref="A5:B7"/>
    <mergeCell ref="C5:C7"/>
    <mergeCell ref="D5:D7"/>
    <mergeCell ref="E5:E7"/>
    <mergeCell ref="F5:F7"/>
    <mergeCell ref="G5:G7"/>
  </mergeCells>
  <printOptions/>
  <pageMargins left="0.7" right="0.7" top="0.787401575" bottom="0.787401575" header="0.3" footer="0.3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90" zoomScaleNormal="90" workbookViewId="0" topLeftCell="A1">
      <selection activeCell="D5" sqref="D5:D12"/>
    </sheetView>
  </sheetViews>
  <sheetFormatPr defaultColWidth="9.140625" defaultRowHeight="15"/>
  <cols>
    <col min="1" max="1" width="70.140625" style="9" customWidth="1"/>
    <col min="2" max="2" width="14.57421875" style="9" customWidth="1"/>
    <col min="3" max="3" width="9.140625" style="9" customWidth="1"/>
    <col min="4" max="4" width="11.28125" style="9" customWidth="1"/>
    <col min="5" max="6" width="10.00390625" style="9" bestFit="1" customWidth="1"/>
    <col min="7" max="16384" width="9.140625" style="9" customWidth="1"/>
  </cols>
  <sheetData>
    <row r="1" spans="1:6" ht="16.5" thickBot="1">
      <c r="A1" s="7" t="s">
        <v>2</v>
      </c>
      <c r="E1" s="136" t="s">
        <v>126</v>
      </c>
      <c r="F1" s="136"/>
    </row>
    <row r="2" spans="1:6" ht="19.5" thickBot="1">
      <c r="A2" s="251" t="s">
        <v>127</v>
      </c>
      <c r="B2" s="252"/>
      <c r="C2" s="252"/>
      <c r="D2" s="252"/>
      <c r="E2" s="252"/>
      <c r="F2" s="253"/>
    </row>
    <row r="3" ht="14.45" thickBot="1"/>
    <row r="4" spans="1:6" ht="36.75" thickBot="1">
      <c r="A4" s="65" t="s">
        <v>128</v>
      </c>
      <c r="B4" s="66" t="s">
        <v>129</v>
      </c>
      <c r="C4" s="66" t="s">
        <v>8</v>
      </c>
      <c r="D4" s="66" t="s">
        <v>10</v>
      </c>
      <c r="E4" s="66" t="s">
        <v>11</v>
      </c>
      <c r="F4" s="67" t="s">
        <v>73</v>
      </c>
    </row>
    <row r="5" spans="1:6" ht="15">
      <c r="A5" s="68" t="s">
        <v>196</v>
      </c>
      <c r="B5" s="69">
        <v>220</v>
      </c>
      <c r="C5" s="69" t="s">
        <v>85</v>
      </c>
      <c r="D5" s="263"/>
      <c r="E5" s="70">
        <f>B5*D5</f>
        <v>0</v>
      </c>
      <c r="F5" s="71">
        <f>E5*12</f>
        <v>0</v>
      </c>
    </row>
    <row r="6" spans="1:6" ht="15">
      <c r="A6" s="72" t="s">
        <v>130</v>
      </c>
      <c r="B6" s="73">
        <v>3</v>
      </c>
      <c r="C6" s="73" t="s">
        <v>85</v>
      </c>
      <c r="D6" s="264"/>
      <c r="E6" s="74">
        <f aca="true" t="shared" si="0" ref="E6:E12">B6*D6</f>
        <v>0</v>
      </c>
      <c r="F6" s="75">
        <f aca="true" t="shared" si="1" ref="F6:F12">E6*12</f>
        <v>0</v>
      </c>
    </row>
    <row r="7" spans="1:6" ht="15">
      <c r="A7" s="76" t="s">
        <v>131</v>
      </c>
      <c r="B7" s="73">
        <v>7</v>
      </c>
      <c r="C7" s="73" t="s">
        <v>85</v>
      </c>
      <c r="D7" s="264"/>
      <c r="E7" s="74">
        <f t="shared" si="0"/>
        <v>0</v>
      </c>
      <c r="F7" s="75">
        <f t="shared" si="1"/>
        <v>0</v>
      </c>
    </row>
    <row r="8" spans="1:6" ht="15" customHeight="1">
      <c r="A8" s="76" t="s">
        <v>132</v>
      </c>
      <c r="B8" s="73">
        <v>11</v>
      </c>
      <c r="C8" s="73" t="s">
        <v>133</v>
      </c>
      <c r="D8" s="264"/>
      <c r="E8" s="74">
        <f t="shared" si="0"/>
        <v>0</v>
      </c>
      <c r="F8" s="75">
        <f t="shared" si="1"/>
        <v>0</v>
      </c>
    </row>
    <row r="9" spans="1:6" ht="15">
      <c r="A9" s="76" t="s">
        <v>134</v>
      </c>
      <c r="B9" s="73">
        <v>2</v>
      </c>
      <c r="C9" s="73" t="s">
        <v>85</v>
      </c>
      <c r="D9" s="264"/>
      <c r="E9" s="74">
        <f t="shared" si="0"/>
        <v>0</v>
      </c>
      <c r="F9" s="75">
        <f t="shared" si="1"/>
        <v>0</v>
      </c>
    </row>
    <row r="10" spans="1:6" ht="15">
      <c r="A10" s="76" t="s">
        <v>135</v>
      </c>
      <c r="B10" s="73">
        <v>2</v>
      </c>
      <c r="C10" s="73" t="s">
        <v>85</v>
      </c>
      <c r="D10" s="264"/>
      <c r="E10" s="74">
        <f t="shared" si="0"/>
        <v>0</v>
      </c>
      <c r="F10" s="75">
        <f t="shared" si="1"/>
        <v>0</v>
      </c>
    </row>
    <row r="11" spans="1:6" ht="15">
      <c r="A11" s="77" t="s">
        <v>136</v>
      </c>
      <c r="B11" s="78">
        <v>1</v>
      </c>
      <c r="C11" s="78" t="s">
        <v>85</v>
      </c>
      <c r="D11" s="265"/>
      <c r="E11" s="79">
        <f t="shared" si="0"/>
        <v>0</v>
      </c>
      <c r="F11" s="80">
        <f t="shared" si="1"/>
        <v>0</v>
      </c>
    </row>
    <row r="12" spans="1:6" ht="15.75" thickBot="1">
      <c r="A12" s="81" t="s">
        <v>137</v>
      </c>
      <c r="B12" s="82">
        <v>2</v>
      </c>
      <c r="C12" s="83" t="s">
        <v>85</v>
      </c>
      <c r="D12" s="266"/>
      <c r="E12" s="84">
        <f t="shared" si="0"/>
        <v>0</v>
      </c>
      <c r="F12" s="85">
        <f t="shared" si="1"/>
        <v>0</v>
      </c>
    </row>
    <row r="13" spans="1:6" ht="16.5" thickBot="1">
      <c r="A13" s="254" t="s">
        <v>138</v>
      </c>
      <c r="B13" s="255"/>
      <c r="C13" s="255"/>
      <c r="D13" s="256"/>
      <c r="E13" s="257">
        <f>SUM(E5:E12)</f>
        <v>0</v>
      </c>
      <c r="F13" s="86"/>
    </row>
    <row r="14" spans="1:6" ht="19.5" thickBot="1">
      <c r="A14" s="258" t="s">
        <v>139</v>
      </c>
      <c r="B14" s="259"/>
      <c r="C14" s="259"/>
      <c r="D14" s="260"/>
      <c r="E14" s="261"/>
      <c r="F14" s="221">
        <f>SUM(F5:F12)</f>
        <v>0</v>
      </c>
    </row>
    <row r="15" spans="1:6" ht="19.5" thickBot="1">
      <c r="A15" s="222" t="s">
        <v>54</v>
      </c>
      <c r="B15" s="224"/>
      <c r="C15" s="224"/>
      <c r="D15" s="262"/>
      <c r="E15" s="224"/>
      <c r="F15" s="221">
        <f>F14*4</f>
        <v>0</v>
      </c>
    </row>
    <row r="16" ht="13.9">
      <c r="A16" s="87" t="s">
        <v>140</v>
      </c>
    </row>
    <row r="17" ht="15">
      <c r="A17" s="9" t="s">
        <v>141</v>
      </c>
    </row>
    <row r="18" ht="15">
      <c r="A18" s="9" t="s">
        <v>142</v>
      </c>
    </row>
    <row r="19" ht="15">
      <c r="A19" s="9" t="s">
        <v>143</v>
      </c>
    </row>
    <row r="20" ht="15">
      <c r="A20" s="9" t="s">
        <v>144</v>
      </c>
    </row>
    <row r="22" ht="15">
      <c r="A22" s="9" t="s">
        <v>193</v>
      </c>
    </row>
  </sheetData>
  <sheetProtection password="CC06" sheet="1" objects="1" scenarios="1"/>
  <mergeCells count="2">
    <mergeCell ref="E1:F1"/>
    <mergeCell ref="A2:F2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zoomScale="90" zoomScaleNormal="90" workbookViewId="0" topLeftCell="A1">
      <selection activeCell="E6" sqref="E6:E18"/>
    </sheetView>
  </sheetViews>
  <sheetFormatPr defaultColWidth="9.140625" defaultRowHeight="15"/>
  <cols>
    <col min="1" max="1" width="3.57421875" style="9" customWidth="1"/>
    <col min="2" max="2" width="88.140625" style="9" customWidth="1"/>
    <col min="3" max="3" width="9.8515625" style="9" customWidth="1"/>
    <col min="4" max="4" width="13.421875" style="9" customWidth="1"/>
    <col min="5" max="5" width="15.140625" style="9" customWidth="1"/>
    <col min="6" max="6" width="17.421875" style="9" bestFit="1" customWidth="1"/>
    <col min="7" max="16384" width="9.140625" style="9" customWidth="1"/>
  </cols>
  <sheetData>
    <row r="1" spans="2:6" ht="16.5" thickBot="1">
      <c r="B1" s="88" t="s">
        <v>2</v>
      </c>
      <c r="C1" s="89"/>
      <c r="D1" s="89"/>
      <c r="E1" s="90"/>
      <c r="F1" s="90" t="s">
        <v>145</v>
      </c>
    </row>
    <row r="2" spans="2:6" ht="20.25" customHeight="1">
      <c r="B2" s="167" t="s">
        <v>146</v>
      </c>
      <c r="C2" s="168"/>
      <c r="D2" s="168"/>
      <c r="E2" s="168"/>
      <c r="F2" s="169"/>
    </row>
    <row r="3" spans="2:6" ht="23.25" thickBot="1">
      <c r="B3" s="170" t="s">
        <v>147</v>
      </c>
      <c r="C3" s="171"/>
      <c r="D3" s="171"/>
      <c r="E3" s="171"/>
      <c r="F3" s="172"/>
    </row>
    <row r="4" spans="2:6" ht="57.75" customHeight="1" thickBot="1">
      <c r="B4" s="91" t="s">
        <v>128</v>
      </c>
      <c r="C4" s="92" t="s">
        <v>8</v>
      </c>
      <c r="D4" s="92" t="s">
        <v>148</v>
      </c>
      <c r="E4" s="92" t="s">
        <v>149</v>
      </c>
      <c r="F4" s="93" t="s">
        <v>150</v>
      </c>
    </row>
    <row r="5" spans="2:6" ht="15.75">
      <c r="B5" s="94" t="s">
        <v>151</v>
      </c>
      <c r="C5" s="95"/>
      <c r="D5" s="96"/>
      <c r="E5" s="96"/>
      <c r="F5" s="97"/>
    </row>
    <row r="6" spans="2:6" ht="15">
      <c r="B6" s="98" t="s">
        <v>152</v>
      </c>
      <c r="C6" s="99" t="s">
        <v>153</v>
      </c>
      <c r="D6" s="100">
        <v>52</v>
      </c>
      <c r="E6" s="101"/>
      <c r="F6" s="102">
        <f aca="true" t="shared" si="0" ref="F6:F18">D6*E6*4</f>
        <v>0</v>
      </c>
    </row>
    <row r="7" spans="2:6" ht="15">
      <c r="B7" s="98" t="s">
        <v>154</v>
      </c>
      <c r="C7" s="99" t="s">
        <v>153</v>
      </c>
      <c r="D7" s="100">
        <v>26</v>
      </c>
      <c r="E7" s="101"/>
      <c r="F7" s="102">
        <f t="shared" si="0"/>
        <v>0</v>
      </c>
    </row>
    <row r="8" spans="2:6" ht="15">
      <c r="B8" s="98" t="s">
        <v>155</v>
      </c>
      <c r="C8" s="99" t="s">
        <v>156</v>
      </c>
      <c r="D8" s="100">
        <v>5000</v>
      </c>
      <c r="E8" s="101"/>
      <c r="F8" s="102">
        <f t="shared" si="0"/>
        <v>0</v>
      </c>
    </row>
    <row r="9" spans="2:6" ht="15">
      <c r="B9" s="98" t="s">
        <v>157</v>
      </c>
      <c r="C9" s="99" t="s">
        <v>153</v>
      </c>
      <c r="D9" s="100">
        <v>52</v>
      </c>
      <c r="E9" s="101"/>
      <c r="F9" s="102">
        <f t="shared" si="0"/>
        <v>0</v>
      </c>
    </row>
    <row r="10" spans="2:6" ht="15">
      <c r="B10" s="98" t="s">
        <v>158</v>
      </c>
      <c r="C10" s="99" t="s">
        <v>153</v>
      </c>
      <c r="D10" s="100">
        <v>26</v>
      </c>
      <c r="E10" s="101"/>
      <c r="F10" s="102">
        <f t="shared" si="0"/>
        <v>0</v>
      </c>
    </row>
    <row r="11" spans="2:6" ht="33">
      <c r="B11" s="98" t="s">
        <v>159</v>
      </c>
      <c r="C11" s="99" t="s">
        <v>153</v>
      </c>
      <c r="D11" s="100">
        <v>12</v>
      </c>
      <c r="E11" s="101"/>
      <c r="F11" s="102">
        <f t="shared" si="0"/>
        <v>0</v>
      </c>
    </row>
    <row r="12" spans="2:6" ht="15">
      <c r="B12" s="98" t="s">
        <v>160</v>
      </c>
      <c r="C12" s="99" t="s">
        <v>153</v>
      </c>
      <c r="D12" s="100">
        <v>4</v>
      </c>
      <c r="E12" s="101"/>
      <c r="F12" s="102">
        <f t="shared" si="0"/>
        <v>0</v>
      </c>
    </row>
    <row r="13" spans="2:6" ht="15">
      <c r="B13" s="103" t="s">
        <v>161</v>
      </c>
      <c r="C13" s="99" t="s">
        <v>156</v>
      </c>
      <c r="D13" s="100">
        <v>50</v>
      </c>
      <c r="E13" s="101"/>
      <c r="F13" s="102">
        <f t="shared" si="0"/>
        <v>0</v>
      </c>
    </row>
    <row r="14" spans="2:6" ht="15">
      <c r="B14" s="103" t="s">
        <v>162</v>
      </c>
      <c r="C14" s="99" t="s">
        <v>156</v>
      </c>
      <c r="D14" s="100">
        <v>150</v>
      </c>
      <c r="E14" s="101"/>
      <c r="F14" s="102">
        <f t="shared" si="0"/>
        <v>0</v>
      </c>
    </row>
    <row r="15" spans="2:6" ht="15">
      <c r="B15" s="103" t="s">
        <v>163</v>
      </c>
      <c r="C15" s="99" t="s">
        <v>156</v>
      </c>
      <c r="D15" s="100">
        <v>50</v>
      </c>
      <c r="E15" s="101"/>
      <c r="F15" s="102">
        <f t="shared" si="0"/>
        <v>0</v>
      </c>
    </row>
    <row r="16" spans="2:6" ht="15">
      <c r="B16" s="103" t="s">
        <v>164</v>
      </c>
      <c r="C16" s="99" t="s">
        <v>156</v>
      </c>
      <c r="D16" s="100">
        <v>50</v>
      </c>
      <c r="E16" s="101"/>
      <c r="F16" s="102">
        <f t="shared" si="0"/>
        <v>0</v>
      </c>
    </row>
    <row r="17" spans="2:6" ht="15">
      <c r="B17" s="103" t="s">
        <v>165</v>
      </c>
      <c r="C17" s="99" t="s">
        <v>156</v>
      </c>
      <c r="D17" s="100">
        <v>400</v>
      </c>
      <c r="E17" s="101"/>
      <c r="F17" s="102">
        <f t="shared" si="0"/>
        <v>0</v>
      </c>
    </row>
    <row r="18" spans="2:6" ht="15.75" thickBot="1">
      <c r="B18" s="103" t="s">
        <v>166</v>
      </c>
      <c r="C18" s="99" t="s">
        <v>156</v>
      </c>
      <c r="D18" s="100">
        <v>200</v>
      </c>
      <c r="E18" s="101"/>
      <c r="F18" s="102">
        <f t="shared" si="0"/>
        <v>0</v>
      </c>
    </row>
    <row r="19" spans="2:6" ht="19.5" thickBot="1">
      <c r="B19" s="173" t="s">
        <v>167</v>
      </c>
      <c r="C19" s="174"/>
      <c r="D19" s="174"/>
      <c r="E19" s="175"/>
      <c r="F19" s="104">
        <f>SUM(F6:F18)</f>
        <v>0</v>
      </c>
    </row>
  </sheetData>
  <sheetProtection password="CC06" sheet="1" objects="1" scenarios="1"/>
  <mergeCells count="3">
    <mergeCell ref="B2:F2"/>
    <mergeCell ref="B3:F3"/>
    <mergeCell ref="B19:E19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zoomScale="90" zoomScaleNormal="90" workbookViewId="0" topLeftCell="A1">
      <selection activeCell="E6" sqref="E6:E9"/>
    </sheetView>
  </sheetViews>
  <sheetFormatPr defaultColWidth="9.140625" defaultRowHeight="15"/>
  <cols>
    <col min="1" max="1" width="3.7109375" style="9" customWidth="1"/>
    <col min="2" max="2" width="64.8515625" style="9" customWidth="1"/>
    <col min="3" max="3" width="9.7109375" style="9" customWidth="1"/>
    <col min="4" max="4" width="13.7109375" style="9" customWidth="1"/>
    <col min="5" max="5" width="16.8515625" style="9" customWidth="1"/>
    <col min="6" max="6" width="19.00390625" style="9" customWidth="1"/>
    <col min="7" max="16384" width="9.140625" style="9" customWidth="1"/>
  </cols>
  <sheetData>
    <row r="1" spans="2:6" ht="16.5" thickBot="1">
      <c r="B1" s="88" t="s">
        <v>2</v>
      </c>
      <c r="C1" s="89"/>
      <c r="D1" s="89"/>
      <c r="E1" s="176" t="s">
        <v>168</v>
      </c>
      <c r="F1" s="176"/>
    </row>
    <row r="2" spans="2:6" ht="20.25">
      <c r="B2" s="167" t="s">
        <v>194</v>
      </c>
      <c r="C2" s="168"/>
      <c r="D2" s="168"/>
      <c r="E2" s="168"/>
      <c r="F2" s="169"/>
    </row>
    <row r="3" spans="2:6" ht="23.25" thickBot="1">
      <c r="B3" s="170" t="s">
        <v>147</v>
      </c>
      <c r="C3" s="171"/>
      <c r="D3" s="171"/>
      <c r="E3" s="171"/>
      <c r="F3" s="172"/>
    </row>
    <row r="4" spans="2:6" ht="57.75" thickBot="1">
      <c r="B4" s="91" t="s">
        <v>128</v>
      </c>
      <c r="C4" s="92" t="s">
        <v>8</v>
      </c>
      <c r="D4" s="92" t="s">
        <v>148</v>
      </c>
      <c r="E4" s="92" t="s">
        <v>149</v>
      </c>
      <c r="F4" s="93" t="s">
        <v>150</v>
      </c>
    </row>
    <row r="5" spans="2:6" ht="15">
      <c r="B5" s="105" t="s">
        <v>151</v>
      </c>
      <c r="C5" s="106"/>
      <c r="D5" s="107"/>
      <c r="E5" s="107"/>
      <c r="F5" s="108"/>
    </row>
    <row r="6" spans="2:6" ht="45">
      <c r="B6" s="98" t="s">
        <v>169</v>
      </c>
      <c r="C6" s="99" t="s">
        <v>170</v>
      </c>
      <c r="D6" s="100">
        <v>2</v>
      </c>
      <c r="E6" s="101"/>
      <c r="F6" s="102">
        <f>D6*E6*4</f>
        <v>0</v>
      </c>
    </row>
    <row r="7" spans="2:6" ht="45">
      <c r="B7" s="98" t="s">
        <v>171</v>
      </c>
      <c r="C7" s="99" t="s">
        <v>170</v>
      </c>
      <c r="D7" s="100">
        <v>2</v>
      </c>
      <c r="E7" s="101"/>
      <c r="F7" s="102">
        <f>D7*E7*4</f>
        <v>0</v>
      </c>
    </row>
    <row r="8" spans="2:6" ht="15">
      <c r="B8" s="98" t="s">
        <v>172</v>
      </c>
      <c r="C8" s="99" t="s">
        <v>170</v>
      </c>
      <c r="D8" s="109">
        <v>14</v>
      </c>
      <c r="E8" s="110"/>
      <c r="F8" s="102">
        <f aca="true" t="shared" si="0" ref="F8:F9">D8*E8*4</f>
        <v>0</v>
      </c>
    </row>
    <row r="9" spans="2:6" ht="15.75" thickBot="1">
      <c r="B9" s="111" t="s">
        <v>173</v>
      </c>
      <c r="C9" s="112" t="s">
        <v>114</v>
      </c>
      <c r="D9" s="109">
        <v>15</v>
      </c>
      <c r="E9" s="110"/>
      <c r="F9" s="102">
        <f t="shared" si="0"/>
        <v>0</v>
      </c>
    </row>
    <row r="10" spans="2:6" ht="19.5" thickBot="1">
      <c r="B10" s="173" t="s">
        <v>167</v>
      </c>
      <c r="C10" s="174"/>
      <c r="D10" s="174"/>
      <c r="E10" s="175"/>
      <c r="F10" s="104">
        <f>SUM(F6:F9)</f>
        <v>0</v>
      </c>
    </row>
    <row r="13" ht="15">
      <c r="B13" s="115" t="s">
        <v>195</v>
      </c>
    </row>
  </sheetData>
  <sheetProtection password="CC06" sheet="1" objects="1" scenarios="1"/>
  <mergeCells count="4">
    <mergeCell ref="E1:F1"/>
    <mergeCell ref="B2:F2"/>
    <mergeCell ref="B3:F3"/>
    <mergeCell ref="B10:E10"/>
  </mergeCells>
  <printOptions/>
  <pageMargins left="0.7" right="0.7" top="0.787401575" bottom="0.7874015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Mařáček David</dc:creator>
  <cp:keywords/>
  <dc:description/>
  <cp:lastModifiedBy>autor</cp:lastModifiedBy>
  <cp:lastPrinted>2018-01-05T10:35:39Z</cp:lastPrinted>
  <dcterms:created xsi:type="dcterms:W3CDTF">2018-01-02T12:18:08Z</dcterms:created>
  <dcterms:modified xsi:type="dcterms:W3CDTF">2018-03-20T08:34:36Z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-1657837464</vt:i4>
  </property>
  <property fmtid="{D5CDD505-2E9C-101B-9397-08002B2CF9AE}" pid="3" name="_NewReviewCycle">
    <vt:lpwstr/>
  </property>
  <property fmtid="{D5CDD505-2E9C-101B-9397-08002B2CF9AE}" pid="4" name="_EmailSubject">
    <vt:lpwstr>Podklady pro výběr dodavatele - Brno</vt:lpwstr>
  </property>
  <property fmtid="{D5CDD505-2E9C-101B-9397-08002B2CF9AE}" pid="5" name="_AuthorEmail">
    <vt:lpwstr>Ladislav.Parez@cnb.cz</vt:lpwstr>
  </property>
  <property fmtid="{D5CDD505-2E9C-101B-9397-08002B2CF9AE}" pid="6" name="_AuthorEmailDisplayName">
    <vt:lpwstr>Pařez Ladislav</vt:lpwstr>
  </property>
  <property fmtid="{D5CDD505-2E9C-101B-9397-08002B2CF9AE}" pid="7" name="_PreviousAdHocReviewCycleID">
    <vt:i4>1854936095</vt:i4>
  </property>
  <property fmtid="{D5CDD505-2E9C-101B-9397-08002B2CF9AE}" pid="8" name="_ReviewingToolsShownOnce">
    <vt:lpwstr/>
  </property>
</Properties>
</file>