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425" yWindow="65461" windowWidth="15150" windowHeight="11760" tabRatio="813" activeTab="0"/>
  </bookViews>
  <sheets>
    <sheet name="Celková nabídková cena" sheetId="34" r:id="rId1"/>
    <sheet name="Tab.1a" sheetId="17" r:id="rId2"/>
    <sheet name="Tab.1b" sheetId="18" r:id="rId3"/>
    <sheet name="Tab.1c" sheetId="19" r:id="rId4"/>
    <sheet name="Tab.2" sheetId="20" r:id="rId5"/>
  </sheets>
  <definedNames/>
  <calcPr calcId="145621"/>
</workbook>
</file>

<file path=xl/sharedStrings.xml><?xml version="1.0" encoding="utf-8"?>
<sst xmlns="http://schemas.openxmlformats.org/spreadsheetml/2006/main" count="273" uniqueCount="155">
  <si>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</si>
  <si>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</si>
  <si>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</si>
  <si>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</si>
  <si>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</si>
  <si>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</si>
  <si>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</si>
  <si>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hod.</t>
  </si>
  <si>
    <t>ks</t>
  </si>
  <si>
    <t>Členění ploch pravidelného úklidu včetně jednotkových cen a četnosti úklidu</t>
  </si>
  <si>
    <t>Specifikace prostor a povrchů</t>
  </si>
  <si>
    <t>Množství,  výměra [jedn.]</t>
  </si>
  <si>
    <t>Četnost [dnů/měs.]</t>
  </si>
  <si>
    <t>Jednotková cena [Kč bez DPH/jedn.]</t>
  </si>
  <si>
    <t>Měsíční náklad [Kč bez DPH]</t>
  </si>
  <si>
    <t>m2</t>
  </si>
  <si>
    <t>Rozpis prací prováděných nad rámec pravidelného úklidu včetně jednotkových cen</t>
  </si>
  <si>
    <t>Roční náklad [Kč bez DPH]</t>
  </si>
  <si>
    <t>1) Čištění koberců</t>
  </si>
  <si>
    <t>2) Mytí oken vč. rámů a parapetů - celková výměra umývaných okenních ploch</t>
  </si>
  <si>
    <t>Spotřební materiál celkem - měsíční náklady</t>
  </si>
  <si>
    <t>vývoz</t>
  </si>
  <si>
    <t>kg</t>
  </si>
  <si>
    <t>Specifikace prostor                               a povrchů</t>
  </si>
  <si>
    <t xml:space="preserve"> - koberec </t>
  </si>
  <si>
    <t xml:space="preserve"> - linoleum</t>
  </si>
  <si>
    <t>5) Výtahy</t>
  </si>
  <si>
    <t xml:space="preserve"> - keramická dlažba</t>
  </si>
  <si>
    <t>7) Šatny</t>
  </si>
  <si>
    <t>Četnost [úkon/rok]</t>
  </si>
  <si>
    <t>Modelově stanovené množství [jedn.]</t>
  </si>
  <si>
    <t>Ostrava</t>
  </si>
  <si>
    <t>Provozní budova ČNB Ostrava</t>
  </si>
  <si>
    <t>1) Kanceláře</t>
  </si>
  <si>
    <t>2) Čajové kuchyňky</t>
  </si>
  <si>
    <t>3) Chodby</t>
  </si>
  <si>
    <t xml:space="preserve"> - umělý kámen</t>
  </si>
  <si>
    <t>4) Schodiště</t>
  </si>
  <si>
    <t>6) Sociální zařízení</t>
  </si>
  <si>
    <t>8) Zasedací místnosti</t>
  </si>
  <si>
    <t>9) Bankovní hala</t>
  </si>
  <si>
    <t>10) Archívy, spisovny</t>
  </si>
  <si>
    <t xml:space="preserve"> - syntetická stěrka</t>
  </si>
  <si>
    <t>11) Trezory</t>
  </si>
  <si>
    <t>12) Peněžní provoz</t>
  </si>
  <si>
    <t>13) Dotační boxy</t>
  </si>
  <si>
    <t>14) Sklady</t>
  </si>
  <si>
    <t>15) Technické místnosti</t>
  </si>
  <si>
    <t>16) Provozní místnosti</t>
  </si>
  <si>
    <t>17) Inspekční pokoje</t>
  </si>
  <si>
    <t>18) Garáž</t>
  </si>
  <si>
    <t>19) Terasy</t>
  </si>
  <si>
    <t xml:space="preserve"> - betonová dlažba</t>
  </si>
  <si>
    <t>20) Venkovní plochy</t>
  </si>
  <si>
    <t xml:space="preserve"> - dvůr LÉTO</t>
  </si>
  <si>
    <t xml:space="preserve"> - dvůr ZIMA (vč.odvozu sněhu)</t>
  </si>
  <si>
    <t>Provozní budova - měsíční náklady LÉTO (duben-říjen)</t>
  </si>
  <si>
    <t>Provozní budova - měsíční náklady ZIMA  (listopad-březen)</t>
  </si>
  <si>
    <t>Budova pobočky je vybavena centrálním vysavačem (kromě prostor 1.PP a 1.NP přístavby)</t>
  </si>
  <si>
    <t>Budova ČNB Ostrava</t>
  </si>
  <si>
    <t xml:space="preserve"> - extrakční čištění (na zdvojených podlahách)</t>
  </si>
  <si>
    <t xml:space="preserve"> - okna zdvojená (vakuová), eurookna, plastová a kovová</t>
  </si>
  <si>
    <t xml:space="preserve"> - okenní mříže</t>
  </si>
  <si>
    <t xml:space="preserve"> - světlík</t>
  </si>
  <si>
    <t>3) Mytí a ošetření vrat a dveří vč.rámů - celková výměra umývaných ploch</t>
  </si>
  <si>
    <t xml:space="preserve"> - vrata a dveře nerezová</t>
  </si>
  <si>
    <t>4) Čištění čalounění</t>
  </si>
  <si>
    <t>5) Mytí světel</t>
  </si>
  <si>
    <t>6) Čistění žaluzií</t>
  </si>
  <si>
    <t xml:space="preserve"> - vertikální (šíře 12,7 cm)</t>
  </si>
  <si>
    <t xml:space="preserve"> - horizontální</t>
  </si>
  <si>
    <t>7) Chemické čištění a pastování podlah</t>
  </si>
  <si>
    <t xml:space="preserve">  - zdvojené podlahy Marazzi, Wappex</t>
  </si>
  <si>
    <t xml:space="preserve">  - zátěžové DLW linoleum (přírodní)</t>
  </si>
  <si>
    <t>8) Úklid po malířích</t>
  </si>
  <si>
    <t>10) Práce výškové (horolezecká technika)</t>
  </si>
  <si>
    <t>11) Práce neměřitelné</t>
  </si>
  <si>
    <t>12) Úklid pokoje po odjezdu hosta</t>
  </si>
  <si>
    <t>13) Převlečení postele</t>
  </si>
  <si>
    <t>4) Praní prádla</t>
  </si>
  <si>
    <t xml:space="preserve"> - prostěradlo froté</t>
  </si>
  <si>
    <t xml:space="preserve"> - prostěradlo obyč.</t>
  </si>
  <si>
    <t xml:space="preserve"> - cícha</t>
  </si>
  <si>
    <t xml:space="preserve"> - polštář</t>
  </si>
  <si>
    <t xml:space="preserve"> - ručník froté</t>
  </si>
  <si>
    <t xml:space="preserve"> - osuška froté</t>
  </si>
  <si>
    <t xml:space="preserve"> - ubrus malý</t>
  </si>
  <si>
    <t xml:space="preserve"> - ubrousek</t>
  </si>
  <si>
    <t xml:space="preserve"> - utěrka</t>
  </si>
  <si>
    <t xml:space="preserve"> - vlajky</t>
  </si>
  <si>
    <t>Poznámky :</t>
  </si>
  <si>
    <t>Položky uvedené v této příloze jsou stanoveny modelově, fakturace probíhá dle skutečnosti.</t>
  </si>
  <si>
    <t>Pro čištění a pastování zdvojených podlah a zátěžového přírodního lina nutno dodržet technologický
předpis a doporučené přípravky od výrobce. (Upozornění na zatečení do spár zdvojené podlahy!!)</t>
  </si>
  <si>
    <t>U položek "chemické čištění a pastování" jednotková cena zahrnuje odmytí starého a položení nového.</t>
  </si>
  <si>
    <t>Položky uvedené v této příloze jsou fakturovány dle rozsahu skutečně provedených prací.</t>
  </si>
  <si>
    <t>Zde uvedené položky jsou fakturovány dle skutečně vypraných kusů. Cena za praní prádla  je konečná,</t>
  </si>
  <si>
    <t xml:space="preserve"> v jednotkových cenách jsou tedy zahrnuty všechny doplňkové činnosti - tzn. praní, žehlení/mandlování, aviváž,</t>
  </si>
  <si>
    <t>bělení, zesilovací přípravek, škrobení, desinfekce, detáš (ruční chemické dočišťování skvrn - zejména u</t>
  </si>
  <si>
    <t xml:space="preserve">inspekčních pokojů). Dále je započteno balení prádla do fólie a zohledněna doprava. Měsíčně se jedná </t>
  </si>
  <si>
    <t xml:space="preserve">cca o 4 svozy. </t>
  </si>
  <si>
    <t>Budova pobočky ČNB Ostrava</t>
  </si>
  <si>
    <t>karton</t>
  </si>
  <si>
    <t>bal.</t>
  </si>
  <si>
    <t>houbičky na nádobí</t>
  </si>
  <si>
    <t>toaletní mýdlo tuhé</t>
  </si>
  <si>
    <t>krém na ruce Indulona s měsíčkem</t>
  </si>
  <si>
    <t>solvina tekutá MIO</t>
  </si>
  <si>
    <t>pytle na tříděný odpad do počítáren, rozm. 50 x 110 - modré - ks (60 mikronů)</t>
  </si>
  <si>
    <t>Uvedené počty kusů jsou stanoveny modelově, fakturace probíhá dle skutečné spotřeby.</t>
  </si>
  <si>
    <t>Pravidelný odvoz  komunálního odpadu - popis dle specifikace  (nádoba 1100 l)</t>
  </si>
  <si>
    <t>Pravidelný odvoz  tříděného separovaného odpadu - popis dle specifikace  (nádoba 1100 l)</t>
  </si>
  <si>
    <t>Mimořádný odvoz a likvidace odpadu skartací (příp.spalovna) -  popis dle specifikace odst.2)a</t>
  </si>
  <si>
    <t>Mimořádný odvoz a likvidace vyřazeného majetku -  popis dle specifikace odst.2)b</t>
  </si>
  <si>
    <t>Mimořádný odvoz a likvidace nebezpečného odpadu -  popis dle specifikace odst.2)c</t>
  </si>
  <si>
    <t>9) Ostatní práce účtované podle počtu skutečně odpracovaných hodin (např. čištění technolog.zařízení, odklízení objemného odpadu, čištění vnitřků lednic, kuch.linek, mytí nádobí, umělá zeleň apod.)</t>
  </si>
  <si>
    <t>Odvoz a likvidace bankovkové drti - popis dle specifikace odst 1)c</t>
  </si>
  <si>
    <r>
      <t>Pozn.: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Provozní budovou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je myšlen souhrn objektu stará budova pobočky a přístavba, včetně inspekčních pokojů.</t>
    </r>
  </si>
  <si>
    <r>
      <t>Pozn</t>
    </r>
    <r>
      <rPr>
        <u val="single"/>
        <sz val="10"/>
        <rFont val="Times New Roman"/>
        <family val="1"/>
      </rPr>
      <t>.:</t>
    </r>
  </si>
  <si>
    <t>Cena celkem za 4 roky</t>
  </si>
  <si>
    <t>Cena celkem za 4 roky v Kč bez DPH</t>
  </si>
  <si>
    <t>Práce nad rámec prav. úklidu cena celkem za 4 roky</t>
  </si>
  <si>
    <t>Spotřební materiál cena celkem za 1 rok</t>
  </si>
  <si>
    <t>Spotřební materiál cena celkem za 4 roky</t>
  </si>
  <si>
    <t>Práce nad rámec prav. úklidu cena celkem za 1 rok</t>
  </si>
  <si>
    <t>Pravidelný úklid cena celkem za 1 rok</t>
  </si>
  <si>
    <t>Celkem v Kč bez DPH</t>
  </si>
  <si>
    <t>Celková nabídková cena za místo plnění Ostrava</t>
  </si>
  <si>
    <t>PRÁCE NAD RÁMEC PRAVIDELNÉHO ÚKLIDU (model)*</t>
  </si>
  <si>
    <t>Odvoz, třídění a likvidace odpadu vč. nebezpečného odpadu*</t>
  </si>
  <si>
    <t>* cena všech činností včetně dopravy</t>
  </si>
  <si>
    <t>PRAVIDELNÝ ÚKLID - pobočka Ostrava*</t>
  </si>
  <si>
    <t>* všechny činnosti včetně dopravy</t>
  </si>
  <si>
    <t>SPOTŘEBNÍ MATERIÁL*</t>
  </si>
  <si>
    <t>* dodávka včetně dopravy</t>
  </si>
  <si>
    <t>toaletní papír, role prům. 23 cm (245m, bílý dvouvrstvý, celulóza) - ks</t>
  </si>
  <si>
    <t>tekuté mýdlo MERIDA (á 5 lt.)</t>
  </si>
  <si>
    <t>saponát na nádobí (0,5 lt.) JAR citron</t>
  </si>
  <si>
    <t>pisoárové kameny MERIDA (á 35ks)</t>
  </si>
  <si>
    <t>papírové ručníky TORK skládané Z-Z (dvouvrstvé bílé, celulóza 23x23cm - karton po 3000 ks)</t>
  </si>
  <si>
    <t>WC závěsný gel  - ks</t>
  </si>
  <si>
    <t>WC spray osvěžovač vzduchu</t>
  </si>
  <si>
    <t>desinfekční přípravek na ruce Spirigel, vč. dávkovače  (500 ml)</t>
  </si>
  <si>
    <t xml:space="preserve">V objektu pobočky  ČNB jsou instalovány zásobníky zn. MERIDA a HAGLEITNER </t>
  </si>
  <si>
    <t>hygienické sáčky HAGLEITNER (á 25 ks)</t>
  </si>
  <si>
    <t>!účastník tento list nevyplňuje; ceny se přenášejí automaticky z ostatních listů tabulky!</t>
  </si>
  <si>
    <t>Tabulka č. 1a</t>
  </si>
  <si>
    <t xml:space="preserve">Tabulka č. 1b </t>
  </si>
  <si>
    <t>Tabulka č. 1c</t>
  </si>
  <si>
    <t>Tabulka č. 2</t>
  </si>
  <si>
    <t>V případě uvedených odkazů na obchodní názvy zadavatel výslovně připouští rovnocenné řešení.</t>
  </si>
  <si>
    <t xml:space="preserve">Pro čištění kobercových čtverců DESSO a AVANTI nutno dodržet technologický předpis a doporučené přípravky od výrobce. </t>
  </si>
  <si>
    <t>Tab. 1a</t>
  </si>
  <si>
    <t xml:space="preserve">Tab. 1b </t>
  </si>
  <si>
    <t xml:space="preserve">Tab. 1c </t>
  </si>
  <si>
    <t>Tab.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</si>
</sst>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  <font>
      <b/>
      <sz val="14"/>
      <name val="Times New Roman"/>
      <family val="1"/>
    </font>
    <font>
      <i/>
      <sz val="9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205">
    <xf numFmtId="0" fontId="0" fillId="0" borderId="0" xfId="0"/>
    <xf numFmtId="0" fontId="4" fillId="0" borderId="1" xfId="0" applyFont="1" applyBorder="1"/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9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13" fillId="0" borderId="0" xfId="0" applyFont="1"/>
    <xf numFmtId="0" fontId="0" fillId="0" borderId="0" xfId="0"/>
    <xf numFmtId="0" fontId="4" fillId="0" borderId="0" xfId="0" applyFont="1"/>
    <xf numFmtId="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/>
    </xf>
    <xf numFmtId="44" fontId="13" fillId="0" borderId="0" xfId="44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44" fontId="11" fillId="0" borderId="10" xfId="44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4" fontId="11" fillId="0" borderId="10" xfId="44" applyNumberFormat="1" applyFont="1" applyBorder="1" applyAlignment="1">
      <alignment horizontal="center"/>
    </xf>
    <xf numFmtId="0" fontId="11" fillId="0" borderId="1" xfId="0" applyFont="1" applyFill="1" applyBorder="1" applyAlignment="1">
      <alignment/>
    </xf>
    <xf numFmtId="2" fontId="11" fillId="0" borderId="8" xfId="27" applyNumberFormat="1" applyFont="1" applyBorder="1" applyAlignment="1" applyProtection="1">
      <alignment horizontal="center"/>
      <protection locked="0"/>
    </xf>
    <xf numFmtId="2" fontId="11" fillId="0" borderId="8" xfId="27" applyNumberFormat="1" applyFont="1" applyFill="1" applyBorder="1" applyAlignment="1" applyProtection="1">
      <alignment horizontal="center"/>
      <protection locked="0"/>
    </xf>
    <xf numFmtId="3" fontId="11" fillId="3" borderId="8" xfId="0" applyNumberFormat="1" applyFont="1" applyFill="1" applyBorder="1" applyAlignment="1">
      <alignment horizontal="center"/>
    </xf>
    <xf numFmtId="165" fontId="11" fillId="3" borderId="8" xfId="0" applyNumberFormat="1" applyFont="1" applyFill="1" applyBorder="1" applyAlignment="1">
      <alignment horizontal="center"/>
    </xf>
    <xf numFmtId="0" fontId="11" fillId="0" borderId="1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2" fontId="11" fillId="0" borderId="8" xfId="27" applyNumberFormat="1" applyFont="1" applyBorder="1" applyAlignment="1" applyProtection="1">
      <alignment horizontal="center" vertical="center" wrapText="1"/>
      <protection locked="0"/>
    </xf>
    <xf numFmtId="4" fontId="11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13" fillId="0" borderId="0" xfId="44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4" fontId="13" fillId="0" borderId="0" xfId="44" applyFont="1" applyBorder="1" applyAlignment="1">
      <alignment horizontal="center"/>
    </xf>
    <xf numFmtId="0" fontId="8" fillId="0" borderId="1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1" fillId="0" borderId="8" xfId="27" applyNumberFormat="1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>
      <alignment wrapText="1"/>
    </xf>
    <xf numFmtId="3" fontId="11" fillId="0" borderId="12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8" fillId="0" borderId="14" xfId="0" applyFont="1" applyFill="1" applyBorder="1" applyAlignment="1">
      <alignment/>
    </xf>
    <xf numFmtId="4" fontId="11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4" fontId="11" fillId="0" borderId="15" xfId="27" applyNumberFormat="1" applyFont="1" applyFill="1" applyBorder="1" applyAlignment="1" applyProtection="1">
      <alignment horizontal="center"/>
      <protection locked="0"/>
    </xf>
    <xf numFmtId="4" fontId="11" fillId="0" borderId="16" xfId="0" applyNumberFormat="1" applyFont="1" applyBorder="1" applyAlignment="1">
      <alignment horizontal="center"/>
    </xf>
    <xf numFmtId="0" fontId="11" fillId="0" borderId="1" xfId="45" applyFont="1" applyFill="1" applyBorder="1" applyAlignment="1">
      <alignment/>
      <protection/>
    </xf>
    <xf numFmtId="0" fontId="11" fillId="0" borderId="1" xfId="45" applyFont="1" applyBorder="1" applyAlignment="1">
      <alignment horizontal="left"/>
      <protection/>
    </xf>
    <xf numFmtId="0" fontId="11" fillId="0" borderId="1" xfId="46" applyFont="1" applyBorder="1" applyAlignment="1">
      <alignment horizontal="left"/>
      <protection/>
    </xf>
    <xf numFmtId="0" fontId="11" fillId="0" borderId="17" xfId="45" applyFont="1" applyBorder="1" applyAlignment="1">
      <alignment horizontal="left"/>
      <protection/>
    </xf>
    <xf numFmtId="4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0" fontId="17" fillId="0" borderId="0" xfId="0" applyFont="1"/>
    <xf numFmtId="0" fontId="12" fillId="0" borderId="0" xfId="0" applyFont="1"/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4" fontId="11" fillId="0" borderId="15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shrinkToFit="1"/>
    </xf>
    <xf numFmtId="0" fontId="4" fillId="0" borderId="14" xfId="0" applyFont="1" applyBorder="1"/>
    <xf numFmtId="0" fontId="11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wrapText="1"/>
    </xf>
    <xf numFmtId="2" fontId="4" fillId="0" borderId="0" xfId="0" applyNumberFormat="1" applyFont="1"/>
    <xf numFmtId="0" fontId="10" fillId="0" borderId="0" xfId="0" applyFont="1"/>
    <xf numFmtId="0" fontId="19" fillId="0" borderId="0" xfId="0" applyFont="1"/>
    <xf numFmtId="0" fontId="21" fillId="0" borderId="0" xfId="0" applyFont="1"/>
    <xf numFmtId="0" fontId="0" fillId="0" borderId="8" xfId="0" applyBorder="1"/>
    <xf numFmtId="4" fontId="0" fillId="0" borderId="8" xfId="0" applyNumberFormat="1" applyBorder="1" applyAlignment="1">
      <alignment horizontal="center"/>
    </xf>
    <xf numFmtId="0" fontId="22" fillId="0" borderId="0" xfId="0" applyFont="1"/>
    <xf numFmtId="2" fontId="0" fillId="0" borderId="8" xfId="0" applyNumberFormat="1" applyBorder="1" applyAlignment="1">
      <alignment horizontal="center"/>
    </xf>
    <xf numFmtId="0" fontId="20" fillId="0" borderId="8" xfId="0" applyFont="1" applyBorder="1"/>
    <xf numFmtId="4" fontId="20" fillId="0" borderId="8" xfId="0" applyNumberFormat="1" applyFont="1" applyBorder="1" applyAlignment="1">
      <alignment horizontal="center"/>
    </xf>
    <xf numFmtId="2" fontId="11" fillId="4" borderId="8" xfId="27" applyNumberFormat="1" applyFont="1" applyFill="1" applyBorder="1" applyAlignment="1" applyProtection="1">
      <alignment horizontal="center"/>
      <protection locked="0"/>
    </xf>
    <xf numFmtId="2" fontId="11" fillId="4" borderId="8" xfId="0" applyNumberFormat="1" applyFont="1" applyFill="1" applyBorder="1" applyAlignment="1" applyProtection="1">
      <alignment horizontal="center"/>
      <protection locked="0"/>
    </xf>
    <xf numFmtId="4" fontId="13" fillId="0" borderId="23" xfId="44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4" fontId="13" fillId="0" borderId="25" xfId="44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4" fontId="13" fillId="0" borderId="9" xfId="44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44" fontId="10" fillId="0" borderId="7" xfId="44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19" fillId="0" borderId="30" xfId="0" applyNumberFormat="1" applyFont="1" applyFill="1" applyBorder="1" applyAlignment="1">
      <alignment/>
    </xf>
    <xf numFmtId="4" fontId="19" fillId="0" borderId="30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4" fontId="11" fillId="4" borderId="8" xfId="0" applyNumberFormat="1" applyFont="1" applyFill="1" applyBorder="1" applyAlignment="1" applyProtection="1">
      <alignment horizontal="center"/>
      <protection locked="0"/>
    </xf>
    <xf numFmtId="4" fontId="11" fillId="4" borderId="8" xfId="27" applyNumberFormat="1" applyFont="1" applyFill="1" applyBorder="1" applyAlignment="1" applyProtection="1">
      <alignment horizontal="center"/>
      <protection locked="0"/>
    </xf>
    <xf numFmtId="4" fontId="11" fillId="4" borderId="15" xfId="27" applyNumberFormat="1" applyFont="1" applyFill="1" applyBorder="1" applyAlignment="1" applyProtection="1">
      <alignment horizontal="center"/>
      <protection locked="0"/>
    </xf>
    <xf numFmtId="4" fontId="11" fillId="4" borderId="32" xfId="27" applyNumberFormat="1" applyFont="1" applyFill="1" applyBorder="1" applyAlignment="1" applyProtection="1">
      <alignment horizontal="center"/>
      <protection locked="0"/>
    </xf>
    <xf numFmtId="4" fontId="11" fillId="4" borderId="18" xfId="27" applyNumberFormat="1" applyFont="1" applyFill="1" applyBorder="1" applyAlignment="1" applyProtection="1">
      <alignment horizontal="center"/>
      <protection locked="0"/>
    </xf>
    <xf numFmtId="0" fontId="7" fillId="5" borderId="5" xfId="0" applyFont="1" applyFill="1" applyBorder="1"/>
    <xf numFmtId="0" fontId="4" fillId="5" borderId="6" xfId="0" applyFont="1" applyFill="1" applyBorder="1" applyAlignment="1">
      <alignment horizontal="center"/>
    </xf>
    <xf numFmtId="2" fontId="4" fillId="5" borderId="24" xfId="0" applyNumberFormat="1" applyFont="1" applyFill="1" applyBorder="1" applyAlignment="1">
      <alignment horizontal="center"/>
    </xf>
    <xf numFmtId="2" fontId="13" fillId="5" borderId="25" xfId="0" applyNumberFormat="1" applyFont="1" applyFill="1" applyBorder="1" applyAlignment="1">
      <alignment horizontal="center"/>
    </xf>
    <xf numFmtId="0" fontId="15" fillId="5" borderId="26" xfId="0" applyFont="1" applyFill="1" applyBorder="1"/>
    <xf numFmtId="0" fontId="4" fillId="5" borderId="27" xfId="0" applyFont="1" applyFill="1" applyBorder="1" applyAlignment="1">
      <alignment horizontal="center"/>
    </xf>
    <xf numFmtId="2" fontId="4" fillId="5" borderId="27" xfId="0" applyNumberFormat="1" applyFont="1" applyFill="1" applyBorder="1" applyAlignment="1">
      <alignment horizontal="center"/>
    </xf>
    <xf numFmtId="2" fontId="12" fillId="5" borderId="27" xfId="0" applyNumberFormat="1" applyFont="1" applyFill="1" applyBorder="1" applyAlignment="1">
      <alignment horizontal="center"/>
    </xf>
    <xf numFmtId="2" fontId="13" fillId="5" borderId="23" xfId="0" applyNumberFormat="1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2" fontId="4" fillId="5" borderId="30" xfId="0" applyNumberFormat="1" applyFont="1" applyFill="1" applyBorder="1" applyAlignment="1">
      <alignment horizontal="center"/>
    </xf>
    <xf numFmtId="2" fontId="12" fillId="5" borderId="30" xfId="0" applyNumberFormat="1" applyFont="1" applyFill="1" applyBorder="1" applyAlignment="1">
      <alignment horizontal="center"/>
    </xf>
    <xf numFmtId="2" fontId="4" fillId="5" borderId="23" xfId="0" applyNumberFormat="1" applyFont="1" applyFill="1" applyBorder="1" applyAlignment="1">
      <alignment horizontal="center"/>
    </xf>
    <xf numFmtId="0" fontId="13" fillId="5" borderId="5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5" xfId="0" applyFont="1" applyFill="1" applyBorder="1"/>
    <xf numFmtId="0" fontId="11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/>
    </xf>
    <xf numFmtId="0" fontId="23" fillId="0" borderId="0" xfId="0" applyFont="1"/>
    <xf numFmtId="0" fontId="15" fillId="0" borderId="29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3" fillId="5" borderId="35" xfId="0" applyFont="1" applyFill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7" xfId="0" applyFont="1" applyBorder="1"/>
    <xf numFmtId="0" fontId="8" fillId="0" borderId="3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44" fontId="8" fillId="0" borderId="25" xfId="44" applyFont="1" applyBorder="1" applyAlignment="1">
      <alignment horizontal="center" vertical="center" wrapText="1"/>
    </xf>
    <xf numFmtId="44" fontId="11" fillId="0" borderId="10" xfId="44" applyFont="1" applyBorder="1" applyAlignment="1">
      <alignment horizontal="center" vertical="center" wrapText="1"/>
    </xf>
    <xf numFmtId="44" fontId="11" fillId="0" borderId="9" xfId="44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4" fontId="11" fillId="0" borderId="12" xfId="0" applyNumberFormat="1" applyFont="1" applyBorder="1" applyAlignment="1">
      <alignment horizontal="center"/>
    </xf>
    <xf numFmtId="4" fontId="11" fillId="0" borderId="38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righ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Měna" xfId="44"/>
    <cellStyle name="normální_List2" xfId="45"/>
    <cellStyle name="normální_List6" xfId="46"/>
    <cellStyle name="Měna 2 2" xfId="47"/>
    <cellStyle name="měny 2 2" xfId="48"/>
    <cellStyle name="měny 3 2" xfId="49"/>
    <cellStyle name="Normálna 2 2" xfId="50"/>
    <cellStyle name="normální 2 3" xfId="51"/>
    <cellStyle name="normální 2 2 2" xfId="52"/>
    <cellStyle name="normální 3 4" xfId="53"/>
    <cellStyle name="normální 3 2 3" xfId="54"/>
    <cellStyle name="normální 3 2 2 2" xfId="55"/>
    <cellStyle name="normální 3 3 2" xfId="56"/>
    <cellStyle name="normální 5 2 2" xfId="57"/>
    <cellStyle name="Normální 6 2" xfId="58"/>
    <cellStyle name="Normální 10 2" xfId="59"/>
    <cellStyle name="normální 5 3 2" xfId="60"/>
    <cellStyle name="Excel Built-in Norm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0"/>
  <sheetViews>
    <sheetView tabSelected="1" workbookViewId="0" topLeftCell="A1">
      <selection activeCell="B22" sqref="B22"/>
    </sheetView>
  </sheetViews>
  <sheetFormatPr defaultColWidth="9.140625" defaultRowHeight="15"/>
  <cols>
    <col min="1" max="1" width="9.140625" style="18" customWidth="1"/>
    <col min="2" max="2" width="37.421875" style="0" customWidth="1"/>
    <col min="3" max="3" width="22.8515625" style="0" customWidth="1"/>
  </cols>
  <sheetData>
    <row r="2" spans="2:5" ht="15">
      <c r="B2" s="88" t="s">
        <v>126</v>
      </c>
      <c r="C2" s="18"/>
      <c r="D2" s="18"/>
      <c r="E2" s="18"/>
    </row>
    <row r="3" spans="2:5" ht="15">
      <c r="B3" s="89" t="s">
        <v>151</v>
      </c>
      <c r="C3" s="92">
        <f>'Tab.1a'!$F$70</f>
        <v>0</v>
      </c>
      <c r="D3" s="18"/>
      <c r="E3" s="18"/>
    </row>
    <row r="4" spans="2:5" ht="15">
      <c r="B4" s="89" t="s">
        <v>152</v>
      </c>
      <c r="C4" s="90">
        <f>'Tab.1b'!$F$46</f>
        <v>0</v>
      </c>
      <c r="D4" s="18"/>
      <c r="E4" s="18"/>
    </row>
    <row r="5" spans="2:5" ht="15">
      <c r="B5" s="89" t="s">
        <v>153</v>
      </c>
      <c r="C5" s="92">
        <f>'Tab.1c'!$F$23</f>
        <v>0</v>
      </c>
      <c r="D5" s="18"/>
      <c r="E5" s="18"/>
    </row>
    <row r="6" spans="2:5" ht="14.45">
      <c r="B6" s="89" t="s">
        <v>154</v>
      </c>
      <c r="C6" s="90">
        <f>'Tab.2'!$F$12</f>
        <v>0</v>
      </c>
      <c r="D6" s="18"/>
      <c r="E6" s="18"/>
    </row>
    <row r="7" spans="2:5" ht="14.45">
      <c r="B7" s="18"/>
      <c r="C7" s="18"/>
      <c r="D7" s="18"/>
      <c r="E7" s="18"/>
    </row>
    <row r="8" spans="2:5" ht="15">
      <c r="B8" s="93" t="s">
        <v>125</v>
      </c>
      <c r="C8" s="94">
        <f>SUM(C3:C6)</f>
        <v>0</v>
      </c>
      <c r="D8" s="18"/>
      <c r="E8" s="18"/>
    </row>
    <row r="10" ht="15">
      <c r="B10" s="91" t="s">
        <v>144</v>
      </c>
    </row>
  </sheetData>
  <sheetProtection password="CC06" sheet="1" objects="1" scenarios="1"/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 topLeftCell="A19">
      <selection activeCell="E41" sqref="E41:E43"/>
    </sheetView>
  </sheetViews>
  <sheetFormatPr defaultColWidth="9.140625" defaultRowHeight="15"/>
  <cols>
    <col min="1" max="1" width="60.28125" style="19" customWidth="1"/>
    <col min="2" max="2" width="11.28125" style="19" customWidth="1"/>
    <col min="3" max="4" width="9.140625" style="19" customWidth="1"/>
    <col min="5" max="5" width="15.57421875" style="19" customWidth="1"/>
    <col min="6" max="6" width="18.00390625" style="19" customWidth="1"/>
    <col min="7" max="16384" width="9.140625" style="19" customWidth="1"/>
  </cols>
  <sheetData>
    <row r="1" spans="1:6" ht="15.75">
      <c r="A1" s="17" t="s">
        <v>31</v>
      </c>
      <c r="B1" s="16"/>
      <c r="F1" s="23" t="s">
        <v>145</v>
      </c>
    </row>
    <row r="2" spans="2:6" ht="15.75" thickBot="1">
      <c r="B2" s="16"/>
      <c r="F2" s="16"/>
    </row>
    <row r="3" spans="1:6" ht="18.75">
      <c r="A3" s="150" t="s">
        <v>130</v>
      </c>
      <c r="B3" s="151"/>
      <c r="C3" s="151"/>
      <c r="D3" s="151"/>
      <c r="E3" s="151"/>
      <c r="F3" s="152"/>
    </row>
    <row r="4" spans="1:6" ht="15.75" thickBot="1">
      <c r="A4" s="153" t="s">
        <v>9</v>
      </c>
      <c r="B4" s="154"/>
      <c r="C4" s="154"/>
      <c r="D4" s="154"/>
      <c r="E4" s="154"/>
      <c r="F4" s="155"/>
    </row>
    <row r="5" spans="1:6" ht="15.75" thickBot="1">
      <c r="A5" s="24"/>
      <c r="B5" s="24"/>
      <c r="C5" s="24"/>
      <c r="D5" s="24"/>
      <c r="E5" s="24"/>
      <c r="F5" s="25"/>
    </row>
    <row r="6" spans="1:6" ht="15" customHeight="1">
      <c r="A6" s="156" t="s">
        <v>23</v>
      </c>
      <c r="B6" s="159" t="s">
        <v>11</v>
      </c>
      <c r="C6" s="162" t="s">
        <v>2</v>
      </c>
      <c r="D6" s="159" t="s">
        <v>12</v>
      </c>
      <c r="E6" s="159" t="s">
        <v>13</v>
      </c>
      <c r="F6" s="167" t="s">
        <v>14</v>
      </c>
    </row>
    <row r="7" spans="1:6" ht="15">
      <c r="A7" s="157"/>
      <c r="B7" s="160"/>
      <c r="C7" s="163"/>
      <c r="D7" s="165"/>
      <c r="E7" s="165"/>
      <c r="F7" s="168"/>
    </row>
    <row r="8" spans="1:6" ht="15.75" thickBot="1">
      <c r="A8" s="158"/>
      <c r="B8" s="161"/>
      <c r="C8" s="164"/>
      <c r="D8" s="166"/>
      <c r="E8" s="166"/>
      <c r="F8" s="169"/>
    </row>
    <row r="9" spans="1:6" ht="15">
      <c r="A9" s="98" t="s">
        <v>32</v>
      </c>
      <c r="B9" s="108"/>
      <c r="C9" s="109"/>
      <c r="D9" s="109"/>
      <c r="E9" s="109"/>
      <c r="F9" s="110"/>
    </row>
    <row r="10" spans="1:6" ht="15">
      <c r="A10" s="26" t="s">
        <v>33</v>
      </c>
      <c r="B10" s="27"/>
      <c r="C10" s="28"/>
      <c r="D10" s="28"/>
      <c r="E10" s="28"/>
      <c r="F10" s="29"/>
    </row>
    <row r="11" spans="1:6" ht="15">
      <c r="A11" s="26" t="s">
        <v>24</v>
      </c>
      <c r="B11" s="30">
        <v>1053.53</v>
      </c>
      <c r="C11" s="30" t="s">
        <v>15</v>
      </c>
      <c r="D11" s="31">
        <v>21</v>
      </c>
      <c r="E11" s="95"/>
      <c r="F11" s="32">
        <f>(B11*D11)*E11</f>
        <v>0</v>
      </c>
    </row>
    <row r="12" spans="1:6" ht="15">
      <c r="A12" s="26" t="s">
        <v>25</v>
      </c>
      <c r="B12" s="30">
        <v>17.4</v>
      </c>
      <c r="C12" s="30" t="s">
        <v>15</v>
      </c>
      <c r="D12" s="31">
        <v>21</v>
      </c>
      <c r="E12" s="95"/>
      <c r="F12" s="32">
        <f aca="true" t="shared" si="0" ref="F12:F62">(B12*D12)*E12</f>
        <v>0</v>
      </c>
    </row>
    <row r="13" spans="1:6" ht="15">
      <c r="A13" s="33" t="s">
        <v>34</v>
      </c>
      <c r="B13" s="30"/>
      <c r="C13" s="30"/>
      <c r="D13" s="31"/>
      <c r="E13" s="34"/>
      <c r="F13" s="32"/>
    </row>
    <row r="14" spans="1:6" ht="15">
      <c r="A14" s="33" t="s">
        <v>27</v>
      </c>
      <c r="B14" s="30">
        <v>78.49</v>
      </c>
      <c r="C14" s="30" t="s">
        <v>15</v>
      </c>
      <c r="D14" s="31">
        <v>21</v>
      </c>
      <c r="E14" s="95"/>
      <c r="F14" s="32">
        <f t="shared" si="0"/>
        <v>0</v>
      </c>
    </row>
    <row r="15" spans="1:6" ht="15">
      <c r="A15" s="33" t="s">
        <v>35</v>
      </c>
      <c r="B15" s="30"/>
      <c r="C15" s="30"/>
      <c r="D15" s="31"/>
      <c r="E15" s="34"/>
      <c r="F15" s="32"/>
    </row>
    <row r="16" spans="1:6" ht="15">
      <c r="A16" s="33" t="s">
        <v>24</v>
      </c>
      <c r="B16" s="30">
        <v>351.27</v>
      </c>
      <c r="C16" s="30" t="s">
        <v>15</v>
      </c>
      <c r="D16" s="31">
        <v>21</v>
      </c>
      <c r="E16" s="95"/>
      <c r="F16" s="32">
        <f t="shared" si="0"/>
        <v>0</v>
      </c>
    </row>
    <row r="17" spans="1:6" ht="15">
      <c r="A17" s="33" t="s">
        <v>25</v>
      </c>
      <c r="B17" s="30">
        <v>128.05</v>
      </c>
      <c r="C17" s="30" t="s">
        <v>15</v>
      </c>
      <c r="D17" s="31">
        <v>21</v>
      </c>
      <c r="E17" s="95"/>
      <c r="F17" s="32">
        <f t="shared" si="0"/>
        <v>0</v>
      </c>
    </row>
    <row r="18" spans="1:6" ht="15">
      <c r="A18" s="33" t="s">
        <v>27</v>
      </c>
      <c r="B18" s="30">
        <v>47.98</v>
      </c>
      <c r="C18" s="30" t="s">
        <v>15</v>
      </c>
      <c r="D18" s="31">
        <v>21</v>
      </c>
      <c r="E18" s="95"/>
      <c r="F18" s="32">
        <f t="shared" si="0"/>
        <v>0</v>
      </c>
    </row>
    <row r="19" spans="1:6" ht="15">
      <c r="A19" s="33" t="s">
        <v>36</v>
      </c>
      <c r="B19" s="30">
        <v>100.9</v>
      </c>
      <c r="C19" s="30" t="s">
        <v>15</v>
      </c>
      <c r="D19" s="31">
        <v>21</v>
      </c>
      <c r="E19" s="95"/>
      <c r="F19" s="32">
        <f t="shared" si="0"/>
        <v>0</v>
      </c>
    </row>
    <row r="20" spans="1:6" ht="15">
      <c r="A20" s="33" t="s">
        <v>37</v>
      </c>
      <c r="B20" s="30"/>
      <c r="C20" s="30"/>
      <c r="D20" s="31"/>
      <c r="E20" s="34"/>
      <c r="F20" s="32"/>
    </row>
    <row r="21" spans="1:6" ht="15">
      <c r="A21" s="33" t="s">
        <v>36</v>
      </c>
      <c r="B21" s="30">
        <v>179.88</v>
      </c>
      <c r="C21" s="30" t="s">
        <v>15</v>
      </c>
      <c r="D21" s="31">
        <v>21</v>
      </c>
      <c r="E21" s="95"/>
      <c r="F21" s="32">
        <f t="shared" si="0"/>
        <v>0</v>
      </c>
    </row>
    <row r="22" spans="1:6" ht="15">
      <c r="A22" s="33" t="s">
        <v>27</v>
      </c>
      <c r="B22" s="30">
        <v>59.54</v>
      </c>
      <c r="C22" s="30" t="s">
        <v>15</v>
      </c>
      <c r="D22" s="31">
        <v>21</v>
      </c>
      <c r="E22" s="95"/>
      <c r="F22" s="32">
        <f t="shared" si="0"/>
        <v>0</v>
      </c>
    </row>
    <row r="23" spans="1:6" ht="15">
      <c r="A23" s="33" t="s">
        <v>26</v>
      </c>
      <c r="B23" s="30"/>
      <c r="C23" s="30"/>
      <c r="D23" s="31"/>
      <c r="E23" s="34"/>
      <c r="F23" s="32"/>
    </row>
    <row r="24" spans="1:6" ht="13.9">
      <c r="A24" s="33" t="s">
        <v>24</v>
      </c>
      <c r="B24" s="30">
        <v>3.64</v>
      </c>
      <c r="C24" s="30" t="s">
        <v>15</v>
      </c>
      <c r="D24" s="31">
        <v>21</v>
      </c>
      <c r="E24" s="95"/>
      <c r="F24" s="32">
        <f t="shared" si="0"/>
        <v>0</v>
      </c>
    </row>
    <row r="25" spans="1:6" ht="13.9">
      <c r="A25" s="33" t="s">
        <v>25</v>
      </c>
      <c r="B25" s="30">
        <v>8.84</v>
      </c>
      <c r="C25" s="30" t="s">
        <v>15</v>
      </c>
      <c r="D25" s="31">
        <v>21</v>
      </c>
      <c r="E25" s="95"/>
      <c r="F25" s="32">
        <f t="shared" si="0"/>
        <v>0</v>
      </c>
    </row>
    <row r="26" spans="1:6" ht="15">
      <c r="A26" s="33" t="s">
        <v>38</v>
      </c>
      <c r="B26" s="30"/>
      <c r="C26" s="30"/>
      <c r="D26" s="31"/>
      <c r="E26" s="34"/>
      <c r="F26" s="32"/>
    </row>
    <row r="27" spans="1:6" ht="15">
      <c r="A27" s="33" t="s">
        <v>27</v>
      </c>
      <c r="B27" s="30">
        <v>146.67</v>
      </c>
      <c r="C27" s="30" t="s">
        <v>15</v>
      </c>
      <c r="D27" s="31">
        <v>21</v>
      </c>
      <c r="E27" s="95"/>
      <c r="F27" s="32">
        <f t="shared" si="0"/>
        <v>0</v>
      </c>
    </row>
    <row r="28" spans="1:6" ht="15">
      <c r="A28" s="33" t="s">
        <v>28</v>
      </c>
      <c r="B28" s="30"/>
      <c r="C28" s="30"/>
      <c r="D28" s="31"/>
      <c r="E28" s="34"/>
      <c r="F28" s="32"/>
    </row>
    <row r="29" spans="1:6" ht="13.9">
      <c r="A29" s="33" t="s">
        <v>25</v>
      </c>
      <c r="B29" s="30">
        <v>110.87</v>
      </c>
      <c r="C29" s="30" t="s">
        <v>15</v>
      </c>
      <c r="D29" s="31">
        <v>21</v>
      </c>
      <c r="E29" s="95"/>
      <c r="F29" s="32">
        <f t="shared" si="0"/>
        <v>0</v>
      </c>
    </row>
    <row r="30" spans="1:6" ht="15">
      <c r="A30" s="33" t="s">
        <v>39</v>
      </c>
      <c r="B30" s="30"/>
      <c r="C30" s="30"/>
      <c r="D30" s="31"/>
      <c r="E30" s="34"/>
      <c r="F30" s="32"/>
    </row>
    <row r="31" spans="1:6" ht="13.9">
      <c r="A31" s="33" t="s">
        <v>24</v>
      </c>
      <c r="B31" s="30">
        <v>143.62</v>
      </c>
      <c r="C31" s="30" t="s">
        <v>15</v>
      </c>
      <c r="D31" s="31">
        <v>21</v>
      </c>
      <c r="E31" s="95"/>
      <c r="F31" s="32">
        <f t="shared" si="0"/>
        <v>0</v>
      </c>
    </row>
    <row r="32" spans="1:6" ht="15">
      <c r="A32" s="33" t="s">
        <v>40</v>
      </c>
      <c r="B32" s="30"/>
      <c r="C32" s="30"/>
      <c r="D32" s="31"/>
      <c r="E32" s="35"/>
      <c r="F32" s="32"/>
    </row>
    <row r="33" spans="1:6" ht="13.9">
      <c r="A33" s="33" t="s">
        <v>24</v>
      </c>
      <c r="B33" s="30">
        <v>75.64</v>
      </c>
      <c r="C33" s="30" t="s">
        <v>15</v>
      </c>
      <c r="D33" s="31">
        <v>21</v>
      </c>
      <c r="E33" s="95"/>
      <c r="F33" s="32">
        <f t="shared" si="0"/>
        <v>0</v>
      </c>
    </row>
    <row r="34" spans="1:6" ht="15">
      <c r="A34" s="33" t="s">
        <v>36</v>
      </c>
      <c r="B34" s="30">
        <v>77</v>
      </c>
      <c r="C34" s="30" t="s">
        <v>15</v>
      </c>
      <c r="D34" s="31">
        <v>21</v>
      </c>
      <c r="E34" s="95"/>
      <c r="F34" s="32">
        <f t="shared" si="0"/>
        <v>0</v>
      </c>
    </row>
    <row r="35" spans="1:6" ht="15">
      <c r="A35" s="33" t="s">
        <v>41</v>
      </c>
      <c r="B35" s="30"/>
      <c r="C35" s="30"/>
      <c r="D35" s="31"/>
      <c r="E35" s="35"/>
      <c r="F35" s="32"/>
    </row>
    <row r="36" spans="1:6" ht="15">
      <c r="A36" s="33" t="s">
        <v>42</v>
      </c>
      <c r="B36" s="30">
        <v>246.1</v>
      </c>
      <c r="C36" s="30" t="s">
        <v>15</v>
      </c>
      <c r="D36" s="31">
        <v>1</v>
      </c>
      <c r="E36" s="95"/>
      <c r="F36" s="32">
        <f t="shared" si="0"/>
        <v>0</v>
      </c>
    </row>
    <row r="37" spans="1:6" ht="15">
      <c r="A37" s="33" t="s">
        <v>43</v>
      </c>
      <c r="B37" s="30"/>
      <c r="C37" s="30"/>
      <c r="D37" s="31"/>
      <c r="E37" s="35"/>
      <c r="F37" s="32"/>
    </row>
    <row r="38" spans="1:6" ht="15">
      <c r="A38" s="33" t="s">
        <v>42</v>
      </c>
      <c r="B38" s="30">
        <v>335.78</v>
      </c>
      <c r="C38" s="30" t="s">
        <v>15</v>
      </c>
      <c r="D38" s="31">
        <v>1</v>
      </c>
      <c r="E38" s="95"/>
      <c r="F38" s="32">
        <f t="shared" si="0"/>
        <v>0</v>
      </c>
    </row>
    <row r="39" spans="1:6" ht="15">
      <c r="A39" s="33" t="s">
        <v>27</v>
      </c>
      <c r="B39" s="30">
        <v>18.06</v>
      </c>
      <c r="C39" s="30" t="s">
        <v>15</v>
      </c>
      <c r="D39" s="31">
        <v>1</v>
      </c>
      <c r="E39" s="95"/>
      <c r="F39" s="32">
        <f t="shared" si="0"/>
        <v>0</v>
      </c>
    </row>
    <row r="40" spans="1:6" ht="15">
      <c r="A40" s="33" t="s">
        <v>44</v>
      </c>
      <c r="B40" s="30"/>
      <c r="C40" s="30"/>
      <c r="D40" s="31"/>
      <c r="E40" s="35"/>
      <c r="F40" s="32"/>
    </row>
    <row r="41" spans="1:6" ht="15">
      <c r="A41" s="26" t="s">
        <v>25</v>
      </c>
      <c r="B41" s="30">
        <v>377.2</v>
      </c>
      <c r="C41" s="30" t="s">
        <v>15</v>
      </c>
      <c r="D41" s="31">
        <v>21</v>
      </c>
      <c r="E41" s="95"/>
      <c r="F41" s="32">
        <f t="shared" si="0"/>
        <v>0</v>
      </c>
    </row>
    <row r="42" spans="1:6" ht="15">
      <c r="A42" s="33" t="s">
        <v>24</v>
      </c>
      <c r="B42" s="30">
        <v>19.27</v>
      </c>
      <c r="C42" s="30" t="s">
        <v>15</v>
      </c>
      <c r="D42" s="31">
        <v>21</v>
      </c>
      <c r="E42" s="95"/>
      <c r="F42" s="32">
        <f t="shared" si="0"/>
        <v>0</v>
      </c>
    </row>
    <row r="43" spans="1:6" ht="15">
      <c r="A43" s="33" t="s">
        <v>42</v>
      </c>
      <c r="B43" s="30">
        <v>110.14</v>
      </c>
      <c r="C43" s="30" t="s">
        <v>15</v>
      </c>
      <c r="D43" s="31">
        <v>21</v>
      </c>
      <c r="E43" s="95"/>
      <c r="F43" s="32">
        <f t="shared" si="0"/>
        <v>0</v>
      </c>
    </row>
    <row r="44" spans="1:6" ht="15">
      <c r="A44" s="33" t="s">
        <v>45</v>
      </c>
      <c r="B44" s="30"/>
      <c r="C44" s="30"/>
      <c r="D44" s="31"/>
      <c r="E44" s="35"/>
      <c r="F44" s="32"/>
    </row>
    <row r="45" spans="1:6" ht="15">
      <c r="A45" s="33" t="s">
        <v>42</v>
      </c>
      <c r="B45" s="30">
        <v>108.72</v>
      </c>
      <c r="C45" s="30" t="s">
        <v>15</v>
      </c>
      <c r="D45" s="36">
        <v>8</v>
      </c>
      <c r="E45" s="95"/>
      <c r="F45" s="32">
        <f t="shared" si="0"/>
        <v>0</v>
      </c>
    </row>
    <row r="46" spans="1:6" ht="15">
      <c r="A46" s="33" t="s">
        <v>46</v>
      </c>
      <c r="B46" s="30"/>
      <c r="C46" s="30"/>
      <c r="D46" s="31"/>
      <c r="E46" s="35"/>
      <c r="F46" s="32"/>
    </row>
    <row r="47" spans="1:6" ht="15">
      <c r="A47" s="26" t="s">
        <v>25</v>
      </c>
      <c r="B47" s="30">
        <v>214.11</v>
      </c>
      <c r="C47" s="30" t="s">
        <v>15</v>
      </c>
      <c r="D47" s="31">
        <v>1</v>
      </c>
      <c r="E47" s="95"/>
      <c r="F47" s="32">
        <f t="shared" si="0"/>
        <v>0</v>
      </c>
    </row>
    <row r="48" spans="1:6" ht="15">
      <c r="A48" s="33" t="s">
        <v>24</v>
      </c>
      <c r="B48" s="30">
        <v>17.6</v>
      </c>
      <c r="C48" s="30" t="s">
        <v>15</v>
      </c>
      <c r="D48" s="31">
        <v>1</v>
      </c>
      <c r="E48" s="95"/>
      <c r="F48" s="32">
        <f t="shared" si="0"/>
        <v>0</v>
      </c>
    </row>
    <row r="49" spans="1:6" ht="15">
      <c r="A49" s="33" t="s">
        <v>47</v>
      </c>
      <c r="B49" s="30"/>
      <c r="C49" s="30"/>
      <c r="D49" s="31"/>
      <c r="E49" s="35"/>
      <c r="F49" s="32"/>
    </row>
    <row r="50" spans="1:6" ht="15">
      <c r="A50" s="26" t="s">
        <v>25</v>
      </c>
      <c r="B50" s="30">
        <v>43.6</v>
      </c>
      <c r="C50" s="30" t="s">
        <v>15</v>
      </c>
      <c r="D50" s="31">
        <v>4</v>
      </c>
      <c r="E50" s="95"/>
      <c r="F50" s="32">
        <f t="shared" si="0"/>
        <v>0</v>
      </c>
    </row>
    <row r="51" spans="1:6" ht="15">
      <c r="A51" s="33" t="s">
        <v>24</v>
      </c>
      <c r="B51" s="30">
        <v>14.11</v>
      </c>
      <c r="C51" s="30" t="s">
        <v>15</v>
      </c>
      <c r="D51" s="31">
        <v>4</v>
      </c>
      <c r="E51" s="95"/>
      <c r="F51" s="32">
        <f t="shared" si="0"/>
        <v>0</v>
      </c>
    </row>
    <row r="52" spans="1:6" ht="15">
      <c r="A52" s="33" t="s">
        <v>48</v>
      </c>
      <c r="B52" s="30"/>
      <c r="C52" s="30"/>
      <c r="D52" s="31"/>
      <c r="E52" s="35"/>
      <c r="F52" s="32"/>
    </row>
    <row r="53" spans="1:6" ht="15">
      <c r="A53" s="33" t="s">
        <v>42</v>
      </c>
      <c r="B53" s="30">
        <v>253.45</v>
      </c>
      <c r="C53" s="30" t="s">
        <v>15</v>
      </c>
      <c r="D53" s="31">
        <v>1</v>
      </c>
      <c r="E53" s="95"/>
      <c r="F53" s="32">
        <f t="shared" si="0"/>
        <v>0</v>
      </c>
    </row>
    <row r="54" spans="1:6" ht="15">
      <c r="A54" s="26" t="s">
        <v>25</v>
      </c>
      <c r="B54" s="30">
        <v>12.09</v>
      </c>
      <c r="C54" s="30" t="s">
        <v>15</v>
      </c>
      <c r="D54" s="31">
        <v>1</v>
      </c>
      <c r="E54" s="95"/>
      <c r="F54" s="32">
        <f t="shared" si="0"/>
        <v>0</v>
      </c>
    </row>
    <row r="55" spans="1:6" ht="15">
      <c r="A55" s="33" t="s">
        <v>27</v>
      </c>
      <c r="B55" s="30">
        <v>74.78</v>
      </c>
      <c r="C55" s="30" t="s">
        <v>15</v>
      </c>
      <c r="D55" s="31">
        <v>1</v>
      </c>
      <c r="E55" s="95"/>
      <c r="F55" s="32">
        <f t="shared" si="0"/>
        <v>0</v>
      </c>
    </row>
    <row r="56" spans="1:6" ht="15">
      <c r="A56" s="33" t="s">
        <v>49</v>
      </c>
      <c r="B56" s="30"/>
      <c r="C56" s="30"/>
      <c r="D56" s="31"/>
      <c r="E56" s="35"/>
      <c r="F56" s="32"/>
    </row>
    <row r="57" spans="1:6" ht="15">
      <c r="A57" s="33" t="s">
        <v>24</v>
      </c>
      <c r="B57" s="30">
        <v>87.31</v>
      </c>
      <c r="C57" s="30" t="s">
        <v>15</v>
      </c>
      <c r="D57" s="37">
        <v>2.1</v>
      </c>
      <c r="E57" s="95"/>
      <c r="F57" s="32">
        <f t="shared" si="0"/>
        <v>0</v>
      </c>
    </row>
    <row r="58" spans="1:6" ht="15">
      <c r="A58" s="33" t="s">
        <v>27</v>
      </c>
      <c r="B58" s="30">
        <v>25.62</v>
      </c>
      <c r="C58" s="30" t="s">
        <v>15</v>
      </c>
      <c r="D58" s="37">
        <v>2.1</v>
      </c>
      <c r="E58" s="95"/>
      <c r="F58" s="32">
        <f t="shared" si="0"/>
        <v>0</v>
      </c>
    </row>
    <row r="59" spans="1:6" ht="15">
      <c r="A59" s="33" t="s">
        <v>50</v>
      </c>
      <c r="B59" s="30"/>
      <c r="C59" s="30"/>
      <c r="D59" s="31"/>
      <c r="E59" s="34"/>
      <c r="F59" s="32"/>
    </row>
    <row r="60" spans="1:6" ht="15">
      <c r="A60" s="33" t="s">
        <v>42</v>
      </c>
      <c r="B60" s="30">
        <v>25.66</v>
      </c>
      <c r="C60" s="30" t="s">
        <v>15</v>
      </c>
      <c r="D60" s="36">
        <v>8</v>
      </c>
      <c r="E60" s="95"/>
      <c r="F60" s="32">
        <f t="shared" si="0"/>
        <v>0</v>
      </c>
    </row>
    <row r="61" spans="1:6" ht="15">
      <c r="A61" s="33" t="s">
        <v>51</v>
      </c>
      <c r="B61" s="30"/>
      <c r="C61" s="30"/>
      <c r="D61" s="31"/>
      <c r="E61" s="34"/>
      <c r="F61" s="32"/>
    </row>
    <row r="62" spans="1:6" ht="15">
      <c r="A62" s="33" t="s">
        <v>52</v>
      </c>
      <c r="B62" s="30">
        <v>237.47</v>
      </c>
      <c r="C62" s="30" t="s">
        <v>15</v>
      </c>
      <c r="D62" s="31">
        <v>1</v>
      </c>
      <c r="E62" s="95"/>
      <c r="F62" s="32">
        <f t="shared" si="0"/>
        <v>0</v>
      </c>
    </row>
    <row r="63" spans="1:6" ht="15">
      <c r="A63" s="38" t="s">
        <v>53</v>
      </c>
      <c r="B63" s="39"/>
      <c r="C63" s="40"/>
      <c r="D63" s="41"/>
      <c r="E63" s="42"/>
      <c r="F63" s="32"/>
    </row>
    <row r="64" spans="1:6" ht="15">
      <c r="A64" s="33" t="s">
        <v>54</v>
      </c>
      <c r="B64" s="43">
        <v>450</v>
      </c>
      <c r="C64" s="27" t="s">
        <v>15</v>
      </c>
      <c r="D64" s="31">
        <v>21</v>
      </c>
      <c r="E64" s="96"/>
      <c r="F64" s="32">
        <f>(B64*D64)*E64</f>
        <v>0</v>
      </c>
    </row>
    <row r="65" spans="1:6" ht="15.75" thickBot="1">
      <c r="A65" s="33" t="s">
        <v>55</v>
      </c>
      <c r="B65" s="43">
        <v>450</v>
      </c>
      <c r="C65" s="27" t="s">
        <v>15</v>
      </c>
      <c r="D65" s="31">
        <v>21</v>
      </c>
      <c r="E65" s="96"/>
      <c r="F65" s="32">
        <f>(B65*D65)*E65</f>
        <v>0</v>
      </c>
    </row>
    <row r="66" spans="1:6" ht="15">
      <c r="A66" s="98" t="s">
        <v>56</v>
      </c>
      <c r="B66" s="99"/>
      <c r="C66" s="100"/>
      <c r="D66" s="100"/>
      <c r="E66" s="101"/>
      <c r="F66" s="102">
        <f>SUM(F11:F65)-F65</f>
        <v>0</v>
      </c>
    </row>
    <row r="67" spans="1:6" ht="15.75" thickBot="1">
      <c r="A67" s="103" t="s">
        <v>57</v>
      </c>
      <c r="B67" s="104"/>
      <c r="C67" s="105"/>
      <c r="D67" s="105"/>
      <c r="E67" s="106"/>
      <c r="F67" s="107">
        <f>SUM(F11:F65)-F64</f>
        <v>0</v>
      </c>
    </row>
    <row r="68" spans="1:6" ht="16.5" thickBot="1">
      <c r="A68" s="44"/>
      <c r="B68" s="45"/>
      <c r="C68" s="44"/>
      <c r="D68" s="44"/>
      <c r="E68" s="44"/>
      <c r="F68" s="46"/>
    </row>
    <row r="69" spans="1:6" ht="15.75" customHeight="1" thickBot="1">
      <c r="A69" s="146" t="s">
        <v>124</v>
      </c>
      <c r="B69" s="147"/>
      <c r="C69" s="147"/>
      <c r="D69" s="147"/>
      <c r="E69" s="147"/>
      <c r="F69" s="97">
        <f>(F66*7)+(F67*5)</f>
        <v>0</v>
      </c>
    </row>
    <row r="70" spans="1:6" ht="17.25" customHeight="1" thickBot="1">
      <c r="A70" s="146" t="s">
        <v>118</v>
      </c>
      <c r="B70" s="147"/>
      <c r="C70" s="147"/>
      <c r="D70" s="147"/>
      <c r="E70" s="147"/>
      <c r="F70" s="97">
        <f>SUM(F69)*4</f>
        <v>0</v>
      </c>
    </row>
    <row r="71" spans="1:6" ht="15.75">
      <c r="A71" s="44"/>
      <c r="B71" s="45"/>
      <c r="C71" s="44"/>
      <c r="D71" s="44"/>
      <c r="E71" s="44"/>
      <c r="F71" s="25"/>
    </row>
    <row r="72" spans="1:6" ht="15">
      <c r="A72" s="148" t="s">
        <v>116</v>
      </c>
      <c r="B72" s="149"/>
      <c r="C72" s="149"/>
      <c r="D72" s="149"/>
      <c r="E72" s="149"/>
      <c r="F72" s="149"/>
    </row>
    <row r="73" spans="1:6" ht="15">
      <c r="A73" s="47" t="s">
        <v>58</v>
      </c>
      <c r="B73" s="48"/>
      <c r="C73" s="49"/>
      <c r="D73" s="49"/>
      <c r="E73" s="49"/>
      <c r="F73" s="50"/>
    </row>
    <row r="75" ht="15">
      <c r="A75" s="19" t="s">
        <v>131</v>
      </c>
    </row>
  </sheetData>
  <sheetProtection password="CC06" sheet="1" objects="1" scenarios="1"/>
  <mergeCells count="11">
    <mergeCell ref="A69:E69"/>
    <mergeCell ref="A72:F72"/>
    <mergeCell ref="A3:F3"/>
    <mergeCell ref="A4:F4"/>
    <mergeCell ref="A6:A8"/>
    <mergeCell ref="B6:B8"/>
    <mergeCell ref="C6:C8"/>
    <mergeCell ref="D6:D8"/>
    <mergeCell ref="E6:E8"/>
    <mergeCell ref="F6:F8"/>
    <mergeCell ref="A70:E7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 topLeftCell="A10">
      <selection activeCell="E33" sqref="E33:E42"/>
    </sheetView>
  </sheetViews>
  <sheetFormatPr defaultColWidth="9.140625" defaultRowHeight="15"/>
  <cols>
    <col min="1" max="1" width="68.28125" style="19" customWidth="1"/>
    <col min="2" max="2" width="11.28125" style="19" customWidth="1"/>
    <col min="3" max="3" width="11.57421875" style="19" customWidth="1"/>
    <col min="4" max="4" width="9.140625" style="19" customWidth="1"/>
    <col min="5" max="5" width="12.421875" style="19" customWidth="1"/>
    <col min="6" max="6" width="17.7109375" style="19" customWidth="1"/>
    <col min="7" max="7" width="9.8515625" style="19" bestFit="1" customWidth="1"/>
    <col min="8" max="16384" width="9.140625" style="19" customWidth="1"/>
  </cols>
  <sheetData>
    <row r="1" spans="6:7" ht="15.75">
      <c r="F1" s="170" t="s">
        <v>146</v>
      </c>
      <c r="G1" s="170"/>
    </row>
    <row r="2" spans="1:7" ht="16.5" thickBot="1">
      <c r="A2" s="19" t="s">
        <v>31</v>
      </c>
      <c r="G2" s="15"/>
    </row>
    <row r="3" spans="1:6" ht="18.75">
      <c r="A3" s="180" t="s">
        <v>127</v>
      </c>
      <c r="B3" s="181"/>
      <c r="C3" s="181"/>
      <c r="D3" s="181"/>
      <c r="E3" s="181"/>
      <c r="F3" s="182"/>
    </row>
    <row r="4" spans="1:6" ht="15.75" thickBot="1">
      <c r="A4" s="183" t="s">
        <v>16</v>
      </c>
      <c r="B4" s="184"/>
      <c r="C4" s="184"/>
      <c r="D4" s="184"/>
      <c r="E4" s="184"/>
      <c r="F4" s="185"/>
    </row>
    <row r="5" spans="1:6" ht="15.75" thickBot="1">
      <c r="A5" s="21"/>
      <c r="B5" s="22"/>
      <c r="C5" s="21"/>
      <c r="D5" s="21"/>
      <c r="E5" s="22"/>
      <c r="F5" s="22"/>
    </row>
    <row r="6" spans="1:6" ht="15">
      <c r="A6" s="156" t="s">
        <v>10</v>
      </c>
      <c r="B6" s="159" t="s">
        <v>11</v>
      </c>
      <c r="C6" s="162" t="s">
        <v>2</v>
      </c>
      <c r="D6" s="159" t="s">
        <v>29</v>
      </c>
      <c r="E6" s="159" t="s">
        <v>13</v>
      </c>
      <c r="F6" s="189" t="s">
        <v>17</v>
      </c>
    </row>
    <row r="7" spans="1:6" ht="15">
      <c r="A7" s="157"/>
      <c r="B7" s="160"/>
      <c r="C7" s="163"/>
      <c r="D7" s="165"/>
      <c r="E7" s="187"/>
      <c r="F7" s="190"/>
    </row>
    <row r="8" spans="1:6" ht="15.75" thickBot="1">
      <c r="A8" s="158"/>
      <c r="B8" s="161"/>
      <c r="C8" s="164"/>
      <c r="D8" s="166"/>
      <c r="E8" s="188"/>
      <c r="F8" s="191"/>
    </row>
    <row r="9" spans="1:6" ht="15">
      <c r="A9" s="138" t="s">
        <v>59</v>
      </c>
      <c r="B9" s="139"/>
      <c r="C9" s="140"/>
      <c r="D9" s="141"/>
      <c r="E9" s="142"/>
      <c r="F9" s="143"/>
    </row>
    <row r="10" spans="1:6" ht="15">
      <c r="A10" s="51" t="s">
        <v>18</v>
      </c>
      <c r="B10" s="52"/>
      <c r="C10" s="53"/>
      <c r="D10" s="53"/>
      <c r="E10" s="52"/>
      <c r="F10" s="54"/>
    </row>
    <row r="11" spans="1:6" ht="15">
      <c r="A11" s="26" t="s">
        <v>60</v>
      </c>
      <c r="B11" s="30">
        <v>1765.99</v>
      </c>
      <c r="C11" s="27" t="s">
        <v>15</v>
      </c>
      <c r="D11" s="27">
        <v>2</v>
      </c>
      <c r="E11" s="117"/>
      <c r="F11" s="55">
        <f>(B11*D11)*E11</f>
        <v>0</v>
      </c>
    </row>
    <row r="12" spans="1:6" ht="15">
      <c r="A12" s="51" t="s">
        <v>19</v>
      </c>
      <c r="B12" s="186"/>
      <c r="C12" s="186"/>
      <c r="D12" s="186"/>
      <c r="E12" s="186"/>
      <c r="F12" s="56"/>
    </row>
    <row r="13" spans="1:6" ht="15">
      <c r="A13" s="26" t="s">
        <v>61</v>
      </c>
      <c r="B13" s="30">
        <v>1512.84</v>
      </c>
      <c r="C13" s="27" t="s">
        <v>15</v>
      </c>
      <c r="D13" s="27">
        <v>2</v>
      </c>
      <c r="E13" s="118"/>
      <c r="F13" s="55">
        <f>(B13*D13)*E13</f>
        <v>0</v>
      </c>
    </row>
    <row r="14" spans="1:6" ht="15">
      <c r="A14" s="26" t="s">
        <v>62</v>
      </c>
      <c r="B14" s="30">
        <v>9</v>
      </c>
      <c r="C14" s="27" t="s">
        <v>8</v>
      </c>
      <c r="D14" s="27">
        <v>2</v>
      </c>
      <c r="E14" s="118"/>
      <c r="F14" s="55">
        <f>(B14*D14)*E14</f>
        <v>0</v>
      </c>
    </row>
    <row r="15" spans="1:6" ht="15">
      <c r="A15" s="33" t="s">
        <v>63</v>
      </c>
      <c r="B15" s="30">
        <v>6.5</v>
      </c>
      <c r="C15" s="27" t="s">
        <v>15</v>
      </c>
      <c r="D15" s="27">
        <v>2</v>
      </c>
      <c r="E15" s="118"/>
      <c r="F15" s="55">
        <f>(B15*D15)*E15</f>
        <v>0</v>
      </c>
    </row>
    <row r="16" spans="1:6" ht="15">
      <c r="A16" s="51" t="s">
        <v>64</v>
      </c>
      <c r="B16" s="177"/>
      <c r="C16" s="178"/>
      <c r="D16" s="178"/>
      <c r="E16" s="178"/>
      <c r="F16" s="179"/>
    </row>
    <row r="17" spans="1:6" ht="15">
      <c r="A17" s="33" t="s">
        <v>65</v>
      </c>
      <c r="B17" s="30">
        <v>62.32</v>
      </c>
      <c r="C17" s="27" t="s">
        <v>15</v>
      </c>
      <c r="D17" s="27">
        <v>2</v>
      </c>
      <c r="E17" s="118"/>
      <c r="F17" s="55">
        <f aca="true" t="shared" si="0" ref="F17:F31">(B17*D17)*E17</f>
        <v>0</v>
      </c>
    </row>
    <row r="18" spans="1:6" ht="15">
      <c r="A18" s="33" t="s">
        <v>66</v>
      </c>
      <c r="B18" s="30">
        <v>338</v>
      </c>
      <c r="C18" s="27" t="s">
        <v>15</v>
      </c>
      <c r="D18" s="27">
        <v>1</v>
      </c>
      <c r="E18" s="118"/>
      <c r="F18" s="55">
        <f t="shared" si="0"/>
        <v>0</v>
      </c>
    </row>
    <row r="19" spans="1:6" ht="15">
      <c r="A19" s="33" t="s">
        <v>67</v>
      </c>
      <c r="B19" s="30">
        <v>2137</v>
      </c>
      <c r="C19" s="30" t="s">
        <v>8</v>
      </c>
      <c r="D19" s="31">
        <v>2</v>
      </c>
      <c r="E19" s="118"/>
      <c r="F19" s="55">
        <f t="shared" si="0"/>
        <v>0</v>
      </c>
    </row>
    <row r="20" spans="1:6" ht="15">
      <c r="A20" s="33" t="s">
        <v>68</v>
      </c>
      <c r="B20" s="30"/>
      <c r="C20" s="30"/>
      <c r="D20" s="31"/>
      <c r="E20" s="57"/>
      <c r="F20" s="55"/>
    </row>
    <row r="21" spans="1:6" ht="15">
      <c r="A21" s="33" t="s">
        <v>69</v>
      </c>
      <c r="B21" s="30">
        <v>812</v>
      </c>
      <c r="C21" s="30" t="s">
        <v>15</v>
      </c>
      <c r="D21" s="31">
        <v>1</v>
      </c>
      <c r="E21" s="118"/>
      <c r="F21" s="55">
        <f t="shared" si="0"/>
        <v>0</v>
      </c>
    </row>
    <row r="22" spans="1:6" ht="15">
      <c r="A22" s="33" t="s">
        <v>70</v>
      </c>
      <c r="B22" s="30">
        <v>184.8</v>
      </c>
      <c r="C22" s="30" t="s">
        <v>15</v>
      </c>
      <c r="D22" s="31">
        <v>1</v>
      </c>
      <c r="E22" s="118"/>
      <c r="F22" s="55">
        <f t="shared" si="0"/>
        <v>0</v>
      </c>
    </row>
    <row r="23" spans="1:6" ht="15">
      <c r="A23" s="33" t="s">
        <v>71</v>
      </c>
      <c r="B23" s="30"/>
      <c r="C23" s="30"/>
      <c r="D23" s="31"/>
      <c r="E23" s="57"/>
      <c r="F23" s="55"/>
    </row>
    <row r="24" spans="1:6" ht="15">
      <c r="A24" s="33" t="s">
        <v>72</v>
      </c>
      <c r="B24" s="30">
        <v>771.89</v>
      </c>
      <c r="C24" s="30" t="s">
        <v>15</v>
      </c>
      <c r="D24" s="31">
        <v>1</v>
      </c>
      <c r="E24" s="118"/>
      <c r="F24" s="55">
        <f t="shared" si="0"/>
        <v>0</v>
      </c>
    </row>
    <row r="25" spans="1:6" ht="15">
      <c r="A25" s="33" t="s">
        <v>73</v>
      </c>
      <c r="B25" s="30">
        <v>154.39</v>
      </c>
      <c r="C25" s="30" t="s">
        <v>15</v>
      </c>
      <c r="D25" s="31">
        <v>1</v>
      </c>
      <c r="E25" s="118"/>
      <c r="F25" s="55">
        <f t="shared" si="0"/>
        <v>0</v>
      </c>
    </row>
    <row r="26" spans="1:6" ht="15">
      <c r="A26" s="33" t="s">
        <v>74</v>
      </c>
      <c r="B26" s="30">
        <v>24</v>
      </c>
      <c r="C26" s="30" t="s">
        <v>7</v>
      </c>
      <c r="D26" s="31">
        <v>3</v>
      </c>
      <c r="E26" s="119"/>
      <c r="F26" s="55">
        <f t="shared" si="0"/>
        <v>0</v>
      </c>
    </row>
    <row r="27" spans="1:6" ht="36.75">
      <c r="A27" s="58" t="s">
        <v>114</v>
      </c>
      <c r="B27" s="30">
        <v>16</v>
      </c>
      <c r="C27" s="30" t="s">
        <v>7</v>
      </c>
      <c r="D27" s="59">
        <v>12</v>
      </c>
      <c r="E27" s="118"/>
      <c r="F27" s="60">
        <f t="shared" si="0"/>
        <v>0</v>
      </c>
    </row>
    <row r="28" spans="1:6" ht="15">
      <c r="A28" s="33" t="s">
        <v>75</v>
      </c>
      <c r="B28" s="30">
        <v>8</v>
      </c>
      <c r="C28" s="30" t="s">
        <v>7</v>
      </c>
      <c r="D28" s="31">
        <v>3</v>
      </c>
      <c r="E28" s="120"/>
      <c r="F28" s="55">
        <f t="shared" si="0"/>
        <v>0</v>
      </c>
    </row>
    <row r="29" spans="1:6" ht="15">
      <c r="A29" s="33" t="s">
        <v>76</v>
      </c>
      <c r="B29" s="30">
        <v>8</v>
      </c>
      <c r="C29" s="30" t="s">
        <v>7</v>
      </c>
      <c r="D29" s="31">
        <v>10</v>
      </c>
      <c r="E29" s="118"/>
      <c r="F29" s="55">
        <f t="shared" si="0"/>
        <v>0</v>
      </c>
    </row>
    <row r="30" spans="1:6" ht="15">
      <c r="A30" s="33" t="s">
        <v>77</v>
      </c>
      <c r="B30" s="30">
        <v>1</v>
      </c>
      <c r="C30" s="30" t="s">
        <v>8</v>
      </c>
      <c r="D30" s="31">
        <v>120</v>
      </c>
      <c r="E30" s="118"/>
      <c r="F30" s="55">
        <f t="shared" si="0"/>
        <v>0</v>
      </c>
    </row>
    <row r="31" spans="1:6" ht="15">
      <c r="A31" s="33" t="s">
        <v>78</v>
      </c>
      <c r="B31" s="30">
        <v>1</v>
      </c>
      <c r="C31" s="30" t="s">
        <v>8</v>
      </c>
      <c r="D31" s="31">
        <v>120</v>
      </c>
      <c r="E31" s="118"/>
      <c r="F31" s="55">
        <f t="shared" si="0"/>
        <v>0</v>
      </c>
    </row>
    <row r="32" spans="1:6" ht="15">
      <c r="A32" s="61" t="s">
        <v>79</v>
      </c>
      <c r="B32" s="62"/>
      <c r="C32" s="62"/>
      <c r="D32" s="63"/>
      <c r="E32" s="64"/>
      <c r="F32" s="65"/>
    </row>
    <row r="33" spans="1:6" ht="15">
      <c r="A33" s="66" t="s">
        <v>80</v>
      </c>
      <c r="B33" s="62">
        <v>1</v>
      </c>
      <c r="C33" s="62" t="s">
        <v>8</v>
      </c>
      <c r="D33" s="63">
        <v>120</v>
      </c>
      <c r="E33" s="119"/>
      <c r="F33" s="55">
        <f aca="true" t="shared" si="1" ref="F33:F42">(B33*D33)*E33</f>
        <v>0</v>
      </c>
    </row>
    <row r="34" spans="1:6" ht="15">
      <c r="A34" s="67" t="s">
        <v>81</v>
      </c>
      <c r="B34" s="62">
        <v>1</v>
      </c>
      <c r="C34" s="62" t="s">
        <v>8</v>
      </c>
      <c r="D34" s="63">
        <v>120</v>
      </c>
      <c r="E34" s="119"/>
      <c r="F34" s="55">
        <f t="shared" si="1"/>
        <v>0</v>
      </c>
    </row>
    <row r="35" spans="1:6" ht="15">
      <c r="A35" s="68" t="s">
        <v>82</v>
      </c>
      <c r="B35" s="62">
        <v>1</v>
      </c>
      <c r="C35" s="62" t="s">
        <v>8</v>
      </c>
      <c r="D35" s="63">
        <v>120</v>
      </c>
      <c r="E35" s="119"/>
      <c r="F35" s="55">
        <f t="shared" si="1"/>
        <v>0</v>
      </c>
    </row>
    <row r="36" spans="1:6" ht="15">
      <c r="A36" s="68" t="s">
        <v>83</v>
      </c>
      <c r="B36" s="62">
        <v>1</v>
      </c>
      <c r="C36" s="62" t="s">
        <v>8</v>
      </c>
      <c r="D36" s="63">
        <v>120</v>
      </c>
      <c r="E36" s="119"/>
      <c r="F36" s="55">
        <f t="shared" si="1"/>
        <v>0</v>
      </c>
    </row>
    <row r="37" spans="1:6" ht="15">
      <c r="A37" s="67" t="s">
        <v>84</v>
      </c>
      <c r="B37" s="62">
        <v>1</v>
      </c>
      <c r="C37" s="62" t="s">
        <v>8</v>
      </c>
      <c r="D37" s="63">
        <v>120</v>
      </c>
      <c r="E37" s="119"/>
      <c r="F37" s="55">
        <f t="shared" si="1"/>
        <v>0</v>
      </c>
    </row>
    <row r="38" spans="1:6" ht="15">
      <c r="A38" s="67" t="s">
        <v>85</v>
      </c>
      <c r="B38" s="62">
        <v>1</v>
      </c>
      <c r="C38" s="62" t="s">
        <v>8</v>
      </c>
      <c r="D38" s="63">
        <v>120</v>
      </c>
      <c r="E38" s="119"/>
      <c r="F38" s="55">
        <f t="shared" si="1"/>
        <v>0</v>
      </c>
    </row>
    <row r="39" spans="1:6" ht="15">
      <c r="A39" s="67" t="s">
        <v>86</v>
      </c>
      <c r="B39" s="62">
        <v>1</v>
      </c>
      <c r="C39" s="62" t="s">
        <v>8</v>
      </c>
      <c r="D39" s="63">
        <v>120</v>
      </c>
      <c r="E39" s="119"/>
      <c r="F39" s="55">
        <f t="shared" si="1"/>
        <v>0</v>
      </c>
    </row>
    <row r="40" spans="1:6" ht="15">
      <c r="A40" s="67" t="s">
        <v>87</v>
      </c>
      <c r="B40" s="62">
        <v>1</v>
      </c>
      <c r="C40" s="62" t="s">
        <v>8</v>
      </c>
      <c r="D40" s="63">
        <v>120</v>
      </c>
      <c r="E40" s="119"/>
      <c r="F40" s="55">
        <f t="shared" si="1"/>
        <v>0</v>
      </c>
    </row>
    <row r="41" spans="1:6" ht="15">
      <c r="A41" s="67" t="s">
        <v>88</v>
      </c>
      <c r="B41" s="62">
        <v>20</v>
      </c>
      <c r="C41" s="62" t="s">
        <v>8</v>
      </c>
      <c r="D41" s="63">
        <v>52</v>
      </c>
      <c r="E41" s="119"/>
      <c r="F41" s="55">
        <f t="shared" si="1"/>
        <v>0</v>
      </c>
    </row>
    <row r="42" spans="1:6" ht="15.75" thickBot="1">
      <c r="A42" s="69" t="s">
        <v>89</v>
      </c>
      <c r="B42" s="70">
        <v>2</v>
      </c>
      <c r="C42" s="70" t="s">
        <v>8</v>
      </c>
      <c r="D42" s="71">
        <v>6</v>
      </c>
      <c r="E42" s="121"/>
      <c r="F42" s="72">
        <f t="shared" si="1"/>
        <v>0</v>
      </c>
    </row>
    <row r="44" ht="15.75" thickBot="1"/>
    <row r="45" spans="1:6" s="87" customFormat="1" ht="16.5" thickBot="1">
      <c r="A45" s="111" t="s">
        <v>123</v>
      </c>
      <c r="B45" s="112"/>
      <c r="C45" s="112"/>
      <c r="D45" s="113"/>
      <c r="E45" s="114"/>
      <c r="F45" s="115">
        <f>SUM(F11:F42)</f>
        <v>0</v>
      </c>
    </row>
    <row r="46" spans="1:6" s="87" customFormat="1" ht="16.5" thickBot="1">
      <c r="A46" s="111" t="s">
        <v>120</v>
      </c>
      <c r="B46" s="112"/>
      <c r="C46" s="112"/>
      <c r="D46" s="113"/>
      <c r="E46" s="116"/>
      <c r="F46" s="115">
        <f>SUM(F45)*4</f>
        <v>0</v>
      </c>
    </row>
    <row r="48" ht="15">
      <c r="A48" s="73" t="s">
        <v>90</v>
      </c>
    </row>
    <row r="49" ht="15">
      <c r="A49" s="19" t="s">
        <v>91</v>
      </c>
    </row>
    <row r="50" spans="1:6" ht="15">
      <c r="A50" s="171" t="s">
        <v>150</v>
      </c>
      <c r="B50" s="149"/>
      <c r="C50" s="149"/>
      <c r="D50" s="149"/>
      <c r="E50" s="149"/>
      <c r="F50" s="149"/>
    </row>
    <row r="51" spans="1:6" ht="29.25" customHeight="1">
      <c r="A51" s="172" t="s">
        <v>92</v>
      </c>
      <c r="B51" s="173"/>
      <c r="C51" s="174"/>
      <c r="D51" s="174"/>
      <c r="E51" s="174"/>
      <c r="F51" s="174"/>
    </row>
    <row r="52" spans="1:6" ht="15">
      <c r="A52" s="175" t="s">
        <v>93</v>
      </c>
      <c r="B52" s="175"/>
      <c r="C52" s="176"/>
      <c r="D52" s="176"/>
      <c r="E52" s="176"/>
      <c r="F52" s="176"/>
    </row>
    <row r="53" spans="1:6" ht="15">
      <c r="A53" s="175" t="s">
        <v>94</v>
      </c>
      <c r="B53" s="175"/>
      <c r="C53" s="176"/>
      <c r="D53" s="176"/>
      <c r="E53" s="176"/>
      <c r="F53" s="176"/>
    </row>
    <row r="55" ht="15">
      <c r="A55" s="74" t="s">
        <v>95</v>
      </c>
    </row>
    <row r="56" ht="15">
      <c r="A56" s="19" t="s">
        <v>96</v>
      </c>
    </row>
    <row r="57" ht="15">
      <c r="A57" s="19" t="s">
        <v>97</v>
      </c>
    </row>
    <row r="58" ht="15">
      <c r="A58" s="19" t="s">
        <v>98</v>
      </c>
    </row>
    <row r="59" ht="15">
      <c r="A59" s="19" t="s">
        <v>99</v>
      </c>
    </row>
    <row r="61" ht="15">
      <c r="A61" s="19" t="s">
        <v>149</v>
      </c>
    </row>
    <row r="63" ht="15">
      <c r="A63" s="19" t="s">
        <v>129</v>
      </c>
    </row>
  </sheetData>
  <sheetProtection password="CC06" sheet="1" objects="1" scenarios="1"/>
  <mergeCells count="15">
    <mergeCell ref="F1:G1"/>
    <mergeCell ref="A50:F50"/>
    <mergeCell ref="A51:F51"/>
    <mergeCell ref="A52:F52"/>
    <mergeCell ref="A53:F53"/>
    <mergeCell ref="B16:F16"/>
    <mergeCell ref="A3:F3"/>
    <mergeCell ref="A4:F4"/>
    <mergeCell ref="A6:A8"/>
    <mergeCell ref="B6:B8"/>
    <mergeCell ref="B12:E12"/>
    <mergeCell ref="C6:C8"/>
    <mergeCell ref="D6:D8"/>
    <mergeCell ref="E6:E8"/>
    <mergeCell ref="F6:F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1">
      <selection activeCell="A7" sqref="A7"/>
    </sheetView>
  </sheetViews>
  <sheetFormatPr defaultColWidth="9.140625" defaultRowHeight="15"/>
  <cols>
    <col min="1" max="1" width="44.421875" style="19" customWidth="1"/>
    <col min="2" max="2" width="14.57421875" style="19" customWidth="1"/>
    <col min="3" max="3" width="9.140625" style="19" customWidth="1"/>
    <col min="4" max="4" width="16.28125" style="19" customWidth="1"/>
    <col min="5" max="5" width="14.28125" style="19" customWidth="1"/>
    <col min="6" max="6" width="16.7109375" style="19" customWidth="1"/>
    <col min="7" max="16384" width="9.140625" style="19" customWidth="1"/>
  </cols>
  <sheetData>
    <row r="1" spans="5:6" ht="15.75">
      <c r="E1" s="170" t="s">
        <v>147</v>
      </c>
      <c r="F1" s="170"/>
    </row>
    <row r="2" ht="15.75" thickBot="1">
      <c r="A2" s="19" t="s">
        <v>31</v>
      </c>
    </row>
    <row r="3" spans="1:6" ht="19.5" thickBot="1">
      <c r="A3" s="192" t="s">
        <v>132</v>
      </c>
      <c r="B3" s="193"/>
      <c r="C3" s="193"/>
      <c r="D3" s="193"/>
      <c r="E3" s="193"/>
      <c r="F3" s="194"/>
    </row>
    <row r="4" ht="15.75" thickBot="1"/>
    <row r="5" spans="1:6" ht="36.75" thickBot="1">
      <c r="A5" s="75" t="s">
        <v>1</v>
      </c>
      <c r="B5" s="76" t="s">
        <v>30</v>
      </c>
      <c r="C5" s="76" t="s">
        <v>2</v>
      </c>
      <c r="D5" s="76" t="s">
        <v>13</v>
      </c>
      <c r="E5" s="76" t="s">
        <v>14</v>
      </c>
      <c r="F5" s="77" t="s">
        <v>17</v>
      </c>
    </row>
    <row r="6" spans="1:6" ht="15">
      <c r="A6" s="135" t="s">
        <v>100</v>
      </c>
      <c r="B6" s="136"/>
      <c r="C6" s="136"/>
      <c r="D6" s="136"/>
      <c r="E6" s="136"/>
      <c r="F6" s="137"/>
    </row>
    <row r="7" spans="1:6" ht="30">
      <c r="A7" s="78" t="s">
        <v>134</v>
      </c>
      <c r="B7" s="79">
        <v>40</v>
      </c>
      <c r="C7" s="62" t="s">
        <v>8</v>
      </c>
      <c r="D7" s="119"/>
      <c r="E7" s="79">
        <f>B7*D7</f>
        <v>0</v>
      </c>
      <c r="F7" s="55">
        <f>E7*12</f>
        <v>0</v>
      </c>
    </row>
    <row r="8" spans="1:6" ht="15">
      <c r="A8" s="80" t="s">
        <v>135</v>
      </c>
      <c r="B8" s="79">
        <v>3</v>
      </c>
      <c r="C8" s="62" t="s">
        <v>8</v>
      </c>
      <c r="D8" s="119"/>
      <c r="E8" s="79">
        <f aca="true" t="shared" si="0" ref="E8:E20">B8*D8</f>
        <v>0</v>
      </c>
      <c r="F8" s="55">
        <f aca="true" t="shared" si="1" ref="F8:F20">E8*12</f>
        <v>0</v>
      </c>
    </row>
    <row r="9" spans="1:6" ht="45">
      <c r="A9" s="80" t="s">
        <v>138</v>
      </c>
      <c r="B9" s="79">
        <v>12</v>
      </c>
      <c r="C9" s="62" t="s">
        <v>101</v>
      </c>
      <c r="D9" s="119"/>
      <c r="E9" s="79">
        <f t="shared" si="0"/>
        <v>0</v>
      </c>
      <c r="F9" s="55">
        <f t="shared" si="1"/>
        <v>0</v>
      </c>
    </row>
    <row r="10" spans="1:6" ht="15">
      <c r="A10" s="81" t="s">
        <v>143</v>
      </c>
      <c r="B10" s="79">
        <v>20</v>
      </c>
      <c r="C10" s="62" t="s">
        <v>102</v>
      </c>
      <c r="D10" s="119"/>
      <c r="E10" s="79">
        <f t="shared" si="0"/>
        <v>0</v>
      </c>
      <c r="F10" s="55">
        <f t="shared" si="1"/>
        <v>0</v>
      </c>
    </row>
    <row r="11" spans="1:6" ht="15">
      <c r="A11" s="80" t="s">
        <v>139</v>
      </c>
      <c r="B11" s="79">
        <v>10</v>
      </c>
      <c r="C11" s="62" t="s">
        <v>8</v>
      </c>
      <c r="D11" s="119"/>
      <c r="E11" s="79">
        <f t="shared" si="0"/>
        <v>0</v>
      </c>
      <c r="F11" s="55">
        <f t="shared" si="1"/>
        <v>0</v>
      </c>
    </row>
    <row r="12" spans="1:6" ht="15">
      <c r="A12" s="82" t="s">
        <v>140</v>
      </c>
      <c r="B12" s="79">
        <v>1</v>
      </c>
      <c r="C12" s="62" t="s">
        <v>8</v>
      </c>
      <c r="D12" s="119"/>
      <c r="E12" s="79">
        <f t="shared" si="0"/>
        <v>0</v>
      </c>
      <c r="F12" s="55">
        <f t="shared" si="1"/>
        <v>0</v>
      </c>
    </row>
    <row r="13" spans="1:6" ht="15">
      <c r="A13" s="1" t="s">
        <v>137</v>
      </c>
      <c r="B13" s="79">
        <v>1</v>
      </c>
      <c r="C13" s="62" t="s">
        <v>102</v>
      </c>
      <c r="D13" s="119"/>
      <c r="E13" s="79">
        <f t="shared" si="0"/>
        <v>0</v>
      </c>
      <c r="F13" s="55">
        <f t="shared" si="1"/>
        <v>0</v>
      </c>
    </row>
    <row r="14" spans="1:6" ht="15">
      <c r="A14" s="1" t="s">
        <v>136</v>
      </c>
      <c r="B14" s="79">
        <v>4</v>
      </c>
      <c r="C14" s="62" t="s">
        <v>8</v>
      </c>
      <c r="D14" s="119"/>
      <c r="E14" s="79">
        <f t="shared" si="0"/>
        <v>0</v>
      </c>
      <c r="F14" s="55">
        <f t="shared" si="1"/>
        <v>0</v>
      </c>
    </row>
    <row r="15" spans="1:6" ht="15">
      <c r="A15" s="1" t="s">
        <v>103</v>
      </c>
      <c r="B15" s="79">
        <v>30</v>
      </c>
      <c r="C15" s="62" t="s">
        <v>8</v>
      </c>
      <c r="D15" s="119"/>
      <c r="E15" s="79">
        <f t="shared" si="0"/>
        <v>0</v>
      </c>
      <c r="F15" s="55">
        <f t="shared" si="1"/>
        <v>0</v>
      </c>
    </row>
    <row r="16" spans="1:6" ht="15">
      <c r="A16" s="144" t="s">
        <v>104</v>
      </c>
      <c r="B16" s="79">
        <v>8</v>
      </c>
      <c r="C16" s="62" t="s">
        <v>8</v>
      </c>
      <c r="D16" s="119"/>
      <c r="E16" s="79">
        <f t="shared" si="0"/>
        <v>0</v>
      </c>
      <c r="F16" s="55">
        <f t="shared" si="1"/>
        <v>0</v>
      </c>
    </row>
    <row r="17" spans="1:6" ht="15">
      <c r="A17" s="82" t="s">
        <v>105</v>
      </c>
      <c r="B17" s="79">
        <v>8</v>
      </c>
      <c r="C17" s="62" t="s">
        <v>8</v>
      </c>
      <c r="D17" s="119"/>
      <c r="E17" s="79">
        <f t="shared" si="0"/>
        <v>0</v>
      </c>
      <c r="F17" s="55">
        <f t="shared" si="1"/>
        <v>0</v>
      </c>
    </row>
    <row r="18" spans="1:6" ht="15">
      <c r="A18" s="144" t="s">
        <v>106</v>
      </c>
      <c r="B18" s="79">
        <v>2</v>
      </c>
      <c r="C18" s="62" t="s">
        <v>8</v>
      </c>
      <c r="D18" s="119"/>
      <c r="E18" s="79">
        <f t="shared" si="0"/>
        <v>0</v>
      </c>
      <c r="F18" s="55">
        <f t="shared" si="1"/>
        <v>0</v>
      </c>
    </row>
    <row r="19" spans="1:6" ht="15">
      <c r="A19" s="83" t="s">
        <v>141</v>
      </c>
      <c r="B19" s="79">
        <v>1</v>
      </c>
      <c r="C19" s="62" t="s">
        <v>8</v>
      </c>
      <c r="D19" s="119"/>
      <c r="E19" s="79">
        <f t="shared" si="0"/>
        <v>0</v>
      </c>
      <c r="F19" s="55">
        <f t="shared" si="1"/>
        <v>0</v>
      </c>
    </row>
    <row r="20" spans="1:6" ht="25.5" thickBot="1">
      <c r="A20" s="84" t="s">
        <v>107</v>
      </c>
      <c r="B20" s="79">
        <v>80</v>
      </c>
      <c r="C20" s="62" t="s">
        <v>8</v>
      </c>
      <c r="D20" s="119"/>
      <c r="E20" s="79">
        <f t="shared" si="0"/>
        <v>0</v>
      </c>
      <c r="F20" s="55">
        <f t="shared" si="1"/>
        <v>0</v>
      </c>
    </row>
    <row r="21" spans="1:6" ht="16.5" thickBot="1">
      <c r="A21" s="122" t="s">
        <v>20</v>
      </c>
      <c r="B21" s="123"/>
      <c r="C21" s="123"/>
      <c r="D21" s="124"/>
      <c r="E21" s="125">
        <f>SUM(E7:E20)</f>
        <v>0</v>
      </c>
      <c r="F21" s="134"/>
    </row>
    <row r="22" spans="1:6" ht="19.5" thickBot="1">
      <c r="A22" s="126" t="s">
        <v>121</v>
      </c>
      <c r="B22" s="127"/>
      <c r="C22" s="127"/>
      <c r="D22" s="128"/>
      <c r="E22" s="129"/>
      <c r="F22" s="130">
        <f>SUM(F7:F20)</f>
        <v>0</v>
      </c>
    </row>
    <row r="23" spans="1:6" ht="19.5" thickBot="1">
      <c r="A23" s="126" t="s">
        <v>122</v>
      </c>
      <c r="B23" s="131"/>
      <c r="C23" s="131"/>
      <c r="D23" s="132"/>
      <c r="E23" s="133"/>
      <c r="F23" s="130">
        <f>SUM(F22)*4</f>
        <v>0</v>
      </c>
    </row>
    <row r="24" ht="13.9">
      <c r="D24" s="85"/>
    </row>
    <row r="25" ht="13.9">
      <c r="A25" s="86" t="s">
        <v>117</v>
      </c>
    </row>
    <row r="26" ht="15">
      <c r="A26" s="19" t="s">
        <v>108</v>
      </c>
    </row>
    <row r="27" ht="15">
      <c r="A27" s="19" t="s">
        <v>142</v>
      </c>
    </row>
    <row r="29" ht="15">
      <c r="A29" s="145" t="s">
        <v>149</v>
      </c>
    </row>
    <row r="31" ht="15">
      <c r="A31" s="19" t="s">
        <v>133</v>
      </c>
    </row>
  </sheetData>
  <sheetProtection password="CC06" sheet="1" objects="1" scenarios="1"/>
  <mergeCells count="2">
    <mergeCell ref="E1:F1"/>
    <mergeCell ref="A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4"/>
  <sheetViews>
    <sheetView workbookViewId="0" topLeftCell="A1">
      <selection activeCell="F12" sqref="F12"/>
    </sheetView>
  </sheetViews>
  <sheetFormatPr defaultColWidth="9.140625" defaultRowHeight="15"/>
  <cols>
    <col min="1" max="1" width="6.28125" style="19" customWidth="1"/>
    <col min="2" max="2" width="43.57421875" style="19" customWidth="1"/>
    <col min="3" max="3" width="9.140625" style="19" customWidth="1"/>
    <col min="4" max="4" width="14.421875" style="19" customWidth="1"/>
    <col min="5" max="5" width="19.421875" style="19" customWidth="1"/>
    <col min="6" max="6" width="15.7109375" style="19" customWidth="1"/>
    <col min="7" max="16384" width="9.140625" style="19" customWidth="1"/>
  </cols>
  <sheetData>
    <row r="1" spans="2:6" ht="16.5" thickBot="1">
      <c r="B1" s="2" t="s">
        <v>31</v>
      </c>
      <c r="C1" s="2"/>
      <c r="D1" s="2"/>
      <c r="E1" s="195" t="s">
        <v>148</v>
      </c>
      <c r="F1" s="195"/>
    </row>
    <row r="2" spans="2:6" ht="20.25" customHeight="1">
      <c r="B2" s="196" t="s">
        <v>128</v>
      </c>
      <c r="C2" s="197"/>
      <c r="D2" s="197"/>
      <c r="E2" s="197"/>
      <c r="F2" s="198"/>
    </row>
    <row r="3" spans="2:6" ht="21" thickBot="1">
      <c r="B3" s="199" t="s">
        <v>0</v>
      </c>
      <c r="C3" s="200"/>
      <c r="D3" s="200"/>
      <c r="E3" s="200"/>
      <c r="F3" s="201"/>
    </row>
    <row r="4" spans="2:6" ht="32.25" thickBot="1"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2:6" ht="15.75">
      <c r="B5" s="6" t="s">
        <v>6</v>
      </c>
      <c r="C5" s="7"/>
      <c r="D5" s="8"/>
      <c r="E5" s="8"/>
      <c r="F5" s="9"/>
    </row>
    <row r="6" spans="2:6" ht="24">
      <c r="B6" s="10" t="s">
        <v>109</v>
      </c>
      <c r="C6" s="11" t="s">
        <v>21</v>
      </c>
      <c r="D6" s="12">
        <v>104</v>
      </c>
      <c r="E6" s="13"/>
      <c r="F6" s="20">
        <f>D6*E6*4</f>
        <v>0</v>
      </c>
    </row>
    <row r="7" spans="2:6" ht="24">
      <c r="B7" s="10" t="s">
        <v>110</v>
      </c>
      <c r="C7" s="11" t="s">
        <v>21</v>
      </c>
      <c r="D7" s="12">
        <v>104</v>
      </c>
      <c r="E7" s="13"/>
      <c r="F7" s="20">
        <f aca="true" t="shared" si="0" ref="F7:F11">D7*E7*4</f>
        <v>0</v>
      </c>
    </row>
    <row r="8" spans="2:6" ht="24">
      <c r="B8" s="10" t="s">
        <v>115</v>
      </c>
      <c r="C8" s="11" t="s">
        <v>21</v>
      </c>
      <c r="D8" s="12">
        <v>18</v>
      </c>
      <c r="E8" s="13"/>
      <c r="F8" s="20">
        <f t="shared" si="0"/>
        <v>0</v>
      </c>
    </row>
    <row r="9" spans="2:6" ht="24">
      <c r="B9" s="10" t="s">
        <v>111</v>
      </c>
      <c r="C9" s="11" t="s">
        <v>22</v>
      </c>
      <c r="D9" s="12">
        <v>11000</v>
      </c>
      <c r="E9" s="13"/>
      <c r="F9" s="20">
        <f t="shared" si="0"/>
        <v>0</v>
      </c>
    </row>
    <row r="10" spans="2:6" ht="24">
      <c r="B10" s="10" t="s">
        <v>112</v>
      </c>
      <c r="C10" s="11" t="s">
        <v>22</v>
      </c>
      <c r="D10" s="12">
        <v>300</v>
      </c>
      <c r="E10" s="13"/>
      <c r="F10" s="20">
        <f t="shared" si="0"/>
        <v>0</v>
      </c>
    </row>
    <row r="11" spans="2:6" ht="24.75" thickBot="1">
      <c r="B11" s="10" t="s">
        <v>113</v>
      </c>
      <c r="C11" s="11" t="s">
        <v>22</v>
      </c>
      <c r="D11" s="12">
        <v>80</v>
      </c>
      <c r="E11" s="13"/>
      <c r="F11" s="20">
        <f t="shared" si="0"/>
        <v>0</v>
      </c>
    </row>
    <row r="12" spans="2:6" ht="16.5" thickBot="1">
      <c r="B12" s="202" t="s">
        <v>119</v>
      </c>
      <c r="C12" s="203"/>
      <c r="D12" s="203"/>
      <c r="E12" s="204"/>
      <c r="F12" s="14">
        <f>SUM(F6:F11)</f>
        <v>0</v>
      </c>
    </row>
    <row r="14" ht="15">
      <c r="B14" s="19" t="s">
        <v>129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autor</cp:lastModifiedBy>
  <cp:lastPrinted>2017-12-28T07:50:45Z</cp:lastPrinted>
  <dcterms:created xsi:type="dcterms:W3CDTF">2015-05-21T11:13:01Z</dcterms:created>
  <dcterms:modified xsi:type="dcterms:W3CDTF">2018-02-12T11:08:33Z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-1087247301</vt:i4>
  </property>
  <property fmtid="{D5CDD505-2E9C-101B-9397-08002B2CF9AE}" pid="3" name="_NewReviewCycle">
    <vt:lpwstr/>
  </property>
  <property fmtid="{D5CDD505-2E9C-101B-9397-08002B2CF9AE}" pid="4" name="_EmailSubject">
    <vt:lpwstr>Podklady pro výběr dodavatele - Brno</vt:lpwstr>
  </property>
  <property fmtid="{D5CDD505-2E9C-101B-9397-08002B2CF9AE}" pid="5" name="_AuthorEmail">
    <vt:lpwstr>Ladislav.Parez@cnb.cz</vt:lpwstr>
  </property>
  <property fmtid="{D5CDD505-2E9C-101B-9397-08002B2CF9AE}" pid="6" name="_AuthorEmailDisplayName">
    <vt:lpwstr>Pařez Ladislav</vt:lpwstr>
  </property>
  <property fmtid="{D5CDD505-2E9C-101B-9397-08002B2CF9AE}" pid="7" name="_PreviousAdHocReviewCycleID">
    <vt:i4>-869802270</vt:i4>
  </property>
  <property fmtid="{D5CDD505-2E9C-101B-9397-08002B2CF9AE}" pid="8" name="_ReviewingToolsShownOnce">
    <vt:lpwstr/>
  </property>
</Properties>
</file>