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15165" windowHeight="8565" activeTab="3"/>
  </bookViews>
  <sheets>
    <sheet name="Celková nabídková cena" sheetId="4" r:id="rId1"/>
    <sheet name="Tab.1a" sheetId="5" r:id="rId2"/>
    <sheet name="Tab.1b" sheetId="6" r:id="rId3"/>
    <sheet name="Tab.1c" sheetId="7" r:id="rId4"/>
    <sheet name="Tab.2" sheetId="8" r:id="rId5"/>
    <sheet name="Tab.3" sheetId="9" r:id="rId6"/>
  </sheets>
  <calcPr calcId="145621"/>
</workbook>
</file>

<file path=xl/calcChain.xml><?xml version="1.0" encoding="utf-8"?>
<calcChain xmlns="http://schemas.openxmlformats.org/spreadsheetml/2006/main">
  <c r="F61" i="5" l="1"/>
  <c r="F70" i="5" l="1"/>
  <c r="F9" i="9" l="1"/>
  <c r="F8" i="9"/>
  <c r="F7" i="9"/>
  <c r="F6" i="9"/>
  <c r="F10" i="9" s="1"/>
  <c r="B7" i="4" s="1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G57" i="6"/>
  <c r="G56" i="6"/>
  <c r="G55" i="6"/>
  <c r="G54" i="6"/>
  <c r="G53" i="6"/>
  <c r="G52" i="6"/>
  <c r="G51" i="6"/>
  <c r="G50" i="6"/>
  <c r="G49" i="6"/>
  <c r="G48" i="6"/>
  <c r="G46" i="6"/>
  <c r="G40" i="6"/>
  <c r="G39" i="6"/>
  <c r="G38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0" i="6"/>
  <c r="G19" i="6"/>
  <c r="G18" i="6"/>
  <c r="G17" i="6"/>
  <c r="G15" i="6"/>
  <c r="G14" i="6"/>
  <c r="G13" i="6"/>
  <c r="G12" i="6"/>
  <c r="G10" i="6"/>
  <c r="F101" i="5"/>
  <c r="B99" i="5"/>
  <c r="F99" i="5" s="1"/>
  <c r="F97" i="5"/>
  <c r="F95" i="5"/>
  <c r="F93" i="5"/>
  <c r="F92" i="5"/>
  <c r="F91" i="5"/>
  <c r="F89" i="5"/>
  <c r="F87" i="5"/>
  <c r="F85" i="5"/>
  <c r="F83" i="5"/>
  <c r="F71" i="5"/>
  <c r="F68" i="5"/>
  <c r="F67" i="5"/>
  <c r="F65" i="5"/>
  <c r="F64" i="5"/>
  <c r="F62" i="5"/>
  <c r="F59" i="5"/>
  <c r="F57" i="5"/>
  <c r="F56" i="5"/>
  <c r="F55" i="5"/>
  <c r="F53" i="5"/>
  <c r="F52" i="5"/>
  <c r="F51" i="5"/>
  <c r="F50" i="5"/>
  <c r="F48" i="5"/>
  <c r="F47" i="5"/>
  <c r="F46" i="5"/>
  <c r="F45" i="5"/>
  <c r="F44" i="5"/>
  <c r="F42" i="5"/>
  <c r="F41" i="5"/>
  <c r="F39" i="5"/>
  <c r="F38" i="5"/>
  <c r="F37" i="5"/>
  <c r="F35" i="5"/>
  <c r="F33" i="5"/>
  <c r="F32" i="5"/>
  <c r="F31" i="5"/>
  <c r="F29" i="5"/>
  <c r="F27" i="5"/>
  <c r="F26" i="5"/>
  <c r="F25" i="5"/>
  <c r="F24" i="5"/>
  <c r="F23" i="5"/>
  <c r="F22" i="5"/>
  <c r="F20" i="5"/>
  <c r="F19" i="5"/>
  <c r="F17" i="5"/>
  <c r="F16" i="5"/>
  <c r="F15" i="5"/>
  <c r="F14" i="5"/>
  <c r="F12" i="5"/>
  <c r="F11" i="5"/>
  <c r="F10" i="5"/>
  <c r="F14" i="7" l="1"/>
  <c r="F15" i="7" s="1"/>
  <c r="B5" i="4" s="1"/>
  <c r="G58" i="6"/>
  <c r="F102" i="5"/>
  <c r="F103" i="5" s="1"/>
  <c r="G42" i="6"/>
  <c r="F75" i="5"/>
  <c r="F74" i="5"/>
  <c r="F73" i="5"/>
  <c r="F19" i="8"/>
  <c r="B6" i="4" s="1"/>
  <c r="E13" i="7"/>
  <c r="G60" i="6" l="1"/>
  <c r="G61" i="6" s="1"/>
  <c r="B4" i="4" s="1"/>
  <c r="F76" i="5"/>
  <c r="F105" i="5" s="1"/>
  <c r="F106" i="5" s="1"/>
  <c r="B3" i="4" s="1"/>
  <c r="B9" i="4" l="1"/>
</calcChain>
</file>

<file path=xl/sharedStrings.xml><?xml version="1.0" encoding="utf-8"?>
<sst xmlns="http://schemas.openxmlformats.org/spreadsheetml/2006/main" count="371" uniqueCount="197">
  <si>
    <t>Celková nabídková cena za místo plnění Hradec Králové</t>
  </si>
  <si>
    <t>Celkem v Kč bez DPH</t>
  </si>
  <si>
    <t>Hradec Králové</t>
  </si>
  <si>
    <t>Tabulka č. 1a</t>
  </si>
  <si>
    <t>PRAVIDELNÝ ÚKLID</t>
  </si>
  <si>
    <t>Členění ploch pravidelného úklidu včetně jednotkových cen a četnosti úklidu</t>
  </si>
  <si>
    <t>Specifikace prostor a povrchů</t>
  </si>
  <si>
    <t>Množství,  výměra [jedn.]</t>
  </si>
  <si>
    <t>Jednotky</t>
  </si>
  <si>
    <t>Četnost [dnů/měs.]</t>
  </si>
  <si>
    <t>Jednotková cena [Kč bez DPH/jedn.]</t>
  </si>
  <si>
    <t>Měsíční náklad [Kč bez DPH]</t>
  </si>
  <si>
    <t>A) Administrativní část</t>
  </si>
  <si>
    <t>1) Kanceláře, učebna</t>
  </si>
  <si>
    <t xml:space="preserve"> - koberec </t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</si>
  <si>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</si>
  <si>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>2) Haly, zasedací a jednací místnosti</t>
  </si>
  <si>
    <t xml:space="preserve"> - linoleum</t>
  </si>
  <si>
    <t xml:space="preserve"> - přírodní kámen</t>
  </si>
  <si>
    <t>3) Schodiště</t>
  </si>
  <si>
    <t>4) Chodby</t>
  </si>
  <si>
    <t xml:space="preserve"> - beton s nátěrem</t>
  </si>
  <si>
    <t>5) Výtahy</t>
  </si>
  <si>
    <t>6) Sociální zařízení-toalety, umývárny, úklidové komory</t>
  </si>
  <si>
    <t xml:space="preserve"> - keramická dlažba</t>
  </si>
  <si>
    <t>7) Šatny</t>
  </si>
  <si>
    <t>8) Čajové kuchyňky</t>
  </si>
  <si>
    <t>9) Jídelna, bufet</t>
  </si>
  <si>
    <t>10) Peněžní provoz</t>
  </si>
  <si>
    <t>11) Technické místnosti</t>
  </si>
  <si>
    <t>13) Spisovna, archiv</t>
  </si>
  <si>
    <t>14) Terasy, atria</t>
  </si>
  <si>
    <t>15) Chodníky</t>
  </si>
  <si>
    <t>Provozní budova - měsíční náklady (prosinec až únor)</t>
  </si>
  <si>
    <t>Provozní budova - měsíční náklady (březen a listopad)</t>
  </si>
  <si>
    <t>Provozní budova - měsíční náklady (duben až říjen)</t>
  </si>
  <si>
    <t>Provozní budova - roční náklady</t>
  </si>
  <si>
    <t>Specifikace prostor                                a povrchů</t>
  </si>
  <si>
    <t>Množství,  výměra [ks,m2]</t>
  </si>
  <si>
    <t>B) Ubytovna a bytová část</t>
  </si>
  <si>
    <t>1) Pokoje</t>
  </si>
  <si>
    <t xml:space="preserve"> - koberec</t>
  </si>
  <si>
    <t>2) Kuchyň a hala</t>
  </si>
  <si>
    <t>3) Sklad a sušárna</t>
  </si>
  <si>
    <t xml:space="preserve"> - beton a nátěrem</t>
  </si>
  <si>
    <t>4) Zimní zahrada</t>
  </si>
  <si>
    <t>5) Chodby</t>
  </si>
  <si>
    <t>6) Výtahy</t>
  </si>
  <si>
    <t>7) Sociální zařízení</t>
  </si>
  <si>
    <t>8) Schodiště a hala</t>
  </si>
  <si>
    <t>9) Schodiště do bytové části, vstupní hala</t>
  </si>
  <si>
    <t>ČNB - ubytovna - měsíční náklady</t>
  </si>
  <si>
    <t>ČNB - ubytovna - roční náklady</t>
  </si>
  <si>
    <t>Pravidelný úklid celkem - roční náklady</t>
  </si>
  <si>
    <t>Cena celkem za 4 roky v Kč bez DPH</t>
  </si>
  <si>
    <t>Vysvětlivky :</t>
  </si>
  <si>
    <t>a)   pro zimní období od 1/12 do 28/2, resp. 29/2 platí četnost 21 prac. dnů v měsíci, tj. 1</t>
  </si>
  <si>
    <t>b)   pro přechodné období od 1/3 do 31/3 a 1/11 do 30/11 platí četnost 8,4 prac. dnů v měsíci, tj. 2/5</t>
  </si>
  <si>
    <t>c)   pro letní období od 1/4 do 31/10 platí četnost 4,2 prac. dnů v měsíci, tj. 1/5</t>
  </si>
  <si>
    <t xml:space="preserve">       31    - každý kal. den</t>
  </si>
  <si>
    <t xml:space="preserve">       2,1     - 1x za 10 prac. dnů</t>
  </si>
  <si>
    <t xml:space="preserve">       21    - každý prac. den</t>
  </si>
  <si>
    <t xml:space="preserve">        2       - 2x za 30 kal. dnů</t>
  </si>
  <si>
    <t xml:space="preserve">      8,4    - 2x za 5 prac. dnů</t>
  </si>
  <si>
    <t xml:space="preserve">        1       - 1x za 30 kal. dnů</t>
  </si>
  <si>
    <t xml:space="preserve">      4,2    - 1x za 5 prac. dnů</t>
  </si>
  <si>
    <t xml:space="preserve">        1       - 1x za 21 prac. den</t>
  </si>
  <si>
    <t xml:space="preserve">      0,17    - 1x za 126 prac. dnů</t>
  </si>
  <si>
    <r>
      <t>Pozn.</t>
    </r>
    <r>
      <rPr>
        <sz val="11"/>
        <color theme="1"/>
        <rFont val="Times New Roman"/>
        <family val="1"/>
        <charset val="238"/>
      </rPr>
      <t>: Budova je vybavena centrálním vysavačem</t>
    </r>
  </si>
  <si>
    <t xml:space="preserve">Tabulka č. 1b </t>
  </si>
  <si>
    <t>PRÁCE NAD RÁMEC PRAVIDELNÉHO ÚKLIDU (model)</t>
  </si>
  <si>
    <t>Rozpis prací prováděných nad rámec pravidelného úklidu včetně jednotkových cen</t>
  </si>
  <si>
    <t>Četnost [úkon/rok]</t>
  </si>
  <si>
    <t>Roční náklad [Kč bez DPH]</t>
  </si>
  <si>
    <t>1) Čištění koberců</t>
  </si>
  <si>
    <t xml:space="preserve"> - extrakční čištění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</si>
  <si>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</si>
  <si>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</si>
  <si>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</si>
  <si>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 xml:space="preserve"> - prosklené stěny (interiér)</t>
  </si>
  <si>
    <t>3) Mytí venkovní fasády</t>
  </si>
  <si>
    <t>4) Mytí vnitřních ploch mramoru</t>
  </si>
  <si>
    <t xml:space="preserve"> - normální (1. - 4. NP)</t>
  </si>
  <si>
    <t xml:space="preserve"> - výškové</t>
  </si>
  <si>
    <t>5) Čištění čalounění</t>
  </si>
  <si>
    <t>ks</t>
  </si>
  <si>
    <t>6) Mytí světel</t>
  </si>
  <si>
    <t>7) Čištění žaluzií</t>
  </si>
  <si>
    <t xml:space="preserve"> - vertikální (šíře 10,0 a 12,7 cm)</t>
  </si>
  <si>
    <t xml:space="preserve"> - horizontální - venkovní</t>
  </si>
  <si>
    <t xml:space="preserve"> - horizontální - vnitřní</t>
  </si>
  <si>
    <t>8) Čištění okapů (horolezec)</t>
  </si>
  <si>
    <t>bm</t>
  </si>
  <si>
    <t>9) Úklid po malířích</t>
  </si>
  <si>
    <t>hod.</t>
  </si>
  <si>
    <t>10) Ostatní práce účtované podle počtu skutečně odpracovaných hodin (např. čištění vnitřků lednic apod.)</t>
  </si>
  <si>
    <t>11) Práce výškové (horolez.technika)</t>
  </si>
  <si>
    <t>12) Voskování linolea vč. mytí</t>
  </si>
  <si>
    <t>13) Mytí tubusových výtahů</t>
  </si>
  <si>
    <t xml:space="preserve">14) Chodníky - zajištění schůdnosti  </t>
  </si>
  <si>
    <t>servisní den</t>
  </si>
  <si>
    <t>15) Havarijní úklid po zaplavení</t>
  </si>
  <si>
    <t>16) Úklid tech. místností včetně zázemí jídelny</t>
  </si>
  <si>
    <t>18) Fontána a vodní plocha - odstranění vodního kamene, vyčištění</t>
  </si>
  <si>
    <t>19) Čištění tlakovou vodou (žulové a červené dlaždice-terasy)</t>
  </si>
  <si>
    <t>20) Praní, žehlení</t>
  </si>
  <si>
    <t xml:space="preserve"> - ručníky</t>
  </si>
  <si>
    <t xml:space="preserve"> - utěrky</t>
  </si>
  <si>
    <t xml:space="preserve"> - povlečení (prostěradlo, polštář, deka)</t>
  </si>
  <si>
    <t>Administrativní část - roční náklady</t>
  </si>
  <si>
    <t xml:space="preserve"> - okna jednoduchá</t>
  </si>
  <si>
    <t xml:space="preserve"> - prosklené stěny (fasáda)</t>
  </si>
  <si>
    <t>3) Mytí světel</t>
  </si>
  <si>
    <t>4) Úklid po malířích</t>
  </si>
  <si>
    <t>hod</t>
  </si>
  <si>
    <t>5) Práce neměřitelné</t>
  </si>
  <si>
    <t>6) Práce výškové (horolez. tech.)</t>
  </si>
  <si>
    <t>7) Praní záclon včetně pověšení a sejmutí</t>
  </si>
  <si>
    <t>8) Praní závěsů včetně pověšení a sejmutí</t>
  </si>
  <si>
    <t>9) Převlékání postelí</t>
  </si>
  <si>
    <t>10) Úklid pokoje po odjezdu hostů</t>
  </si>
  <si>
    <t>Ubytovna a bytová část - roční náklady</t>
  </si>
  <si>
    <t>Práce nad rámec prav.úklidu celkem-roční náklady</t>
  </si>
  <si>
    <t>Položky uvedené v této příloze jsou stanoveny modelově, fakturace probíhá dle rozsahu skutečně provedených prací.</t>
  </si>
  <si>
    <t>Pro údržbu specifických povrchů jsou jejich výrobci doporučeny následující přípravky:</t>
  </si>
  <si>
    <t>linoleum - výrobky fy. Henkel, Johnson, Tana (vosky).</t>
  </si>
  <si>
    <t>Tabulka č. 1c</t>
  </si>
  <si>
    <t>SPOTŘEBNÍ MATERIÁL  (model)</t>
  </si>
  <si>
    <t>Položka</t>
  </si>
  <si>
    <t>Modelově stanovené množství [jedn.]</t>
  </si>
  <si>
    <t>tekuté mýdlo (patrona, syst. CWS objem 950 ml) - ks</t>
  </si>
  <si>
    <t>mýdlo toaletní pevné - ks</t>
  </si>
  <si>
    <t>ručník papírový skládaný Z-Z (jednovrstvé šedé, 23x25cm - balení po 250 listech)</t>
  </si>
  <si>
    <t>balení</t>
  </si>
  <si>
    <t>náplň do osvěžovače vzduchu (patrona, syst. Merida) - ks</t>
  </si>
  <si>
    <t>pytle na tříděný odpad rozm. 70 x 110 (60 mikronů) - ks</t>
  </si>
  <si>
    <t>desinfekční přípravek na ruce Sterillium objem 0,5 l, vč. nádobky s pumpičkou</t>
  </si>
  <si>
    <t>desinfekční přípravek na ruce Sterillium objem 5 l</t>
  </si>
  <si>
    <t>Spotřební materiál celkem - měsíční náklady</t>
  </si>
  <si>
    <t>Spotřební materiál celkem - roční náklady</t>
  </si>
  <si>
    <r>
      <t>Pozn</t>
    </r>
    <r>
      <rPr>
        <u/>
        <sz val="10"/>
        <rFont val="Times New Roman"/>
        <family val="1"/>
        <charset val="238"/>
      </rPr>
      <t>.</t>
    </r>
  </si>
  <si>
    <t>Počty kusů jsou stanoveny modelově, fakturace probíhá dle skutečné spotřeby.</t>
  </si>
  <si>
    <t xml:space="preserve">V objektech ČNB jsou instalovány následující zásobníky: </t>
  </si>
  <si>
    <t xml:space="preserve"> - tekutého mýdla od fy. CWS</t>
  </si>
  <si>
    <t xml:space="preserve"> - osvěžovače vzduchu od fy. Merida</t>
  </si>
  <si>
    <t>Tabulka č. 2</t>
  </si>
  <si>
    <t>Odvoz, třídění a likvidace odpadu vč. nebezpečného odpadu</t>
  </si>
  <si>
    <t>Cenová tabulka</t>
  </si>
  <si>
    <t>Modelový počet jednotek za rok</t>
  </si>
  <si>
    <t>Jednotková cena v Kč bez DPH</t>
  </si>
  <si>
    <t>Cena za modelový počet jednotek za 4 roky v Kč bez DPH</t>
  </si>
  <si>
    <t>Činnosti</t>
  </si>
  <si>
    <t>Pravidelný odvoz  komunálního odpadu - popis dle přílohy č. 1 smlouvy  (nádoba 1100 l )</t>
  </si>
  <si>
    <t>vývoz</t>
  </si>
  <si>
    <t>Pravidelný odvoz  bankovkové drti - popis dle přílohy č. 1 smlouvy (nádoba 1100 l )</t>
  </si>
  <si>
    <t>Mimořádný odvoz skartace (dokumenty z archivu), kat.č. 20 01 01</t>
  </si>
  <si>
    <t>kg</t>
  </si>
  <si>
    <t>Pravidelný odvoz plastových obalů (nádoba 1100 l )</t>
  </si>
  <si>
    <t>Pravidelný odvoz separovaného papíru a lepenkových obalů (nádoba 1100 l )</t>
  </si>
  <si>
    <r>
      <t>Čerpání, odvoz, likvidace odpadních vod z lapolu včetně tuku (1x měsíčně, cca 1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odpadní vody, cca 15 kg tuku)</t>
    </r>
  </si>
  <si>
    <t>Mimořádný vývoz kontejneru</t>
  </si>
  <si>
    <t xml:space="preserve">Odvoz a likvidace vyřazeného majetku kategorie O, kat.č. 20 01 36 </t>
  </si>
  <si>
    <t>Odvoz a likvidace vyřazeného majetku kategorie O, kat.č. 20 03 07</t>
  </si>
  <si>
    <t>Odvoz a likvidace vyřazeného majetku kategorie O, kat.č. 16 02 14</t>
  </si>
  <si>
    <t>Odvoz a likvidace vyřazeného majetku kategorie O, kat.č. 15 01 04</t>
  </si>
  <si>
    <t>Odvoz a likvidace biologicky rozložitelného odpadu, kat.č. 20 02 01</t>
  </si>
  <si>
    <t>Odvoz a likvidace hliníkových obalů - zarges, kat. č. 17 04 02</t>
  </si>
  <si>
    <t>Celkové náklady za 4 roky v Kč bez DPH</t>
  </si>
  <si>
    <t>Tabulka č. 3</t>
  </si>
  <si>
    <t>Vnitřní zeleň - údržba 2x ročně (zastřižení, chemické ošetření, hnojivo, doplnění příp. výměna zeminy/subtrátu, apod.) spojená s její případnou výměnou</t>
  </si>
  <si>
    <t>soubor</t>
  </si>
  <si>
    <t>Vnější zeleň včetně trávníků - odborná údržba 2x ročně (vypletí, zastřižení, doplnění mulčovací kůry, chemické ošetření, eventuelně výměna/doplnění, apod.)</t>
  </si>
  <si>
    <t>Sečení trávy na pozemku a na terase</t>
  </si>
  <si>
    <t>Další práce na údržbě zeleně</t>
  </si>
  <si>
    <t>Tab. 1a</t>
  </si>
  <si>
    <t>Tab. 1b</t>
  </si>
  <si>
    <t>Tab. 1c</t>
  </si>
  <si>
    <t>Tab. 3</t>
  </si>
  <si>
    <t>Tab. 2</t>
  </si>
  <si>
    <r>
      <t>m</t>
    </r>
    <r>
      <rPr>
        <vertAlign val="superscript"/>
        <sz val="9"/>
        <rFont val="Times New Roman"/>
        <family val="1"/>
        <charset val="238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</si>
  <si>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t xml:space="preserve">                                                                                                                          denní úklid</t>
  </si>
  <si>
    <t xml:space="preserve"> - betonová dlažba                                                                                           měsíční úklid</t>
  </si>
  <si>
    <t>17) Čistění interiérů a skel vozidel (vyluxování koberců, sedadel, čalounění, leštění skel, …)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</si>
  <si>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 položek "voskování" jednotková cena zahrnuje odmytí starého a položení nového vosku min. ve dvou vrstvách.</t>
    </r>
  </si>
  <si>
    <t xml:space="preserve"> - vyprazdňování a vytírání popelníku</t>
  </si>
  <si>
    <t xml:space="preserve"> - beton s nátěrem                                                                                           zimní obbobí</t>
  </si>
  <si>
    <t xml:space="preserve">                                                                                                     přechodné a letní období</t>
  </si>
  <si>
    <t xml:space="preserve">                                                                                                         přechodné období     b)</t>
  </si>
  <si>
    <t xml:space="preserve"> - beton s nátěrem                                                                                    zimní období     a)</t>
  </si>
  <si>
    <t xml:space="preserve">                                                                                                                  letní období     c)</t>
  </si>
  <si>
    <t>12) Dotační propust, dvůr, boxy-strojní mytí</t>
  </si>
  <si>
    <t>16) Parking-strojní mytí</t>
  </si>
  <si>
    <t>17) Zásobovací box včetně rampy-strojní mytí</t>
  </si>
  <si>
    <t>V případě uvedených odkazů na obchodní názvy zadavatel výslovně připouští rovnocenné řešení.</t>
  </si>
  <si>
    <t>Péče o zeleň, zahradnické služby*</t>
  </si>
  <si>
    <t>* cena činností včetně dopravy</t>
  </si>
  <si>
    <t>toaletní papír malý, bílý, dvouvrstvý (20 - 25m, celulóza)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</si>
</sst>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5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/>
  </cellStyleXfs>
  <cellXfs count="270">
    <xf numFmtId="0" fontId="0" fillId="0" borderId="0" xfId="0"/>
    <xf numFmtId="0" fontId="3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3" borderId="16" xfId="0" applyFont="1" applyFill="1" applyBorder="1" applyAlignment="1"/>
    <xf numFmtId="0" fontId="14" fillId="3" borderId="17" xfId="0" applyFont="1" applyFill="1" applyBorder="1" applyAlignment="1">
      <alignment horizontal="center"/>
    </xf>
    <xf numFmtId="0" fontId="14" fillId="3" borderId="17" xfId="0" applyFont="1" applyFill="1" applyBorder="1" applyAlignment="1"/>
    <xf numFmtId="0" fontId="14" fillId="3" borderId="18" xfId="0" applyFont="1" applyFill="1" applyBorder="1" applyAlignment="1"/>
    <xf numFmtId="0" fontId="13" fillId="0" borderId="1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 applyAlignment="1">
      <alignment horizontal="center"/>
    </xf>
    <xf numFmtId="4" fontId="15" fillId="4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" fontId="13" fillId="5" borderId="1" xfId="8" applyNumberFormat="1" applyFont="1" applyFill="1" applyBorder="1" applyAlignment="1" applyProtection="1">
      <alignment horizontal="center"/>
      <protection locked="0"/>
    </xf>
    <xf numFmtId="4" fontId="13" fillId="0" borderId="12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/>
    <xf numFmtId="3" fontId="13" fillId="0" borderId="1" xfId="8" applyNumberFormat="1" applyFont="1" applyBorder="1" applyAlignment="1" applyProtection="1">
      <alignment horizontal="center"/>
      <protection locked="0"/>
    </xf>
    <xf numFmtId="165" fontId="13" fillId="4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9" xfId="0" applyFont="1" applyFill="1" applyBorder="1" applyAlignment="1"/>
    <xf numFmtId="0" fontId="13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3" fillId="5" borderId="1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Alignment="1"/>
    <xf numFmtId="0" fontId="13" fillId="0" borderId="20" xfId="0" applyFont="1" applyFill="1" applyBorder="1" applyAlignment="1">
      <alignment horizontal="left"/>
    </xf>
    <xf numFmtId="4" fontId="13" fillId="0" borderId="21" xfId="0" applyNumberFormat="1" applyFont="1" applyBorder="1" applyAlignment="1">
      <alignment horizontal="center"/>
    </xf>
    <xf numFmtId="4" fontId="8" fillId="0" borderId="0" xfId="0" applyNumberFormat="1" applyFont="1"/>
    <xf numFmtId="2" fontId="1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17" fillId="0" borderId="23" xfId="0" applyNumberFormat="1" applyFont="1" applyBorder="1" applyAlignment="1">
      <alignment horizontal="center"/>
    </xf>
    <xf numFmtId="4" fontId="13" fillId="0" borderId="24" xfId="0" applyNumberFormat="1" applyFont="1" applyBorder="1" applyAlignment="1">
      <alignment horizontal="center"/>
    </xf>
    <xf numFmtId="0" fontId="11" fillId="3" borderId="19" xfId="0" applyFont="1" applyFill="1" applyBorder="1" applyAlignment="1"/>
    <xf numFmtId="0" fontId="11" fillId="3" borderId="23" xfId="0" applyFont="1" applyFill="1" applyBorder="1" applyAlignment="1">
      <alignment horizontal="center"/>
    </xf>
    <xf numFmtId="0" fontId="11" fillId="3" borderId="23" xfId="0" applyFont="1" applyFill="1" applyBorder="1" applyAlignment="1"/>
    <xf numFmtId="0" fontId="11" fillId="3" borderId="25" xfId="0" applyFont="1" applyFill="1" applyBorder="1" applyAlignment="1"/>
    <xf numFmtId="4" fontId="11" fillId="3" borderId="12" xfId="0" applyNumberFormat="1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6" xfId="0" applyFont="1" applyFill="1" applyBorder="1" applyAlignment="1">
      <alignment horizontal="center"/>
    </xf>
    <xf numFmtId="0" fontId="11" fillId="3" borderId="6" xfId="0" applyFont="1" applyFill="1" applyBorder="1" applyAlignment="1"/>
    <xf numFmtId="0" fontId="11" fillId="3" borderId="26" xfId="0" applyFont="1" applyFill="1" applyBorder="1" applyAlignment="1"/>
    <xf numFmtId="4" fontId="11" fillId="3" borderId="27" xfId="0" applyNumberFormat="1" applyFont="1" applyFill="1" applyBorder="1" applyAlignment="1">
      <alignment horizontal="center"/>
    </xf>
    <xf numFmtId="0" fontId="9" fillId="3" borderId="5" xfId="0" applyFont="1" applyFill="1" applyBorder="1" applyAlignment="1"/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9" fillId="3" borderId="26" xfId="0" applyFont="1" applyFill="1" applyBorder="1" applyAlignment="1"/>
    <xf numFmtId="0" fontId="18" fillId="3" borderId="17" xfId="0" applyFont="1" applyFill="1" applyBorder="1" applyAlignment="1">
      <alignment horizontal="center"/>
    </xf>
    <xf numFmtId="0" fontId="18" fillId="3" borderId="17" xfId="0" applyFont="1" applyFill="1" applyBorder="1" applyAlignment="1"/>
    <xf numFmtId="4" fontId="18" fillId="3" borderId="17" xfId="0" applyNumberFormat="1" applyFont="1" applyFill="1" applyBorder="1" applyAlignment="1">
      <alignment horizontal="center"/>
    </xf>
    <xf numFmtId="4" fontId="13" fillId="3" borderId="18" xfId="0" applyNumberFormat="1" applyFont="1" applyFill="1" applyBorder="1" applyAlignment="1">
      <alignment horizontal="center"/>
    </xf>
    <xf numFmtId="4" fontId="13" fillId="0" borderId="1" xfId="8" applyNumberFormat="1" applyFont="1" applyBorder="1" applyAlignment="1" applyProtection="1">
      <alignment horizontal="center"/>
      <protection locked="0"/>
    </xf>
    <xf numFmtId="4" fontId="13" fillId="5" borderId="25" xfId="8" applyNumberFormat="1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/>
    <xf numFmtId="0" fontId="19" fillId="3" borderId="29" xfId="0" applyFont="1" applyFill="1" applyBorder="1" applyAlignment="1">
      <alignment horizontal="center"/>
    </xf>
    <xf numFmtId="0" fontId="19" fillId="3" borderId="29" xfId="0" applyFont="1" applyFill="1" applyBorder="1" applyAlignment="1"/>
    <xf numFmtId="4" fontId="19" fillId="3" borderId="29" xfId="0" applyNumberFormat="1" applyFont="1" applyFill="1" applyBorder="1" applyAlignment="1">
      <alignment horizontal="center"/>
    </xf>
    <xf numFmtId="4" fontId="12" fillId="3" borderId="15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20" fillId="2" borderId="30" xfId="0" applyNumberFormat="1" applyFont="1" applyFill="1" applyBorder="1" applyAlignment="1"/>
    <xf numFmtId="4" fontId="8" fillId="2" borderId="31" xfId="0" applyNumberFormat="1" applyFont="1" applyFill="1" applyBorder="1" applyAlignment="1">
      <alignment horizontal="center"/>
    </xf>
    <xf numFmtId="4" fontId="8" fillId="2" borderId="31" xfId="0" applyNumberFormat="1" applyFont="1" applyFill="1" applyBorder="1" applyAlignment="1"/>
    <xf numFmtId="4" fontId="11" fillId="2" borderId="32" xfId="0" applyNumberFormat="1" applyFont="1" applyFill="1" applyBorder="1" applyAlignment="1">
      <alignment horizontal="center"/>
    </xf>
    <xf numFmtId="0" fontId="21" fillId="6" borderId="30" xfId="0" applyFont="1" applyFill="1" applyBorder="1"/>
    <xf numFmtId="0" fontId="8" fillId="6" borderId="31" xfId="0" applyFont="1" applyFill="1" applyBorder="1" applyAlignment="1">
      <alignment horizontal="center"/>
    </xf>
    <xf numFmtId="0" fontId="8" fillId="6" borderId="31" xfId="0" applyFont="1" applyFill="1" applyBorder="1"/>
    <xf numFmtId="0" fontId="8" fillId="6" borderId="31" xfId="0" applyFont="1" applyFill="1" applyBorder="1" applyAlignment="1">
      <alignment horizontal="right"/>
    </xf>
    <xf numFmtId="4" fontId="22" fillId="6" borderId="32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9" fillId="0" borderId="0" xfId="0" applyFont="1" applyAlignment="1"/>
    <xf numFmtId="0" fontId="24" fillId="0" borderId="39" xfId="0" applyFont="1" applyBorder="1" applyAlignment="1">
      <alignment horizontal="center"/>
    </xf>
    <xf numFmtId="0" fontId="24" fillId="0" borderId="39" xfId="0" applyFont="1" applyBorder="1" applyAlignment="1"/>
    <xf numFmtId="4" fontId="13" fillId="5" borderId="22" xfId="0" applyNumberFormat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/>
    <xf numFmtId="4" fontId="13" fillId="0" borderId="25" xfId="0" applyNumberFormat="1" applyFont="1" applyBorder="1" applyAlignment="1">
      <alignment horizontal="center"/>
    </xf>
    <xf numFmtId="3" fontId="13" fillId="0" borderId="37" xfId="0" applyNumberFormat="1" applyFont="1" applyBorder="1" applyAlignment="1">
      <alignment horizontal="center"/>
    </xf>
    <xf numFmtId="4" fontId="13" fillId="5" borderId="37" xfId="8" applyNumberFormat="1" applyFont="1" applyFill="1" applyBorder="1" applyAlignment="1" applyProtection="1">
      <alignment horizontal="center"/>
      <protection locked="0"/>
    </xf>
    <xf numFmtId="0" fontId="9" fillId="3" borderId="30" xfId="0" applyFont="1" applyFill="1" applyBorder="1" applyAlignment="1"/>
    <xf numFmtId="0" fontId="11" fillId="3" borderId="31" xfId="0" applyFont="1" applyFill="1" applyBorder="1" applyAlignment="1"/>
    <xf numFmtId="0" fontId="11" fillId="3" borderId="31" xfId="0" applyFont="1" applyFill="1" applyBorder="1" applyAlignment="1">
      <alignment horizontal="center"/>
    </xf>
    <xf numFmtId="4" fontId="11" fillId="3" borderId="32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Border="1" applyAlignment="1"/>
    <xf numFmtId="4" fontId="11" fillId="3" borderId="15" xfId="0" applyNumberFormat="1" applyFont="1" applyFill="1" applyBorder="1" applyAlignment="1">
      <alignment horizontal="center"/>
    </xf>
    <xf numFmtId="0" fontId="25" fillId="0" borderId="0" xfId="0" applyFont="1" applyBorder="1" applyAlignment="1"/>
    <xf numFmtId="0" fontId="26" fillId="0" borderId="0" xfId="0" applyFont="1" applyBorder="1" applyAlignment="1"/>
    <xf numFmtId="0" fontId="20" fillId="2" borderId="30" xfId="0" applyFont="1" applyFill="1" applyBorder="1" applyAlignment="1"/>
    <xf numFmtId="0" fontId="27" fillId="2" borderId="31" xfId="0" applyFont="1" applyFill="1" applyBorder="1" applyAlignment="1"/>
    <xf numFmtId="0" fontId="28" fillId="2" borderId="31" xfId="0" applyFont="1" applyFill="1" applyBorder="1" applyAlignment="1">
      <alignment horizontal="center"/>
    </xf>
    <xf numFmtId="0" fontId="28" fillId="2" borderId="31" xfId="0" applyFont="1" applyFill="1" applyBorder="1" applyAlignment="1"/>
    <xf numFmtId="0" fontId="28" fillId="2" borderId="42" xfId="0" applyFont="1" applyFill="1" applyBorder="1" applyAlignment="1">
      <alignment horizontal="center"/>
    </xf>
    <xf numFmtId="4" fontId="21" fillId="6" borderId="3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2" fontId="25" fillId="5" borderId="9" xfId="8" applyNumberFormat="1" applyFont="1" applyFill="1" applyBorder="1" applyAlignment="1" applyProtection="1">
      <alignment horizontal="center"/>
      <protection locked="0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2" fontId="25" fillId="5" borderId="1" xfId="8" applyNumberFormat="1" applyFont="1" applyFill="1" applyBorder="1" applyAlignment="1" applyProtection="1">
      <alignment horizontal="center"/>
      <protection locked="0"/>
    </xf>
    <xf numFmtId="4" fontId="8" fillId="0" borderId="1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/>
    </xf>
    <xf numFmtId="2" fontId="25" fillId="5" borderId="37" xfId="8" applyNumberFormat="1" applyFont="1" applyFill="1" applyBorder="1" applyAlignment="1" applyProtection="1">
      <alignment horizontal="center"/>
      <protection locked="0"/>
    </xf>
    <xf numFmtId="4" fontId="8" fillId="0" borderId="37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0" fontId="7" fillId="0" borderId="13" xfId="0" applyNumberFormat="1" applyFont="1" applyFill="1" applyBorder="1" applyAlignment="1">
      <alignment wrapText="1"/>
    </xf>
    <xf numFmtId="0" fontId="8" fillId="0" borderId="14" xfId="0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9" fillId="2" borderId="46" xfId="0" applyFont="1" applyFill="1" applyBorder="1"/>
    <xf numFmtId="0" fontId="8" fillId="2" borderId="47" xfId="0" applyFont="1" applyFill="1" applyBorder="1" applyAlignment="1">
      <alignment horizontal="center"/>
    </xf>
    <xf numFmtId="2" fontId="8" fillId="2" borderId="48" xfId="0" applyNumberFormat="1" applyFont="1" applyFill="1" applyBorder="1" applyAlignment="1">
      <alignment horizontal="center"/>
    </xf>
    <xf numFmtId="4" fontId="11" fillId="2" borderId="49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10" fillId="2" borderId="28" xfId="0" applyFont="1" applyFill="1" applyBorder="1"/>
    <xf numFmtId="0" fontId="8" fillId="2" borderId="29" xfId="0" applyFont="1" applyFill="1" applyBorder="1" applyAlignment="1">
      <alignment horizontal="center"/>
    </xf>
    <xf numFmtId="2" fontId="8" fillId="2" borderId="29" xfId="0" applyNumberFormat="1" applyFont="1" applyFill="1" applyBorder="1" applyAlignment="1">
      <alignment horizontal="center"/>
    </xf>
    <xf numFmtId="2" fontId="25" fillId="2" borderId="41" xfId="0" applyNumberFormat="1" applyFont="1" applyFill="1" applyBorder="1" applyAlignment="1">
      <alignment horizontal="center"/>
    </xf>
    <xf numFmtId="2" fontId="8" fillId="6" borderId="31" xfId="0" applyNumberFormat="1" applyFont="1" applyFill="1" applyBorder="1"/>
    <xf numFmtId="4" fontId="11" fillId="6" borderId="32" xfId="0" applyNumberFormat="1" applyFont="1" applyFill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wrapText="1"/>
    </xf>
    <xf numFmtId="4" fontId="10" fillId="0" borderId="32" xfId="0" applyNumberFormat="1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4" fontId="7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>
      <alignment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/>
    <xf numFmtId="0" fontId="8" fillId="0" borderId="6" xfId="0" applyFont="1" applyBorder="1"/>
    <xf numFmtId="0" fontId="32" fillId="0" borderId="0" xfId="25" applyFont="1" applyProtection="1"/>
    <xf numFmtId="4" fontId="13" fillId="5" borderId="37" xfId="0" applyNumberFormat="1" applyFont="1" applyFill="1" applyBorder="1" applyAlignment="1" applyProtection="1">
      <alignment horizontal="center"/>
      <protection locked="0"/>
    </xf>
    <xf numFmtId="4" fontId="25" fillId="5" borderId="14" xfId="8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4" fillId="0" borderId="0" xfId="0" applyFont="1" applyAlignment="1"/>
    <xf numFmtId="0" fontId="8" fillId="0" borderId="0" xfId="0" applyFont="1" applyAlignment="1"/>
    <xf numFmtId="0" fontId="11" fillId="0" borderId="0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3" fillId="0" borderId="11" xfId="0" applyFont="1" applyBorder="1"/>
    <xf numFmtId="0" fontId="13" fillId="0" borderId="13" xfId="0" applyFont="1" applyBorder="1"/>
    <xf numFmtId="0" fontId="1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0" fontId="13" fillId="0" borderId="19" xfId="0" applyFont="1" applyFill="1" applyBorder="1" applyAlignment="1"/>
    <xf numFmtId="0" fontId="13" fillId="0" borderId="25" xfId="0" applyFont="1" applyFill="1" applyBorder="1" applyAlignment="1"/>
    <xf numFmtId="0" fontId="9" fillId="3" borderId="28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41" xfId="0" applyFont="1" applyFill="1" applyBorder="1" applyAlignment="1">
      <alignment horizontal="left"/>
    </xf>
    <xf numFmtId="0" fontId="21" fillId="6" borderId="30" xfId="0" applyFont="1" applyFill="1" applyBorder="1" applyAlignment="1">
      <alignment horizontal="left"/>
    </xf>
    <xf numFmtId="0" fontId="21" fillId="6" borderId="31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3" fillId="0" borderId="11" xfId="0" applyFont="1" applyFill="1" applyBorder="1" applyAlignment="1"/>
    <xf numFmtId="0" fontId="13" fillId="0" borderId="40" xfId="0" applyFont="1" applyFill="1" applyBorder="1" applyAlignment="1"/>
    <xf numFmtId="0" fontId="11" fillId="3" borderId="16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3" fillId="0" borderId="37" xfId="0" applyFont="1" applyFill="1" applyBorder="1" applyAlignment="1"/>
    <xf numFmtId="0" fontId="13" fillId="0" borderId="1" xfId="0" applyFont="1" applyFill="1" applyBorder="1" applyAlignment="1"/>
    <xf numFmtId="0" fontId="13" fillId="0" borderId="19" xfId="0" applyFont="1" applyFill="1" applyBorder="1" applyAlignment="1">
      <alignment wrapText="1"/>
    </xf>
    <xf numFmtId="0" fontId="13" fillId="0" borderId="25" xfId="0" applyFont="1" applyFill="1" applyBorder="1" applyAlignment="1">
      <alignment wrapText="1"/>
    </xf>
    <xf numFmtId="0" fontId="13" fillId="0" borderId="38" xfId="0" applyFont="1" applyBorder="1" applyAlignment="1"/>
    <xf numFmtId="0" fontId="13" fillId="0" borderId="39" xfId="0" applyFont="1" applyBorder="1" applyAlignment="1"/>
    <xf numFmtId="0" fontId="13" fillId="0" borderId="11" xfId="0" applyFont="1" applyBorder="1" applyAlignment="1"/>
    <xf numFmtId="0" fontId="13" fillId="0" borderId="1" xfId="0" applyFont="1" applyBorder="1" applyAlignment="1"/>
    <xf numFmtId="0" fontId="13" fillId="0" borderId="19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3" fillId="0" borderId="1" xfId="0" applyFont="1" applyBorder="1"/>
    <xf numFmtId="0" fontId="13" fillId="0" borderId="36" xfId="0" applyFont="1" applyBorder="1"/>
    <xf numFmtId="0" fontId="13" fillId="0" borderId="37" xfId="0" applyFont="1" applyBorder="1"/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center"/>
    </xf>
  </cellXfs>
  <cellStyles count="26">
    <cellStyle name="Excel Built-in Normal" xfId="25"/>
    <cellStyle name="Měna 2" xfId="1"/>
    <cellStyle name="měny 2" xfId="2"/>
    <cellStyle name="měny 3" xfId="3"/>
    <cellStyle name="Normálna 2" xfId="4"/>
    <cellStyle name="Normální" xfId="0" builtinId="0"/>
    <cellStyle name="Normální 10" xfId="5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18"/>
    <cellStyle name="normální 5_Briklis Brno" xfId="19"/>
    <cellStyle name="Normální 6" xfId="20"/>
    <cellStyle name="Normální 7" xfId="21"/>
    <cellStyle name="Normální 8" xfId="22"/>
    <cellStyle name="Normální 9" xfId="23"/>
    <cellStyle name="Standard_Preis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H25" sqref="H25"/>
    </sheetView>
  </sheetViews>
  <sheetFormatPr defaultRowHeight="15" x14ac:dyDescent="0.25"/>
  <cols>
    <col min="1" max="1" width="19.42578125" customWidth="1"/>
    <col min="2" max="2" width="30.7109375" customWidth="1"/>
  </cols>
  <sheetData>
    <row r="2" spans="1:2" x14ac:dyDescent="0.25">
      <c r="A2" s="1" t="s">
        <v>0</v>
      </c>
    </row>
    <row r="3" spans="1:2" ht="14.45" x14ac:dyDescent="0.3">
      <c r="A3" s="2" t="s">
        <v>174</v>
      </c>
      <c r="B3" s="3">
        <f>Tab.1a!$F$106</f>
        <v>0</v>
      </c>
    </row>
    <row r="4" spans="1:2" ht="14.45" x14ac:dyDescent="0.3">
      <c r="A4" s="2" t="s">
        <v>175</v>
      </c>
      <c r="B4" s="4">
        <f>Tab.1b!$G$61</f>
        <v>0</v>
      </c>
    </row>
    <row r="5" spans="1:2" ht="14.45" x14ac:dyDescent="0.3">
      <c r="A5" s="2" t="s">
        <v>176</v>
      </c>
      <c r="B5" s="3">
        <f>Tab.1c!$F$15</f>
        <v>0</v>
      </c>
    </row>
    <row r="6" spans="1:2" ht="14.45" x14ac:dyDescent="0.3">
      <c r="A6" s="2" t="s">
        <v>178</v>
      </c>
      <c r="B6" s="4">
        <f>Tab.2!$F$19</f>
        <v>0</v>
      </c>
    </row>
    <row r="7" spans="1:2" ht="14.45" x14ac:dyDescent="0.3">
      <c r="A7" s="2" t="s">
        <v>177</v>
      </c>
      <c r="B7" s="4">
        <f>Tab.3!$F$10</f>
        <v>0</v>
      </c>
    </row>
    <row r="9" spans="1:2" x14ac:dyDescent="0.25">
      <c r="A9" s="5" t="s">
        <v>1</v>
      </c>
      <c r="B9" s="6">
        <f>SUM(B3:B7)</f>
        <v>0</v>
      </c>
    </row>
  </sheetData>
  <sheetProtection password="CC06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opLeftCell="A28" zoomScale="90" zoomScaleNormal="90" workbookViewId="0">
      <selection activeCell="A63" sqref="A63"/>
    </sheetView>
  </sheetViews>
  <sheetFormatPr defaultColWidth="9.140625" defaultRowHeight="15" x14ac:dyDescent="0.25"/>
  <cols>
    <col min="1" max="1" width="68.85546875" style="9" customWidth="1"/>
    <col min="2" max="2" width="11.28515625" style="9" customWidth="1"/>
    <col min="3" max="3" width="9.140625" style="9"/>
    <col min="4" max="4" width="9.5703125" style="9" customWidth="1"/>
    <col min="5" max="5" width="13" style="9" customWidth="1"/>
    <col min="6" max="6" width="13.7109375" style="9" customWidth="1"/>
    <col min="7" max="16384" width="9.140625" style="9"/>
  </cols>
  <sheetData>
    <row r="1" spans="1:6" ht="16.5" thickBot="1" x14ac:dyDescent="0.3">
      <c r="A1" s="7" t="s">
        <v>2</v>
      </c>
      <c r="B1" s="8"/>
      <c r="F1" s="10" t="s">
        <v>3</v>
      </c>
    </row>
    <row r="2" spans="1:6" ht="18.75" x14ac:dyDescent="0.3">
      <c r="A2" s="205" t="s">
        <v>4</v>
      </c>
      <c r="B2" s="206"/>
      <c r="C2" s="206"/>
      <c r="D2" s="206"/>
      <c r="E2" s="206"/>
      <c r="F2" s="207"/>
    </row>
    <row r="3" spans="1:6" ht="15.75" thickBot="1" x14ac:dyDescent="0.3">
      <c r="A3" s="208" t="s">
        <v>5</v>
      </c>
      <c r="B3" s="209"/>
      <c r="C3" s="209"/>
      <c r="D3" s="209"/>
      <c r="E3" s="209"/>
      <c r="F3" s="210"/>
    </row>
    <row r="4" spans="1:6" ht="14.45" thickBot="1" x14ac:dyDescent="0.3">
      <c r="A4" s="11"/>
      <c r="B4" s="11"/>
      <c r="C4" s="11"/>
      <c r="D4" s="11"/>
      <c r="E4" s="11"/>
      <c r="F4" s="11"/>
    </row>
    <row r="5" spans="1:6" ht="15" customHeight="1" x14ac:dyDescent="0.25">
      <c r="A5" s="187" t="s">
        <v>6</v>
      </c>
      <c r="B5" s="190" t="s">
        <v>7</v>
      </c>
      <c r="C5" s="193" t="s">
        <v>8</v>
      </c>
      <c r="D5" s="190" t="s">
        <v>9</v>
      </c>
      <c r="E5" s="190" t="s">
        <v>10</v>
      </c>
      <c r="F5" s="198" t="s">
        <v>11</v>
      </c>
    </row>
    <row r="6" spans="1:6" x14ac:dyDescent="0.25">
      <c r="A6" s="188"/>
      <c r="B6" s="191"/>
      <c r="C6" s="194"/>
      <c r="D6" s="196"/>
      <c r="E6" s="196"/>
      <c r="F6" s="199"/>
    </row>
    <row r="7" spans="1:6" ht="15.75" thickBot="1" x14ac:dyDescent="0.3">
      <c r="A7" s="189"/>
      <c r="B7" s="192"/>
      <c r="C7" s="195"/>
      <c r="D7" s="197"/>
      <c r="E7" s="197"/>
      <c r="F7" s="200"/>
    </row>
    <row r="8" spans="1:6" x14ac:dyDescent="0.25">
      <c r="A8" s="12" t="s">
        <v>12</v>
      </c>
      <c r="B8" s="13"/>
      <c r="C8" s="14"/>
      <c r="D8" s="14"/>
      <c r="E8" s="14"/>
      <c r="F8" s="15"/>
    </row>
    <row r="9" spans="1:6" x14ac:dyDescent="0.25">
      <c r="A9" s="16" t="s">
        <v>13</v>
      </c>
      <c r="B9" s="17"/>
      <c r="C9" s="18"/>
      <c r="D9" s="18"/>
      <c r="E9" s="18"/>
      <c r="F9" s="19"/>
    </row>
    <row r="10" spans="1:6" ht="14.45" x14ac:dyDescent="0.25">
      <c r="A10" s="16" t="s">
        <v>14</v>
      </c>
      <c r="B10" s="20">
        <v>850.35</v>
      </c>
      <c r="C10" s="21" t="s">
        <v>15</v>
      </c>
      <c r="D10" s="22">
        <v>21</v>
      </c>
      <c r="E10" s="23"/>
      <c r="F10" s="24">
        <f>(B10*D10)*E10</f>
        <v>0</v>
      </c>
    </row>
    <row r="11" spans="1:6" ht="14.45" x14ac:dyDescent="0.25">
      <c r="A11" s="16"/>
      <c r="B11" s="21">
        <v>76.959999999999994</v>
      </c>
      <c r="C11" s="21" t="s">
        <v>15</v>
      </c>
      <c r="D11" s="25">
        <v>4.2</v>
      </c>
      <c r="E11" s="23"/>
      <c r="F11" s="24">
        <f>(B11*D11)*E11</f>
        <v>0</v>
      </c>
    </row>
    <row r="12" spans="1:6" ht="14.45" x14ac:dyDescent="0.25">
      <c r="A12" s="16"/>
      <c r="B12" s="26">
        <v>31.41</v>
      </c>
      <c r="C12" s="21" t="s">
        <v>15</v>
      </c>
      <c r="D12" s="22">
        <v>1</v>
      </c>
      <c r="E12" s="23"/>
      <c r="F12" s="24">
        <f>(B12*D12)*E12</f>
        <v>0</v>
      </c>
    </row>
    <row r="13" spans="1:6" x14ac:dyDescent="0.25">
      <c r="A13" s="27" t="s">
        <v>16</v>
      </c>
      <c r="B13" s="21"/>
      <c r="C13" s="21"/>
      <c r="D13" s="22"/>
      <c r="E13" s="28"/>
      <c r="F13" s="24"/>
    </row>
    <row r="14" spans="1:6" ht="14.45" x14ac:dyDescent="0.25">
      <c r="A14" s="16" t="s">
        <v>14</v>
      </c>
      <c r="B14" s="21">
        <v>198.58</v>
      </c>
      <c r="C14" s="21" t="s">
        <v>15</v>
      </c>
      <c r="D14" s="22">
        <v>21</v>
      </c>
      <c r="E14" s="23"/>
      <c r="F14" s="24">
        <f>(B14*D14)*E14</f>
        <v>0</v>
      </c>
    </row>
    <row r="15" spans="1:6" ht="14.45" x14ac:dyDescent="0.25">
      <c r="A15" s="16"/>
      <c r="B15" s="21">
        <v>72.05</v>
      </c>
      <c r="C15" s="21" t="s">
        <v>15</v>
      </c>
      <c r="D15" s="29">
        <v>4.2</v>
      </c>
      <c r="E15" s="23"/>
      <c r="F15" s="24">
        <f>(B15*D15)*E15</f>
        <v>0</v>
      </c>
    </row>
    <row r="16" spans="1:6" ht="14.45" x14ac:dyDescent="0.25">
      <c r="A16" s="27" t="s">
        <v>17</v>
      </c>
      <c r="B16" s="21">
        <v>101.9</v>
      </c>
      <c r="C16" s="21" t="s">
        <v>15</v>
      </c>
      <c r="D16" s="22">
        <v>21</v>
      </c>
      <c r="E16" s="23"/>
      <c r="F16" s="24">
        <f>(B16*D16)*E16</f>
        <v>0</v>
      </c>
    </row>
    <row r="17" spans="1:6" x14ac:dyDescent="0.25">
      <c r="A17" s="27" t="s">
        <v>18</v>
      </c>
      <c r="B17" s="21">
        <v>577.76</v>
      </c>
      <c r="C17" s="21" t="s">
        <v>15</v>
      </c>
      <c r="D17" s="22">
        <v>21</v>
      </c>
      <c r="E17" s="23"/>
      <c r="F17" s="24">
        <f>(B17*D17)*E17</f>
        <v>0</v>
      </c>
    </row>
    <row r="18" spans="1:6" x14ac:dyDescent="0.25">
      <c r="A18" s="27" t="s">
        <v>19</v>
      </c>
      <c r="B18" s="21"/>
      <c r="C18" s="21"/>
      <c r="D18" s="22"/>
      <c r="E18" s="28"/>
      <c r="F18" s="24"/>
    </row>
    <row r="19" spans="1:6" ht="14.45" x14ac:dyDescent="0.25">
      <c r="A19" s="27" t="s">
        <v>17</v>
      </c>
      <c r="B19" s="21">
        <v>8.51</v>
      </c>
      <c r="C19" s="21" t="s">
        <v>15</v>
      </c>
      <c r="D19" s="22">
        <v>21</v>
      </c>
      <c r="E19" s="23"/>
      <c r="F19" s="24">
        <f>(B19*D19)*E19</f>
        <v>0</v>
      </c>
    </row>
    <row r="20" spans="1:6" x14ac:dyDescent="0.25">
      <c r="A20" s="27" t="s">
        <v>18</v>
      </c>
      <c r="B20" s="21">
        <v>277.43</v>
      </c>
      <c r="C20" s="21" t="s">
        <v>15</v>
      </c>
      <c r="D20" s="22">
        <v>21</v>
      </c>
      <c r="E20" s="23"/>
      <c r="F20" s="24">
        <f>(B20*D20)*E20</f>
        <v>0</v>
      </c>
    </row>
    <row r="21" spans="1:6" ht="13.9" x14ac:dyDescent="0.25">
      <c r="A21" s="27" t="s">
        <v>20</v>
      </c>
      <c r="B21" s="21"/>
      <c r="C21" s="21"/>
      <c r="D21" s="22"/>
      <c r="E21" s="28"/>
      <c r="F21" s="24"/>
    </row>
    <row r="22" spans="1:6" ht="14.45" x14ac:dyDescent="0.25">
      <c r="A22" s="27" t="s">
        <v>14</v>
      </c>
      <c r="B22" s="21">
        <v>204.66</v>
      </c>
      <c r="C22" s="21" t="s">
        <v>15</v>
      </c>
      <c r="D22" s="22">
        <v>21</v>
      </c>
      <c r="E22" s="23"/>
      <c r="F22" s="24">
        <f t="shared" ref="F22:F27" si="0">(B22*D22)*E22</f>
        <v>0</v>
      </c>
    </row>
    <row r="23" spans="1:6" ht="14.45" x14ac:dyDescent="0.25">
      <c r="A23" s="27"/>
      <c r="B23" s="21">
        <v>49.71</v>
      </c>
      <c r="C23" s="21" t="s">
        <v>15</v>
      </c>
      <c r="D23" s="25">
        <v>4.2</v>
      </c>
      <c r="E23" s="23"/>
      <c r="F23" s="24">
        <f t="shared" si="0"/>
        <v>0</v>
      </c>
    </row>
    <row r="24" spans="1:6" ht="14.45" x14ac:dyDescent="0.25">
      <c r="A24" s="27"/>
      <c r="B24" s="21">
        <v>20.34</v>
      </c>
      <c r="C24" s="21" t="s">
        <v>15</v>
      </c>
      <c r="D24" s="25">
        <v>2.1</v>
      </c>
      <c r="E24" s="23"/>
      <c r="F24" s="24">
        <f t="shared" si="0"/>
        <v>0</v>
      </c>
    </row>
    <row r="25" spans="1:6" ht="14.45" x14ac:dyDescent="0.25">
      <c r="A25" s="27" t="s">
        <v>17</v>
      </c>
      <c r="B25" s="21">
        <v>54.03</v>
      </c>
      <c r="C25" s="21" t="s">
        <v>15</v>
      </c>
      <c r="D25" s="22">
        <v>21</v>
      </c>
      <c r="E25" s="23"/>
      <c r="F25" s="24">
        <f t="shared" si="0"/>
        <v>0</v>
      </c>
    </row>
    <row r="26" spans="1:6" x14ac:dyDescent="0.25">
      <c r="A26" s="27" t="s">
        <v>18</v>
      </c>
      <c r="B26" s="21">
        <v>41.99</v>
      </c>
      <c r="C26" s="21" t="s">
        <v>15</v>
      </c>
      <c r="D26" s="22">
        <v>21</v>
      </c>
      <c r="E26" s="23"/>
      <c r="F26" s="24">
        <f t="shared" si="0"/>
        <v>0</v>
      </c>
    </row>
    <row r="27" spans="1:6" x14ac:dyDescent="0.25">
      <c r="A27" s="27" t="s">
        <v>21</v>
      </c>
      <c r="B27" s="21">
        <v>44.54</v>
      </c>
      <c r="C27" s="21" t="s">
        <v>15</v>
      </c>
      <c r="D27" s="21">
        <v>0.17</v>
      </c>
      <c r="E27" s="23"/>
      <c r="F27" s="24">
        <f t="shared" si="0"/>
        <v>0</v>
      </c>
    </row>
    <row r="28" spans="1:6" x14ac:dyDescent="0.25">
      <c r="A28" s="27" t="s">
        <v>22</v>
      </c>
      <c r="B28" s="21"/>
      <c r="C28" s="21"/>
      <c r="D28" s="22"/>
      <c r="E28" s="28"/>
      <c r="F28" s="24"/>
    </row>
    <row r="29" spans="1:6" x14ac:dyDescent="0.25">
      <c r="A29" s="27" t="s">
        <v>18</v>
      </c>
      <c r="B29" s="21">
        <v>10.029999999999999</v>
      </c>
      <c r="C29" s="21" t="s">
        <v>15</v>
      </c>
      <c r="D29" s="22">
        <v>21</v>
      </c>
      <c r="E29" s="23"/>
      <c r="F29" s="24">
        <f>(B29*D29)*E29</f>
        <v>0</v>
      </c>
    </row>
    <row r="30" spans="1:6" x14ac:dyDescent="0.25">
      <c r="A30" s="27" t="s">
        <v>23</v>
      </c>
      <c r="B30" s="21"/>
      <c r="C30" s="21"/>
      <c r="D30" s="22"/>
      <c r="E30" s="28"/>
      <c r="F30" s="24"/>
    </row>
    <row r="31" spans="1:6" x14ac:dyDescent="0.25">
      <c r="A31" s="27" t="s">
        <v>17</v>
      </c>
      <c r="B31" s="21">
        <v>29.45</v>
      </c>
      <c r="C31" s="21" t="s">
        <v>15</v>
      </c>
      <c r="D31" s="22">
        <v>21</v>
      </c>
      <c r="E31" s="23"/>
      <c r="F31" s="24">
        <f>(B31*D31)*E31</f>
        <v>0</v>
      </c>
    </row>
    <row r="32" spans="1:6" x14ac:dyDescent="0.25">
      <c r="A32" s="27" t="s">
        <v>24</v>
      </c>
      <c r="B32" s="21">
        <v>179.62</v>
      </c>
      <c r="C32" s="21" t="s">
        <v>15</v>
      </c>
      <c r="D32" s="22">
        <v>21</v>
      </c>
      <c r="E32" s="23"/>
      <c r="F32" s="24">
        <f>(B32*D32)*E32</f>
        <v>0</v>
      </c>
    </row>
    <row r="33" spans="1:6" x14ac:dyDescent="0.25">
      <c r="A33" s="27"/>
      <c r="B33" s="21">
        <v>23.58</v>
      </c>
      <c r="C33" s="21" t="s">
        <v>15</v>
      </c>
      <c r="D33" s="25">
        <v>4.2</v>
      </c>
      <c r="E33" s="23"/>
      <c r="F33" s="24">
        <f>(B33*D33)*E33</f>
        <v>0</v>
      </c>
    </row>
    <row r="34" spans="1:6" x14ac:dyDescent="0.25">
      <c r="A34" s="27" t="s">
        <v>25</v>
      </c>
      <c r="B34" s="21"/>
      <c r="C34" s="21"/>
      <c r="D34" s="22"/>
      <c r="E34" s="28"/>
      <c r="F34" s="24"/>
    </row>
    <row r="35" spans="1:6" x14ac:dyDescent="0.25">
      <c r="A35" s="27" t="s">
        <v>17</v>
      </c>
      <c r="B35" s="21">
        <v>57.7</v>
      </c>
      <c r="C35" s="21" t="s">
        <v>15</v>
      </c>
      <c r="D35" s="22">
        <v>21</v>
      </c>
      <c r="E35" s="23"/>
      <c r="F35" s="24">
        <f>(B35*D35)*E35</f>
        <v>0</v>
      </c>
    </row>
    <row r="36" spans="1:6" x14ac:dyDescent="0.25">
      <c r="A36" s="27" t="s">
        <v>26</v>
      </c>
      <c r="B36" s="21"/>
      <c r="C36" s="21"/>
      <c r="D36" s="22"/>
      <c r="E36" s="28"/>
      <c r="F36" s="24"/>
    </row>
    <row r="37" spans="1:6" x14ac:dyDescent="0.25">
      <c r="A37" s="27" t="s">
        <v>14</v>
      </c>
      <c r="B37" s="21">
        <v>24.22</v>
      </c>
      <c r="C37" s="21" t="s">
        <v>15</v>
      </c>
      <c r="D37" s="22">
        <v>21</v>
      </c>
      <c r="E37" s="23"/>
      <c r="F37" s="24">
        <f>(B37*D37)*E37</f>
        <v>0</v>
      </c>
    </row>
    <row r="38" spans="1:6" x14ac:dyDescent="0.25">
      <c r="A38" s="27" t="s">
        <v>17</v>
      </c>
      <c r="B38" s="21">
        <v>3.6</v>
      </c>
      <c r="C38" s="21" t="s">
        <v>15</v>
      </c>
      <c r="D38" s="22">
        <v>21</v>
      </c>
      <c r="E38" s="23"/>
      <c r="F38" s="24">
        <f>(B38*D38)*E38</f>
        <v>0</v>
      </c>
    </row>
    <row r="39" spans="1:6" x14ac:dyDescent="0.25">
      <c r="A39" s="27" t="s">
        <v>24</v>
      </c>
      <c r="B39" s="21">
        <v>28.12</v>
      </c>
      <c r="C39" s="21" t="s">
        <v>15</v>
      </c>
      <c r="D39" s="22">
        <v>21</v>
      </c>
      <c r="E39" s="23"/>
      <c r="F39" s="24">
        <f>(B39*D39)*E39</f>
        <v>0</v>
      </c>
    </row>
    <row r="40" spans="1:6" x14ac:dyDescent="0.25">
      <c r="A40" s="30" t="s">
        <v>27</v>
      </c>
      <c r="B40" s="31"/>
      <c r="C40" s="21"/>
      <c r="D40" s="22"/>
      <c r="E40" s="28"/>
      <c r="F40" s="24"/>
    </row>
    <row r="41" spans="1:6" x14ac:dyDescent="0.25">
      <c r="A41" s="27" t="s">
        <v>24</v>
      </c>
      <c r="B41" s="21">
        <v>118.62</v>
      </c>
      <c r="C41" s="21" t="s">
        <v>15</v>
      </c>
      <c r="D41" s="22">
        <v>21</v>
      </c>
      <c r="E41" s="23"/>
      <c r="F41" s="24">
        <f>(B41*D41)*E41</f>
        <v>0</v>
      </c>
    </row>
    <row r="42" spans="1:6" x14ac:dyDescent="0.25">
      <c r="A42" s="27"/>
      <c r="B42" s="21">
        <v>57.53</v>
      </c>
      <c r="C42" s="21" t="s">
        <v>15</v>
      </c>
      <c r="D42" s="25">
        <v>4.2</v>
      </c>
      <c r="E42" s="23"/>
      <c r="F42" s="24">
        <f>(B42*D42)*E42</f>
        <v>0</v>
      </c>
    </row>
    <row r="43" spans="1:6" x14ac:dyDescent="0.25">
      <c r="A43" s="27" t="s">
        <v>28</v>
      </c>
      <c r="B43" s="31"/>
      <c r="C43" s="21"/>
      <c r="D43" s="22"/>
      <c r="E43" s="28"/>
      <c r="F43" s="24"/>
    </row>
    <row r="44" spans="1:6" x14ac:dyDescent="0.25">
      <c r="A44" s="27" t="s">
        <v>17</v>
      </c>
      <c r="B44" s="21">
        <v>343.31</v>
      </c>
      <c r="C44" s="21" t="s">
        <v>15</v>
      </c>
      <c r="D44" s="22">
        <v>21</v>
      </c>
      <c r="E44" s="23"/>
      <c r="F44" s="24">
        <f>(B44*D44)*E44</f>
        <v>0</v>
      </c>
    </row>
    <row r="45" spans="1:6" x14ac:dyDescent="0.25">
      <c r="A45" s="27"/>
      <c r="B45" s="21">
        <v>105.6</v>
      </c>
      <c r="C45" s="21" t="s">
        <v>15</v>
      </c>
      <c r="D45" s="25">
        <v>4.2</v>
      </c>
      <c r="E45" s="23"/>
      <c r="F45" s="24">
        <f>(B45*D45)*E45</f>
        <v>0</v>
      </c>
    </row>
    <row r="46" spans="1:6" x14ac:dyDescent="0.25">
      <c r="A46" s="27"/>
      <c r="B46" s="21">
        <v>24.68</v>
      </c>
      <c r="C46" s="21" t="s">
        <v>15</v>
      </c>
      <c r="D46" s="21">
        <v>0.17</v>
      </c>
      <c r="E46" s="23"/>
      <c r="F46" s="24">
        <f>(B46*D46)*E46</f>
        <v>0</v>
      </c>
    </row>
    <row r="47" spans="1:6" x14ac:dyDescent="0.25">
      <c r="A47" s="27" t="s">
        <v>18</v>
      </c>
      <c r="B47" s="21">
        <v>5.9</v>
      </c>
      <c r="C47" s="21" t="s">
        <v>15</v>
      </c>
      <c r="D47" s="22">
        <v>21</v>
      </c>
      <c r="E47" s="23"/>
      <c r="F47" s="24">
        <f>(B47*D47)*E47</f>
        <v>0</v>
      </c>
    </row>
    <row r="48" spans="1:6" x14ac:dyDescent="0.25">
      <c r="A48" s="27" t="s">
        <v>21</v>
      </c>
      <c r="B48" s="21">
        <v>349.7</v>
      </c>
      <c r="C48" s="21" t="s">
        <v>15</v>
      </c>
      <c r="D48" s="21">
        <v>0.17</v>
      </c>
      <c r="E48" s="23"/>
      <c r="F48" s="24">
        <f>(B48*D48)*E48</f>
        <v>0</v>
      </c>
    </row>
    <row r="49" spans="1:6" x14ac:dyDescent="0.25">
      <c r="A49" s="27" t="s">
        <v>29</v>
      </c>
      <c r="B49" s="31"/>
      <c r="C49" s="21"/>
      <c r="D49" s="22"/>
      <c r="E49" s="28"/>
      <c r="F49" s="24"/>
    </row>
    <row r="50" spans="1:6" x14ac:dyDescent="0.25">
      <c r="A50" s="27" t="s">
        <v>14</v>
      </c>
      <c r="B50" s="21">
        <v>63.38</v>
      </c>
      <c r="C50" s="21" t="s">
        <v>15</v>
      </c>
      <c r="D50" s="22">
        <v>21</v>
      </c>
      <c r="E50" s="23"/>
      <c r="F50" s="24">
        <f>(B50*D50)*E50</f>
        <v>0</v>
      </c>
    </row>
    <row r="51" spans="1:6" x14ac:dyDescent="0.25">
      <c r="A51" s="27"/>
      <c r="B51" s="21">
        <v>22.11</v>
      </c>
      <c r="C51" s="21" t="s">
        <v>15</v>
      </c>
      <c r="D51" s="22">
        <v>1</v>
      </c>
      <c r="E51" s="23"/>
      <c r="F51" s="24">
        <f>(B51*D51)*E51</f>
        <v>0</v>
      </c>
    </row>
    <row r="52" spans="1:6" x14ac:dyDescent="0.25">
      <c r="A52" s="27"/>
      <c r="B52" s="21">
        <v>16.79</v>
      </c>
      <c r="C52" s="21" t="s">
        <v>15</v>
      </c>
      <c r="D52" s="21">
        <v>0.17</v>
      </c>
      <c r="E52" s="23"/>
      <c r="F52" s="24">
        <f>(B52*D52)*E52</f>
        <v>0</v>
      </c>
    </row>
    <row r="53" spans="1:6" x14ac:dyDescent="0.25">
      <c r="A53" s="27" t="s">
        <v>17</v>
      </c>
      <c r="B53" s="21">
        <v>87.96</v>
      </c>
      <c r="C53" s="21" t="s">
        <v>15</v>
      </c>
      <c r="D53" s="22">
        <v>1</v>
      </c>
      <c r="E53" s="23"/>
      <c r="F53" s="24">
        <f>(B53*D53)*E53</f>
        <v>0</v>
      </c>
    </row>
    <row r="54" spans="1:6" x14ac:dyDescent="0.25">
      <c r="A54" s="32" t="s">
        <v>190</v>
      </c>
      <c r="B54" s="31"/>
      <c r="C54" s="21"/>
      <c r="D54" s="22"/>
      <c r="E54" s="28"/>
      <c r="F54" s="24"/>
    </row>
    <row r="55" spans="1:6" x14ac:dyDescent="0.25">
      <c r="A55" s="30" t="s">
        <v>188</v>
      </c>
      <c r="B55" s="21">
        <v>384.7</v>
      </c>
      <c r="C55" s="21" t="s">
        <v>15</v>
      </c>
      <c r="D55" s="22">
        <v>21</v>
      </c>
      <c r="E55" s="23"/>
      <c r="F55" s="24">
        <f>(B55*D55)*E55</f>
        <v>0</v>
      </c>
    </row>
    <row r="56" spans="1:6" x14ac:dyDescent="0.25">
      <c r="A56" s="30" t="s">
        <v>187</v>
      </c>
      <c r="B56" s="21">
        <v>384.7</v>
      </c>
      <c r="C56" s="21" t="s">
        <v>15</v>
      </c>
      <c r="D56" s="25">
        <v>8.4</v>
      </c>
      <c r="E56" s="23"/>
      <c r="F56" s="24">
        <f>(B56*D56)*E56</f>
        <v>0</v>
      </c>
    </row>
    <row r="57" spans="1:6" x14ac:dyDescent="0.25">
      <c r="A57" s="30" t="s">
        <v>189</v>
      </c>
      <c r="B57" s="21">
        <v>384.7</v>
      </c>
      <c r="C57" s="21" t="s">
        <v>15</v>
      </c>
      <c r="D57" s="25">
        <v>4.2</v>
      </c>
      <c r="E57" s="23"/>
      <c r="F57" s="24">
        <f>(B57*D57)*E57</f>
        <v>0</v>
      </c>
    </row>
    <row r="58" spans="1:6" x14ac:dyDescent="0.25">
      <c r="A58" s="27" t="s">
        <v>30</v>
      </c>
      <c r="B58" s="31"/>
      <c r="C58" s="21"/>
      <c r="D58" s="22"/>
      <c r="E58" s="28"/>
      <c r="F58" s="24"/>
    </row>
    <row r="59" spans="1:6" x14ac:dyDescent="0.25">
      <c r="A59" s="27" t="s">
        <v>17</v>
      </c>
      <c r="B59" s="21">
        <v>381.5</v>
      </c>
      <c r="C59" s="21" t="s">
        <v>15</v>
      </c>
      <c r="D59" s="22">
        <v>1</v>
      </c>
      <c r="E59" s="23"/>
      <c r="F59" s="24">
        <f>(B59*D59)*E59</f>
        <v>0</v>
      </c>
    </row>
    <row r="60" spans="1:6" x14ac:dyDescent="0.25">
      <c r="A60" s="27" t="s">
        <v>31</v>
      </c>
      <c r="B60" s="31"/>
      <c r="C60" s="21"/>
      <c r="D60" s="22"/>
      <c r="E60" s="28"/>
      <c r="F60" s="24"/>
    </row>
    <row r="61" spans="1:6" x14ac:dyDescent="0.25">
      <c r="A61" s="178" t="s">
        <v>184</v>
      </c>
      <c r="B61" s="22">
        <v>2</v>
      </c>
      <c r="C61" s="21" t="s">
        <v>85</v>
      </c>
      <c r="D61" s="22">
        <v>21</v>
      </c>
      <c r="E61" s="23"/>
      <c r="F61" s="24">
        <f>(B61*D61)*E61</f>
        <v>0</v>
      </c>
    </row>
    <row r="62" spans="1:6" x14ac:dyDescent="0.25">
      <c r="A62" s="27" t="s">
        <v>18</v>
      </c>
      <c r="B62" s="21">
        <v>359.54</v>
      </c>
      <c r="C62" s="21" t="s">
        <v>15</v>
      </c>
      <c r="D62" s="25">
        <v>2.1</v>
      </c>
      <c r="E62" s="23"/>
      <c r="F62" s="24">
        <f>(B62*D62)*E62</f>
        <v>0</v>
      </c>
    </row>
    <row r="63" spans="1:6" x14ac:dyDescent="0.25">
      <c r="A63" s="33" t="s">
        <v>32</v>
      </c>
      <c r="B63" s="34"/>
      <c r="C63" s="35"/>
      <c r="D63" s="36"/>
      <c r="E63" s="28"/>
      <c r="F63" s="24"/>
    </row>
    <row r="64" spans="1:6" x14ac:dyDescent="0.25">
      <c r="A64" s="27" t="s">
        <v>181</v>
      </c>
      <c r="B64" s="21">
        <v>413</v>
      </c>
      <c r="C64" s="21" t="s">
        <v>15</v>
      </c>
      <c r="D64" s="22">
        <v>1</v>
      </c>
      <c r="E64" s="37"/>
      <c r="F64" s="24">
        <f>(B64*D64)*E64</f>
        <v>0</v>
      </c>
    </row>
    <row r="65" spans="1:7" x14ac:dyDescent="0.25">
      <c r="A65" s="38" t="s">
        <v>180</v>
      </c>
      <c r="B65" s="21">
        <v>413</v>
      </c>
      <c r="C65" s="21" t="s">
        <v>15</v>
      </c>
      <c r="D65" s="22">
        <v>21</v>
      </c>
      <c r="E65" s="37"/>
      <c r="F65" s="24">
        <f>(B65*D65)*E65</f>
        <v>0</v>
      </c>
    </row>
    <row r="66" spans="1:7" x14ac:dyDescent="0.25">
      <c r="A66" s="39" t="s">
        <v>191</v>
      </c>
      <c r="B66" s="17"/>
      <c r="C66" s="21"/>
      <c r="D66" s="21"/>
      <c r="E66" s="28"/>
      <c r="F66" s="40"/>
      <c r="G66" s="41"/>
    </row>
    <row r="67" spans="1:7" x14ac:dyDescent="0.25">
      <c r="A67" s="39" t="s">
        <v>185</v>
      </c>
      <c r="B67" s="17">
        <v>955.15</v>
      </c>
      <c r="C67" s="21" t="s">
        <v>15</v>
      </c>
      <c r="D67" s="22">
        <v>2</v>
      </c>
      <c r="E67" s="92"/>
      <c r="F67" s="40">
        <f>(B67*D67)*E67</f>
        <v>0</v>
      </c>
      <c r="G67" s="41"/>
    </row>
    <row r="68" spans="1:7" x14ac:dyDescent="0.25">
      <c r="A68" s="39" t="s">
        <v>186</v>
      </c>
      <c r="B68" s="17">
        <v>955.15</v>
      </c>
      <c r="C68" s="21" t="s">
        <v>15</v>
      </c>
      <c r="D68" s="22">
        <v>1</v>
      </c>
      <c r="E68" s="92"/>
      <c r="F68" s="40">
        <f>(B68*D68)*E68</f>
        <v>0</v>
      </c>
      <c r="G68" s="41"/>
    </row>
    <row r="69" spans="1:7" x14ac:dyDescent="0.25">
      <c r="A69" s="39" t="s">
        <v>192</v>
      </c>
      <c r="B69" s="17"/>
      <c r="C69" s="21"/>
      <c r="D69" s="21"/>
      <c r="E69" s="28"/>
      <c r="F69" s="40"/>
      <c r="G69" s="41"/>
    </row>
    <row r="70" spans="1:7" x14ac:dyDescent="0.25">
      <c r="A70" s="39" t="s">
        <v>21</v>
      </c>
      <c r="B70" s="42">
        <v>38.72</v>
      </c>
      <c r="C70" s="21" t="s">
        <v>179</v>
      </c>
      <c r="D70" s="22">
        <v>21</v>
      </c>
      <c r="E70" s="181"/>
      <c r="F70" s="40">
        <f>(B70*D70)*E70</f>
        <v>0</v>
      </c>
      <c r="G70" s="41"/>
    </row>
    <row r="71" spans="1:7" x14ac:dyDescent="0.25">
      <c r="A71" s="39" t="s">
        <v>17</v>
      </c>
      <c r="B71" s="42">
        <v>9.8800000000000008</v>
      </c>
      <c r="C71" s="21" t="s">
        <v>15</v>
      </c>
      <c r="D71" s="22">
        <v>21</v>
      </c>
      <c r="E71" s="37"/>
      <c r="F71" s="40">
        <f>(B71*D71)*E71</f>
        <v>0</v>
      </c>
      <c r="G71" s="41"/>
    </row>
    <row r="72" spans="1:7" x14ac:dyDescent="0.25">
      <c r="A72" s="39"/>
      <c r="B72" s="43"/>
      <c r="C72" s="44"/>
      <c r="D72" s="45"/>
      <c r="E72" s="44"/>
      <c r="F72" s="46"/>
      <c r="G72" s="41"/>
    </row>
    <row r="73" spans="1:7" x14ac:dyDescent="0.25">
      <c r="A73" s="47" t="s">
        <v>33</v>
      </c>
      <c r="B73" s="48"/>
      <c r="C73" s="49"/>
      <c r="D73" s="49"/>
      <c r="E73" s="50"/>
      <c r="F73" s="51">
        <f>SUM(F10:F71)-F56-F57-F68</f>
        <v>0</v>
      </c>
    </row>
    <row r="74" spans="1:7" x14ac:dyDescent="0.25">
      <c r="A74" s="47" t="s">
        <v>34</v>
      </c>
      <c r="B74" s="48"/>
      <c r="C74" s="49"/>
      <c r="D74" s="49"/>
      <c r="E74" s="50"/>
      <c r="F74" s="51">
        <f>SUM(F10:F71)-F55-F57-F67</f>
        <v>0</v>
      </c>
    </row>
    <row r="75" spans="1:7" ht="15.75" thickBot="1" x14ac:dyDescent="0.3">
      <c r="A75" s="52" t="s">
        <v>35</v>
      </c>
      <c r="B75" s="53"/>
      <c r="C75" s="54"/>
      <c r="D75" s="54"/>
      <c r="E75" s="55"/>
      <c r="F75" s="56">
        <f>SUM(F10:F71)-F55-F56-F67</f>
        <v>0</v>
      </c>
    </row>
    <row r="76" spans="1:7" ht="16.5" thickBot="1" x14ac:dyDescent="0.3">
      <c r="A76" s="57" t="s">
        <v>36</v>
      </c>
      <c r="B76" s="58"/>
      <c r="C76" s="59"/>
      <c r="D76" s="59"/>
      <c r="E76" s="60"/>
      <c r="F76" s="56">
        <f>(F73*3)+(F74*2)+(F75*7)</f>
        <v>0</v>
      </c>
    </row>
    <row r="77" spans="1:7" ht="15.75" thickBot="1" x14ac:dyDescent="0.3">
      <c r="A77" s="186"/>
      <c r="B77" s="186"/>
      <c r="C77" s="186"/>
      <c r="D77" s="186"/>
      <c r="E77" s="186"/>
      <c r="F77" s="186"/>
    </row>
    <row r="78" spans="1:7" x14ac:dyDescent="0.25">
      <c r="A78" s="187" t="s">
        <v>37</v>
      </c>
      <c r="B78" s="190" t="s">
        <v>38</v>
      </c>
      <c r="C78" s="193" t="s">
        <v>8</v>
      </c>
      <c r="D78" s="190" t="s">
        <v>9</v>
      </c>
      <c r="E78" s="190" t="s">
        <v>10</v>
      </c>
      <c r="F78" s="198" t="s">
        <v>11</v>
      </c>
    </row>
    <row r="79" spans="1:7" x14ac:dyDescent="0.25">
      <c r="A79" s="188"/>
      <c r="B79" s="191"/>
      <c r="C79" s="194"/>
      <c r="D79" s="196"/>
      <c r="E79" s="196"/>
      <c r="F79" s="199"/>
    </row>
    <row r="80" spans="1:7" ht="15.75" thickBot="1" x14ac:dyDescent="0.3">
      <c r="A80" s="189"/>
      <c r="B80" s="192"/>
      <c r="C80" s="195"/>
      <c r="D80" s="197"/>
      <c r="E80" s="197"/>
      <c r="F80" s="200"/>
    </row>
    <row r="81" spans="1:6" x14ac:dyDescent="0.25">
      <c r="A81" s="12" t="s">
        <v>39</v>
      </c>
      <c r="B81" s="61"/>
      <c r="C81" s="62"/>
      <c r="D81" s="62"/>
      <c r="E81" s="63"/>
      <c r="F81" s="64"/>
    </row>
    <row r="82" spans="1:6" x14ac:dyDescent="0.25">
      <c r="A82" s="27" t="s">
        <v>40</v>
      </c>
      <c r="B82" s="21"/>
      <c r="C82" s="21"/>
      <c r="D82" s="22"/>
      <c r="E82" s="21"/>
      <c r="F82" s="24"/>
    </row>
    <row r="83" spans="1:6" x14ac:dyDescent="0.25">
      <c r="A83" s="27" t="s">
        <v>41</v>
      </c>
      <c r="B83" s="21">
        <v>169.72</v>
      </c>
      <c r="C83" s="21" t="s">
        <v>15</v>
      </c>
      <c r="D83" s="25">
        <v>2.1</v>
      </c>
      <c r="E83" s="23"/>
      <c r="F83" s="24">
        <f>(B83*D83)*E83</f>
        <v>0</v>
      </c>
    </row>
    <row r="84" spans="1:6" x14ac:dyDescent="0.25">
      <c r="A84" s="27" t="s">
        <v>42</v>
      </c>
      <c r="B84" s="21"/>
      <c r="C84" s="21"/>
      <c r="D84" s="22"/>
      <c r="E84" s="65"/>
      <c r="F84" s="24"/>
    </row>
    <row r="85" spans="1:6" x14ac:dyDescent="0.25">
      <c r="A85" s="27" t="s">
        <v>17</v>
      </c>
      <c r="B85" s="21">
        <v>43.3</v>
      </c>
      <c r="C85" s="21" t="s">
        <v>15</v>
      </c>
      <c r="D85" s="25">
        <v>2.1</v>
      </c>
      <c r="E85" s="23"/>
      <c r="F85" s="24">
        <f>(B85*D85)*E85</f>
        <v>0</v>
      </c>
    </row>
    <row r="86" spans="1:6" x14ac:dyDescent="0.25">
      <c r="A86" s="27" t="s">
        <v>43</v>
      </c>
      <c r="B86" s="21"/>
      <c r="C86" s="21"/>
      <c r="D86" s="22"/>
      <c r="E86" s="65"/>
      <c r="F86" s="24"/>
    </row>
    <row r="87" spans="1:6" x14ac:dyDescent="0.25">
      <c r="A87" s="27" t="s">
        <v>44</v>
      </c>
      <c r="B87" s="21">
        <v>24.37</v>
      </c>
      <c r="C87" s="21" t="s">
        <v>15</v>
      </c>
      <c r="D87" s="25">
        <v>2.1</v>
      </c>
      <c r="E87" s="23"/>
      <c r="F87" s="24">
        <f>(B87*D87)*E87</f>
        <v>0</v>
      </c>
    </row>
    <row r="88" spans="1:6" x14ac:dyDescent="0.25">
      <c r="A88" s="27" t="s">
        <v>45</v>
      </c>
      <c r="B88" s="21"/>
      <c r="C88" s="21"/>
      <c r="D88" s="22"/>
      <c r="E88" s="65"/>
      <c r="F88" s="24"/>
    </row>
    <row r="89" spans="1:6" x14ac:dyDescent="0.25">
      <c r="A89" s="27" t="s">
        <v>24</v>
      </c>
      <c r="B89" s="21">
        <v>49.38</v>
      </c>
      <c r="C89" s="21" t="s">
        <v>15</v>
      </c>
      <c r="D89" s="25">
        <v>2.1</v>
      </c>
      <c r="E89" s="23"/>
      <c r="F89" s="24">
        <f>(B89*D89)*E89</f>
        <v>0</v>
      </c>
    </row>
    <row r="90" spans="1:6" x14ac:dyDescent="0.25">
      <c r="A90" s="27" t="s">
        <v>46</v>
      </c>
      <c r="B90" s="21"/>
      <c r="C90" s="21"/>
      <c r="D90" s="22"/>
      <c r="E90" s="65"/>
      <c r="F90" s="24"/>
    </row>
    <row r="91" spans="1:6" x14ac:dyDescent="0.25">
      <c r="A91" s="27" t="s">
        <v>41</v>
      </c>
      <c r="B91" s="21">
        <v>11.74</v>
      </c>
      <c r="C91" s="21" t="s">
        <v>15</v>
      </c>
      <c r="D91" s="25">
        <v>2.1</v>
      </c>
      <c r="E91" s="23"/>
      <c r="F91" s="24">
        <f>(B91*D91)*E91</f>
        <v>0</v>
      </c>
    </row>
    <row r="92" spans="1:6" x14ac:dyDescent="0.25">
      <c r="A92" s="27" t="s">
        <v>18</v>
      </c>
      <c r="B92" s="21">
        <v>72.72</v>
      </c>
      <c r="C92" s="21" t="s">
        <v>15</v>
      </c>
      <c r="D92" s="25">
        <v>2.1</v>
      </c>
      <c r="E92" s="23"/>
      <c r="F92" s="24">
        <f>(B92*D92)*E92</f>
        <v>0</v>
      </c>
    </row>
    <row r="93" spans="1:6" x14ac:dyDescent="0.25">
      <c r="A93" s="27" t="s">
        <v>44</v>
      </c>
      <c r="B93" s="21">
        <v>13.65</v>
      </c>
      <c r="C93" s="21" t="s">
        <v>15</v>
      </c>
      <c r="D93" s="25">
        <v>2.1</v>
      </c>
      <c r="E93" s="23"/>
      <c r="F93" s="24">
        <f>(B93*D93)*E93</f>
        <v>0</v>
      </c>
    </row>
    <row r="94" spans="1:6" x14ac:dyDescent="0.25">
      <c r="A94" s="27" t="s">
        <v>47</v>
      </c>
      <c r="B94" s="21"/>
      <c r="C94" s="21"/>
      <c r="D94" s="22"/>
      <c r="E94" s="65"/>
      <c r="F94" s="24"/>
    </row>
    <row r="95" spans="1:6" x14ac:dyDescent="0.25">
      <c r="A95" s="27" t="s">
        <v>18</v>
      </c>
      <c r="B95" s="21">
        <v>1.76</v>
      </c>
      <c r="C95" s="21" t="s">
        <v>15</v>
      </c>
      <c r="D95" s="25">
        <v>2.1</v>
      </c>
      <c r="E95" s="23"/>
      <c r="F95" s="24">
        <f>(B95*D95)*E95</f>
        <v>0</v>
      </c>
    </row>
    <row r="96" spans="1:6" x14ac:dyDescent="0.25">
      <c r="A96" s="27" t="s">
        <v>48</v>
      </c>
      <c r="B96" s="21"/>
      <c r="C96" s="21"/>
      <c r="D96" s="22"/>
      <c r="E96" s="65"/>
      <c r="F96" s="24"/>
    </row>
    <row r="97" spans="1:6" x14ac:dyDescent="0.25">
      <c r="A97" s="27" t="s">
        <v>24</v>
      </c>
      <c r="B97" s="21">
        <v>27.78</v>
      </c>
      <c r="C97" s="21" t="s">
        <v>15</v>
      </c>
      <c r="D97" s="25">
        <v>2.1</v>
      </c>
      <c r="E97" s="23"/>
      <c r="F97" s="24">
        <f>(B97*D97)*E97</f>
        <v>0</v>
      </c>
    </row>
    <row r="98" spans="1:6" x14ac:dyDescent="0.25">
      <c r="A98" s="27" t="s">
        <v>49</v>
      </c>
      <c r="B98" s="21"/>
      <c r="C98" s="21"/>
      <c r="D98" s="22"/>
      <c r="E98" s="65"/>
      <c r="F98" s="24"/>
    </row>
    <row r="99" spans="1:6" x14ac:dyDescent="0.25">
      <c r="A99" s="27" t="s">
        <v>18</v>
      </c>
      <c r="B99" s="21">
        <f>152.54-31.43</f>
        <v>121.10999999999999</v>
      </c>
      <c r="C99" s="21" t="s">
        <v>15</v>
      </c>
      <c r="D99" s="25">
        <v>2.1</v>
      </c>
      <c r="E99" s="23"/>
      <c r="F99" s="24">
        <f>(B99*D99)*E99</f>
        <v>0</v>
      </c>
    </row>
    <row r="100" spans="1:6" x14ac:dyDescent="0.25">
      <c r="A100" s="32" t="s">
        <v>50</v>
      </c>
      <c r="B100" s="21"/>
      <c r="C100" s="21"/>
      <c r="D100" s="22"/>
      <c r="E100" s="65"/>
      <c r="F100" s="24"/>
    </row>
    <row r="101" spans="1:6" x14ac:dyDescent="0.25">
      <c r="A101" s="32" t="s">
        <v>18</v>
      </c>
      <c r="B101" s="21">
        <v>31.43</v>
      </c>
      <c r="C101" s="21" t="s">
        <v>15</v>
      </c>
      <c r="D101" s="25">
        <v>4.2</v>
      </c>
      <c r="E101" s="66"/>
      <c r="F101" s="24">
        <f>(B101*D101)*E101</f>
        <v>0</v>
      </c>
    </row>
    <row r="102" spans="1:6" x14ac:dyDescent="0.25">
      <c r="A102" s="201" t="s">
        <v>51</v>
      </c>
      <c r="B102" s="202"/>
      <c r="C102" s="202"/>
      <c r="D102" s="202"/>
      <c r="E102" s="203"/>
      <c r="F102" s="51">
        <f>SUM(F83:F101)</f>
        <v>0</v>
      </c>
    </row>
    <row r="103" spans="1:6" ht="16.5" thickBot="1" x14ac:dyDescent="0.3">
      <c r="A103" s="67" t="s">
        <v>52</v>
      </c>
      <c r="B103" s="68"/>
      <c r="C103" s="69"/>
      <c r="D103" s="69"/>
      <c r="E103" s="70"/>
      <c r="F103" s="71">
        <f>(F102*12)</f>
        <v>0</v>
      </c>
    </row>
    <row r="104" spans="1:6" ht="15.75" thickBot="1" x14ac:dyDescent="0.3">
      <c r="A104" s="72"/>
      <c r="B104" s="73"/>
      <c r="C104" s="74"/>
      <c r="D104" s="74"/>
      <c r="E104" s="75"/>
      <c r="F104" s="76"/>
    </row>
    <row r="105" spans="1:6" ht="21" thickBot="1" x14ac:dyDescent="0.35">
      <c r="A105" s="77" t="s">
        <v>53</v>
      </c>
      <c r="B105" s="78"/>
      <c r="C105" s="79"/>
      <c r="D105" s="79"/>
      <c r="E105" s="78"/>
      <c r="F105" s="80">
        <f>F76+F103</f>
        <v>0</v>
      </c>
    </row>
    <row r="106" spans="1:6" ht="22.15" customHeight="1" thickBot="1" x14ac:dyDescent="0.35">
      <c r="A106" s="81" t="s">
        <v>54</v>
      </c>
      <c r="B106" s="82"/>
      <c r="C106" s="83"/>
      <c r="D106" s="84"/>
      <c r="E106" s="82"/>
      <c r="F106" s="85">
        <f>F105*4</f>
        <v>0</v>
      </c>
    </row>
    <row r="107" spans="1:6" x14ac:dyDescent="0.25">
      <c r="A107" s="86"/>
      <c r="B107" s="87"/>
      <c r="C107" s="86"/>
      <c r="D107" s="88"/>
      <c r="E107" s="87"/>
      <c r="F107" s="87"/>
    </row>
    <row r="108" spans="1:6" x14ac:dyDescent="0.25">
      <c r="A108" s="86" t="s">
        <v>55</v>
      </c>
      <c r="B108" s="87"/>
      <c r="C108" s="86"/>
      <c r="D108" s="88"/>
      <c r="E108" s="87"/>
      <c r="F108" s="87"/>
    </row>
    <row r="109" spans="1:6" x14ac:dyDescent="0.25">
      <c r="A109" s="204" t="s">
        <v>56</v>
      </c>
      <c r="B109" s="204"/>
      <c r="C109" s="204"/>
      <c r="D109" s="204"/>
      <c r="E109" s="204"/>
      <c r="F109" s="204"/>
    </row>
    <row r="110" spans="1:6" x14ac:dyDescent="0.25">
      <c r="A110" s="183" t="s">
        <v>57</v>
      </c>
      <c r="B110" s="183"/>
      <c r="C110" s="183"/>
      <c r="D110" s="183"/>
      <c r="E110" s="183"/>
      <c r="F110" s="183"/>
    </row>
    <row r="111" spans="1:6" x14ac:dyDescent="0.25">
      <c r="A111" s="183" t="s">
        <v>58</v>
      </c>
      <c r="B111" s="183"/>
      <c r="C111" s="183"/>
      <c r="D111" s="183"/>
      <c r="E111" s="183"/>
      <c r="F111" s="183"/>
    </row>
    <row r="112" spans="1:6" x14ac:dyDescent="0.25">
      <c r="B112" s="8"/>
      <c r="D112" s="183"/>
      <c r="E112" s="183"/>
      <c r="F112" s="183"/>
    </row>
    <row r="113" spans="1:6" x14ac:dyDescent="0.25">
      <c r="A113" s="9" t="s">
        <v>59</v>
      </c>
      <c r="B113" s="8"/>
      <c r="D113" s="183" t="s">
        <v>60</v>
      </c>
      <c r="E113" s="183"/>
      <c r="F113" s="183"/>
    </row>
    <row r="114" spans="1:6" x14ac:dyDescent="0.25">
      <c r="A114" s="9" t="s">
        <v>61</v>
      </c>
      <c r="B114" s="8"/>
      <c r="D114" s="183" t="s">
        <v>62</v>
      </c>
      <c r="E114" s="183"/>
      <c r="F114" s="183"/>
    </row>
    <row r="115" spans="1:6" x14ac:dyDescent="0.25">
      <c r="A115" s="9" t="s">
        <v>63</v>
      </c>
      <c r="B115" s="8"/>
      <c r="D115" s="183" t="s">
        <v>64</v>
      </c>
      <c r="E115" s="183"/>
      <c r="F115" s="183"/>
    </row>
    <row r="116" spans="1:6" x14ac:dyDescent="0.25">
      <c r="A116" s="9" t="s">
        <v>65</v>
      </c>
      <c r="B116" s="8"/>
      <c r="D116" s="183" t="s">
        <v>66</v>
      </c>
      <c r="E116" s="183"/>
      <c r="F116" s="183"/>
    </row>
    <row r="117" spans="1:6" x14ac:dyDescent="0.25">
      <c r="B117" s="8"/>
      <c r="D117" s="183" t="s">
        <v>67</v>
      </c>
      <c r="E117" s="183"/>
      <c r="F117" s="183"/>
    </row>
    <row r="118" spans="1:6" x14ac:dyDescent="0.25">
      <c r="A118" s="184" t="s">
        <v>68</v>
      </c>
      <c r="B118" s="185"/>
      <c r="C118" s="185"/>
      <c r="D118" s="185"/>
      <c r="E118" s="185"/>
      <c r="F118" s="185"/>
    </row>
    <row r="120" spans="1:6" ht="15.75" x14ac:dyDescent="0.25">
      <c r="A120" s="89"/>
      <c r="B120" s="89"/>
      <c r="C120" s="89"/>
      <c r="D120" s="89"/>
      <c r="E120" s="89"/>
      <c r="F120" s="89"/>
    </row>
  </sheetData>
  <sheetProtection password="CC06" sheet="1" objects="1" scenarios="1"/>
  <mergeCells count="26">
    <mergeCell ref="A2:F2"/>
    <mergeCell ref="A3:F3"/>
    <mergeCell ref="A5:A7"/>
    <mergeCell ref="B5:B7"/>
    <mergeCell ref="C5:C7"/>
    <mergeCell ref="D5:D7"/>
    <mergeCell ref="E5:E7"/>
    <mergeCell ref="F5:F7"/>
    <mergeCell ref="D113:F113"/>
    <mergeCell ref="A77:F77"/>
    <mergeCell ref="A78:A80"/>
    <mergeCell ref="B78:B80"/>
    <mergeCell ref="C78:C80"/>
    <mergeCell ref="D78:D80"/>
    <mergeCell ref="E78:E80"/>
    <mergeCell ref="F78:F80"/>
    <mergeCell ref="A102:E102"/>
    <mergeCell ref="A109:F109"/>
    <mergeCell ref="A110:F110"/>
    <mergeCell ref="A111:F111"/>
    <mergeCell ref="D112:F112"/>
    <mergeCell ref="D114:F114"/>
    <mergeCell ref="D115:F115"/>
    <mergeCell ref="D116:F116"/>
    <mergeCell ref="D117:F117"/>
    <mergeCell ref="A118:F118"/>
  </mergeCells>
  <pageMargins left="0.7" right="0.7" top="0.78740157499999996" bottom="0.78740157499999996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90" zoomScaleNormal="90" workbookViewId="0">
      <selection activeCell="H36" sqref="H36"/>
    </sheetView>
  </sheetViews>
  <sheetFormatPr defaultColWidth="9.140625" defaultRowHeight="15" x14ac:dyDescent="0.25"/>
  <cols>
    <col min="1" max="1" width="68.28515625" style="9" customWidth="1"/>
    <col min="2" max="2" width="11.28515625" style="9" customWidth="1"/>
    <col min="3" max="3" width="11.5703125" style="9" customWidth="1"/>
    <col min="4" max="4" width="9.140625" style="9"/>
    <col min="5" max="6" width="12.42578125" style="9" customWidth="1"/>
    <col min="7" max="7" width="14.140625" style="9" customWidth="1"/>
    <col min="8" max="16384" width="9.140625" style="9"/>
  </cols>
  <sheetData>
    <row r="1" spans="1:7" ht="16.5" thickBot="1" x14ac:dyDescent="0.3">
      <c r="A1" s="7" t="s">
        <v>2</v>
      </c>
      <c r="F1" s="239" t="s">
        <v>69</v>
      </c>
      <c r="G1" s="239"/>
    </row>
    <row r="2" spans="1:7" ht="18.75" x14ac:dyDescent="0.3">
      <c r="A2" s="240" t="s">
        <v>70</v>
      </c>
      <c r="B2" s="241"/>
      <c r="C2" s="241"/>
      <c r="D2" s="241"/>
      <c r="E2" s="241"/>
      <c r="F2" s="241"/>
      <c r="G2" s="242"/>
    </row>
    <row r="3" spans="1:7" ht="15.75" customHeight="1" thickBot="1" x14ac:dyDescent="0.3">
      <c r="A3" s="243" t="s">
        <v>71</v>
      </c>
      <c r="B3" s="244"/>
      <c r="C3" s="244"/>
      <c r="D3" s="244"/>
      <c r="E3" s="244"/>
      <c r="F3" s="244"/>
      <c r="G3" s="245"/>
    </row>
    <row r="4" spans="1:7" ht="14.45" thickBot="1" x14ac:dyDescent="0.3">
      <c r="A4" s="86"/>
      <c r="B4" s="86"/>
      <c r="C4" s="87"/>
      <c r="D4" s="86"/>
      <c r="E4" s="86"/>
      <c r="F4" s="87"/>
      <c r="G4" s="87"/>
    </row>
    <row r="5" spans="1:7" ht="15" customHeight="1" x14ac:dyDescent="0.25">
      <c r="A5" s="187" t="s">
        <v>6</v>
      </c>
      <c r="B5" s="246"/>
      <c r="C5" s="190" t="s">
        <v>7</v>
      </c>
      <c r="D5" s="193" t="s">
        <v>8</v>
      </c>
      <c r="E5" s="190" t="s">
        <v>72</v>
      </c>
      <c r="F5" s="190" t="s">
        <v>10</v>
      </c>
      <c r="G5" s="198" t="s">
        <v>73</v>
      </c>
    </row>
    <row r="6" spans="1:7" x14ac:dyDescent="0.25">
      <c r="A6" s="188"/>
      <c r="B6" s="247"/>
      <c r="C6" s="191"/>
      <c r="D6" s="194"/>
      <c r="E6" s="196"/>
      <c r="F6" s="253"/>
      <c r="G6" s="199"/>
    </row>
    <row r="7" spans="1:7" ht="15.75" thickBot="1" x14ac:dyDescent="0.3">
      <c r="A7" s="248"/>
      <c r="B7" s="249"/>
      <c r="C7" s="250"/>
      <c r="D7" s="251"/>
      <c r="E7" s="252"/>
      <c r="F7" s="254"/>
      <c r="G7" s="255"/>
    </row>
    <row r="8" spans="1:7" x14ac:dyDescent="0.25">
      <c r="A8" s="224" t="s">
        <v>12</v>
      </c>
      <c r="B8" s="225"/>
      <c r="C8" s="225"/>
      <c r="D8" s="225"/>
      <c r="E8" s="225"/>
      <c r="F8" s="225"/>
      <c r="G8" s="226"/>
    </row>
    <row r="9" spans="1:7" x14ac:dyDescent="0.25">
      <c r="A9" s="233" t="s">
        <v>74</v>
      </c>
      <c r="B9" s="234"/>
      <c r="C9" s="90"/>
      <c r="D9" s="91"/>
      <c r="E9" s="91"/>
      <c r="F9" s="21"/>
      <c r="G9" s="24"/>
    </row>
    <row r="10" spans="1:7" x14ac:dyDescent="0.25">
      <c r="A10" s="235" t="s">
        <v>75</v>
      </c>
      <c r="B10" s="236"/>
      <c r="C10" s="21">
        <v>1445</v>
      </c>
      <c r="D10" s="21" t="s">
        <v>15</v>
      </c>
      <c r="E10" s="17">
        <v>2</v>
      </c>
      <c r="F10" s="23"/>
      <c r="G10" s="24">
        <f>(C10*E10)*F10</f>
        <v>0</v>
      </c>
    </row>
    <row r="11" spans="1:7" x14ac:dyDescent="0.25">
      <c r="A11" s="237" t="s">
        <v>76</v>
      </c>
      <c r="B11" s="238"/>
      <c r="C11" s="238"/>
      <c r="D11" s="238"/>
      <c r="E11" s="238"/>
      <c r="F11" s="65"/>
      <c r="G11" s="24"/>
    </row>
    <row r="12" spans="1:7" x14ac:dyDescent="0.25">
      <c r="A12" s="235" t="s">
        <v>77</v>
      </c>
      <c r="B12" s="236"/>
      <c r="C12" s="21">
        <v>1640</v>
      </c>
      <c r="D12" s="21" t="s">
        <v>15</v>
      </c>
      <c r="E12" s="17">
        <v>2</v>
      </c>
      <c r="F12" s="23"/>
      <c r="G12" s="24">
        <f>(C12*E12)*F12</f>
        <v>0</v>
      </c>
    </row>
    <row r="13" spans="1:7" x14ac:dyDescent="0.25">
      <c r="A13" s="222" t="s">
        <v>78</v>
      </c>
      <c r="B13" s="230"/>
      <c r="C13" s="21">
        <v>345</v>
      </c>
      <c r="D13" s="21" t="s">
        <v>15</v>
      </c>
      <c r="E13" s="17">
        <v>2</v>
      </c>
      <c r="F13" s="23"/>
      <c r="G13" s="24">
        <f>(C13*E13)*F13</f>
        <v>0</v>
      </c>
    </row>
    <row r="14" spans="1:7" x14ac:dyDescent="0.25">
      <c r="A14" s="222" t="s">
        <v>79</v>
      </c>
      <c r="B14" s="230"/>
      <c r="C14" s="21">
        <v>420</v>
      </c>
      <c r="D14" s="21" t="s">
        <v>15</v>
      </c>
      <c r="E14" s="17">
        <v>2</v>
      </c>
      <c r="F14" s="23"/>
      <c r="G14" s="24">
        <f>(C14*E14)*F14</f>
        <v>0</v>
      </c>
    </row>
    <row r="15" spans="1:7" x14ac:dyDescent="0.25">
      <c r="A15" s="222" t="s">
        <v>80</v>
      </c>
      <c r="B15" s="230"/>
      <c r="C15" s="21">
        <v>1555</v>
      </c>
      <c r="D15" s="21" t="s">
        <v>15</v>
      </c>
      <c r="E15" s="22">
        <v>1</v>
      </c>
      <c r="F15" s="23"/>
      <c r="G15" s="24">
        <f>(C15*E15)*F15</f>
        <v>0</v>
      </c>
    </row>
    <row r="16" spans="1:7" x14ac:dyDescent="0.25">
      <c r="A16" s="222" t="s">
        <v>81</v>
      </c>
      <c r="B16" s="230"/>
      <c r="C16" s="21"/>
      <c r="D16" s="21"/>
      <c r="E16" s="22"/>
      <c r="F16" s="65"/>
      <c r="G16" s="24"/>
    </row>
    <row r="17" spans="1:7" x14ac:dyDescent="0.25">
      <c r="A17" s="235" t="s">
        <v>82</v>
      </c>
      <c r="B17" s="236"/>
      <c r="C17" s="21">
        <v>490</v>
      </c>
      <c r="D17" s="21" t="s">
        <v>15</v>
      </c>
      <c r="E17" s="22">
        <v>1</v>
      </c>
      <c r="F17" s="23"/>
      <c r="G17" s="24">
        <f>(C17*E17)*F17</f>
        <v>0</v>
      </c>
    </row>
    <row r="18" spans="1:7" x14ac:dyDescent="0.25">
      <c r="A18" s="235" t="s">
        <v>83</v>
      </c>
      <c r="B18" s="236"/>
      <c r="C18" s="21">
        <v>47</v>
      </c>
      <c r="D18" s="21" t="s">
        <v>15</v>
      </c>
      <c r="E18" s="22">
        <v>1</v>
      </c>
      <c r="F18" s="23"/>
      <c r="G18" s="24">
        <f>(C18*E18)*F18</f>
        <v>0</v>
      </c>
    </row>
    <row r="19" spans="1:7" x14ac:dyDescent="0.25">
      <c r="A19" s="222" t="s">
        <v>84</v>
      </c>
      <c r="B19" s="230"/>
      <c r="C19" s="22">
        <v>267</v>
      </c>
      <c r="D19" s="21" t="s">
        <v>85</v>
      </c>
      <c r="E19" s="22">
        <v>1</v>
      </c>
      <c r="F19" s="23"/>
      <c r="G19" s="24">
        <f>(C19*E19)*F19</f>
        <v>0</v>
      </c>
    </row>
    <row r="20" spans="1:7" x14ac:dyDescent="0.25">
      <c r="A20" s="222" t="s">
        <v>86</v>
      </c>
      <c r="B20" s="230"/>
      <c r="C20" s="22">
        <v>1576</v>
      </c>
      <c r="D20" s="21" t="s">
        <v>85</v>
      </c>
      <c r="E20" s="22">
        <v>1</v>
      </c>
      <c r="F20" s="23"/>
      <c r="G20" s="24">
        <f>(C20*E20)*F20</f>
        <v>0</v>
      </c>
    </row>
    <row r="21" spans="1:7" x14ac:dyDescent="0.25">
      <c r="A21" s="222" t="s">
        <v>87</v>
      </c>
      <c r="B21" s="230"/>
      <c r="C21" s="21"/>
      <c r="D21" s="21"/>
      <c r="E21" s="22"/>
      <c r="F21" s="65"/>
      <c r="G21" s="24"/>
    </row>
    <row r="22" spans="1:7" x14ac:dyDescent="0.25">
      <c r="A22" s="222" t="s">
        <v>88</v>
      </c>
      <c r="B22" s="230"/>
      <c r="C22" s="21">
        <v>500</v>
      </c>
      <c r="D22" s="21" t="s">
        <v>15</v>
      </c>
      <c r="E22" s="22">
        <v>1</v>
      </c>
      <c r="F22" s="23"/>
      <c r="G22" s="24">
        <f>(C22*E22)*F22</f>
        <v>0</v>
      </c>
    </row>
    <row r="23" spans="1:7" x14ac:dyDescent="0.25">
      <c r="A23" s="222" t="s">
        <v>89</v>
      </c>
      <c r="B23" s="230"/>
      <c r="C23" s="21">
        <v>103</v>
      </c>
      <c r="D23" s="21" t="s">
        <v>15</v>
      </c>
      <c r="E23" s="22">
        <v>1</v>
      </c>
      <c r="F23" s="23"/>
      <c r="G23" s="24">
        <f t="shared" ref="G23:G36" si="0">(C23*E23)*F23</f>
        <v>0</v>
      </c>
    </row>
    <row r="24" spans="1:7" ht="13.5" customHeight="1" x14ac:dyDescent="0.25">
      <c r="A24" s="222" t="s">
        <v>90</v>
      </c>
      <c r="B24" s="230"/>
      <c r="C24" s="21">
        <v>101.8</v>
      </c>
      <c r="D24" s="21" t="s">
        <v>15</v>
      </c>
      <c r="E24" s="22">
        <v>1</v>
      </c>
      <c r="F24" s="23"/>
      <c r="G24" s="24">
        <f t="shared" si="0"/>
        <v>0</v>
      </c>
    </row>
    <row r="25" spans="1:7" x14ac:dyDescent="0.25">
      <c r="A25" s="222" t="s">
        <v>91</v>
      </c>
      <c r="B25" s="230"/>
      <c r="C25" s="21">
        <v>57</v>
      </c>
      <c r="D25" s="21" t="s">
        <v>92</v>
      </c>
      <c r="E25" s="22">
        <v>1</v>
      </c>
      <c r="F25" s="23"/>
      <c r="G25" s="24">
        <f t="shared" si="0"/>
        <v>0</v>
      </c>
    </row>
    <row r="26" spans="1:7" x14ac:dyDescent="0.25">
      <c r="A26" s="222" t="s">
        <v>93</v>
      </c>
      <c r="B26" s="230"/>
      <c r="C26" s="21">
        <v>16</v>
      </c>
      <c r="D26" s="21" t="s">
        <v>94</v>
      </c>
      <c r="E26" s="22">
        <v>1</v>
      </c>
      <c r="F26" s="23"/>
      <c r="G26" s="24">
        <f t="shared" si="0"/>
        <v>0</v>
      </c>
    </row>
    <row r="27" spans="1:7" x14ac:dyDescent="0.25">
      <c r="A27" s="231" t="s">
        <v>95</v>
      </c>
      <c r="B27" s="232"/>
      <c r="C27" s="21">
        <v>2</v>
      </c>
      <c r="D27" s="21" t="s">
        <v>94</v>
      </c>
      <c r="E27" s="22">
        <v>1</v>
      </c>
      <c r="F27" s="23"/>
      <c r="G27" s="24">
        <f t="shared" si="0"/>
        <v>0</v>
      </c>
    </row>
    <row r="28" spans="1:7" x14ac:dyDescent="0.25">
      <c r="A28" s="222" t="s">
        <v>96</v>
      </c>
      <c r="B28" s="230"/>
      <c r="C28" s="21">
        <v>1</v>
      </c>
      <c r="D28" s="21" t="s">
        <v>94</v>
      </c>
      <c r="E28" s="22">
        <v>1</v>
      </c>
      <c r="F28" s="23"/>
      <c r="G28" s="24">
        <f t="shared" si="0"/>
        <v>0</v>
      </c>
    </row>
    <row r="29" spans="1:7" x14ac:dyDescent="0.25">
      <c r="A29" s="222" t="s">
        <v>97</v>
      </c>
      <c r="B29" s="230"/>
      <c r="C29" s="21">
        <v>807</v>
      </c>
      <c r="D29" s="21" t="s">
        <v>15</v>
      </c>
      <c r="E29" s="22">
        <v>1</v>
      </c>
      <c r="F29" s="23"/>
      <c r="G29" s="24">
        <f t="shared" si="0"/>
        <v>0</v>
      </c>
    </row>
    <row r="30" spans="1:7" x14ac:dyDescent="0.25">
      <c r="A30" s="222" t="s">
        <v>98</v>
      </c>
      <c r="B30" s="230"/>
      <c r="C30" s="21">
        <v>131</v>
      </c>
      <c r="D30" s="21" t="s">
        <v>15</v>
      </c>
      <c r="E30" s="22">
        <v>2</v>
      </c>
      <c r="F30" s="23"/>
      <c r="G30" s="24">
        <f t="shared" si="0"/>
        <v>0</v>
      </c>
    </row>
    <row r="31" spans="1:7" x14ac:dyDescent="0.25">
      <c r="A31" s="222" t="s">
        <v>99</v>
      </c>
      <c r="B31" s="229"/>
      <c r="C31" s="269">
        <v>1</v>
      </c>
      <c r="D31" s="21" t="s">
        <v>100</v>
      </c>
      <c r="E31" s="22">
        <v>5</v>
      </c>
      <c r="F31" s="92"/>
      <c r="G31" s="40">
        <f t="shared" si="0"/>
        <v>0</v>
      </c>
    </row>
    <row r="32" spans="1:7" x14ac:dyDescent="0.25">
      <c r="A32" s="32" t="s">
        <v>101</v>
      </c>
      <c r="B32" s="93"/>
      <c r="C32" s="94">
        <v>10</v>
      </c>
      <c r="D32" s="21" t="s">
        <v>94</v>
      </c>
      <c r="E32" s="22">
        <v>1</v>
      </c>
      <c r="F32" s="23"/>
      <c r="G32" s="24">
        <f t="shared" si="0"/>
        <v>0</v>
      </c>
    </row>
    <row r="33" spans="1:7" x14ac:dyDescent="0.25">
      <c r="A33" s="38" t="s">
        <v>102</v>
      </c>
      <c r="B33" s="93"/>
      <c r="C33" s="21">
        <v>30</v>
      </c>
      <c r="D33" s="21" t="s">
        <v>94</v>
      </c>
      <c r="E33" s="22">
        <v>1</v>
      </c>
      <c r="F33" s="92"/>
      <c r="G33" s="40">
        <f t="shared" si="0"/>
        <v>0</v>
      </c>
    </row>
    <row r="34" spans="1:7" x14ac:dyDescent="0.25">
      <c r="A34" s="38" t="s">
        <v>182</v>
      </c>
      <c r="B34" s="93"/>
      <c r="C34" s="21">
        <v>15</v>
      </c>
      <c r="D34" s="21" t="s">
        <v>94</v>
      </c>
      <c r="E34" s="22">
        <v>1</v>
      </c>
      <c r="F34" s="92"/>
      <c r="G34" s="40">
        <f t="shared" si="0"/>
        <v>0</v>
      </c>
    </row>
    <row r="35" spans="1:7" x14ac:dyDescent="0.25">
      <c r="A35" s="38" t="s">
        <v>103</v>
      </c>
      <c r="B35" s="93"/>
      <c r="C35" s="21">
        <v>10</v>
      </c>
      <c r="D35" s="21" t="s">
        <v>94</v>
      </c>
      <c r="E35" s="22">
        <v>1</v>
      </c>
      <c r="F35" s="92"/>
      <c r="G35" s="40">
        <f t="shared" si="0"/>
        <v>0</v>
      </c>
    </row>
    <row r="36" spans="1:7" x14ac:dyDescent="0.25">
      <c r="A36" s="38" t="s">
        <v>104</v>
      </c>
      <c r="B36" s="93"/>
      <c r="C36" s="21">
        <v>345.5</v>
      </c>
      <c r="D36" s="21" t="s">
        <v>15</v>
      </c>
      <c r="E36" s="95">
        <v>1</v>
      </c>
      <c r="F36" s="96"/>
      <c r="G36" s="40">
        <f t="shared" si="0"/>
        <v>0</v>
      </c>
    </row>
    <row r="37" spans="1:7" x14ac:dyDescent="0.25">
      <c r="A37" s="32" t="s">
        <v>105</v>
      </c>
      <c r="B37" s="93"/>
      <c r="C37" s="94"/>
      <c r="D37" s="21"/>
      <c r="E37" s="22"/>
      <c r="F37" s="65"/>
      <c r="G37" s="24"/>
    </row>
    <row r="38" spans="1:7" x14ac:dyDescent="0.25">
      <c r="A38" s="38" t="s">
        <v>106</v>
      </c>
      <c r="B38" s="93"/>
      <c r="C38" s="22">
        <v>500</v>
      </c>
      <c r="D38" s="21" t="s">
        <v>85</v>
      </c>
      <c r="E38" s="22">
        <v>1</v>
      </c>
      <c r="F38" s="92"/>
      <c r="G38" s="40">
        <f>(C38*E38)*F38</f>
        <v>0</v>
      </c>
    </row>
    <row r="39" spans="1:7" x14ac:dyDescent="0.25">
      <c r="A39" s="38" t="s">
        <v>107</v>
      </c>
      <c r="B39" s="93"/>
      <c r="C39" s="22">
        <v>1000</v>
      </c>
      <c r="D39" s="21" t="s">
        <v>85</v>
      </c>
      <c r="E39" s="22">
        <v>1</v>
      </c>
      <c r="F39" s="92"/>
      <c r="G39" s="40">
        <f t="shared" ref="G39:G40" si="1">(C39*E39)*F39</f>
        <v>0</v>
      </c>
    </row>
    <row r="40" spans="1:7" x14ac:dyDescent="0.25">
      <c r="A40" s="38" t="s">
        <v>108</v>
      </c>
      <c r="B40" s="93"/>
      <c r="C40" s="22">
        <v>100</v>
      </c>
      <c r="D40" s="21" t="s">
        <v>85</v>
      </c>
      <c r="E40" s="22">
        <v>1</v>
      </c>
      <c r="F40" s="37"/>
      <c r="G40" s="24">
        <f t="shared" si="1"/>
        <v>0</v>
      </c>
    </row>
    <row r="41" spans="1:7" ht="15.75" thickBot="1" x14ac:dyDescent="0.3">
      <c r="A41" s="222"/>
      <c r="B41" s="223"/>
      <c r="C41" s="179"/>
    </row>
    <row r="42" spans="1:7" ht="16.5" thickBot="1" x14ac:dyDescent="0.3">
      <c r="A42" s="97" t="s">
        <v>109</v>
      </c>
      <c r="B42" s="98"/>
      <c r="C42" s="99"/>
      <c r="D42" s="98"/>
      <c r="E42" s="98"/>
      <c r="F42" s="99"/>
      <c r="G42" s="100">
        <f>SUM(G10:G40)</f>
        <v>0</v>
      </c>
    </row>
    <row r="43" spans="1:7" ht="15.75" thickBot="1" x14ac:dyDescent="0.3">
      <c r="A43" s="101"/>
      <c r="B43" s="101"/>
      <c r="C43" s="87"/>
      <c r="D43" s="102"/>
      <c r="E43" s="102"/>
      <c r="F43" s="87"/>
      <c r="G43" s="87"/>
    </row>
    <row r="44" spans="1:7" x14ac:dyDescent="0.25">
      <c r="A44" s="224" t="s">
        <v>39</v>
      </c>
      <c r="B44" s="225"/>
      <c r="C44" s="225"/>
      <c r="D44" s="225"/>
      <c r="E44" s="225"/>
      <c r="F44" s="225"/>
      <c r="G44" s="226"/>
    </row>
    <row r="45" spans="1:7" x14ac:dyDescent="0.25">
      <c r="A45" s="214" t="s">
        <v>74</v>
      </c>
      <c r="B45" s="215"/>
      <c r="C45" s="21"/>
      <c r="D45" s="21"/>
      <c r="E45" s="22"/>
      <c r="F45" s="21"/>
      <c r="G45" s="24"/>
    </row>
    <row r="46" spans="1:7" x14ac:dyDescent="0.25">
      <c r="A46" s="214" t="s">
        <v>75</v>
      </c>
      <c r="B46" s="215"/>
      <c r="C46" s="21">
        <v>101</v>
      </c>
      <c r="D46" s="21" t="s">
        <v>15</v>
      </c>
      <c r="E46" s="22">
        <v>1</v>
      </c>
      <c r="F46" s="23"/>
      <c r="G46" s="24">
        <f t="shared" ref="G46:G56" si="2">(C46*E46)*F46</f>
        <v>0</v>
      </c>
    </row>
    <row r="47" spans="1:7" x14ac:dyDescent="0.25">
      <c r="A47" s="227" t="s">
        <v>76</v>
      </c>
      <c r="B47" s="228"/>
      <c r="C47" s="228"/>
      <c r="D47" s="228"/>
      <c r="E47" s="228"/>
      <c r="F47" s="65"/>
      <c r="G47" s="24"/>
    </row>
    <row r="48" spans="1:7" x14ac:dyDescent="0.25">
      <c r="A48" s="214" t="s">
        <v>110</v>
      </c>
      <c r="B48" s="215"/>
      <c r="C48" s="21">
        <v>413</v>
      </c>
      <c r="D48" s="21" t="s">
        <v>15</v>
      </c>
      <c r="E48" s="22">
        <v>2</v>
      </c>
      <c r="F48" s="23"/>
      <c r="G48" s="24">
        <f t="shared" si="2"/>
        <v>0</v>
      </c>
    </row>
    <row r="49" spans="1:7" x14ac:dyDescent="0.25">
      <c r="A49" s="214" t="s">
        <v>111</v>
      </c>
      <c r="B49" s="215"/>
      <c r="C49" s="21">
        <v>113</v>
      </c>
      <c r="D49" s="21" t="s">
        <v>15</v>
      </c>
      <c r="E49" s="22">
        <v>2</v>
      </c>
      <c r="F49" s="23"/>
      <c r="G49" s="24">
        <f t="shared" si="2"/>
        <v>0</v>
      </c>
    </row>
    <row r="50" spans="1:7" x14ac:dyDescent="0.25">
      <c r="A50" s="214" t="s">
        <v>112</v>
      </c>
      <c r="B50" s="215"/>
      <c r="C50" s="22">
        <v>103</v>
      </c>
      <c r="D50" s="21" t="s">
        <v>85</v>
      </c>
      <c r="E50" s="22">
        <v>1</v>
      </c>
      <c r="F50" s="23"/>
      <c r="G50" s="24">
        <f>(C50*E50)*F50</f>
        <v>0</v>
      </c>
    </row>
    <row r="51" spans="1:7" x14ac:dyDescent="0.25">
      <c r="A51" s="214" t="s">
        <v>113</v>
      </c>
      <c r="B51" s="215"/>
      <c r="C51" s="21">
        <v>8</v>
      </c>
      <c r="D51" s="21" t="s">
        <v>114</v>
      </c>
      <c r="E51" s="22">
        <v>1</v>
      </c>
      <c r="F51" s="23"/>
      <c r="G51" s="24">
        <f t="shared" si="2"/>
        <v>0</v>
      </c>
    </row>
    <row r="52" spans="1:7" x14ac:dyDescent="0.25">
      <c r="A52" s="214" t="s">
        <v>115</v>
      </c>
      <c r="B52" s="215"/>
      <c r="C52" s="21">
        <v>1</v>
      </c>
      <c r="D52" s="21" t="s">
        <v>114</v>
      </c>
      <c r="E52" s="22">
        <v>1</v>
      </c>
      <c r="F52" s="23"/>
      <c r="G52" s="24">
        <f t="shared" si="2"/>
        <v>0</v>
      </c>
    </row>
    <row r="53" spans="1:7" x14ac:dyDescent="0.25">
      <c r="A53" s="214" t="s">
        <v>116</v>
      </c>
      <c r="B53" s="215"/>
      <c r="C53" s="21">
        <v>1</v>
      </c>
      <c r="D53" s="21" t="s">
        <v>114</v>
      </c>
      <c r="E53" s="22">
        <v>1</v>
      </c>
      <c r="F53" s="23"/>
      <c r="G53" s="24">
        <f t="shared" si="2"/>
        <v>0</v>
      </c>
    </row>
    <row r="54" spans="1:7" x14ac:dyDescent="0.25">
      <c r="A54" s="214" t="s">
        <v>117</v>
      </c>
      <c r="B54" s="215"/>
      <c r="C54" s="21">
        <v>75</v>
      </c>
      <c r="D54" s="21" t="s">
        <v>15</v>
      </c>
      <c r="E54" s="22">
        <v>1</v>
      </c>
      <c r="F54" s="23"/>
      <c r="G54" s="24">
        <f t="shared" si="2"/>
        <v>0</v>
      </c>
    </row>
    <row r="55" spans="1:7" x14ac:dyDescent="0.25">
      <c r="A55" s="214" t="s">
        <v>118</v>
      </c>
      <c r="B55" s="215"/>
      <c r="C55" s="21">
        <v>50</v>
      </c>
      <c r="D55" s="21" t="s">
        <v>15</v>
      </c>
      <c r="E55" s="22">
        <v>1</v>
      </c>
      <c r="F55" s="23"/>
      <c r="G55" s="24">
        <f t="shared" si="2"/>
        <v>0</v>
      </c>
    </row>
    <row r="56" spans="1:7" x14ac:dyDescent="0.25">
      <c r="A56" s="214" t="s">
        <v>119</v>
      </c>
      <c r="B56" s="215"/>
      <c r="C56" s="22">
        <v>21</v>
      </c>
      <c r="D56" s="21" t="s">
        <v>85</v>
      </c>
      <c r="E56" s="22">
        <v>1</v>
      </c>
      <c r="F56" s="23"/>
      <c r="G56" s="24">
        <f t="shared" si="2"/>
        <v>0</v>
      </c>
    </row>
    <row r="57" spans="1:7" x14ac:dyDescent="0.25">
      <c r="A57" s="214" t="s">
        <v>120</v>
      </c>
      <c r="B57" s="215"/>
      <c r="C57" s="22">
        <v>21</v>
      </c>
      <c r="D57" s="21" t="s">
        <v>85</v>
      </c>
      <c r="E57" s="22">
        <v>1</v>
      </c>
      <c r="F57" s="23"/>
      <c r="G57" s="24">
        <f>(C57*E57)*F57</f>
        <v>0</v>
      </c>
    </row>
    <row r="58" spans="1:7" ht="16.5" thickBot="1" x14ac:dyDescent="0.3">
      <c r="A58" s="216" t="s">
        <v>121</v>
      </c>
      <c r="B58" s="217"/>
      <c r="C58" s="217"/>
      <c r="D58" s="217"/>
      <c r="E58" s="217"/>
      <c r="F58" s="218"/>
      <c r="G58" s="103">
        <f>SUM(G46:G57)</f>
        <v>0</v>
      </c>
    </row>
    <row r="59" spans="1:7" ht="15.75" thickBot="1" x14ac:dyDescent="0.3">
      <c r="A59" s="104"/>
      <c r="B59" s="105"/>
      <c r="C59" s="105"/>
      <c r="D59" s="105"/>
      <c r="E59" s="105"/>
      <c r="F59" s="105"/>
    </row>
    <row r="60" spans="1:7" ht="21" thickBot="1" x14ac:dyDescent="0.35">
      <c r="A60" s="106" t="s">
        <v>122</v>
      </c>
      <c r="B60" s="107"/>
      <c r="C60" s="108"/>
      <c r="D60" s="109"/>
      <c r="E60" s="109"/>
      <c r="F60" s="110"/>
      <c r="G60" s="80">
        <f>G42+G58</f>
        <v>0</v>
      </c>
    </row>
    <row r="61" spans="1:7" ht="19.5" thickBot="1" x14ac:dyDescent="0.35">
      <c r="A61" s="219" t="s">
        <v>54</v>
      </c>
      <c r="B61" s="220"/>
      <c r="C61" s="220"/>
      <c r="D61" s="220"/>
      <c r="E61" s="220"/>
      <c r="F61" s="220"/>
      <c r="G61" s="111">
        <f>G60*4</f>
        <v>0</v>
      </c>
    </row>
    <row r="62" spans="1:7" x14ac:dyDescent="0.25">
      <c r="A62" s="112" t="s">
        <v>183</v>
      </c>
      <c r="B62" s="113"/>
      <c r="C62" s="114"/>
      <c r="D62" s="113"/>
      <c r="E62" s="113"/>
      <c r="F62" s="114"/>
      <c r="G62" s="115"/>
    </row>
    <row r="63" spans="1:7" x14ac:dyDescent="0.25">
      <c r="A63" s="221" t="s">
        <v>123</v>
      </c>
      <c r="B63" s="221"/>
      <c r="C63" s="221"/>
      <c r="D63" s="221"/>
      <c r="E63" s="104"/>
      <c r="F63" s="116"/>
      <c r="G63" s="116"/>
    </row>
    <row r="64" spans="1:7" x14ac:dyDescent="0.25">
      <c r="A64" s="211" t="s">
        <v>124</v>
      </c>
      <c r="B64" s="211"/>
      <c r="C64" s="212"/>
      <c r="D64" s="212"/>
      <c r="E64" s="212"/>
      <c r="F64" s="212"/>
    </row>
    <row r="65" spans="1:6" x14ac:dyDescent="0.25">
      <c r="A65" s="212" t="s">
        <v>125</v>
      </c>
      <c r="B65" s="213"/>
      <c r="C65" s="213"/>
      <c r="D65" s="213"/>
      <c r="E65" s="213"/>
      <c r="F65" s="213"/>
    </row>
    <row r="67" spans="1:6" x14ac:dyDescent="0.25">
      <c r="A67" s="9" t="s">
        <v>193</v>
      </c>
    </row>
  </sheetData>
  <sheetProtection password="CC06" sheet="1" objects="1" scenarios="1"/>
  <mergeCells count="53">
    <mergeCell ref="F1:G1"/>
    <mergeCell ref="A2:G2"/>
    <mergeCell ref="A3:G3"/>
    <mergeCell ref="A5:B7"/>
    <mergeCell ref="C5:C7"/>
    <mergeCell ref="D5:D7"/>
    <mergeCell ref="E5:E7"/>
    <mergeCell ref="F5:F7"/>
    <mergeCell ref="G5:G7"/>
    <mergeCell ref="A19:B19"/>
    <mergeCell ref="A8:G8"/>
    <mergeCell ref="A9:B9"/>
    <mergeCell ref="A10:B10"/>
    <mergeCell ref="A11:E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54:B54"/>
    <mergeCell ref="A41:B41"/>
    <mergeCell ref="A44:G44"/>
    <mergeCell ref="A45:B45"/>
    <mergeCell ref="A46:B46"/>
    <mergeCell ref="A47:E47"/>
    <mergeCell ref="A48:B48"/>
    <mergeCell ref="A49:B49"/>
    <mergeCell ref="A50:B50"/>
    <mergeCell ref="A51:B51"/>
    <mergeCell ref="A52:B52"/>
    <mergeCell ref="A53:B53"/>
    <mergeCell ref="A64:F64"/>
    <mergeCell ref="A65:F65"/>
    <mergeCell ref="A55:B55"/>
    <mergeCell ref="A56:B56"/>
    <mergeCell ref="A57:B57"/>
    <mergeCell ref="A58:F58"/>
    <mergeCell ref="A61:F61"/>
    <mergeCell ref="A63:D63"/>
  </mergeCells>
  <pageMargins left="0.7" right="0.7" top="0.78740157499999996" bottom="0.78740157499999996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90" zoomScaleNormal="90" workbookViewId="0">
      <selection activeCell="D28" sqref="D28"/>
    </sheetView>
  </sheetViews>
  <sheetFormatPr defaultColWidth="9.140625" defaultRowHeight="15" x14ac:dyDescent="0.25"/>
  <cols>
    <col min="1" max="1" width="70.140625" style="9" customWidth="1"/>
    <col min="2" max="2" width="14.5703125" style="9" customWidth="1"/>
    <col min="3" max="3" width="9.140625" style="9"/>
    <col min="4" max="4" width="11.28515625" style="9" customWidth="1"/>
    <col min="5" max="6" width="10" style="9" bestFit="1" customWidth="1"/>
    <col min="7" max="16384" width="9.140625" style="9"/>
  </cols>
  <sheetData>
    <row r="1" spans="1:6" ht="16.5" thickBot="1" x14ac:dyDescent="0.3">
      <c r="A1" s="7" t="s">
        <v>2</v>
      </c>
      <c r="E1" s="239" t="s">
        <v>126</v>
      </c>
      <c r="F1" s="239"/>
    </row>
    <row r="2" spans="1:6" ht="19.5" thickBot="1" x14ac:dyDescent="0.3">
      <c r="A2" s="256" t="s">
        <v>127</v>
      </c>
      <c r="B2" s="257"/>
      <c r="C2" s="257"/>
      <c r="D2" s="257"/>
      <c r="E2" s="257"/>
      <c r="F2" s="258"/>
    </row>
    <row r="3" spans="1:6" ht="14.45" thickBot="1" x14ac:dyDescent="0.3"/>
    <row r="4" spans="1:6" ht="36.75" thickBot="1" x14ac:dyDescent="0.3">
      <c r="A4" s="117" t="s">
        <v>128</v>
      </c>
      <c r="B4" s="118" t="s">
        <v>129</v>
      </c>
      <c r="C4" s="118" t="s">
        <v>8</v>
      </c>
      <c r="D4" s="118" t="s">
        <v>10</v>
      </c>
      <c r="E4" s="118" t="s">
        <v>11</v>
      </c>
      <c r="F4" s="119" t="s">
        <v>73</v>
      </c>
    </row>
    <row r="5" spans="1:6" x14ac:dyDescent="0.25">
      <c r="A5" s="120" t="s">
        <v>196</v>
      </c>
      <c r="B5" s="121">
        <v>220</v>
      </c>
      <c r="C5" s="121" t="s">
        <v>85</v>
      </c>
      <c r="D5" s="122"/>
      <c r="E5" s="123">
        <f>B5*D5</f>
        <v>0</v>
      </c>
      <c r="F5" s="124">
        <f>E5*12</f>
        <v>0</v>
      </c>
    </row>
    <row r="6" spans="1:6" x14ac:dyDescent="0.25">
      <c r="A6" s="125" t="s">
        <v>130</v>
      </c>
      <c r="B6" s="126">
        <v>3</v>
      </c>
      <c r="C6" s="126" t="s">
        <v>85</v>
      </c>
      <c r="D6" s="127"/>
      <c r="E6" s="128">
        <f t="shared" ref="E6:E12" si="0">B6*D6</f>
        <v>0</v>
      </c>
      <c r="F6" s="129">
        <f t="shared" ref="F6:F12" si="1">E6*12</f>
        <v>0</v>
      </c>
    </row>
    <row r="7" spans="1:6" x14ac:dyDescent="0.25">
      <c r="A7" s="130" t="s">
        <v>131</v>
      </c>
      <c r="B7" s="126">
        <v>7</v>
      </c>
      <c r="C7" s="126" t="s">
        <v>85</v>
      </c>
      <c r="D7" s="127"/>
      <c r="E7" s="128">
        <f t="shared" si="0"/>
        <v>0</v>
      </c>
      <c r="F7" s="129">
        <f t="shared" si="1"/>
        <v>0</v>
      </c>
    </row>
    <row r="8" spans="1:6" ht="15" customHeight="1" x14ac:dyDescent="0.25">
      <c r="A8" s="130" t="s">
        <v>132</v>
      </c>
      <c r="B8" s="126">
        <v>11</v>
      </c>
      <c r="C8" s="126" t="s">
        <v>133</v>
      </c>
      <c r="D8" s="127"/>
      <c r="E8" s="128">
        <f t="shared" si="0"/>
        <v>0</v>
      </c>
      <c r="F8" s="129">
        <f t="shared" si="1"/>
        <v>0</v>
      </c>
    </row>
    <row r="9" spans="1:6" x14ac:dyDescent="0.25">
      <c r="A9" s="130" t="s">
        <v>134</v>
      </c>
      <c r="B9" s="126">
        <v>2</v>
      </c>
      <c r="C9" s="126" t="s">
        <v>85</v>
      </c>
      <c r="D9" s="127"/>
      <c r="E9" s="128">
        <f t="shared" si="0"/>
        <v>0</v>
      </c>
      <c r="F9" s="129">
        <f t="shared" si="1"/>
        <v>0</v>
      </c>
    </row>
    <row r="10" spans="1:6" x14ac:dyDescent="0.25">
      <c r="A10" s="130" t="s">
        <v>135</v>
      </c>
      <c r="B10" s="126">
        <v>2</v>
      </c>
      <c r="C10" s="126" t="s">
        <v>85</v>
      </c>
      <c r="D10" s="127"/>
      <c r="E10" s="128">
        <f t="shared" si="0"/>
        <v>0</v>
      </c>
      <c r="F10" s="129">
        <f t="shared" si="1"/>
        <v>0</v>
      </c>
    </row>
    <row r="11" spans="1:6" x14ac:dyDescent="0.25">
      <c r="A11" s="131" t="s">
        <v>136</v>
      </c>
      <c r="B11" s="132">
        <v>1</v>
      </c>
      <c r="C11" s="132" t="s">
        <v>85</v>
      </c>
      <c r="D11" s="133"/>
      <c r="E11" s="134">
        <f t="shared" si="0"/>
        <v>0</v>
      </c>
      <c r="F11" s="135">
        <f t="shared" si="1"/>
        <v>0</v>
      </c>
    </row>
    <row r="12" spans="1:6" ht="15.75" thickBot="1" x14ac:dyDescent="0.3">
      <c r="A12" s="136" t="s">
        <v>137</v>
      </c>
      <c r="B12" s="137">
        <v>2</v>
      </c>
      <c r="C12" s="138" t="s">
        <v>85</v>
      </c>
      <c r="D12" s="182"/>
      <c r="E12" s="139">
        <f t="shared" si="0"/>
        <v>0</v>
      </c>
      <c r="F12" s="140">
        <f t="shared" si="1"/>
        <v>0</v>
      </c>
    </row>
    <row r="13" spans="1:6" ht="16.5" thickBot="1" x14ac:dyDescent="0.3">
      <c r="A13" s="141" t="s">
        <v>138</v>
      </c>
      <c r="B13" s="142"/>
      <c r="C13" s="142"/>
      <c r="D13" s="143"/>
      <c r="E13" s="144">
        <f>SUM(E5:E12)</f>
        <v>0</v>
      </c>
      <c r="F13" s="145"/>
    </row>
    <row r="14" spans="1:6" ht="19.5" thickBot="1" x14ac:dyDescent="0.35">
      <c r="A14" s="146" t="s">
        <v>139</v>
      </c>
      <c r="B14" s="147"/>
      <c r="C14" s="147"/>
      <c r="D14" s="148"/>
      <c r="E14" s="149"/>
      <c r="F14" s="80">
        <f>SUM(F5:F12)</f>
        <v>0</v>
      </c>
    </row>
    <row r="15" spans="1:6" ht="19.5" thickBot="1" x14ac:dyDescent="0.35">
      <c r="A15" s="81" t="s">
        <v>54</v>
      </c>
      <c r="B15" s="83"/>
      <c r="C15" s="83"/>
      <c r="D15" s="150"/>
      <c r="E15" s="83"/>
      <c r="F15" s="151">
        <f>F14*4</f>
        <v>0</v>
      </c>
    </row>
    <row r="16" spans="1:6" ht="13.9" x14ac:dyDescent="0.25">
      <c r="A16" s="152" t="s">
        <v>140</v>
      </c>
    </row>
    <row r="17" spans="1:1" x14ac:dyDescent="0.25">
      <c r="A17" s="9" t="s">
        <v>141</v>
      </c>
    </row>
    <row r="18" spans="1:1" x14ac:dyDescent="0.25">
      <c r="A18" s="9" t="s">
        <v>142</v>
      </c>
    </row>
    <row r="19" spans="1:1" x14ac:dyDescent="0.25">
      <c r="A19" s="9" t="s">
        <v>143</v>
      </c>
    </row>
    <row r="20" spans="1:1" x14ac:dyDescent="0.25">
      <c r="A20" s="9" t="s">
        <v>144</v>
      </c>
    </row>
    <row r="22" spans="1:1" x14ac:dyDescent="0.25">
      <c r="A22" s="9" t="s">
        <v>193</v>
      </c>
    </row>
  </sheetData>
  <sheetProtection password="CC06" sheet="1" objects="1" scenarios="1"/>
  <mergeCells count="2">
    <mergeCell ref="E1:F1"/>
    <mergeCell ref="A2:F2"/>
  </mergeCells>
  <pageMargins left="0.7" right="0.7" top="0.78740157499999996" bottom="0.78740157499999996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zoomScale="90" zoomScaleNormal="90" workbookViewId="0">
      <selection activeCell="E6" sqref="E6:E18"/>
    </sheetView>
  </sheetViews>
  <sheetFormatPr defaultColWidth="9.140625" defaultRowHeight="15" x14ac:dyDescent="0.25"/>
  <cols>
    <col min="1" max="1" width="3.5703125" style="9" customWidth="1"/>
    <col min="2" max="2" width="88.140625" style="9" customWidth="1"/>
    <col min="3" max="3" width="9.85546875" style="9" customWidth="1"/>
    <col min="4" max="4" width="13.42578125" style="9" customWidth="1"/>
    <col min="5" max="5" width="15.140625" style="9" customWidth="1"/>
    <col min="6" max="6" width="17.42578125" style="9" bestFit="1" customWidth="1"/>
    <col min="7" max="16384" width="9.140625" style="9"/>
  </cols>
  <sheetData>
    <row r="1" spans="2:6" ht="16.5" thickBot="1" x14ac:dyDescent="0.3">
      <c r="B1" s="153" t="s">
        <v>2</v>
      </c>
      <c r="C1" s="154"/>
      <c r="D1" s="154"/>
      <c r="E1" s="155"/>
      <c r="F1" s="155" t="s">
        <v>145</v>
      </c>
    </row>
    <row r="2" spans="2:6" ht="20.25" customHeight="1" x14ac:dyDescent="0.25">
      <c r="B2" s="259" t="s">
        <v>146</v>
      </c>
      <c r="C2" s="260"/>
      <c r="D2" s="260"/>
      <c r="E2" s="260"/>
      <c r="F2" s="261"/>
    </row>
    <row r="3" spans="2:6" ht="23.25" thickBot="1" x14ac:dyDescent="0.3">
      <c r="B3" s="262" t="s">
        <v>147</v>
      </c>
      <c r="C3" s="263"/>
      <c r="D3" s="263"/>
      <c r="E3" s="263"/>
      <c r="F3" s="264"/>
    </row>
    <row r="4" spans="2:6" ht="57.75" customHeight="1" thickBot="1" x14ac:dyDescent="0.3">
      <c r="B4" s="156" t="s">
        <v>128</v>
      </c>
      <c r="C4" s="157" t="s">
        <v>8</v>
      </c>
      <c r="D4" s="157" t="s">
        <v>148</v>
      </c>
      <c r="E4" s="157" t="s">
        <v>149</v>
      </c>
      <c r="F4" s="158" t="s">
        <v>150</v>
      </c>
    </row>
    <row r="5" spans="2:6" ht="15.75" x14ac:dyDescent="0.25">
      <c r="B5" s="159" t="s">
        <v>151</v>
      </c>
      <c r="C5" s="160"/>
      <c r="D5" s="161"/>
      <c r="E5" s="161"/>
      <c r="F5" s="162"/>
    </row>
    <row r="6" spans="2:6" x14ac:dyDescent="0.25">
      <c r="B6" s="163" t="s">
        <v>152</v>
      </c>
      <c r="C6" s="164" t="s">
        <v>153</v>
      </c>
      <c r="D6" s="165">
        <v>52</v>
      </c>
      <c r="E6" s="166"/>
      <c r="F6" s="167">
        <f t="shared" ref="F6:F18" si="0">D6*E6*4</f>
        <v>0</v>
      </c>
    </row>
    <row r="7" spans="2:6" x14ac:dyDescent="0.25">
      <c r="B7" s="163" t="s">
        <v>154</v>
      </c>
      <c r="C7" s="164" t="s">
        <v>153</v>
      </c>
      <c r="D7" s="165">
        <v>26</v>
      </c>
      <c r="E7" s="166"/>
      <c r="F7" s="167">
        <f t="shared" si="0"/>
        <v>0</v>
      </c>
    </row>
    <row r="8" spans="2:6" x14ac:dyDescent="0.25">
      <c r="B8" s="163" t="s">
        <v>155</v>
      </c>
      <c r="C8" s="164" t="s">
        <v>156</v>
      </c>
      <c r="D8" s="165">
        <v>5000</v>
      </c>
      <c r="E8" s="166"/>
      <c r="F8" s="167">
        <f t="shared" si="0"/>
        <v>0</v>
      </c>
    </row>
    <row r="9" spans="2:6" x14ac:dyDescent="0.25">
      <c r="B9" s="163" t="s">
        <v>157</v>
      </c>
      <c r="C9" s="164" t="s">
        <v>153</v>
      </c>
      <c r="D9" s="165">
        <v>52</v>
      </c>
      <c r="E9" s="166"/>
      <c r="F9" s="167">
        <f t="shared" si="0"/>
        <v>0</v>
      </c>
    </row>
    <row r="10" spans="2:6" x14ac:dyDescent="0.25">
      <c r="B10" s="163" t="s">
        <v>158</v>
      </c>
      <c r="C10" s="164" t="s">
        <v>153</v>
      </c>
      <c r="D10" s="165">
        <v>26</v>
      </c>
      <c r="E10" s="166"/>
      <c r="F10" s="167">
        <f t="shared" si="0"/>
        <v>0</v>
      </c>
    </row>
    <row r="11" spans="2:6" ht="33" x14ac:dyDescent="0.25">
      <c r="B11" s="163" t="s">
        <v>159</v>
      </c>
      <c r="C11" s="164" t="s">
        <v>153</v>
      </c>
      <c r="D11" s="165">
        <v>12</v>
      </c>
      <c r="E11" s="166"/>
      <c r="F11" s="167">
        <f t="shared" si="0"/>
        <v>0</v>
      </c>
    </row>
    <row r="12" spans="2:6" x14ac:dyDescent="0.25">
      <c r="B12" s="163" t="s">
        <v>160</v>
      </c>
      <c r="C12" s="164" t="s">
        <v>153</v>
      </c>
      <c r="D12" s="165">
        <v>4</v>
      </c>
      <c r="E12" s="166"/>
      <c r="F12" s="167">
        <f t="shared" si="0"/>
        <v>0</v>
      </c>
    </row>
    <row r="13" spans="2:6" x14ac:dyDescent="0.25">
      <c r="B13" s="168" t="s">
        <v>161</v>
      </c>
      <c r="C13" s="164" t="s">
        <v>156</v>
      </c>
      <c r="D13" s="165">
        <v>50</v>
      </c>
      <c r="E13" s="166"/>
      <c r="F13" s="167">
        <f t="shared" si="0"/>
        <v>0</v>
      </c>
    </row>
    <row r="14" spans="2:6" x14ac:dyDescent="0.25">
      <c r="B14" s="168" t="s">
        <v>162</v>
      </c>
      <c r="C14" s="164" t="s">
        <v>156</v>
      </c>
      <c r="D14" s="165">
        <v>150</v>
      </c>
      <c r="E14" s="166"/>
      <c r="F14" s="167">
        <f t="shared" si="0"/>
        <v>0</v>
      </c>
    </row>
    <row r="15" spans="2:6" x14ac:dyDescent="0.25">
      <c r="B15" s="168" t="s">
        <v>163</v>
      </c>
      <c r="C15" s="164" t="s">
        <v>156</v>
      </c>
      <c r="D15" s="165">
        <v>50</v>
      </c>
      <c r="E15" s="166"/>
      <c r="F15" s="167">
        <f t="shared" si="0"/>
        <v>0</v>
      </c>
    </row>
    <row r="16" spans="2:6" x14ac:dyDescent="0.25">
      <c r="B16" s="168" t="s">
        <v>164</v>
      </c>
      <c r="C16" s="164" t="s">
        <v>156</v>
      </c>
      <c r="D16" s="165">
        <v>50</v>
      </c>
      <c r="E16" s="166"/>
      <c r="F16" s="167">
        <f t="shared" si="0"/>
        <v>0</v>
      </c>
    </row>
    <row r="17" spans="2:6" x14ac:dyDescent="0.25">
      <c r="B17" s="168" t="s">
        <v>165</v>
      </c>
      <c r="C17" s="164" t="s">
        <v>156</v>
      </c>
      <c r="D17" s="165">
        <v>400</v>
      </c>
      <c r="E17" s="166"/>
      <c r="F17" s="167">
        <f t="shared" si="0"/>
        <v>0</v>
      </c>
    </row>
    <row r="18" spans="2:6" ht="15.75" thickBot="1" x14ac:dyDescent="0.3">
      <c r="B18" s="168" t="s">
        <v>166</v>
      </c>
      <c r="C18" s="164" t="s">
        <v>156</v>
      </c>
      <c r="D18" s="165">
        <v>200</v>
      </c>
      <c r="E18" s="166"/>
      <c r="F18" s="167">
        <f t="shared" si="0"/>
        <v>0</v>
      </c>
    </row>
    <row r="19" spans="2:6" ht="19.5" thickBot="1" x14ac:dyDescent="0.3">
      <c r="B19" s="265" t="s">
        <v>167</v>
      </c>
      <c r="C19" s="266"/>
      <c r="D19" s="266"/>
      <c r="E19" s="267"/>
      <c r="F19" s="169">
        <f>SUM(F6:F18)</f>
        <v>0</v>
      </c>
    </row>
  </sheetData>
  <sheetProtection password="CC06" sheet="1" objects="1" scenarios="1"/>
  <mergeCells count="3">
    <mergeCell ref="B2:F2"/>
    <mergeCell ref="B3:F3"/>
    <mergeCell ref="B19:E19"/>
  </mergeCells>
  <pageMargins left="0.7" right="0.7" top="0.78740157499999996" bottom="0.78740157499999996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6" sqref="E6:E9"/>
    </sheetView>
  </sheetViews>
  <sheetFormatPr defaultColWidth="9.140625" defaultRowHeight="15" x14ac:dyDescent="0.25"/>
  <cols>
    <col min="1" max="1" width="3.7109375" style="9" customWidth="1"/>
    <col min="2" max="2" width="64.85546875" style="9" customWidth="1"/>
    <col min="3" max="3" width="9.7109375" style="9" customWidth="1"/>
    <col min="4" max="4" width="13.7109375" style="9" customWidth="1"/>
    <col min="5" max="5" width="16.85546875" style="9" customWidth="1"/>
    <col min="6" max="6" width="19" style="9" customWidth="1"/>
    <col min="7" max="16384" width="9.140625" style="9"/>
  </cols>
  <sheetData>
    <row r="1" spans="2:6" ht="16.5" thickBot="1" x14ac:dyDescent="0.3">
      <c r="B1" s="153" t="s">
        <v>2</v>
      </c>
      <c r="C1" s="154"/>
      <c r="D1" s="154"/>
      <c r="E1" s="268" t="s">
        <v>168</v>
      </c>
      <c r="F1" s="268"/>
    </row>
    <row r="2" spans="2:6" ht="20.25" x14ac:dyDescent="0.25">
      <c r="B2" s="259" t="s">
        <v>194</v>
      </c>
      <c r="C2" s="260"/>
      <c r="D2" s="260"/>
      <c r="E2" s="260"/>
      <c r="F2" s="261"/>
    </row>
    <row r="3" spans="2:6" ht="23.25" thickBot="1" x14ac:dyDescent="0.3">
      <c r="B3" s="262" t="s">
        <v>147</v>
      </c>
      <c r="C3" s="263"/>
      <c r="D3" s="263"/>
      <c r="E3" s="263"/>
      <c r="F3" s="264"/>
    </row>
    <row r="4" spans="2:6" ht="57.75" thickBot="1" x14ac:dyDescent="0.3">
      <c r="B4" s="156" t="s">
        <v>128</v>
      </c>
      <c r="C4" s="157" t="s">
        <v>8</v>
      </c>
      <c r="D4" s="157" t="s">
        <v>148</v>
      </c>
      <c r="E4" s="157" t="s">
        <v>149</v>
      </c>
      <c r="F4" s="158" t="s">
        <v>150</v>
      </c>
    </row>
    <row r="5" spans="2:6" x14ac:dyDescent="0.25">
      <c r="B5" s="170" t="s">
        <v>151</v>
      </c>
      <c r="C5" s="171"/>
      <c r="D5" s="172"/>
      <c r="E5" s="172"/>
      <c r="F5" s="173"/>
    </row>
    <row r="6" spans="2:6" ht="45" x14ac:dyDescent="0.25">
      <c r="B6" s="163" t="s">
        <v>169</v>
      </c>
      <c r="C6" s="164" t="s">
        <v>170</v>
      </c>
      <c r="D6" s="165">
        <v>2</v>
      </c>
      <c r="E6" s="166"/>
      <c r="F6" s="167">
        <f>D6*E6*4</f>
        <v>0</v>
      </c>
    </row>
    <row r="7" spans="2:6" ht="45" x14ac:dyDescent="0.25">
      <c r="B7" s="163" t="s">
        <v>171</v>
      </c>
      <c r="C7" s="164" t="s">
        <v>170</v>
      </c>
      <c r="D7" s="165">
        <v>2</v>
      </c>
      <c r="E7" s="166"/>
      <c r="F7" s="167">
        <f>D7*E7*4</f>
        <v>0</v>
      </c>
    </row>
    <row r="8" spans="2:6" x14ac:dyDescent="0.25">
      <c r="B8" s="163" t="s">
        <v>172</v>
      </c>
      <c r="C8" s="164" t="s">
        <v>170</v>
      </c>
      <c r="D8" s="174">
        <v>14</v>
      </c>
      <c r="E8" s="175"/>
      <c r="F8" s="167">
        <f t="shared" ref="F8:F9" si="0">D8*E8*4</f>
        <v>0</v>
      </c>
    </row>
    <row r="9" spans="2:6" ht="15.75" thickBot="1" x14ac:dyDescent="0.3">
      <c r="B9" s="176" t="s">
        <v>173</v>
      </c>
      <c r="C9" s="177" t="s">
        <v>114</v>
      </c>
      <c r="D9" s="174">
        <v>15</v>
      </c>
      <c r="E9" s="175"/>
      <c r="F9" s="167">
        <f t="shared" si="0"/>
        <v>0</v>
      </c>
    </row>
    <row r="10" spans="2:6" ht="19.5" thickBot="1" x14ac:dyDescent="0.3">
      <c r="B10" s="265" t="s">
        <v>167</v>
      </c>
      <c r="C10" s="266"/>
      <c r="D10" s="266"/>
      <c r="E10" s="267"/>
      <c r="F10" s="169">
        <f>SUM(F6:F9)</f>
        <v>0</v>
      </c>
    </row>
    <row r="13" spans="2:6" x14ac:dyDescent="0.25">
      <c r="B13" s="180" t="s">
        <v>195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nabídková cena</vt:lpstr>
      <vt:lpstr>Tab.1a</vt:lpstr>
      <vt:lpstr>Tab.1b</vt:lpstr>
      <vt:lpstr>Tab.1c</vt:lpstr>
      <vt:lpstr>Tab.2</vt:lpstr>
      <vt:lpstr>Tab.3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Mařáček David</dc:creator>
  <cp:lastModifiedBy>autor</cp:lastModifiedBy>
  <cp:lastPrinted>2018-01-05T10:35:39Z</cp:lastPrinted>
  <dcterms:created xsi:type="dcterms:W3CDTF">2018-01-02T12:18:08Z</dcterms:created>
  <dcterms:modified xsi:type="dcterms:W3CDTF">2018-02-12T10:47:43Z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-1657837464</vt:i4>
  </property>
  <property fmtid="{D5CDD505-2E9C-101B-9397-08002B2CF9AE}" pid="3" name="_NewReviewCycle">
    <vt:lpwstr/>
  </property>
  <property fmtid="{D5CDD505-2E9C-101B-9397-08002B2CF9AE}" pid="4" name="_EmailSubject">
    <vt:lpwstr>Podklady pro výběr dodavatele - Brno</vt:lpwstr>
  </property>
  <property fmtid="{D5CDD505-2E9C-101B-9397-08002B2CF9AE}" pid="5" name="_AuthorEmail">
    <vt:lpwstr>Ladislav.Parez@cnb.cz</vt:lpwstr>
  </property>
  <property fmtid="{D5CDD505-2E9C-101B-9397-08002B2CF9AE}" pid="6" name="_AuthorEmailDisplayName">
    <vt:lpwstr>Pařez Ladislav</vt:lpwstr>
  </property>
  <property fmtid="{D5CDD505-2E9C-101B-9397-08002B2CF9AE}" pid="7" name="_PreviousAdHocReviewCycleID">
    <vt:i4>1854936095</vt:i4>
  </property>
  <property fmtid="{D5CDD505-2E9C-101B-9397-08002B2CF9AE}" pid="8" name="_ReviewingToolsShownOnce">
    <vt:lpwstr/>
  </property>
</Properties>
</file>