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14865" windowHeight="14250"/>
  </bookViews>
  <sheets>
    <sheet name="Celková nabídková cena" sheetId="26" r:id="rId1"/>
    <sheet name="Tab.1a" sheetId="17" r:id="rId2"/>
    <sheet name="Tab.1b" sheetId="18" r:id="rId3"/>
    <sheet name="Tab.1c" sheetId="19" r:id="rId4"/>
    <sheet name="Tab.2" sheetId="20" r:id="rId5"/>
    <sheet name="Tab.3" sheetId="25" r:id="rId6"/>
  </sheets>
  <calcPr calcId="145621"/>
  <customWorkbookViews>
    <customWorkbookView name="Novák Pavel – osobní zobrazení" guid="{9FDF6A1F-9F86-4B19-9796-42FFA98E9863}" mergeInterval="0" personalView="1" maximized="1" windowWidth="1020" windowHeight="943" activeSheetId="15"/>
    <customWorkbookView name="Macháček Tomáš – osobní zobrazení" guid="{515245E8-FA6D-4760-8F8C-DC1AAB368624}" mergeInterval="0" personalView="1" maximized="1" windowWidth="1920" windowHeight="815" activeSheetId="21"/>
    <customWorkbookView name="Mikeš Jiří – osobní zobrazení" guid="{38EEF61D-D2B4-4051-B2AE-1D7F0CF254EB}" mergeInterval="0" personalView="1" maximized="1" windowWidth="1276" windowHeight="811" activeSheetId="31" showComments="commIndAndComment"/>
  </customWorkbookViews>
</workbook>
</file>

<file path=xl/calcChain.xml><?xml version="1.0" encoding="utf-8"?>
<calcChain xmlns="http://schemas.openxmlformats.org/spreadsheetml/2006/main">
  <c r="E13" i="19" l="1"/>
  <c r="F13" i="19" s="1"/>
  <c r="E12" i="19"/>
  <c r="F12" i="19" s="1"/>
  <c r="G53" i="18" l="1"/>
  <c r="G48" i="18"/>
  <c r="G47" i="18"/>
  <c r="G45" i="18"/>
  <c r="G46" i="18"/>
  <c r="G17" i="18"/>
  <c r="G14" i="18"/>
  <c r="F79" i="17"/>
  <c r="F74" i="17"/>
  <c r="F59" i="17"/>
  <c r="F58" i="17"/>
  <c r="F25" i="17" l="1"/>
  <c r="G44" i="18"/>
  <c r="F7" i="25"/>
  <c r="F8" i="25"/>
  <c r="F9" i="25"/>
  <c r="F10" i="25"/>
  <c r="F11" i="25"/>
  <c r="F12" i="25"/>
  <c r="F13" i="25"/>
  <c r="E8" i="20" l="1"/>
  <c r="E9" i="20"/>
  <c r="E7" i="20" l="1"/>
  <c r="E10" i="20"/>
  <c r="E11" i="20"/>
  <c r="E12" i="20"/>
  <c r="E13" i="20"/>
  <c r="E14" i="20"/>
  <c r="E15" i="20"/>
  <c r="E6" i="20"/>
  <c r="E18" i="19"/>
  <c r="F18" i="19" s="1"/>
  <c r="E17" i="19"/>
  <c r="F17" i="19" s="1"/>
  <c r="E16" i="19"/>
  <c r="F16" i="19" s="1"/>
  <c r="F15" i="19"/>
  <c r="E15" i="19"/>
  <c r="E14" i="19"/>
  <c r="F14" i="19" s="1"/>
  <c r="E11" i="19"/>
  <c r="F11" i="19" s="1"/>
  <c r="E10" i="19"/>
  <c r="F10" i="19" s="1"/>
  <c r="E9" i="19"/>
  <c r="F9" i="19" s="1"/>
  <c r="E8" i="19"/>
  <c r="F8" i="19" s="1"/>
  <c r="E7" i="19"/>
  <c r="G58" i="18"/>
  <c r="G56" i="18"/>
  <c r="G55" i="18"/>
  <c r="G52" i="18"/>
  <c r="G51" i="18"/>
  <c r="G43" i="18"/>
  <c r="G42" i="18"/>
  <c r="G41" i="18"/>
  <c r="G39" i="18"/>
  <c r="G38" i="18"/>
  <c r="G37" i="18"/>
  <c r="G35" i="18"/>
  <c r="G34" i="18"/>
  <c r="G33" i="18"/>
  <c r="G32" i="18"/>
  <c r="G31" i="18"/>
  <c r="G30" i="18"/>
  <c r="G29" i="18"/>
  <c r="G27" i="18"/>
  <c r="G26" i="18"/>
  <c r="G25" i="18"/>
  <c r="G24" i="18"/>
  <c r="G22" i="18"/>
  <c r="G21" i="18"/>
  <c r="G20" i="18"/>
  <c r="G19" i="18"/>
  <c r="G18" i="18"/>
  <c r="G16" i="18"/>
  <c r="G15" i="18"/>
  <c r="G13" i="18"/>
  <c r="G11" i="18"/>
  <c r="F103" i="17"/>
  <c r="F101" i="17"/>
  <c r="F99" i="17"/>
  <c r="F97" i="17"/>
  <c r="F96" i="17"/>
  <c r="F93" i="17"/>
  <c r="F92" i="17"/>
  <c r="F90" i="17"/>
  <c r="F88" i="17"/>
  <c r="F86" i="17"/>
  <c r="F85" i="17"/>
  <c r="F83" i="17"/>
  <c r="F82" i="17"/>
  <c r="F80" i="17"/>
  <c r="F77" i="17"/>
  <c r="F75" i="17"/>
  <c r="F72" i="17"/>
  <c r="F71" i="17"/>
  <c r="F69" i="17"/>
  <c r="F66" i="17"/>
  <c r="F64" i="17"/>
  <c r="F62" i="17"/>
  <c r="F60" i="17"/>
  <c r="F56" i="17"/>
  <c r="F54" i="17"/>
  <c r="F52" i="17"/>
  <c r="F50" i="17"/>
  <c r="F48" i="17"/>
  <c r="F46" i="17"/>
  <c r="F44" i="17"/>
  <c r="F42" i="17"/>
  <c r="F41" i="17"/>
  <c r="F40" i="17"/>
  <c r="F39" i="17"/>
  <c r="F38" i="17"/>
  <c r="F37" i="17"/>
  <c r="F35" i="17"/>
  <c r="F33" i="17"/>
  <c r="F31" i="17"/>
  <c r="F29" i="17"/>
  <c r="F28" i="17"/>
  <c r="F24" i="17"/>
  <c r="F23" i="17"/>
  <c r="F22" i="17"/>
  <c r="F21" i="17"/>
  <c r="F20" i="17"/>
  <c r="F18" i="17"/>
  <c r="F16" i="17"/>
  <c r="F14" i="17"/>
  <c r="F13" i="17"/>
  <c r="F12" i="17"/>
  <c r="F11" i="17"/>
  <c r="F105" i="17" l="1"/>
  <c r="E19" i="19"/>
  <c r="F7" i="19"/>
  <c r="F20" i="19" s="1"/>
  <c r="F21" i="19" s="1"/>
  <c r="B5" i="26" s="1"/>
  <c r="G60" i="18"/>
  <c r="G61" i="18" s="1"/>
  <c r="B4" i="26" s="1"/>
  <c r="F106" i="17" l="1"/>
  <c r="B3" i="26" s="1"/>
  <c r="E16" i="20"/>
  <c r="E17" i="20" s="1"/>
  <c r="B6" i="26" s="1"/>
  <c r="F6" i="25" l="1"/>
  <c r="F14" i="25" l="1"/>
  <c r="F15" i="25" s="1"/>
  <c r="B7" i="26" s="1"/>
  <c r="B9" i="26" s="1"/>
</calcChain>
</file>

<file path=xl/sharedStrings.xml><?xml version="1.0" encoding="utf-8"?>
<sst xmlns="http://schemas.openxmlformats.org/spreadsheetml/2006/main" count="382" uniqueCount="222">
  <si>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</si>
  <si>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</si>
  <si>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</si>
  <si>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</si>
  <si>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</si>
  <si>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</si>
  <si>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</si>
  <si>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hod.</t>
  </si>
  <si>
    <t>Celkem ceny prací a činností za 4 roky v Kč bez DPH</t>
  </si>
  <si>
    <t>Celkové náklady za 4 roky v Kč bez DPH</t>
  </si>
  <si>
    <t>ks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</si>
  <si>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</si>
  <si>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</si>
  <si>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</si>
  <si>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</si>
  <si>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</si>
  <si>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</si>
  <si>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</si>
  <si>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PRÁCE NAD RÁMEC PRAVIDELNÉHO ÚKLIDU (model)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</si>
  <si>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</si>
  <si>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</si>
  <si>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</si>
  <si>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</si>
  <si>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 xml:space="preserve"> - prosklené stěny (fasáda-horolez.tech)</t>
  </si>
  <si>
    <t xml:space="preserve"> - prosklené stěny (interiér)</t>
  </si>
  <si>
    <t>l</t>
  </si>
  <si>
    <t>Spotřební materiál celkem - měsíční náklady</t>
  </si>
  <si>
    <t>Spotřební materiál celkem - roční náklady</t>
  </si>
  <si>
    <t>vývoz</t>
  </si>
  <si>
    <t>kg</t>
  </si>
  <si>
    <t>bm</t>
  </si>
  <si>
    <t>Specifikace prostor                               a povrchů</t>
  </si>
  <si>
    <t xml:space="preserve"> - koberec </t>
  </si>
  <si>
    <t xml:space="preserve"> - linoleum</t>
  </si>
  <si>
    <t xml:space="preserve"> - přírodní kámen</t>
  </si>
  <si>
    <t>4) Chodby</t>
  </si>
  <si>
    <t xml:space="preserve"> - keramická dlažba</t>
  </si>
  <si>
    <t xml:space="preserve"> - koberec</t>
  </si>
  <si>
    <t>6) Výtahy</t>
  </si>
  <si>
    <t>7) Sociální zařízení</t>
  </si>
  <si>
    <t>Četnost [úkon/rok]</t>
  </si>
  <si>
    <t xml:space="preserve"> - extrakční čištění</t>
  </si>
  <si>
    <t>Práce nad rámec prav.úklidu celkem-roční náklady</t>
  </si>
  <si>
    <t>desinfekční přípravek na ruce Spirigel, vč. dávkovače</t>
  </si>
  <si>
    <t>Odvoz, třídění a likvidace odpadu vč. nebezpečného odpadu</t>
  </si>
  <si>
    <t>odvoz a likvidace vyřazeného majetku kategorie O, kat.č. 16 02 14</t>
  </si>
  <si>
    <t>odvoz a likvidace vyřazeného majetku kategorie O, kat.č. 15 01 04</t>
  </si>
  <si>
    <t>Brno</t>
  </si>
  <si>
    <t>PRAVIDELNÝ ÚKLID - pobočka Brno</t>
  </si>
  <si>
    <t>A) Budova Rooseveltova 18</t>
  </si>
  <si>
    <t>1) Kanceláře</t>
  </si>
  <si>
    <t xml:space="preserve"> - parkety</t>
  </si>
  <si>
    <t xml:space="preserve"> - parkety (neobsazené kanceláře)</t>
  </si>
  <si>
    <t>2) Čajové kuchyňky (bufet)</t>
  </si>
  <si>
    <t xml:space="preserve"> - sklo</t>
  </si>
  <si>
    <t xml:space="preserve"> - teraco</t>
  </si>
  <si>
    <t>5) Zasedací místnosti</t>
  </si>
  <si>
    <t>8) Šatny</t>
  </si>
  <si>
    <t>9) Schodiště</t>
  </si>
  <si>
    <t xml:space="preserve"> - dřevo</t>
  </si>
  <si>
    <t>10) Denní trezor - pryskyřice</t>
  </si>
  <si>
    <t>11) Spisovny</t>
  </si>
  <si>
    <t xml:space="preserve"> - linoleum (spisovna Suk. Roos, u rotomatu , studovna)</t>
  </si>
  <si>
    <t>12) Safesové schránky</t>
  </si>
  <si>
    <t>13) Technické místnosti</t>
  </si>
  <si>
    <t>14) Shozy a odpadkové místn.</t>
  </si>
  <si>
    <t xml:space="preserve"> - keramická dlažba (briklis+ popelárna)</t>
  </si>
  <si>
    <t>15) Venkovní plochy</t>
  </si>
  <si>
    <t>16) Anglické dvorky</t>
  </si>
  <si>
    <t xml:space="preserve"> - beton</t>
  </si>
  <si>
    <t>17)Stříška nad dot. boxy</t>
  </si>
  <si>
    <t xml:space="preserve"> - žulový obklad</t>
  </si>
  <si>
    <t>19) Manipulace s BD (ban. drť)</t>
  </si>
  <si>
    <t>denní manipulace v prac. době</t>
  </si>
  <si>
    <t xml:space="preserve"> - volně položená dlažba na distančních patkách </t>
  </si>
  <si>
    <t>21) Posilovna</t>
  </si>
  <si>
    <t>B) Budova Rooseveltova 20 - provozní část / bytová část</t>
  </si>
  <si>
    <t xml:space="preserve">1) Čajové kuchyňky </t>
  </si>
  <si>
    <t>2) Chodby</t>
  </si>
  <si>
    <t>3) Výtahy</t>
  </si>
  <si>
    <t>4) Sociální zařízení</t>
  </si>
  <si>
    <t>5) Šatny</t>
  </si>
  <si>
    <t>6) Schodiště</t>
  </si>
  <si>
    <t>7) Trezory</t>
  </si>
  <si>
    <t xml:space="preserve"> - pryskyřice ( 3. a 4.PP)</t>
  </si>
  <si>
    <t xml:space="preserve"> - synt. pryskyřice (obchozí  uličky)</t>
  </si>
  <si>
    <t>8) Garáže</t>
  </si>
  <si>
    <t xml:space="preserve"> - synt. pryskyřice</t>
  </si>
  <si>
    <t>9) Počítárny a pokladny VOV</t>
  </si>
  <si>
    <t>11) Dotační boxy</t>
  </si>
  <si>
    <t xml:space="preserve"> - keramická dlažba (box I,II, vjezd do garáže)</t>
  </si>
  <si>
    <t xml:space="preserve"> - ocelová podlaha pološin</t>
  </si>
  <si>
    <t>Bytová část</t>
  </si>
  <si>
    <t>12) Chodby</t>
  </si>
  <si>
    <t>13) Schodiště</t>
  </si>
  <si>
    <t>14) Výtah</t>
  </si>
  <si>
    <t xml:space="preserve"> - PVC</t>
  </si>
  <si>
    <t>15) Úložiště odpadu</t>
  </si>
  <si>
    <t>A) Budovy ČNB - Roosveltova 18, 20</t>
  </si>
  <si>
    <t xml:space="preserve"> - prosklené zastřešení atria (horolez.)</t>
  </si>
  <si>
    <t xml:space="preserve"> - výkladce</t>
  </si>
  <si>
    <t xml:space="preserve"> - venkovní obklady - mramor + mosaz</t>
  </si>
  <si>
    <t>3) Čištění čalounění</t>
  </si>
  <si>
    <t>4) Mytí světel</t>
  </si>
  <si>
    <t>5) Čištění žaluzií</t>
  </si>
  <si>
    <t xml:space="preserve"> - vertikální (šíře 12,7 cm)</t>
  </si>
  <si>
    <t>6) Ostatní práce účtované podle počtu skutečně odpracovaných hodin (např. úklid po řemeslnících, odklízení objemného odpadu z chodeb, apod.)</t>
  </si>
  <si>
    <t>7) Voskování linolea</t>
  </si>
  <si>
    <t xml:space="preserve">8) Voskování teraca </t>
  </si>
  <si>
    <t>9) Technické místnosti (strojovny,kotelny)</t>
  </si>
  <si>
    <t xml:space="preserve"> - cihlová podlaha (strojovna VZT 411)</t>
  </si>
  <si>
    <t xml:space="preserve"> - beton  (technické mezipatro)</t>
  </si>
  <si>
    <t xml:space="preserve"> - speciální nátěr (strojovna VZT 2PP + stroj. výtahu))</t>
  </si>
  <si>
    <t xml:space="preserve"> - dlažba (strojovna VZT 3 NP)</t>
  </si>
  <si>
    <t xml:space="preserve"> - dřevo (půda)</t>
  </si>
  <si>
    <t>10) Sklady</t>
  </si>
  <si>
    <t xml:space="preserve"> - keramická dlažba (Roos. 18)</t>
  </si>
  <si>
    <t xml:space="preserve"> - keramická dlažba (Roos. 20)</t>
  </si>
  <si>
    <t xml:space="preserve"> - linoleum (Roos. 18)</t>
  </si>
  <si>
    <t>11) Zaokapní žlaby (horozec)</t>
  </si>
  <si>
    <t xml:space="preserve"> - vyčištění žlabů</t>
  </si>
  <si>
    <t xml:space="preserve"> - vyčištění střešních vpustí</t>
  </si>
  <si>
    <t>B) Budova Rooseveltova 20 - bytová část</t>
  </si>
  <si>
    <t>1) Inspekční pokoj 306</t>
  </si>
  <si>
    <t xml:space="preserve"> - ker. Dlažba</t>
  </si>
  <si>
    <t>2) Inspekční pokoj 304</t>
  </si>
  <si>
    <t xml:space="preserve"> - zámková dlažba</t>
  </si>
  <si>
    <t xml:space="preserve">Položky uvedené v této příloze jsou stanoveny modelově, fakturace probíhá dle skutečnosti. </t>
  </si>
  <si>
    <t>SPOTŘEBNÍ MATERIÁL (model)</t>
  </si>
  <si>
    <t>Modelově stanovené množství [jedn/měs]</t>
  </si>
  <si>
    <t>Budova Roosveltova 18 a 20</t>
  </si>
  <si>
    <t>ručník papírový skládaný Z-Z (jednovrstvé šedé, 23x25cm - karton 20 balíčkůx250 = 5000ks)</t>
  </si>
  <si>
    <t>karton</t>
  </si>
  <si>
    <t>mýdlo tekuté dolévané - (l)</t>
  </si>
  <si>
    <t>náplň do hygbagů á 25sáčků</t>
  </si>
  <si>
    <t>pytle na tříď. odpad rozm. 70x110cm - ks (100 mikronů) 120l</t>
  </si>
  <si>
    <t>náplň do el.osvěžovače vzduchu - ks</t>
  </si>
  <si>
    <t>WC kameny do mušlí</t>
  </si>
  <si>
    <t>WC síťka do mušlí</t>
  </si>
  <si>
    <t>WC larin gel 500 ml</t>
  </si>
  <si>
    <r>
      <t>Poznámka</t>
    </r>
    <r>
      <rPr>
        <sz val="11"/>
        <color theme="1"/>
        <rFont val="Calibri"/>
        <family val="2"/>
        <charset val="238"/>
        <scheme val="minor"/>
      </rPr>
      <t>:</t>
    </r>
  </si>
  <si>
    <t>Uvedené počty kusů jsou stanoveny modelově, fakturace probíhá dle skutečné spotřeby.</t>
  </si>
  <si>
    <t>Mimořádný odvoz skartace (dokumenty z archivu)</t>
  </si>
  <si>
    <t xml:space="preserve">odvoz a likvidace vyřazeného majetku kategorie O,kat.č. 20 01 36 </t>
  </si>
  <si>
    <t>odvoz a likvidace vyřazeného majetku kategorie O,  kat.č. 20 03 07</t>
  </si>
  <si>
    <t>Odvoz a likvidace odpadu nazhromážděného při čištění zaokapních žlabů, čištění fasády a střechy</t>
  </si>
  <si>
    <t>3) Učebna vč. Zázemí</t>
  </si>
  <si>
    <t>Praní prádla</t>
  </si>
  <si>
    <t>Polštář</t>
  </si>
  <si>
    <t>Povlak</t>
  </si>
  <si>
    <t>Prostěradlo</t>
  </si>
  <si>
    <t>Ručník</t>
  </si>
  <si>
    <t>Osuška</t>
  </si>
  <si>
    <t>Utěrka</t>
  </si>
  <si>
    <t>Podložka do koupelny</t>
  </si>
  <si>
    <t>Vlajka</t>
  </si>
  <si>
    <t xml:space="preserve"> - koberec (likvidatura, četa V,expozice)</t>
  </si>
  <si>
    <t xml:space="preserve"> - syntetická pryskyřice-chodba do garáže</t>
  </si>
  <si>
    <t xml:space="preserve"> - koberec učebna 2NP </t>
  </si>
  <si>
    <t>koberec zázemí zasedací místnosti</t>
  </si>
  <si>
    <t xml:space="preserve"> - parkety zasedací místnost</t>
  </si>
  <si>
    <t xml:space="preserve"> - keramická dlažba(leštěný kámen)</t>
  </si>
  <si>
    <t xml:space="preserve"> - linoleum ( velín)</t>
  </si>
  <si>
    <t xml:space="preserve"> - keramická dlažba(chodby+boční vstup BP)</t>
  </si>
  <si>
    <t>-linoleum(vrátnice)</t>
  </si>
  <si>
    <t xml:space="preserve"> - PVC (server)</t>
  </si>
  <si>
    <t>18) Vývoz a svoz nádob BD, DO, plast, papír</t>
  </si>
  <si>
    <t xml:space="preserve"> - vývoz a svoz nádob BD + DO</t>
  </si>
  <si>
    <t xml:space="preserve">   -  vývoz a svoz nádob plast</t>
  </si>
  <si>
    <t xml:space="preserve">   - vývoz a svoz nádob papír</t>
  </si>
  <si>
    <t>soubor</t>
  </si>
  <si>
    <t>20) Balkóny (2x R18 + 1x R20)</t>
  </si>
  <si>
    <t xml:space="preserve"> - ocelová podlaha - autovýtah</t>
  </si>
  <si>
    <t xml:space="preserve"> - ocelová podlaha - 2x nákladní v zóně A </t>
  </si>
  <si>
    <t xml:space="preserve"> - keramická dlažba - sprchy v šatnách</t>
  </si>
  <si>
    <t xml:space="preserve"> - linoleum (počítárna bankovek, mincí, kancel. Vedoucího poč., pokladna velkých výplat, chodby u velkých výplat,vybalovna)</t>
  </si>
  <si>
    <t xml:space="preserve"> - okna zdvojená (vakuová) - bytová část</t>
  </si>
  <si>
    <t xml:space="preserve"> - okna zdvojená (vakuová) - banka, IB + strojovna</t>
  </si>
  <si>
    <t xml:space="preserve"> - prosklené stěny ( fasáda -práce interiér)</t>
  </si>
  <si>
    <t xml:space="preserve"> - keramická dlažba (vým. stanice, stroj. VZT 409,centr.chlazení, str. výtahu S112, UPS, stroj. VZT S 108)</t>
  </si>
  <si>
    <t xml:space="preserve"> - syntetická pryskyřice (Stroj. VZT M06, M03, stroj. výtahu M05, strojovna NZ S103, hl. rozvodna S 104)</t>
  </si>
  <si>
    <t xml:space="preserve"> - odstranění holubího trusu ze střechy (cena za ekolog. Likvidaci v tabulce Odpady.)</t>
  </si>
  <si>
    <t>13) Impregnace kamenné fasády do výšky 1,12m(do výšky spáry v R20)</t>
  </si>
  <si>
    <t>servisní den</t>
  </si>
  <si>
    <t xml:space="preserve"> - vinyl</t>
  </si>
  <si>
    <t xml:space="preserve"> - balkon</t>
  </si>
  <si>
    <t>3) Atrium - venkovní plocha včetně vyčištění podlahové vpusti</t>
  </si>
  <si>
    <t>toaletní papír malý, bílý, dvouvrstvý (20 - 25m, celulóza) - ks</t>
  </si>
  <si>
    <t>Pravidelný odvoz  komunálního odpadu,(nádoba 240 l - 2x týdně, 8 nádob, tj. 16 nádob /týden)</t>
  </si>
  <si>
    <t>Pravidelný odvoz  bankovkové drti, (nádoba 120 l - 2x týdně, 2 nádoby, tj. 4 nádoby/týden)</t>
  </si>
  <si>
    <t>12) Čištění  interiéru vozu</t>
  </si>
  <si>
    <t>14) Chodník - zajištění schůdnosti (,,servisní den") - na vyžádání</t>
  </si>
  <si>
    <t>15) Voskování dlažby např. likvidatura</t>
  </si>
  <si>
    <t xml:space="preserve"> -impregnace mramorových prvků a schodů na R 18)</t>
  </si>
  <si>
    <t>mýdlo toaletní pevné - dezinfekční</t>
  </si>
  <si>
    <t>WC spray osvěžovač vzduchu</t>
  </si>
  <si>
    <t>Spotřební materiál cena celkem za 4 roky bez DPH</t>
  </si>
  <si>
    <t xml:space="preserve">Práce nad rámec prav.úklidu celkem za 4  roky bez DPH </t>
  </si>
  <si>
    <t>Pravidelný úklid celkem - náklady za 4 roky bez DPH</t>
  </si>
  <si>
    <t>Pravidelný odvoz  plastových obalů, (nádoba 240 l - 1x týdně, 4 nádoby)</t>
  </si>
  <si>
    <t>Pravidelný odvoz  papírových obalů, (nádoba 240 l - 1x měsíčně, 3 nádoby)</t>
  </si>
  <si>
    <r>
      <t xml:space="preserve"> -</t>
    </r>
    <r>
      <rPr>
        <sz val="9"/>
        <rFont val="Arial CE"/>
        <charset val="238"/>
      </rPr>
      <t xml:space="preserve"> chodník - žulové kostky</t>
    </r>
  </si>
  <si>
    <t>Pravidelný úklid celkem - roční náklady bez DPH</t>
  </si>
  <si>
    <t>a po vyschnutí několikanásobně (min. 2x) ošetřen speciálnímy přípravky na přírodní kámen např. typ HMK Moeller.</t>
  </si>
  <si>
    <t>*cena všech činností je uvedena včetně dopravy</t>
  </si>
  <si>
    <t>*dodávka včetně dopravy</t>
  </si>
  <si>
    <t>*cena zahrnuje zapůjčení nádob požadovaného počtu a objemu včetně barevného rozlišení</t>
  </si>
  <si>
    <r>
      <t>Pozn.: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 položky "voskování" jednotková cena zahrnuje odmytí starého a položení nového vosku.</t>
    </r>
  </si>
  <si>
    <t>U položky imprgnace kamenné fasády a mramorových prvků, bude kámen nejprve očištěn, důkladně omyt, zbaven všech nánosů či výkvětů</t>
  </si>
  <si>
    <t>Tab. 1a</t>
  </si>
  <si>
    <t>Tab. 1b</t>
  </si>
  <si>
    <t>Tab. 1c</t>
  </si>
  <si>
    <t>Tab. 2</t>
  </si>
  <si>
    <t>Tab. 3</t>
  </si>
  <si>
    <t>Celkem v Kč bez DPH</t>
  </si>
  <si>
    <t>Celková nabídková cena za místo plnění Brno</t>
  </si>
  <si>
    <t>Tabulka 1a</t>
  </si>
  <si>
    <t>Tabulka 1b</t>
  </si>
  <si>
    <t>Tabulka 1c</t>
  </si>
  <si>
    <t>Tabulka 2</t>
  </si>
  <si>
    <t>Tabulka 3</t>
  </si>
  <si>
    <t>V případě uvedených odkazů na obchodní názvy zadavatel výslovně připouští rovnocenné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</si>
</sst>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sz val="9"/>
      <name val="Arial CE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2"/>
      <name val="Arial"/>
      <family val="2"/>
      <charset val="238"/>
    </font>
    <font>
      <b/>
      <u/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 CE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u/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theme="1"/>
      <name val="Arial CE"/>
      <charset val="238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284">
    <xf numFmtId="0" fontId="0" fillId="0" borderId="0" xfId="0"/>
    <xf numFmtId="0" fontId="6" fillId="0" borderId="0" xfId="0" applyFont="1"/>
    <xf numFmtId="0" fontId="7" fillId="0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center" vertical="center" wrapText="1"/>
    </xf>
    <xf numFmtId="4" fontId="21" fillId="0" borderId="26" xfId="0" applyNumberFormat="1" applyFont="1" applyFill="1" applyBorder="1" applyAlignment="1">
      <alignment horizontal="center" vertical="center" wrapText="1"/>
    </xf>
    <xf numFmtId="4" fontId="21" fillId="0" borderId="27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wrapText="1"/>
    </xf>
    <xf numFmtId="0" fontId="24" fillId="0" borderId="9" xfId="0" applyFont="1" applyBorder="1"/>
    <xf numFmtId="0" fontId="0" fillId="0" borderId="0" xfId="0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3" borderId="25" xfId="0" applyFont="1" applyFill="1" applyBorder="1" applyAlignment="1"/>
    <xf numFmtId="0" fontId="21" fillId="3" borderId="26" xfId="0" applyFont="1" applyFill="1" applyBorder="1" applyAlignment="1">
      <alignment horizontal="center"/>
    </xf>
    <xf numFmtId="0" fontId="21" fillId="3" borderId="26" xfId="0" applyFont="1" applyFill="1" applyBorder="1" applyAlignment="1"/>
    <xf numFmtId="0" fontId="21" fillId="3" borderId="27" xfId="0" applyFont="1" applyFill="1" applyBorder="1" applyAlignment="1"/>
    <xf numFmtId="0" fontId="7" fillId="0" borderId="9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/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7" fillId="4" borderId="1" xfId="8" applyNumberFormat="1" applyFont="1" applyFill="1" applyBorder="1" applyAlignment="1" applyProtection="1">
      <alignment horizontal="center"/>
      <protection locked="0"/>
    </xf>
    <xf numFmtId="4" fontId="7" fillId="0" borderId="2" xfId="0" applyNumberFormat="1" applyFont="1" applyBorder="1" applyAlignment="1"/>
    <xf numFmtId="0" fontId="7" fillId="0" borderId="9" xfId="0" applyFont="1" applyFill="1" applyBorder="1" applyAlignment="1"/>
    <xf numFmtId="4" fontId="7" fillId="0" borderId="1" xfId="8" applyNumberFormat="1" applyFont="1" applyBorder="1" applyAlignment="1" applyProtection="1">
      <alignment horizontal="center"/>
      <protection locked="0"/>
    </xf>
    <xf numFmtId="4" fontId="7" fillId="0" borderId="1" xfId="8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8" applyFont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/>
    <xf numFmtId="4" fontId="7" fillId="4" borderId="1" xfId="0" applyNumberFormat="1" applyFont="1" applyFill="1" applyBorder="1" applyAlignment="1" applyProtection="1">
      <alignment horizontal="center"/>
      <protection locked="0"/>
    </xf>
    <xf numFmtId="0" fontId="7" fillId="0" borderId="36" xfId="0" applyFont="1" applyFill="1" applyBorder="1" applyAlignment="1"/>
    <xf numFmtId="3" fontId="7" fillId="0" borderId="18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4" fontId="7" fillId="0" borderId="18" xfId="8" applyNumberFormat="1" applyFont="1" applyFill="1" applyBorder="1" applyAlignment="1" applyProtection="1">
      <alignment horizontal="center"/>
      <protection locked="0"/>
    </xf>
    <xf numFmtId="4" fontId="7" fillId="0" borderId="37" xfId="0" applyNumberFormat="1" applyFont="1" applyBorder="1" applyAlignment="1"/>
    <xf numFmtId="49" fontId="7" fillId="0" borderId="36" xfId="0" applyNumberFormat="1" applyFont="1" applyFill="1" applyBorder="1" applyAlignment="1"/>
    <xf numFmtId="3" fontId="7" fillId="0" borderId="1" xfId="0" applyNumberFormat="1" applyFont="1" applyFill="1" applyBorder="1" applyAlignment="1">
      <alignment horizontal="center"/>
    </xf>
    <xf numFmtId="0" fontId="7" fillId="0" borderId="45" xfId="0" applyFont="1" applyFill="1" applyBorder="1" applyAlignment="1"/>
    <xf numFmtId="0" fontId="7" fillId="0" borderId="36" xfId="0" applyFont="1" applyBorder="1" applyAlignment="1"/>
    <xf numFmtId="4" fontId="7" fillId="0" borderId="1" xfId="0" applyNumberFormat="1" applyFont="1" applyFill="1" applyBorder="1" applyAlignment="1">
      <alignment horizontal="center"/>
    </xf>
    <xf numFmtId="0" fontId="28" fillId="3" borderId="44" xfId="0" applyFont="1" applyFill="1" applyBorder="1" applyAlignment="1"/>
    <xf numFmtId="0" fontId="29" fillId="3" borderId="26" xfId="0" applyFont="1" applyFill="1" applyBorder="1" applyAlignment="1"/>
    <xf numFmtId="0" fontId="29" fillId="3" borderId="26" xfId="0" applyFont="1" applyFill="1" applyBorder="1" applyAlignment="1">
      <alignment horizontal="center"/>
    </xf>
    <xf numFmtId="4" fontId="7" fillId="3" borderId="27" xfId="0" applyNumberFormat="1" applyFont="1" applyFill="1" applyBorder="1" applyAlignment="1"/>
    <xf numFmtId="2" fontId="7" fillId="0" borderId="2" xfId="0" applyNumberFormat="1" applyFont="1" applyFill="1" applyBorder="1" applyAlignment="1"/>
    <xf numFmtId="2" fontId="7" fillId="0" borderId="2" xfId="0" applyNumberFormat="1" applyFont="1" applyBorder="1" applyAlignment="1"/>
    <xf numFmtId="0" fontId="19" fillId="3" borderId="9" xfId="0" applyFont="1" applyFill="1" applyBorder="1" applyAlignment="1"/>
    <xf numFmtId="4" fontId="7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4" fontId="7" fillId="3" borderId="2" xfId="0" applyNumberFormat="1" applyFont="1" applyFill="1" applyBorder="1" applyAlignment="1"/>
    <xf numFmtId="0" fontId="7" fillId="0" borderId="35" xfId="0" applyFont="1" applyFill="1" applyBorder="1" applyAlignment="1"/>
    <xf numFmtId="4" fontId="7" fillId="0" borderId="1" xfId="0" applyNumberFormat="1" applyFont="1" applyFill="1" applyBorder="1" applyAlignment="1" applyProtection="1">
      <alignment horizontal="center"/>
      <protection locked="0"/>
    </xf>
    <xf numFmtId="4" fontId="30" fillId="2" borderId="12" xfId="0" applyNumberFormat="1" applyFont="1" applyFill="1" applyBorder="1" applyAlignment="1"/>
    <xf numFmtId="4" fontId="0" fillId="2" borderId="13" xfId="0" applyNumberFormat="1" applyFill="1" applyBorder="1" applyAlignment="1">
      <alignment horizontal="center"/>
    </xf>
    <xf numFmtId="4" fontId="0" fillId="2" borderId="13" xfId="0" applyNumberFormat="1" applyFill="1" applyBorder="1" applyAlignment="1"/>
    <xf numFmtId="4" fontId="28" fillId="2" borderId="40" xfId="0" applyNumberFormat="1" applyFont="1" applyFill="1" applyBorder="1" applyAlignment="1"/>
    <xf numFmtId="0" fontId="0" fillId="0" borderId="0" xfId="0" applyBorder="1"/>
    <xf numFmtId="0" fontId="33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/>
    </xf>
    <xf numFmtId="0" fontId="34" fillId="0" borderId="33" xfId="0" applyFont="1" applyBorder="1" applyAlignment="1"/>
    <xf numFmtId="0" fontId="34" fillId="0" borderId="34" xfId="0" applyFont="1" applyBorder="1" applyAlignment="1">
      <alignment horizontal="center"/>
    </xf>
    <xf numFmtId="0" fontId="0" fillId="0" borderId="47" xfId="0" applyBorder="1" applyAlignment="1"/>
    <xf numFmtId="0" fontId="7" fillId="0" borderId="42" xfId="0" applyFont="1" applyFill="1" applyBorder="1" applyAlignment="1"/>
    <xf numFmtId="4" fontId="7" fillId="0" borderId="2" xfId="0" applyNumberFormat="1" applyFont="1" applyFill="1" applyBorder="1" applyAlignment="1"/>
    <xf numFmtId="0" fontId="25" fillId="0" borderId="35" xfId="0" applyFont="1" applyFill="1" applyBorder="1" applyAlignment="1"/>
    <xf numFmtId="0" fontId="25" fillId="0" borderId="42" xfId="0" applyFont="1" applyFill="1" applyBorder="1" applyAlignment="1"/>
    <xf numFmtId="4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4" fontId="25" fillId="0" borderId="2" xfId="0" applyNumberFormat="1" applyFont="1" applyBorder="1" applyAlignment="1"/>
    <xf numFmtId="4" fontId="25" fillId="4" borderId="1" xfId="8" applyNumberFormat="1" applyFont="1" applyFill="1" applyBorder="1" applyAlignment="1" applyProtection="1">
      <alignment horizontal="center"/>
      <protection locked="0"/>
    </xf>
    <xf numFmtId="0" fontId="33" fillId="3" borderId="25" xfId="0" applyFont="1" applyFill="1" applyBorder="1" applyAlignment="1"/>
    <xf numFmtId="0" fontId="35" fillId="3" borderId="46" xfId="0" applyFont="1" applyFill="1" applyBorder="1" applyAlignment="1"/>
    <xf numFmtId="4" fontId="7" fillId="3" borderId="20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4" fontId="7" fillId="3" borderId="11" xfId="0" applyNumberFormat="1" applyFont="1" applyFill="1" applyBorder="1" applyAlignment="1"/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37" fillId="2" borderId="12" xfId="0" applyFont="1" applyFill="1" applyBorder="1" applyAlignment="1"/>
    <xf numFmtId="0" fontId="38" fillId="2" borderId="13" xfId="0" applyFont="1" applyFill="1" applyBorder="1" applyAlignment="1"/>
    <xf numFmtId="0" fontId="39" fillId="2" borderId="13" xfId="0" applyFont="1" applyFill="1" applyBorder="1" applyAlignment="1">
      <alignment horizontal="center"/>
    </xf>
    <xf numFmtId="0" fontId="39" fillId="2" borderId="13" xfId="0" applyFont="1" applyFill="1" applyBorder="1" applyAlignment="1"/>
    <xf numFmtId="0" fontId="39" fillId="2" borderId="41" xfId="0" applyFont="1" applyFill="1" applyBorder="1" applyAlignment="1">
      <alignment horizontal="center"/>
    </xf>
    <xf numFmtId="4" fontId="28" fillId="0" borderId="0" xfId="0" applyNumberFormat="1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35" fillId="0" borderId="0" xfId="0" applyFont="1" applyBorder="1" applyAlignment="1"/>
    <xf numFmtId="0" fontId="35" fillId="0" borderId="0" xfId="0" applyFont="1" applyBorder="1" applyAlignment="1">
      <alignment horizontal="center"/>
    </xf>
    <xf numFmtId="0" fontId="0" fillId="0" borderId="17" xfId="0" applyBorder="1"/>
    <xf numFmtId="0" fontId="0" fillId="0" borderId="21" xfId="0" applyBorder="1"/>
    <xf numFmtId="0" fontId="16" fillId="0" borderId="3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left" vertical="center"/>
    </xf>
    <xf numFmtId="0" fontId="28" fillId="3" borderId="26" xfId="0" applyFont="1" applyFill="1" applyBorder="1" applyAlignment="1">
      <alignment horizontal="center" vertical="top" wrapText="1"/>
    </xf>
    <xf numFmtId="0" fontId="28" fillId="3" borderId="2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4" borderId="1" xfId="8" applyNumberFormat="1" applyFont="1" applyFill="1" applyBorder="1" applyAlignment="1" applyProtection="1">
      <alignment horizontal="center"/>
      <protection locked="0"/>
    </xf>
    <xf numFmtId="2" fontId="2" fillId="0" borderId="33" xfId="0" applyNumberFormat="1" applyFont="1" applyFill="1" applyBorder="1" applyAlignment="1"/>
    <xf numFmtId="2" fontId="2" fillId="0" borderId="34" xfId="0" applyNumberFormat="1" applyFont="1" applyFill="1" applyBorder="1" applyAlignment="1"/>
    <xf numFmtId="0" fontId="2" fillId="0" borderId="9" xfId="0" applyFont="1" applyFill="1" applyBorder="1"/>
    <xf numFmtId="0" fontId="2" fillId="0" borderId="9" xfId="0" applyFont="1" applyFill="1" applyBorder="1" applyAlignment="1">
      <alignment shrinkToFit="1"/>
    </xf>
    <xf numFmtId="2" fontId="2" fillId="0" borderId="1" xfId="0" applyNumberFormat="1" applyFont="1" applyFill="1" applyBorder="1" applyAlignment="1"/>
    <xf numFmtId="2" fontId="2" fillId="0" borderId="2" xfId="0" applyNumberFormat="1" applyFont="1" applyFill="1" applyBorder="1" applyAlignment="1"/>
    <xf numFmtId="0" fontId="36" fillId="0" borderId="36" xfId="0" applyFont="1" applyFill="1" applyBorder="1" applyAlignment="1">
      <alignment wrapText="1"/>
    </xf>
    <xf numFmtId="2" fontId="2" fillId="4" borderId="18" xfId="8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/>
    <xf numFmtId="0" fontId="7" fillId="0" borderId="9" xfId="0" applyNumberFormat="1" applyFont="1" applyFill="1" applyBorder="1" applyAlignment="1"/>
    <xf numFmtId="0" fontId="7" fillId="0" borderId="32" xfId="0" applyNumberFormat="1" applyFont="1" applyFill="1" applyBorder="1" applyAlignment="1"/>
    <xf numFmtId="1" fontId="2" fillId="0" borderId="33" xfId="0" applyNumberFormat="1" applyFont="1" applyFill="1" applyBorder="1" applyAlignment="1">
      <alignment horizontal="center"/>
    </xf>
    <xf numFmtId="4" fontId="7" fillId="0" borderId="33" xfId="0" applyNumberFormat="1" applyFont="1" applyBorder="1" applyAlignment="1">
      <alignment horizontal="center"/>
    </xf>
    <xf numFmtId="0" fontId="7" fillId="0" borderId="14" xfId="0" applyNumberFormat="1" applyFont="1" applyFill="1" applyBorder="1" applyAlignment="1"/>
    <xf numFmtId="1" fontId="2" fillId="0" borderId="15" xfId="0" applyNumberFormat="1" applyFont="1" applyFill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2" fontId="2" fillId="0" borderId="15" xfId="0" applyNumberFormat="1" applyFont="1" applyFill="1" applyBorder="1" applyAlignment="1"/>
    <xf numFmtId="2" fontId="2" fillId="0" borderId="5" xfId="0" applyNumberFormat="1" applyFont="1" applyFill="1" applyBorder="1" applyAlignment="1"/>
    <xf numFmtId="0" fontId="18" fillId="2" borderId="25" xfId="0" applyFont="1" applyFill="1" applyBorder="1"/>
    <xf numFmtId="0" fontId="0" fillId="2" borderId="26" xfId="0" applyFill="1" applyBorder="1" applyAlignment="1">
      <alignment horizontal="center"/>
    </xf>
    <xf numFmtId="2" fontId="0" fillId="2" borderId="46" xfId="0" applyNumberFormat="1" applyFill="1" applyBorder="1" applyAlignment="1">
      <alignment horizontal="center"/>
    </xf>
    <xf numFmtId="2" fontId="33" fillId="2" borderId="11" xfId="0" applyNumberFormat="1" applyFont="1" applyFill="1" applyBorder="1" applyAlignment="1"/>
    <xf numFmtId="2" fontId="0" fillId="0" borderId="22" xfId="0" applyNumberFormat="1" applyFill="1" applyBorder="1" applyAlignment="1">
      <alignment horizontal="center"/>
    </xf>
    <xf numFmtId="0" fontId="26" fillId="2" borderId="29" xfId="0" applyFont="1" applyFill="1" applyBorder="1"/>
    <xf numFmtId="0" fontId="0" fillId="2" borderId="30" xfId="0" applyFill="1" applyBorder="1" applyAlignment="1">
      <alignment horizontal="center"/>
    </xf>
    <xf numFmtId="2" fontId="0" fillId="2" borderId="30" xfId="0" applyNumberFormat="1" applyFill="1" applyBorder="1" applyAlignment="1">
      <alignment horizontal="center"/>
    </xf>
    <xf numFmtId="2" fontId="36" fillId="2" borderId="31" xfId="0" applyNumberFormat="1" applyFont="1" applyFill="1" applyBorder="1" applyAlignment="1">
      <alignment horizontal="center"/>
    </xf>
    <xf numFmtId="2" fontId="41" fillId="2" borderId="40" xfId="0" applyNumberFormat="1" applyFont="1" applyFill="1" applyBorder="1" applyAlignment="1"/>
    <xf numFmtId="0" fontId="42" fillId="0" borderId="0" xfId="0" applyFont="1"/>
    <xf numFmtId="2" fontId="41" fillId="0" borderId="0" xfId="0" applyNumberFormat="1" applyFont="1" applyFill="1" applyBorder="1" applyAlignment="1">
      <alignment horizontal="center"/>
    </xf>
    <xf numFmtId="0" fontId="25" fillId="0" borderId="44" xfId="0" applyFont="1" applyFill="1" applyBorder="1" applyAlignment="1"/>
    <xf numFmtId="0" fontId="25" fillId="0" borderId="28" xfId="0" applyFont="1" applyFill="1" applyBorder="1" applyAlignment="1"/>
    <xf numFmtId="4" fontId="25" fillId="0" borderId="33" xfId="0" applyNumberFormat="1" applyFont="1" applyBorder="1" applyAlignment="1">
      <alignment horizontal="center"/>
    </xf>
    <xf numFmtId="3" fontId="25" fillId="0" borderId="33" xfId="0" applyNumberFormat="1" applyFont="1" applyBorder="1" applyAlignment="1">
      <alignment horizontal="center"/>
    </xf>
    <xf numFmtId="4" fontId="25" fillId="4" borderId="33" xfId="8" applyNumberFormat="1" applyFont="1" applyFill="1" applyBorder="1" applyAlignment="1" applyProtection="1">
      <alignment horizontal="center"/>
      <protection locked="0"/>
    </xf>
    <xf numFmtId="4" fontId="25" fillId="0" borderId="34" xfId="0" applyNumberFormat="1" applyFont="1" applyBorder="1" applyAlignment="1"/>
    <xf numFmtId="0" fontId="7" fillId="0" borderId="9" xfId="0" applyFont="1" applyFill="1" applyBorder="1" applyAlignment="1"/>
    <xf numFmtId="0" fontId="6" fillId="5" borderId="0" xfId="0" applyFont="1" applyFill="1"/>
    <xf numFmtId="4" fontId="43" fillId="0" borderId="33" xfId="0" applyNumberFormat="1" applyFont="1" applyBorder="1" applyAlignment="1">
      <alignment horizontal="center"/>
    </xf>
    <xf numFmtId="0" fontId="26" fillId="2" borderId="12" xfId="0" applyFont="1" applyFill="1" applyBorder="1"/>
    <xf numFmtId="0" fontId="0" fillId="2" borderId="13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36" fillId="2" borderId="13" xfId="0" applyNumberFormat="1" applyFont="1" applyFill="1" applyBorder="1" applyAlignment="1">
      <alignment horizontal="center"/>
    </xf>
    <xf numFmtId="2" fontId="41" fillId="2" borderId="48" xfId="0" applyNumberFormat="1" applyFont="1" applyFill="1" applyBorder="1" applyAlignment="1"/>
    <xf numFmtId="0" fontId="19" fillId="6" borderId="29" xfId="0" applyFont="1" applyFill="1" applyBorder="1" applyAlignment="1">
      <alignment horizontal="left" vertical="center" wrapText="1"/>
    </xf>
    <xf numFmtId="4" fontId="7" fillId="6" borderId="30" xfId="0" applyNumberFormat="1" applyFont="1" applyFill="1" applyBorder="1" applyAlignment="1">
      <alignment horizontal="center" vertical="center" wrapText="1"/>
    </xf>
    <xf numFmtId="3" fontId="7" fillId="6" borderId="30" xfId="0" applyNumberFormat="1" applyFont="1" applyFill="1" applyBorder="1" applyAlignment="1">
      <alignment horizontal="center" vertical="center" wrapText="1"/>
    </xf>
    <xf numFmtId="4" fontId="7" fillId="6" borderId="31" xfId="0" applyNumberFormat="1" applyFont="1" applyFill="1" applyBorder="1" applyAlignment="1">
      <alignment horizontal="center" vertical="center" wrapText="1"/>
    </xf>
    <xf numFmtId="4" fontId="16" fillId="6" borderId="5" xfId="0" applyNumberFormat="1" applyFont="1" applyFill="1" applyBorder="1" applyAlignment="1">
      <alignment horizontal="center" vertical="center" wrapText="1"/>
    </xf>
    <xf numFmtId="4" fontId="19" fillId="6" borderId="40" xfId="0" applyNumberFormat="1" applyFont="1" applyFill="1" applyBorder="1" applyAlignment="1">
      <alignment horizontal="center" vertical="center" wrapText="1"/>
    </xf>
    <xf numFmtId="3" fontId="14" fillId="6" borderId="30" xfId="0" applyNumberFormat="1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left" vertical="center" wrapText="1"/>
    </xf>
    <xf numFmtId="4" fontId="14" fillId="6" borderId="30" xfId="0" applyNumberFormat="1" applyFont="1" applyFill="1" applyBorder="1" applyAlignment="1">
      <alignment horizontal="center" vertical="center" wrapText="1"/>
    </xf>
    <xf numFmtId="4" fontId="14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40" xfId="0" applyNumberFormat="1" applyFont="1" applyFill="1" applyBorder="1" applyAlignment="1">
      <alignment horizontal="center" vertical="center" wrapText="1"/>
    </xf>
    <xf numFmtId="4" fontId="11" fillId="6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4" fillId="0" borderId="0" xfId="0" applyFont="1" applyFill="1" applyBorder="1" applyAlignment="1"/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/>
    <xf numFmtId="0" fontId="46" fillId="0" borderId="0" xfId="0" applyFont="1" applyBorder="1" applyAlignment="1">
      <alignment horizontal="center"/>
    </xf>
    <xf numFmtId="0" fontId="0" fillId="0" borderId="0" xfId="0" applyFont="1"/>
    <xf numFmtId="0" fontId="48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7" fillId="0" borderId="1" xfId="0" applyFont="1" applyBorder="1"/>
    <xf numFmtId="4" fontId="47" fillId="0" borderId="1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/>
    <xf numFmtId="4" fontId="36" fillId="4" borderId="1" xfId="8" applyNumberFormat="1" applyFont="1" applyFill="1" applyBorder="1" applyAlignment="1" applyProtection="1">
      <alignment horizontal="center"/>
      <protection locked="0"/>
    </xf>
    <xf numFmtId="4" fontId="36" fillId="4" borderId="33" xfId="8" applyNumberFormat="1" applyFont="1" applyFill="1" applyBorder="1" applyAlignment="1" applyProtection="1">
      <alignment horizontal="center"/>
      <protection locked="0"/>
    </xf>
    <xf numFmtId="4" fontId="36" fillId="4" borderId="15" xfId="8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left" vertical="top" wrapText="1"/>
    </xf>
    <xf numFmtId="0" fontId="26" fillId="2" borderId="10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8" fillId="2" borderId="22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8" fillId="2" borderId="24" xfId="0" applyFont="1" applyFill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4" xfId="0" applyFont="1" applyBorder="1"/>
    <xf numFmtId="0" fontId="1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Fill="1" applyBorder="1" applyAlignment="1"/>
    <xf numFmtId="0" fontId="7" fillId="0" borderId="1" xfId="0" applyFont="1" applyFill="1" applyBorder="1" applyAlignment="1"/>
    <xf numFmtId="0" fontId="9" fillId="0" borderId="0" xfId="0" applyFont="1" applyAlignment="1">
      <alignment horizontal="right"/>
    </xf>
    <xf numFmtId="0" fontId="7" fillId="0" borderId="35" xfId="0" applyFont="1" applyFill="1" applyBorder="1" applyAlignment="1">
      <alignment wrapText="1"/>
    </xf>
    <xf numFmtId="0" fontId="7" fillId="0" borderId="42" xfId="0" applyFont="1" applyFill="1" applyBorder="1" applyAlignment="1">
      <alignment wrapText="1"/>
    </xf>
    <xf numFmtId="0" fontId="7" fillId="0" borderId="35" xfId="0" applyFont="1" applyFill="1" applyBorder="1" applyAlignment="1">
      <alignment horizontal="left"/>
    </xf>
    <xf numFmtId="0" fontId="7" fillId="0" borderId="42" xfId="0" applyFont="1" applyFill="1" applyBorder="1" applyAlignment="1">
      <alignment horizontal="left"/>
    </xf>
    <xf numFmtId="0" fontId="31" fillId="2" borderId="6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2" fillId="2" borderId="22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1" xfId="0" applyFont="1" applyBorder="1"/>
    <xf numFmtId="0" fontId="7" fillId="0" borderId="15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6" fillId="0" borderId="13" xfId="0" applyFont="1" applyFill="1" applyBorder="1" applyAlignment="1"/>
    <xf numFmtId="0" fontId="7" fillId="0" borderId="32" xfId="0" applyFont="1" applyBorder="1" applyAlignment="1"/>
    <xf numFmtId="0" fontId="7" fillId="0" borderId="33" xfId="0" applyFont="1" applyBorder="1" applyAlignment="1"/>
    <xf numFmtId="0" fontId="7" fillId="0" borderId="9" xfId="0" applyFont="1" applyBorder="1" applyAlignment="1"/>
    <xf numFmtId="0" fontId="7" fillId="0" borderId="1" xfId="0" applyFont="1" applyBorder="1" applyAlignment="1"/>
    <xf numFmtId="0" fontId="7" fillId="0" borderId="35" xfId="0" applyFont="1" applyBorder="1" applyAlignment="1"/>
    <xf numFmtId="0" fontId="0" fillId="0" borderId="43" xfId="0" applyBorder="1" applyAlignment="1"/>
    <xf numFmtId="0" fontId="7" fillId="0" borderId="35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9" fontId="7" fillId="0" borderId="35" xfId="0" applyNumberFormat="1" applyFont="1" applyBorder="1" applyAlignment="1">
      <alignment horizontal="left"/>
    </xf>
    <xf numFmtId="49" fontId="7" fillId="0" borderId="42" xfId="0" applyNumberFormat="1" applyFont="1" applyBorder="1" applyAlignment="1">
      <alignment horizontal="left"/>
    </xf>
    <xf numFmtId="0" fontId="40" fillId="2" borderId="12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left" vertical="center" wrapText="1"/>
    </xf>
    <xf numFmtId="0" fontId="18" fillId="6" borderId="41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41" xfId="0" applyFont="1" applyFill="1" applyBorder="1" applyAlignment="1">
      <alignment horizontal="left" vertical="center" wrapText="1"/>
    </xf>
  </cellXfs>
  <cellStyles count="25"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G14" sqref="G14"/>
    </sheetView>
  </sheetViews>
  <sheetFormatPr defaultRowHeight="15" x14ac:dyDescent="0.25"/>
  <cols>
    <col min="1" max="1" width="20.42578125" customWidth="1"/>
    <col min="2" max="2" width="19.42578125" customWidth="1"/>
  </cols>
  <sheetData>
    <row r="2" spans="1:2" x14ac:dyDescent="0.25">
      <c r="A2" s="200" t="s">
        <v>215</v>
      </c>
    </row>
    <row r="3" spans="1:2" x14ac:dyDescent="0.25">
      <c r="A3" s="201" t="s">
        <v>209</v>
      </c>
      <c r="B3" s="202">
        <f>Tab.1a!$F$106</f>
        <v>0</v>
      </c>
    </row>
    <row r="4" spans="1:2" x14ac:dyDescent="0.25">
      <c r="A4" s="201" t="s">
        <v>210</v>
      </c>
      <c r="B4" s="203">
        <f>Tab.1b!$G$61</f>
        <v>0</v>
      </c>
    </row>
    <row r="5" spans="1:2" x14ac:dyDescent="0.25">
      <c r="A5" s="201" t="s">
        <v>211</v>
      </c>
      <c r="B5" s="202">
        <f>Tab.1c!$F$21</f>
        <v>0</v>
      </c>
    </row>
    <row r="6" spans="1:2" x14ac:dyDescent="0.25">
      <c r="A6" s="201" t="s">
        <v>212</v>
      </c>
      <c r="B6" s="203">
        <f>Tab.2!$E$17</f>
        <v>0</v>
      </c>
    </row>
    <row r="7" spans="1:2" x14ac:dyDescent="0.25">
      <c r="A7" s="201" t="s">
        <v>213</v>
      </c>
      <c r="B7" s="203">
        <f>Tab.3!$F$15</f>
        <v>0</v>
      </c>
    </row>
    <row r="9" spans="1:2" x14ac:dyDescent="0.25">
      <c r="A9" s="204" t="s">
        <v>214</v>
      </c>
      <c r="B9" s="205">
        <f>SUM(B3:B7)</f>
        <v>0</v>
      </c>
    </row>
  </sheetData>
  <sheetProtection password="CC06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82" workbookViewId="0">
      <selection activeCell="J99" sqref="J99"/>
    </sheetView>
  </sheetViews>
  <sheetFormatPr defaultRowHeight="15" x14ac:dyDescent="0.25"/>
  <cols>
    <col min="1" max="1" width="60.28515625" style="1" customWidth="1"/>
    <col min="2" max="2" width="11.28515625" style="1" customWidth="1"/>
    <col min="3" max="3" width="9.140625" style="1"/>
    <col min="4" max="4" width="9.85546875" style="1" customWidth="1"/>
    <col min="5" max="6" width="15.5703125" style="1" customWidth="1"/>
    <col min="7" max="16384" width="9.140625" style="1"/>
  </cols>
  <sheetData>
    <row r="1" spans="1:7" ht="15.75" x14ac:dyDescent="0.25">
      <c r="A1" s="22"/>
      <c r="B1" s="16"/>
      <c r="F1" s="23"/>
    </row>
    <row r="2" spans="1:7" ht="15.75" thickBot="1" x14ac:dyDescent="0.3">
      <c r="B2" s="16"/>
      <c r="F2" s="206" t="s">
        <v>216</v>
      </c>
    </row>
    <row r="3" spans="1:7" ht="18" x14ac:dyDescent="0.25">
      <c r="A3" s="212" t="s">
        <v>48</v>
      </c>
      <c r="B3" s="213"/>
      <c r="C3" s="213"/>
      <c r="D3" s="213"/>
      <c r="E3" s="213"/>
      <c r="F3" s="214"/>
    </row>
    <row r="4" spans="1:7" ht="15.75" thickBot="1" x14ac:dyDescent="0.3">
      <c r="A4" s="215" t="s">
        <v>11</v>
      </c>
      <c r="B4" s="216"/>
      <c r="C4" s="216"/>
      <c r="D4" s="216"/>
      <c r="E4" s="216"/>
      <c r="F4" s="217"/>
    </row>
    <row r="5" spans="1:7" ht="15.75" thickBot="1" x14ac:dyDescent="0.3">
      <c r="A5" s="33"/>
      <c r="B5" s="33"/>
      <c r="C5" s="33"/>
      <c r="D5" s="33"/>
      <c r="E5" s="33"/>
      <c r="F5" s="33"/>
    </row>
    <row r="6" spans="1:7" x14ac:dyDescent="0.25">
      <c r="A6" s="218" t="s">
        <v>31</v>
      </c>
      <c r="B6" s="221" t="s">
        <v>13</v>
      </c>
      <c r="C6" s="224" t="s">
        <v>2</v>
      </c>
      <c r="D6" s="221" t="s">
        <v>14</v>
      </c>
      <c r="E6" s="221" t="s">
        <v>15</v>
      </c>
      <c r="F6" s="229" t="s">
        <v>16</v>
      </c>
    </row>
    <row r="7" spans="1:7" x14ac:dyDescent="0.25">
      <c r="A7" s="219"/>
      <c r="B7" s="222"/>
      <c r="C7" s="225"/>
      <c r="D7" s="227"/>
      <c r="E7" s="227"/>
      <c r="F7" s="230"/>
    </row>
    <row r="8" spans="1:7" ht="15.75" thickBot="1" x14ac:dyDescent="0.3">
      <c r="A8" s="220"/>
      <c r="B8" s="223"/>
      <c r="C8" s="226"/>
      <c r="D8" s="228"/>
      <c r="E8" s="228"/>
      <c r="F8" s="231"/>
    </row>
    <row r="9" spans="1:7" x14ac:dyDescent="0.25">
      <c r="A9" s="34" t="s">
        <v>49</v>
      </c>
      <c r="B9" s="35"/>
      <c r="C9" s="36"/>
      <c r="D9" s="36"/>
      <c r="E9" s="36"/>
      <c r="F9" s="37"/>
    </row>
    <row r="10" spans="1:7" x14ac:dyDescent="0.25">
      <c r="A10" s="38" t="s">
        <v>50</v>
      </c>
      <c r="B10" s="39"/>
      <c r="C10" s="40"/>
      <c r="D10" s="40"/>
      <c r="E10" s="40"/>
      <c r="F10" s="41"/>
    </row>
    <row r="11" spans="1:7" x14ac:dyDescent="0.25">
      <c r="A11" s="38" t="s">
        <v>156</v>
      </c>
      <c r="B11" s="42">
        <v>222.51</v>
      </c>
      <c r="C11" s="42" t="s">
        <v>17</v>
      </c>
      <c r="D11" s="43">
        <v>21</v>
      </c>
      <c r="E11" s="44"/>
      <c r="F11" s="45">
        <f>(B11*D11)*E11</f>
        <v>0</v>
      </c>
      <c r="G11" s="173"/>
    </row>
    <row r="12" spans="1:7" x14ac:dyDescent="0.25">
      <c r="A12" s="38" t="s">
        <v>162</v>
      </c>
      <c r="B12" s="42">
        <v>32.090000000000003</v>
      </c>
      <c r="C12" s="42" t="s">
        <v>17</v>
      </c>
      <c r="D12" s="43">
        <v>21</v>
      </c>
      <c r="E12" s="44"/>
      <c r="F12" s="45">
        <f>(B12*D12)*E12</f>
        <v>0</v>
      </c>
    </row>
    <row r="13" spans="1:7" x14ac:dyDescent="0.25">
      <c r="A13" s="46" t="s">
        <v>51</v>
      </c>
      <c r="B13" s="42">
        <v>959.73</v>
      </c>
      <c r="C13" s="42" t="s">
        <v>17</v>
      </c>
      <c r="D13" s="43">
        <v>21</v>
      </c>
      <c r="E13" s="44"/>
      <c r="F13" s="45">
        <f>(B13*D13)*E13</f>
        <v>0</v>
      </c>
    </row>
    <row r="14" spans="1:7" x14ac:dyDescent="0.25">
      <c r="A14" s="46" t="s">
        <v>52</v>
      </c>
      <c r="B14" s="42">
        <v>101.46</v>
      </c>
      <c r="C14" s="42" t="s">
        <v>17</v>
      </c>
      <c r="D14" s="43">
        <v>1</v>
      </c>
      <c r="E14" s="44"/>
      <c r="F14" s="45">
        <f>(B14*D14)*E14</f>
        <v>0</v>
      </c>
    </row>
    <row r="15" spans="1:7" x14ac:dyDescent="0.25">
      <c r="A15" s="46" t="s">
        <v>53</v>
      </c>
      <c r="B15" s="42"/>
      <c r="C15" s="42"/>
      <c r="D15" s="43"/>
      <c r="E15" s="47"/>
      <c r="F15" s="45"/>
    </row>
    <row r="16" spans="1:7" x14ac:dyDescent="0.25">
      <c r="A16" s="46" t="s">
        <v>36</v>
      </c>
      <c r="B16" s="42">
        <v>16.670000000000002</v>
      </c>
      <c r="C16" s="42" t="s">
        <v>17</v>
      </c>
      <c r="D16" s="43">
        <v>21</v>
      </c>
      <c r="E16" s="44"/>
      <c r="F16" s="45">
        <f>(B16*D16)*E16</f>
        <v>0</v>
      </c>
    </row>
    <row r="17" spans="1:6" x14ac:dyDescent="0.25">
      <c r="A17" s="46" t="s">
        <v>146</v>
      </c>
      <c r="B17" s="42"/>
      <c r="C17" s="42"/>
      <c r="D17" s="43"/>
      <c r="E17" s="48"/>
      <c r="F17" s="45"/>
    </row>
    <row r="18" spans="1:6" x14ac:dyDescent="0.25">
      <c r="A18" s="49" t="s">
        <v>33</v>
      </c>
      <c r="B18" s="42">
        <v>67.55</v>
      </c>
      <c r="C18" s="42" t="s">
        <v>17</v>
      </c>
      <c r="D18" s="43">
        <v>21</v>
      </c>
      <c r="E18" s="44"/>
      <c r="F18" s="45">
        <f>(B18*D18)*E18</f>
        <v>0</v>
      </c>
    </row>
    <row r="19" spans="1:6" x14ac:dyDescent="0.25">
      <c r="A19" s="46" t="s">
        <v>35</v>
      </c>
      <c r="B19" s="42"/>
      <c r="C19" s="42"/>
      <c r="D19" s="43"/>
      <c r="E19" s="47"/>
      <c r="F19" s="45"/>
    </row>
    <row r="20" spans="1:6" x14ac:dyDescent="0.25">
      <c r="A20" s="46" t="s">
        <v>51</v>
      </c>
      <c r="B20" s="42">
        <v>19.45</v>
      </c>
      <c r="C20" s="42" t="s">
        <v>17</v>
      </c>
      <c r="D20" s="43">
        <v>21</v>
      </c>
      <c r="E20" s="44"/>
      <c r="F20" s="45">
        <f t="shared" ref="F20:F25" si="0">(B20*D20)*E20</f>
        <v>0</v>
      </c>
    </row>
    <row r="21" spans="1:6" x14ac:dyDescent="0.25">
      <c r="A21" s="46" t="s">
        <v>163</v>
      </c>
      <c r="B21" s="42">
        <v>117.73</v>
      </c>
      <c r="C21" s="42" t="s">
        <v>17</v>
      </c>
      <c r="D21" s="43">
        <v>21</v>
      </c>
      <c r="E21" s="44"/>
      <c r="F21" s="45">
        <f t="shared" si="0"/>
        <v>0</v>
      </c>
    </row>
    <row r="22" spans="1:6" x14ac:dyDescent="0.25">
      <c r="A22" s="46" t="s">
        <v>157</v>
      </c>
      <c r="B22" s="42">
        <v>34.5</v>
      </c>
      <c r="C22" s="42" t="s">
        <v>17</v>
      </c>
      <c r="D22" s="43">
        <v>21</v>
      </c>
      <c r="E22" s="44"/>
      <c r="F22" s="45">
        <f t="shared" si="0"/>
        <v>0</v>
      </c>
    </row>
    <row r="23" spans="1:6" x14ac:dyDescent="0.25">
      <c r="A23" s="49" t="s">
        <v>54</v>
      </c>
      <c r="B23" s="42">
        <v>22.15</v>
      </c>
      <c r="C23" s="42" t="s">
        <v>17</v>
      </c>
      <c r="D23" s="43">
        <v>21</v>
      </c>
      <c r="E23" s="44"/>
      <c r="F23" s="45">
        <f t="shared" si="0"/>
        <v>0</v>
      </c>
    </row>
    <row r="24" spans="1:6" x14ac:dyDescent="0.25">
      <c r="A24" s="49" t="s">
        <v>55</v>
      </c>
      <c r="B24" s="42">
        <v>580.54</v>
      </c>
      <c r="C24" s="42" t="s">
        <v>17</v>
      </c>
      <c r="D24" s="43">
        <v>21</v>
      </c>
      <c r="E24" s="44"/>
      <c r="F24" s="45">
        <f t="shared" si="0"/>
        <v>0</v>
      </c>
    </row>
    <row r="25" spans="1:6" x14ac:dyDescent="0.25">
      <c r="A25" s="49" t="s">
        <v>164</v>
      </c>
      <c r="B25" s="42">
        <v>5.63</v>
      </c>
      <c r="C25" s="42" t="s">
        <v>17</v>
      </c>
      <c r="D25" s="43">
        <v>21</v>
      </c>
      <c r="E25" s="44"/>
      <c r="F25" s="45">
        <f t="shared" si="0"/>
        <v>0</v>
      </c>
    </row>
    <row r="26" spans="1:6" x14ac:dyDescent="0.25">
      <c r="A26" s="46" t="s">
        <v>56</v>
      </c>
      <c r="B26" s="42"/>
      <c r="C26" s="42"/>
      <c r="D26" s="43"/>
      <c r="E26" s="47"/>
      <c r="F26" s="45"/>
    </row>
    <row r="27" spans="1:6" x14ac:dyDescent="0.25">
      <c r="A27" s="172" t="s">
        <v>159</v>
      </c>
      <c r="B27" s="42">
        <v>21.18</v>
      </c>
      <c r="C27" s="42" t="s">
        <v>17</v>
      </c>
      <c r="D27" s="43">
        <v>21</v>
      </c>
      <c r="E27" s="47"/>
      <c r="F27" s="45"/>
    </row>
    <row r="28" spans="1:6" x14ac:dyDescent="0.25">
      <c r="A28" s="49" t="s">
        <v>158</v>
      </c>
      <c r="B28" s="42">
        <v>44.84</v>
      </c>
      <c r="C28" s="42" t="s">
        <v>17</v>
      </c>
      <c r="D28" s="50">
        <v>21</v>
      </c>
      <c r="E28" s="44"/>
      <c r="F28" s="45">
        <f>(B28*D28)*E28</f>
        <v>0</v>
      </c>
    </row>
    <row r="29" spans="1:6" x14ac:dyDescent="0.25">
      <c r="A29" s="46" t="s">
        <v>160</v>
      </c>
      <c r="B29" s="42">
        <v>60.12</v>
      </c>
      <c r="C29" s="42" t="s">
        <v>17</v>
      </c>
      <c r="D29" s="50">
        <v>21</v>
      </c>
      <c r="E29" s="44"/>
      <c r="F29" s="45">
        <f>(B29*D29)*E29</f>
        <v>0</v>
      </c>
    </row>
    <row r="30" spans="1:6" x14ac:dyDescent="0.25">
      <c r="A30" s="46" t="s">
        <v>38</v>
      </c>
      <c r="B30" s="42"/>
      <c r="C30" s="42"/>
      <c r="D30" s="43"/>
      <c r="E30" s="47"/>
      <c r="F30" s="45"/>
    </row>
    <row r="31" spans="1:6" x14ac:dyDescent="0.25">
      <c r="A31" s="46" t="s">
        <v>33</v>
      </c>
      <c r="B31" s="42">
        <v>7.81</v>
      </c>
      <c r="C31" s="42" t="s">
        <v>17</v>
      </c>
      <c r="D31" s="43">
        <v>21</v>
      </c>
      <c r="E31" s="44"/>
      <c r="F31" s="45">
        <f>(B31*D31)*E31</f>
        <v>0</v>
      </c>
    </row>
    <row r="32" spans="1:6" x14ac:dyDescent="0.25">
      <c r="A32" s="46" t="s">
        <v>39</v>
      </c>
      <c r="B32" s="42"/>
      <c r="C32" s="42"/>
      <c r="D32" s="43"/>
      <c r="E32" s="47"/>
      <c r="F32" s="45"/>
    </row>
    <row r="33" spans="1:6" x14ac:dyDescent="0.25">
      <c r="A33" s="46" t="s">
        <v>36</v>
      </c>
      <c r="B33" s="42">
        <v>165.86</v>
      </c>
      <c r="C33" s="42" t="s">
        <v>17</v>
      </c>
      <c r="D33" s="43">
        <v>21</v>
      </c>
      <c r="E33" s="44"/>
      <c r="F33" s="45">
        <f>(B33*D33)*E33</f>
        <v>0</v>
      </c>
    </row>
    <row r="34" spans="1:6" x14ac:dyDescent="0.25">
      <c r="A34" s="46" t="s">
        <v>57</v>
      </c>
      <c r="B34" s="42"/>
      <c r="C34" s="42"/>
      <c r="D34" s="43"/>
      <c r="E34" s="47"/>
      <c r="F34" s="45"/>
    </row>
    <row r="35" spans="1:6" x14ac:dyDescent="0.25">
      <c r="A35" s="49" t="s">
        <v>33</v>
      </c>
      <c r="B35" s="42">
        <v>59.54</v>
      </c>
      <c r="C35" s="42" t="s">
        <v>17</v>
      </c>
      <c r="D35" s="43">
        <v>21</v>
      </c>
      <c r="E35" s="44"/>
      <c r="F35" s="45">
        <f>(B35*D35)*E35</f>
        <v>0</v>
      </c>
    </row>
    <row r="36" spans="1:6" x14ac:dyDescent="0.25">
      <c r="A36" s="46" t="s">
        <v>58</v>
      </c>
      <c r="B36" s="42"/>
      <c r="C36" s="42"/>
      <c r="D36" s="43"/>
      <c r="E36" s="47"/>
      <c r="F36" s="45"/>
    </row>
    <row r="37" spans="1:6" x14ac:dyDescent="0.25">
      <c r="A37" s="46" t="s">
        <v>34</v>
      </c>
      <c r="B37" s="42">
        <v>56.8</v>
      </c>
      <c r="C37" s="42" t="s">
        <v>17</v>
      </c>
      <c r="D37" s="43">
        <v>21</v>
      </c>
      <c r="E37" s="44"/>
      <c r="F37" s="45">
        <f t="shared" ref="F37:F42" si="1">(B37*D37)*E37</f>
        <v>0</v>
      </c>
    </row>
    <row r="38" spans="1:6" x14ac:dyDescent="0.25">
      <c r="A38" s="49" t="s">
        <v>161</v>
      </c>
      <c r="B38" s="42">
        <v>25.65</v>
      </c>
      <c r="C38" s="42" t="s">
        <v>17</v>
      </c>
      <c r="D38" s="43">
        <v>21</v>
      </c>
      <c r="E38" s="44"/>
      <c r="F38" s="45">
        <f t="shared" si="1"/>
        <v>0</v>
      </c>
    </row>
    <row r="39" spans="1:6" x14ac:dyDescent="0.25">
      <c r="A39" s="49" t="s">
        <v>59</v>
      </c>
      <c r="B39" s="42">
        <v>30.52</v>
      </c>
      <c r="C39" s="42" t="s">
        <v>17</v>
      </c>
      <c r="D39" s="43">
        <v>21</v>
      </c>
      <c r="E39" s="44"/>
      <c r="F39" s="45">
        <f t="shared" si="1"/>
        <v>0</v>
      </c>
    </row>
    <row r="40" spans="1:6" x14ac:dyDescent="0.25">
      <c r="A40" s="49" t="s">
        <v>32</v>
      </c>
      <c r="B40" s="42">
        <v>30.2</v>
      </c>
      <c r="C40" s="42" t="s">
        <v>17</v>
      </c>
      <c r="D40" s="43">
        <v>21</v>
      </c>
      <c r="E40" s="44"/>
      <c r="F40" s="45">
        <f t="shared" si="1"/>
        <v>0</v>
      </c>
    </row>
    <row r="41" spans="1:6" x14ac:dyDescent="0.25">
      <c r="A41" s="49" t="s">
        <v>55</v>
      </c>
      <c r="B41" s="42">
        <v>103.3</v>
      </c>
      <c r="C41" s="42" t="s">
        <v>17</v>
      </c>
      <c r="D41" s="43">
        <v>21</v>
      </c>
      <c r="E41" s="44"/>
      <c r="F41" s="45">
        <f t="shared" si="1"/>
        <v>0</v>
      </c>
    </row>
    <row r="42" spans="1:6" x14ac:dyDescent="0.25">
      <c r="A42" s="46" t="s">
        <v>60</v>
      </c>
      <c r="B42" s="42">
        <v>41.85</v>
      </c>
      <c r="C42" s="42" t="s">
        <v>17</v>
      </c>
      <c r="D42" s="43">
        <v>1</v>
      </c>
      <c r="E42" s="44"/>
      <c r="F42" s="45">
        <f t="shared" si="1"/>
        <v>0</v>
      </c>
    </row>
    <row r="43" spans="1:6" x14ac:dyDescent="0.25">
      <c r="A43" s="46" t="s">
        <v>61</v>
      </c>
      <c r="B43" s="42"/>
      <c r="C43" s="42"/>
      <c r="D43" s="43"/>
      <c r="E43" s="48"/>
      <c r="F43" s="45"/>
    </row>
    <row r="44" spans="1:6" x14ac:dyDescent="0.25">
      <c r="A44" s="46" t="s">
        <v>62</v>
      </c>
      <c r="B44" s="42">
        <v>592.20000000000005</v>
      </c>
      <c r="C44" s="42" t="s">
        <v>17</v>
      </c>
      <c r="D44" s="43">
        <v>1</v>
      </c>
      <c r="E44" s="44"/>
      <c r="F44" s="45">
        <f>(B44*D44)*E44</f>
        <v>0</v>
      </c>
    </row>
    <row r="45" spans="1:6" x14ac:dyDescent="0.25">
      <c r="A45" s="46" t="s">
        <v>63</v>
      </c>
      <c r="B45" s="42"/>
      <c r="C45" s="42"/>
      <c r="D45" s="43"/>
      <c r="E45" s="48"/>
      <c r="F45" s="45"/>
    </row>
    <row r="46" spans="1:6" x14ac:dyDescent="0.25">
      <c r="A46" s="46" t="s">
        <v>32</v>
      </c>
      <c r="B46" s="42">
        <v>57.06</v>
      </c>
      <c r="C46" s="42" t="s">
        <v>17</v>
      </c>
      <c r="D46" s="43">
        <v>1</v>
      </c>
      <c r="E46" s="44"/>
      <c r="F46" s="45">
        <f>(B46*D46)*E46</f>
        <v>0</v>
      </c>
    </row>
    <row r="47" spans="1:6" x14ac:dyDescent="0.25">
      <c r="A47" s="46" t="s">
        <v>64</v>
      </c>
      <c r="B47" s="42"/>
      <c r="C47" s="42"/>
      <c r="D47" s="42"/>
      <c r="E47" s="48"/>
      <c r="F47" s="45"/>
    </row>
    <row r="48" spans="1:6" x14ac:dyDescent="0.25">
      <c r="A48" s="46" t="s">
        <v>165</v>
      </c>
      <c r="B48" s="42">
        <v>37.29</v>
      </c>
      <c r="C48" s="42" t="s">
        <v>17</v>
      </c>
      <c r="D48" s="43">
        <v>1</v>
      </c>
      <c r="E48" s="44"/>
      <c r="F48" s="45">
        <f>(B48*D48)*E48</f>
        <v>0</v>
      </c>
    </row>
    <row r="49" spans="1:6" x14ac:dyDescent="0.25">
      <c r="A49" s="46" t="s">
        <v>65</v>
      </c>
      <c r="B49" s="42"/>
      <c r="C49" s="42"/>
      <c r="D49" s="43"/>
      <c r="E49" s="47"/>
      <c r="F49" s="45"/>
    </row>
    <row r="50" spans="1:6" x14ac:dyDescent="0.25">
      <c r="A50" s="46" t="s">
        <v>66</v>
      </c>
      <c r="B50" s="42">
        <v>43</v>
      </c>
      <c r="C50" s="42" t="s">
        <v>17</v>
      </c>
      <c r="D50" s="43">
        <v>4</v>
      </c>
      <c r="E50" s="44"/>
      <c r="F50" s="45">
        <f>(B50*D50)*E50</f>
        <v>0</v>
      </c>
    </row>
    <row r="51" spans="1:6" x14ac:dyDescent="0.25">
      <c r="A51" s="51" t="s">
        <v>67</v>
      </c>
      <c r="B51" s="52"/>
      <c r="C51" s="53"/>
      <c r="D51" s="54"/>
      <c r="E51" s="55"/>
      <c r="F51" s="45"/>
    </row>
    <row r="52" spans="1:6" x14ac:dyDescent="0.25">
      <c r="A52" s="56" t="s">
        <v>201</v>
      </c>
      <c r="B52" s="42">
        <v>500</v>
      </c>
      <c r="C52" s="42" t="s">
        <v>17</v>
      </c>
      <c r="D52" s="43">
        <v>21</v>
      </c>
      <c r="E52" s="57"/>
      <c r="F52" s="45">
        <f>(B52*D52)*E52</f>
        <v>0</v>
      </c>
    </row>
    <row r="53" spans="1:6" x14ac:dyDescent="0.25">
      <c r="A53" s="58" t="s">
        <v>68</v>
      </c>
      <c r="B53" s="59"/>
      <c r="C53" s="60"/>
      <c r="D53" s="61"/>
      <c r="E53" s="62"/>
      <c r="F53" s="63"/>
    </row>
    <row r="54" spans="1:6" x14ac:dyDescent="0.25">
      <c r="A54" s="64" t="s">
        <v>69</v>
      </c>
      <c r="B54" s="65">
        <v>6</v>
      </c>
      <c r="C54" s="39" t="s">
        <v>17</v>
      </c>
      <c r="D54" s="43">
        <v>1</v>
      </c>
      <c r="E54" s="44"/>
      <c r="F54" s="45">
        <f>(B54*D54)*E54</f>
        <v>0</v>
      </c>
    </row>
    <row r="55" spans="1:6" x14ac:dyDescent="0.25">
      <c r="A55" s="38" t="s">
        <v>70</v>
      </c>
      <c r="B55" s="59"/>
      <c r="C55" s="60"/>
      <c r="D55" s="61"/>
      <c r="E55" s="62"/>
      <c r="F55" s="63"/>
    </row>
    <row r="56" spans="1:6" x14ac:dyDescent="0.25">
      <c r="A56" s="66" t="s">
        <v>71</v>
      </c>
      <c r="B56" s="65">
        <v>20</v>
      </c>
      <c r="C56" s="39" t="s">
        <v>17</v>
      </c>
      <c r="D56" s="43">
        <v>1</v>
      </c>
      <c r="E56" s="44"/>
      <c r="F56" s="45">
        <f>(B56*D56)*E56</f>
        <v>0</v>
      </c>
    </row>
    <row r="57" spans="1:6" x14ac:dyDescent="0.25">
      <c r="A57" s="58" t="s">
        <v>166</v>
      </c>
      <c r="B57" s="59"/>
      <c r="C57" s="60"/>
      <c r="D57" s="61"/>
      <c r="E57" s="62"/>
      <c r="F57" s="63"/>
    </row>
    <row r="58" spans="1:6" x14ac:dyDescent="0.25">
      <c r="A58" s="58" t="s">
        <v>168</v>
      </c>
      <c r="B58" s="59">
        <v>4</v>
      </c>
      <c r="C58" s="60" t="s">
        <v>10</v>
      </c>
      <c r="D58" s="61">
        <v>4</v>
      </c>
      <c r="E58" s="44"/>
      <c r="F58" s="63">
        <f>B58*D58*E58</f>
        <v>0</v>
      </c>
    </row>
    <row r="59" spans="1:6" x14ac:dyDescent="0.25">
      <c r="A59" s="58" t="s">
        <v>169</v>
      </c>
      <c r="B59" s="59">
        <v>3</v>
      </c>
      <c r="C59" s="60" t="s">
        <v>10</v>
      </c>
      <c r="D59" s="61">
        <v>1</v>
      </c>
      <c r="E59" s="44"/>
      <c r="F59" s="63">
        <f>B59*D59*E59</f>
        <v>0</v>
      </c>
    </row>
    <row r="60" spans="1:6" x14ac:dyDescent="0.25">
      <c r="A60" s="58" t="s">
        <v>167</v>
      </c>
      <c r="B60" s="65">
        <v>10</v>
      </c>
      <c r="C60" s="39" t="s">
        <v>10</v>
      </c>
      <c r="D60" s="43">
        <v>8</v>
      </c>
      <c r="E60" s="44"/>
      <c r="F60" s="45">
        <f>(B60*D60)*E60</f>
        <v>0</v>
      </c>
    </row>
    <row r="61" spans="1:6" x14ac:dyDescent="0.25">
      <c r="A61" s="58" t="s">
        <v>72</v>
      </c>
      <c r="B61" s="59"/>
      <c r="C61" s="60"/>
      <c r="D61" s="61"/>
      <c r="E61" s="62"/>
      <c r="F61" s="63"/>
    </row>
    <row r="62" spans="1:6" x14ac:dyDescent="0.25">
      <c r="A62" s="38" t="s">
        <v>73</v>
      </c>
      <c r="B62" s="65">
        <v>1</v>
      </c>
      <c r="C62" s="39" t="s">
        <v>170</v>
      </c>
      <c r="D62" s="43">
        <v>21</v>
      </c>
      <c r="E62" s="44"/>
      <c r="F62" s="45">
        <f>(B62*D62)*E62</f>
        <v>0</v>
      </c>
    </row>
    <row r="63" spans="1:6" x14ac:dyDescent="0.25">
      <c r="A63" s="66" t="s">
        <v>171</v>
      </c>
      <c r="B63" s="59"/>
      <c r="C63" s="60"/>
      <c r="D63" s="61"/>
      <c r="E63" s="62"/>
      <c r="F63" s="63"/>
    </row>
    <row r="64" spans="1:6" x14ac:dyDescent="0.25">
      <c r="A64" s="67" t="s">
        <v>74</v>
      </c>
      <c r="B64" s="65">
        <v>23</v>
      </c>
      <c r="C64" s="39" t="s">
        <v>17</v>
      </c>
      <c r="D64" s="43">
        <v>4</v>
      </c>
      <c r="E64" s="44"/>
      <c r="F64" s="45">
        <f>(B64*D64)*E64</f>
        <v>0</v>
      </c>
    </row>
    <row r="65" spans="1:6" x14ac:dyDescent="0.25">
      <c r="A65" s="67" t="s">
        <v>75</v>
      </c>
      <c r="B65" s="65"/>
      <c r="C65" s="39"/>
      <c r="D65" s="43"/>
      <c r="E65" s="48"/>
      <c r="F65" s="45"/>
    </row>
    <row r="66" spans="1:6" ht="15.75" thickBot="1" x14ac:dyDescent="0.3">
      <c r="A66" s="38" t="s">
        <v>37</v>
      </c>
      <c r="B66" s="68">
        <v>47.7</v>
      </c>
      <c r="C66" s="39" t="s">
        <v>17</v>
      </c>
      <c r="D66" s="43">
        <v>4</v>
      </c>
      <c r="E66" s="44"/>
      <c r="F66" s="45">
        <f>(B66*D66)*E66</f>
        <v>0</v>
      </c>
    </row>
    <row r="67" spans="1:6" x14ac:dyDescent="0.25">
      <c r="A67" s="69" t="s">
        <v>76</v>
      </c>
      <c r="B67" s="35"/>
      <c r="C67" s="70"/>
      <c r="D67" s="70"/>
      <c r="E67" s="71"/>
      <c r="F67" s="72"/>
    </row>
    <row r="68" spans="1:6" x14ac:dyDescent="0.25">
      <c r="A68" s="38" t="s">
        <v>77</v>
      </c>
      <c r="B68" s="42"/>
      <c r="C68" s="42"/>
      <c r="D68" s="43"/>
      <c r="E68" s="68"/>
      <c r="F68" s="45"/>
    </row>
    <row r="69" spans="1:6" x14ac:dyDescent="0.25">
      <c r="A69" s="38" t="s">
        <v>36</v>
      </c>
      <c r="B69" s="42">
        <v>15.54</v>
      </c>
      <c r="C69" s="42" t="s">
        <v>17</v>
      </c>
      <c r="D69" s="43">
        <v>21</v>
      </c>
      <c r="E69" s="44"/>
      <c r="F69" s="45">
        <f>(B69*D69)*E69</f>
        <v>0</v>
      </c>
    </row>
    <row r="70" spans="1:6" x14ac:dyDescent="0.25">
      <c r="A70" s="46" t="s">
        <v>78</v>
      </c>
      <c r="B70" s="42"/>
      <c r="C70" s="42"/>
      <c r="D70" s="43"/>
      <c r="E70" s="47"/>
      <c r="F70" s="41"/>
    </row>
    <row r="71" spans="1:6" x14ac:dyDescent="0.25">
      <c r="A71" s="46" t="s">
        <v>33</v>
      </c>
      <c r="B71" s="42">
        <v>70.930000000000007</v>
      </c>
      <c r="C71" s="42" t="s">
        <v>17</v>
      </c>
      <c r="D71" s="43">
        <v>21</v>
      </c>
      <c r="E71" s="44"/>
      <c r="F71" s="45">
        <f>(B71*D71)*E71</f>
        <v>0</v>
      </c>
    </row>
    <row r="72" spans="1:6" x14ac:dyDescent="0.25">
      <c r="A72" s="46" t="s">
        <v>36</v>
      </c>
      <c r="B72" s="42">
        <v>66</v>
      </c>
      <c r="C72" s="42" t="s">
        <v>17</v>
      </c>
      <c r="D72" s="43">
        <v>21</v>
      </c>
      <c r="E72" s="44"/>
      <c r="F72" s="73">
        <f>(B72*D72)*E72</f>
        <v>0</v>
      </c>
    </row>
    <row r="73" spans="1:6" x14ac:dyDescent="0.25">
      <c r="A73" s="46" t="s">
        <v>79</v>
      </c>
      <c r="B73" s="42"/>
      <c r="C73" s="42"/>
      <c r="D73" s="43"/>
      <c r="E73" s="48"/>
      <c r="F73" s="45"/>
    </row>
    <row r="74" spans="1:6" x14ac:dyDescent="0.25">
      <c r="A74" s="49" t="s">
        <v>173</v>
      </c>
      <c r="B74" s="42">
        <v>8</v>
      </c>
      <c r="C74" s="42" t="s">
        <v>17</v>
      </c>
      <c r="D74" s="43">
        <v>21</v>
      </c>
      <c r="E74" s="44"/>
      <c r="F74" s="74">
        <f>(B74*D74)*E74</f>
        <v>0</v>
      </c>
    </row>
    <row r="75" spans="1:6" x14ac:dyDescent="0.25">
      <c r="A75" s="46" t="s">
        <v>172</v>
      </c>
      <c r="B75" s="42">
        <v>17.489999999999998</v>
      </c>
      <c r="C75" s="42" t="s">
        <v>17</v>
      </c>
      <c r="D75" s="43">
        <v>1</v>
      </c>
      <c r="E75" s="44"/>
      <c r="F75" s="45">
        <f>(B75*D75)*E75</f>
        <v>0</v>
      </c>
    </row>
    <row r="76" spans="1:6" x14ac:dyDescent="0.25">
      <c r="A76" s="46" t="s">
        <v>80</v>
      </c>
      <c r="B76" s="42"/>
      <c r="C76" s="42"/>
      <c r="D76" s="43"/>
      <c r="E76" s="48"/>
      <c r="F76" s="45"/>
    </row>
    <row r="77" spans="1:6" x14ac:dyDescent="0.25">
      <c r="A77" s="46" t="s">
        <v>36</v>
      </c>
      <c r="B77" s="42">
        <v>35.979999999999997</v>
      </c>
      <c r="C77" s="42" t="s">
        <v>17</v>
      </c>
      <c r="D77" s="43">
        <v>21</v>
      </c>
      <c r="E77" s="44"/>
      <c r="F77" s="45">
        <f>(B77*D77)*E77</f>
        <v>0</v>
      </c>
    </row>
    <row r="78" spans="1:6" x14ac:dyDescent="0.25">
      <c r="A78" s="46" t="s">
        <v>81</v>
      </c>
      <c r="B78" s="42"/>
      <c r="C78" s="42"/>
      <c r="D78" s="43"/>
      <c r="E78" s="48"/>
      <c r="F78" s="45"/>
    </row>
    <row r="79" spans="1:6" x14ac:dyDescent="0.25">
      <c r="A79" s="46" t="s">
        <v>174</v>
      </c>
      <c r="B79" s="42">
        <v>5.9</v>
      </c>
      <c r="C79" s="42" t="s">
        <v>17</v>
      </c>
      <c r="D79" s="43">
        <v>21</v>
      </c>
      <c r="E79" s="44"/>
      <c r="F79" s="74">
        <f>(B79*D79)*E79</f>
        <v>0</v>
      </c>
    </row>
    <row r="80" spans="1:6" x14ac:dyDescent="0.25">
      <c r="A80" s="46" t="s">
        <v>33</v>
      </c>
      <c r="B80" s="42">
        <v>67.86</v>
      </c>
      <c r="C80" s="42" t="s">
        <v>17</v>
      </c>
      <c r="D80" s="43">
        <v>21</v>
      </c>
      <c r="E80" s="44"/>
      <c r="F80" s="45">
        <f>(B80*D80)*E80</f>
        <v>0</v>
      </c>
    </row>
    <row r="81" spans="1:6" x14ac:dyDescent="0.25">
      <c r="A81" s="46" t="s">
        <v>82</v>
      </c>
      <c r="B81" s="42"/>
      <c r="C81" s="42"/>
      <c r="D81" s="43"/>
      <c r="E81" s="48"/>
      <c r="F81" s="45"/>
    </row>
    <row r="82" spans="1:6" x14ac:dyDescent="0.25">
      <c r="A82" s="46" t="s">
        <v>36</v>
      </c>
      <c r="B82" s="42">
        <v>62.1</v>
      </c>
      <c r="C82" s="42" t="s">
        <v>17</v>
      </c>
      <c r="D82" s="43">
        <v>21</v>
      </c>
      <c r="E82" s="44"/>
      <c r="F82" s="74">
        <f>(B82*D82)*E82</f>
        <v>0</v>
      </c>
    </row>
    <row r="83" spans="1:6" x14ac:dyDescent="0.25">
      <c r="A83" s="46" t="s">
        <v>33</v>
      </c>
      <c r="B83" s="42">
        <v>23.8</v>
      </c>
      <c r="C83" s="42" t="s">
        <v>17</v>
      </c>
      <c r="D83" s="43">
        <v>21</v>
      </c>
      <c r="E83" s="44"/>
      <c r="F83" s="45">
        <f>(B83*D83)*E83</f>
        <v>0</v>
      </c>
    </row>
    <row r="84" spans="1:6" x14ac:dyDescent="0.25">
      <c r="A84" s="46" t="s">
        <v>83</v>
      </c>
      <c r="B84" s="42"/>
      <c r="C84" s="42"/>
      <c r="D84" s="43"/>
      <c r="E84" s="47"/>
      <c r="F84" s="41"/>
    </row>
    <row r="85" spans="1:6" x14ac:dyDescent="0.25">
      <c r="A85" s="46" t="s">
        <v>84</v>
      </c>
      <c r="B85" s="42">
        <v>375</v>
      </c>
      <c r="C85" s="42" t="s">
        <v>17</v>
      </c>
      <c r="D85" s="43">
        <v>1</v>
      </c>
      <c r="E85" s="44"/>
      <c r="F85" s="45">
        <f>(B85*D85)*E85</f>
        <v>0</v>
      </c>
    </row>
    <row r="86" spans="1:6" x14ac:dyDescent="0.25">
      <c r="A86" s="46" t="s">
        <v>85</v>
      </c>
      <c r="B86" s="42">
        <v>80</v>
      </c>
      <c r="C86" s="42" t="s">
        <v>17</v>
      </c>
      <c r="D86" s="43">
        <v>1</v>
      </c>
      <c r="E86" s="44"/>
      <c r="F86" s="45">
        <f>(B86*D86)*E86</f>
        <v>0</v>
      </c>
    </row>
    <row r="87" spans="1:6" x14ac:dyDescent="0.25">
      <c r="A87" s="46" t="s">
        <v>86</v>
      </c>
      <c r="B87" s="42"/>
      <c r="C87" s="42"/>
      <c r="D87" s="43"/>
      <c r="E87" s="47"/>
      <c r="F87" s="41"/>
    </row>
    <row r="88" spans="1:6" x14ac:dyDescent="0.25">
      <c r="A88" s="46" t="s">
        <v>87</v>
      </c>
      <c r="B88" s="42">
        <v>264</v>
      </c>
      <c r="C88" s="42" t="s">
        <v>17</v>
      </c>
      <c r="D88" s="43">
        <v>1</v>
      </c>
      <c r="E88" s="44"/>
      <c r="F88" s="45">
        <f>(B88*D88)*E88</f>
        <v>0</v>
      </c>
    </row>
    <row r="89" spans="1:6" x14ac:dyDescent="0.25">
      <c r="A89" s="46" t="s">
        <v>88</v>
      </c>
      <c r="B89" s="42"/>
      <c r="C89" s="42"/>
      <c r="D89" s="43"/>
      <c r="E89" s="47"/>
      <c r="F89" s="41"/>
    </row>
    <row r="90" spans="1:6" x14ac:dyDescent="0.25">
      <c r="A90" s="46" t="s">
        <v>175</v>
      </c>
      <c r="B90" s="42">
        <v>355.41</v>
      </c>
      <c r="C90" s="42" t="s">
        <v>17</v>
      </c>
      <c r="D90" s="43">
        <v>21</v>
      </c>
      <c r="E90" s="44"/>
      <c r="F90" s="74">
        <f>(B90*D90)*E90</f>
        <v>0</v>
      </c>
    </row>
    <row r="91" spans="1:6" x14ac:dyDescent="0.25">
      <c r="A91" s="46" t="s">
        <v>89</v>
      </c>
      <c r="B91" s="42"/>
      <c r="C91" s="42"/>
      <c r="D91" s="43"/>
      <c r="E91" s="48"/>
      <c r="F91" s="45"/>
    </row>
    <row r="92" spans="1:6" x14ac:dyDescent="0.25">
      <c r="A92" s="46" t="s">
        <v>90</v>
      </c>
      <c r="B92" s="42">
        <v>111.94</v>
      </c>
      <c r="C92" s="42" t="s">
        <v>17</v>
      </c>
      <c r="D92" s="43">
        <v>21</v>
      </c>
      <c r="E92" s="44"/>
      <c r="F92" s="45">
        <f>(B92*D92)*E92</f>
        <v>0</v>
      </c>
    </row>
    <row r="93" spans="1:6" x14ac:dyDescent="0.25">
      <c r="A93" s="46" t="s">
        <v>91</v>
      </c>
      <c r="B93" s="42">
        <v>14.5</v>
      </c>
      <c r="C93" s="42" t="s">
        <v>17</v>
      </c>
      <c r="D93" s="43">
        <v>21</v>
      </c>
      <c r="E93" s="44"/>
      <c r="F93" s="45">
        <f>(B93*D93)*E93</f>
        <v>0</v>
      </c>
    </row>
    <row r="94" spans="1:6" x14ac:dyDescent="0.25">
      <c r="A94" s="75" t="s">
        <v>92</v>
      </c>
      <c r="B94" s="76"/>
      <c r="C94" s="76"/>
      <c r="D94" s="77"/>
      <c r="E94" s="78"/>
      <c r="F94" s="79"/>
    </row>
    <row r="95" spans="1:6" x14ac:dyDescent="0.25">
      <c r="A95" s="80" t="s">
        <v>93</v>
      </c>
      <c r="B95" s="42"/>
      <c r="C95" s="68"/>
      <c r="D95" s="65"/>
      <c r="E95" s="81"/>
      <c r="F95" s="73"/>
    </row>
    <row r="96" spans="1:6" x14ac:dyDescent="0.25">
      <c r="A96" s="80" t="s">
        <v>36</v>
      </c>
      <c r="B96" s="42">
        <v>202.25</v>
      </c>
      <c r="C96" s="42" t="s">
        <v>17</v>
      </c>
      <c r="D96" s="43">
        <v>4</v>
      </c>
      <c r="E96" s="44"/>
      <c r="F96" s="74">
        <f t="shared" ref="F96:F103" si="2">(B96*D96)*E96</f>
        <v>0</v>
      </c>
    </row>
    <row r="97" spans="1:6" x14ac:dyDescent="0.25">
      <c r="A97" s="80" t="s">
        <v>37</v>
      </c>
      <c r="B97" s="42">
        <v>9.8000000000000007</v>
      </c>
      <c r="C97" s="42" t="s">
        <v>17</v>
      </c>
      <c r="D97" s="43">
        <v>4</v>
      </c>
      <c r="E97" s="44"/>
      <c r="F97" s="74">
        <f t="shared" si="2"/>
        <v>0</v>
      </c>
    </row>
    <row r="98" spans="1:6" x14ac:dyDescent="0.25">
      <c r="A98" s="80" t="s">
        <v>94</v>
      </c>
      <c r="B98" s="68"/>
      <c r="C98" s="68"/>
      <c r="D98" s="65"/>
      <c r="E98" s="48"/>
      <c r="F98" s="73"/>
    </row>
    <row r="99" spans="1:6" x14ac:dyDescent="0.25">
      <c r="A99" s="80" t="s">
        <v>36</v>
      </c>
      <c r="B99" s="42">
        <v>93.6</v>
      </c>
      <c r="C99" s="42" t="s">
        <v>17</v>
      </c>
      <c r="D99" s="43">
        <v>4</v>
      </c>
      <c r="E99" s="44"/>
      <c r="F99" s="74">
        <f t="shared" si="2"/>
        <v>0</v>
      </c>
    </row>
    <row r="100" spans="1:6" x14ac:dyDescent="0.25">
      <c r="A100" s="80" t="s">
        <v>95</v>
      </c>
      <c r="B100" s="68"/>
      <c r="C100" s="68"/>
      <c r="D100" s="65"/>
      <c r="E100" s="48"/>
      <c r="F100" s="73"/>
    </row>
    <row r="101" spans="1:6" x14ac:dyDescent="0.25">
      <c r="A101" s="80" t="s">
        <v>96</v>
      </c>
      <c r="B101" s="42">
        <v>3</v>
      </c>
      <c r="C101" s="42" t="s">
        <v>17</v>
      </c>
      <c r="D101" s="43">
        <v>4</v>
      </c>
      <c r="E101" s="44"/>
      <c r="F101" s="74">
        <f t="shared" si="2"/>
        <v>0</v>
      </c>
    </row>
    <row r="102" spans="1:6" x14ac:dyDescent="0.25">
      <c r="A102" s="80" t="s">
        <v>97</v>
      </c>
      <c r="B102" s="68"/>
      <c r="C102" s="68"/>
      <c r="D102" s="65"/>
      <c r="E102" s="48"/>
      <c r="F102" s="73"/>
    </row>
    <row r="103" spans="1:6" x14ac:dyDescent="0.25">
      <c r="A103" s="80" t="s">
        <v>36</v>
      </c>
      <c r="B103" s="42">
        <v>8.1999999999999993</v>
      </c>
      <c r="C103" s="42" t="s">
        <v>17</v>
      </c>
      <c r="D103" s="43">
        <v>4</v>
      </c>
      <c r="E103" s="44"/>
      <c r="F103" s="74">
        <f t="shared" si="2"/>
        <v>0</v>
      </c>
    </row>
    <row r="104" spans="1:6" ht="15.75" thickBot="1" x14ac:dyDescent="0.3">
      <c r="A104" s="211"/>
      <c r="B104" s="211"/>
      <c r="C104" s="211"/>
      <c r="D104" s="211"/>
      <c r="E104" s="211"/>
      <c r="F104" s="211"/>
    </row>
    <row r="105" spans="1:6" ht="21" thickBot="1" x14ac:dyDescent="0.35">
      <c r="A105" s="82" t="s">
        <v>202</v>
      </c>
      <c r="B105" s="83"/>
      <c r="C105" s="84"/>
      <c r="D105" s="84"/>
      <c r="E105" s="83"/>
      <c r="F105" s="85">
        <f>SUM(F11:F103)*12</f>
        <v>0</v>
      </c>
    </row>
    <row r="106" spans="1:6" ht="21" thickBot="1" x14ac:dyDescent="0.35">
      <c r="A106" s="82" t="s">
        <v>198</v>
      </c>
      <c r="B106" s="83"/>
      <c r="C106" s="84"/>
      <c r="D106" s="84"/>
      <c r="E106" s="83"/>
      <c r="F106" s="85">
        <f>4*F105</f>
        <v>0</v>
      </c>
    </row>
    <row r="108" spans="1:6" x14ac:dyDescent="0.25">
      <c r="A108" s="122" t="s">
        <v>127</v>
      </c>
      <c r="B108" s="122"/>
    </row>
    <row r="109" spans="1:6" x14ac:dyDescent="0.25">
      <c r="A109" s="1" t="s">
        <v>204</v>
      </c>
    </row>
  </sheetData>
  <sheetProtection password="CC06" sheet="1" objects="1" scenarios="1"/>
  <customSheetViews>
    <customSheetView guid="{9FDF6A1F-9F86-4B19-9796-42FFA98E9863}">
      <selection activeCell="C106" sqref="C106"/>
      <pageMargins left="0.7" right="0.7" top="0.78740157499999996" bottom="0.78740157499999996" header="0.3" footer="0.3"/>
      <pageSetup paperSize="9" orientation="portrait" r:id="rId1"/>
    </customSheetView>
    <customSheetView guid="{515245E8-FA6D-4760-8F8C-DC1AAB368624}">
      <selection activeCell="C106" sqref="C106"/>
      <pageMargins left="0.7" right="0.7" top="0.78740157499999996" bottom="0.78740157499999996" header="0.3" footer="0.3"/>
      <pageSetup paperSize="9" orientation="portrait" r:id="rId2"/>
    </customSheetView>
    <customSheetView guid="{38EEF61D-D2B4-4051-B2AE-1D7F0CF254EB}">
      <selection activeCell="A17" sqref="A17"/>
      <pageMargins left="0.7" right="0.7" top="0.78740157499999996" bottom="0.78740157499999996" header="0.3" footer="0.3"/>
      <pageSetup paperSize="9" orientation="portrait" r:id="rId3"/>
    </customSheetView>
  </customSheetViews>
  <mergeCells count="9">
    <mergeCell ref="A104:F104"/>
    <mergeCell ref="A3:F3"/>
    <mergeCell ref="A4:F4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42" zoomScaleNormal="100" workbookViewId="0">
      <selection activeCell="J54" sqref="J54"/>
    </sheetView>
  </sheetViews>
  <sheetFormatPr defaultRowHeight="15" x14ac:dyDescent="0.25"/>
  <cols>
    <col min="1" max="1" width="68.28515625" style="1" customWidth="1"/>
    <col min="2" max="2" width="11.5703125" style="1" customWidth="1"/>
    <col min="3" max="3" width="9.140625" style="1"/>
    <col min="4" max="5" width="12.42578125" style="1" customWidth="1"/>
    <col min="6" max="6" width="10.85546875" style="1" customWidth="1"/>
    <col min="7" max="7" width="10.85546875" style="1" bestFit="1" customWidth="1"/>
    <col min="8" max="16384" width="9.140625" style="1"/>
  </cols>
  <sheetData>
    <row r="1" spans="1:7" ht="15.75" x14ac:dyDescent="0.25">
      <c r="E1" s="234"/>
      <c r="F1" s="234"/>
    </row>
    <row r="2" spans="1:7" ht="16.5" thickBot="1" x14ac:dyDescent="0.3">
      <c r="F2" s="15"/>
      <c r="G2" s="207" t="s">
        <v>217</v>
      </c>
    </row>
    <row r="3" spans="1:7" ht="18" x14ac:dyDescent="0.25">
      <c r="A3" s="239" t="s">
        <v>18</v>
      </c>
      <c r="B3" s="240"/>
      <c r="C3" s="240"/>
      <c r="D3" s="240"/>
      <c r="E3" s="240"/>
      <c r="F3" s="240"/>
      <c r="G3" s="241"/>
    </row>
    <row r="4" spans="1:7" ht="15.75" thickBot="1" x14ac:dyDescent="0.3">
      <c r="A4" s="242" t="s">
        <v>19</v>
      </c>
      <c r="B4" s="243"/>
      <c r="C4" s="243"/>
      <c r="D4" s="243"/>
      <c r="E4" s="243"/>
      <c r="F4" s="243"/>
      <c r="G4" s="244"/>
    </row>
    <row r="5" spans="1:7" ht="15.75" thickBot="1" x14ac:dyDescent="0.3">
      <c r="A5" s="86"/>
      <c r="B5" s="86"/>
      <c r="C5" s="32"/>
      <c r="D5" s="86"/>
      <c r="E5" s="86"/>
      <c r="F5" s="32"/>
      <c r="G5" s="32"/>
    </row>
    <row r="6" spans="1:7" x14ac:dyDescent="0.25">
      <c r="A6" s="218" t="s">
        <v>12</v>
      </c>
      <c r="B6" s="245"/>
      <c r="C6" s="221" t="s">
        <v>13</v>
      </c>
      <c r="D6" s="224" t="s">
        <v>2</v>
      </c>
      <c r="E6" s="221" t="s">
        <v>40</v>
      </c>
      <c r="F6" s="221" t="s">
        <v>15</v>
      </c>
      <c r="G6" s="229" t="s">
        <v>20</v>
      </c>
    </row>
    <row r="7" spans="1:7" x14ac:dyDescent="0.25">
      <c r="A7" s="219"/>
      <c r="B7" s="246"/>
      <c r="C7" s="222"/>
      <c r="D7" s="225"/>
      <c r="E7" s="227"/>
      <c r="F7" s="248"/>
      <c r="G7" s="230"/>
    </row>
    <row r="8" spans="1:7" ht="15.75" thickBot="1" x14ac:dyDescent="0.3">
      <c r="A8" s="220"/>
      <c r="B8" s="247"/>
      <c r="C8" s="223"/>
      <c r="D8" s="226"/>
      <c r="E8" s="228"/>
      <c r="F8" s="249"/>
      <c r="G8" s="231"/>
    </row>
    <row r="9" spans="1:7" x14ac:dyDescent="0.25">
      <c r="A9" s="87" t="s">
        <v>98</v>
      </c>
      <c r="B9" s="88"/>
      <c r="C9" s="89"/>
      <c r="D9" s="90"/>
      <c r="E9" s="91"/>
      <c r="F9" s="92"/>
      <c r="G9" s="93"/>
    </row>
    <row r="10" spans="1:7" x14ac:dyDescent="0.25">
      <c r="A10" s="251" t="s">
        <v>21</v>
      </c>
      <c r="B10" s="252"/>
      <c r="C10" s="94"/>
      <c r="D10" s="95"/>
      <c r="E10" s="95"/>
      <c r="F10" s="94"/>
      <c r="G10" s="96"/>
    </row>
    <row r="11" spans="1:7" x14ac:dyDescent="0.25">
      <c r="A11" s="253" t="s">
        <v>41</v>
      </c>
      <c r="B11" s="254"/>
      <c r="C11" s="42">
        <v>423.29</v>
      </c>
      <c r="D11" s="39" t="s">
        <v>17</v>
      </c>
      <c r="E11" s="39">
        <v>2</v>
      </c>
      <c r="F11" s="57"/>
      <c r="G11" s="45">
        <f>(C11*E11)*F11</f>
        <v>0</v>
      </c>
    </row>
    <row r="12" spans="1:7" x14ac:dyDescent="0.25">
      <c r="A12" s="255" t="s">
        <v>22</v>
      </c>
      <c r="B12" s="256"/>
      <c r="C12" s="256"/>
      <c r="D12" s="256"/>
      <c r="E12" s="256"/>
      <c r="F12" s="256"/>
      <c r="G12" s="97"/>
    </row>
    <row r="13" spans="1:7" x14ac:dyDescent="0.25">
      <c r="A13" s="253" t="s">
        <v>177</v>
      </c>
      <c r="B13" s="254"/>
      <c r="C13" s="42">
        <v>952.78</v>
      </c>
      <c r="D13" s="39" t="s">
        <v>17</v>
      </c>
      <c r="E13" s="39">
        <v>2</v>
      </c>
      <c r="F13" s="44"/>
      <c r="G13" s="45">
        <f>(C13*E13)*F13</f>
        <v>0</v>
      </c>
    </row>
    <row r="14" spans="1:7" x14ac:dyDescent="0.25">
      <c r="A14" s="257" t="s">
        <v>176</v>
      </c>
      <c r="B14" s="258"/>
      <c r="C14" s="42">
        <v>207.02</v>
      </c>
      <c r="D14" s="39" t="s">
        <v>17</v>
      </c>
      <c r="E14" s="39">
        <v>1</v>
      </c>
      <c r="F14" s="44"/>
      <c r="G14" s="45">
        <f>(C14*E14)*F14</f>
        <v>0</v>
      </c>
    </row>
    <row r="15" spans="1:7" x14ac:dyDescent="0.25">
      <c r="A15" s="259" t="s">
        <v>99</v>
      </c>
      <c r="B15" s="260"/>
      <c r="C15" s="42">
        <v>100</v>
      </c>
      <c r="D15" s="39" t="s">
        <v>17</v>
      </c>
      <c r="E15" s="39">
        <v>1</v>
      </c>
      <c r="F15" s="44"/>
      <c r="G15" s="45">
        <f>(C15*E15)*F15</f>
        <v>0</v>
      </c>
    </row>
    <row r="16" spans="1:7" x14ac:dyDescent="0.25">
      <c r="A16" s="232" t="s">
        <v>23</v>
      </c>
      <c r="B16" s="233"/>
      <c r="C16" s="42">
        <v>98.4</v>
      </c>
      <c r="D16" s="39" t="s">
        <v>17</v>
      </c>
      <c r="E16" s="39">
        <v>1</v>
      </c>
      <c r="F16" s="44"/>
      <c r="G16" s="45">
        <f t="shared" ref="G16:G22" si="0">(C16*E16)*F16</f>
        <v>0</v>
      </c>
    </row>
    <row r="17" spans="1:7" x14ac:dyDescent="0.25">
      <c r="A17" s="80" t="s">
        <v>178</v>
      </c>
      <c r="B17" s="98"/>
      <c r="C17" s="42">
        <v>98.4</v>
      </c>
      <c r="D17" s="39" t="s">
        <v>17</v>
      </c>
      <c r="E17" s="39">
        <v>1</v>
      </c>
      <c r="F17" s="44"/>
      <c r="G17" s="45">
        <f t="shared" si="0"/>
        <v>0</v>
      </c>
    </row>
    <row r="18" spans="1:7" x14ac:dyDescent="0.25">
      <c r="A18" s="80" t="s">
        <v>100</v>
      </c>
      <c r="B18" s="98"/>
      <c r="C18" s="42">
        <v>430.38</v>
      </c>
      <c r="D18" s="39" t="s">
        <v>17</v>
      </c>
      <c r="E18" s="39">
        <v>4</v>
      </c>
      <c r="F18" s="44"/>
      <c r="G18" s="45">
        <f>(C18*E18)*F18</f>
        <v>0</v>
      </c>
    </row>
    <row r="19" spans="1:7" x14ac:dyDescent="0.25">
      <c r="A19" s="232" t="s">
        <v>24</v>
      </c>
      <c r="B19" s="233"/>
      <c r="C19" s="42">
        <v>138.4</v>
      </c>
      <c r="D19" s="39" t="s">
        <v>17</v>
      </c>
      <c r="E19" s="39">
        <v>2</v>
      </c>
      <c r="F19" s="44"/>
      <c r="G19" s="45">
        <f t="shared" si="0"/>
        <v>0</v>
      </c>
    </row>
    <row r="20" spans="1:7" x14ac:dyDescent="0.25">
      <c r="A20" s="237" t="s">
        <v>101</v>
      </c>
      <c r="B20" s="238"/>
      <c r="C20" s="42">
        <v>165</v>
      </c>
      <c r="D20" s="39" t="s">
        <v>17</v>
      </c>
      <c r="E20" s="39">
        <v>2</v>
      </c>
      <c r="F20" s="44"/>
      <c r="G20" s="45">
        <f>(C20*E20)*F20</f>
        <v>0</v>
      </c>
    </row>
    <row r="21" spans="1:7" x14ac:dyDescent="0.25">
      <c r="A21" s="232" t="s">
        <v>102</v>
      </c>
      <c r="B21" s="233"/>
      <c r="C21" s="43">
        <v>400</v>
      </c>
      <c r="D21" s="42" t="s">
        <v>10</v>
      </c>
      <c r="E21" s="43">
        <v>1</v>
      </c>
      <c r="F21" s="44"/>
      <c r="G21" s="45">
        <f t="shared" si="0"/>
        <v>0</v>
      </c>
    </row>
    <row r="22" spans="1:7" x14ac:dyDescent="0.25">
      <c r="A22" s="232" t="s">
        <v>103</v>
      </c>
      <c r="B22" s="233"/>
      <c r="C22" s="43">
        <v>2400</v>
      </c>
      <c r="D22" s="42" t="s">
        <v>10</v>
      </c>
      <c r="E22" s="43">
        <v>1</v>
      </c>
      <c r="F22" s="44"/>
      <c r="G22" s="45">
        <f t="shared" si="0"/>
        <v>0</v>
      </c>
    </row>
    <row r="23" spans="1:7" x14ac:dyDescent="0.25">
      <c r="A23" s="232" t="s">
        <v>104</v>
      </c>
      <c r="B23" s="233"/>
      <c r="C23" s="42"/>
      <c r="D23" s="42"/>
      <c r="E23" s="43"/>
      <c r="F23" s="47"/>
      <c r="G23" s="45"/>
    </row>
    <row r="24" spans="1:7" x14ac:dyDescent="0.25">
      <c r="A24" s="232" t="s">
        <v>105</v>
      </c>
      <c r="B24" s="233"/>
      <c r="C24" s="42">
        <v>531.53</v>
      </c>
      <c r="D24" s="42" t="s">
        <v>17</v>
      </c>
      <c r="E24" s="43">
        <v>1</v>
      </c>
      <c r="F24" s="44"/>
      <c r="G24" s="45">
        <f>(C24*E24)*F24</f>
        <v>0</v>
      </c>
    </row>
    <row r="25" spans="1:7" ht="29.25" customHeight="1" x14ac:dyDescent="0.25">
      <c r="A25" s="235" t="s">
        <v>106</v>
      </c>
      <c r="B25" s="236"/>
      <c r="C25" s="68">
        <v>1</v>
      </c>
      <c r="D25" s="68" t="s">
        <v>7</v>
      </c>
      <c r="E25" s="65">
        <v>30</v>
      </c>
      <c r="F25" s="44"/>
      <c r="G25" s="99">
        <f>(C25*E25)*F25</f>
        <v>0</v>
      </c>
    </row>
    <row r="26" spans="1:7" x14ac:dyDescent="0.25">
      <c r="A26" s="232" t="s">
        <v>107</v>
      </c>
      <c r="B26" s="233"/>
      <c r="C26" s="42">
        <v>485</v>
      </c>
      <c r="D26" s="42" t="s">
        <v>17</v>
      </c>
      <c r="E26" s="43">
        <v>2</v>
      </c>
      <c r="F26" s="44"/>
      <c r="G26" s="45">
        <f>(C26*E26)*F26</f>
        <v>0</v>
      </c>
    </row>
    <row r="27" spans="1:7" x14ac:dyDescent="0.25">
      <c r="A27" s="237" t="s">
        <v>108</v>
      </c>
      <c r="B27" s="238"/>
      <c r="C27" s="42">
        <v>638</v>
      </c>
      <c r="D27" s="42" t="s">
        <v>17</v>
      </c>
      <c r="E27" s="43">
        <v>2</v>
      </c>
      <c r="F27" s="44"/>
      <c r="G27" s="45">
        <f>(C27*E27)*F27</f>
        <v>0</v>
      </c>
    </row>
    <row r="28" spans="1:7" x14ac:dyDescent="0.25">
      <c r="A28" s="232" t="s">
        <v>109</v>
      </c>
      <c r="B28" s="233"/>
      <c r="C28" s="42"/>
      <c r="D28" s="42"/>
      <c r="E28" s="43"/>
      <c r="F28" s="48"/>
      <c r="G28" s="45"/>
    </row>
    <row r="29" spans="1:7" x14ac:dyDescent="0.25">
      <c r="A29" s="232" t="s">
        <v>179</v>
      </c>
      <c r="B29" s="233"/>
      <c r="C29" s="42">
        <v>123.75</v>
      </c>
      <c r="D29" s="42" t="s">
        <v>17</v>
      </c>
      <c r="E29" s="43">
        <v>2</v>
      </c>
      <c r="F29" s="44"/>
      <c r="G29" s="45">
        <f t="shared" ref="G29:G35" si="1">(C29*E29)*F29</f>
        <v>0</v>
      </c>
    </row>
    <row r="30" spans="1:7" x14ac:dyDescent="0.25">
      <c r="A30" s="232" t="s">
        <v>180</v>
      </c>
      <c r="B30" s="233"/>
      <c r="C30" s="42">
        <v>133.4</v>
      </c>
      <c r="D30" s="42" t="s">
        <v>17</v>
      </c>
      <c r="E30" s="43">
        <v>2</v>
      </c>
      <c r="F30" s="44"/>
      <c r="G30" s="45">
        <f t="shared" si="1"/>
        <v>0</v>
      </c>
    </row>
    <row r="31" spans="1:7" x14ac:dyDescent="0.25">
      <c r="A31" s="232" t="s">
        <v>110</v>
      </c>
      <c r="B31" s="233"/>
      <c r="C31" s="42">
        <v>44.4</v>
      </c>
      <c r="D31" s="42" t="s">
        <v>17</v>
      </c>
      <c r="E31" s="43">
        <v>2</v>
      </c>
      <c r="F31" s="44"/>
      <c r="G31" s="45">
        <f t="shared" si="1"/>
        <v>0</v>
      </c>
    </row>
    <row r="32" spans="1:7" x14ac:dyDescent="0.25">
      <c r="A32" s="232" t="s">
        <v>111</v>
      </c>
      <c r="B32" s="233"/>
      <c r="C32" s="42">
        <v>310</v>
      </c>
      <c r="D32" s="42" t="s">
        <v>17</v>
      </c>
      <c r="E32" s="43">
        <v>2</v>
      </c>
      <c r="F32" s="44"/>
      <c r="G32" s="45">
        <f t="shared" si="1"/>
        <v>0</v>
      </c>
    </row>
    <row r="33" spans="1:7" x14ac:dyDescent="0.25">
      <c r="A33" s="232" t="s">
        <v>112</v>
      </c>
      <c r="B33" s="233"/>
      <c r="C33" s="42">
        <v>226.8</v>
      </c>
      <c r="D33" s="42" t="s">
        <v>17</v>
      </c>
      <c r="E33" s="43">
        <v>2</v>
      </c>
      <c r="F33" s="44"/>
      <c r="G33" s="45">
        <f t="shared" si="1"/>
        <v>0</v>
      </c>
    </row>
    <row r="34" spans="1:7" x14ac:dyDescent="0.25">
      <c r="A34" s="232" t="s">
        <v>113</v>
      </c>
      <c r="B34" s="233"/>
      <c r="C34" s="42">
        <v>73.900000000000006</v>
      </c>
      <c r="D34" s="42" t="s">
        <v>17</v>
      </c>
      <c r="E34" s="43">
        <v>2</v>
      </c>
      <c r="F34" s="44"/>
      <c r="G34" s="45">
        <f>(C34*E34)*F34</f>
        <v>0</v>
      </c>
    </row>
    <row r="35" spans="1:7" x14ac:dyDescent="0.25">
      <c r="A35" s="232" t="s">
        <v>114</v>
      </c>
      <c r="B35" s="233"/>
      <c r="C35" s="42">
        <v>35.9</v>
      </c>
      <c r="D35" s="42" t="s">
        <v>17</v>
      </c>
      <c r="E35" s="43">
        <v>2</v>
      </c>
      <c r="F35" s="44"/>
      <c r="G35" s="45">
        <f t="shared" si="1"/>
        <v>0</v>
      </c>
    </row>
    <row r="36" spans="1:7" x14ac:dyDescent="0.25">
      <c r="A36" s="232" t="s">
        <v>115</v>
      </c>
      <c r="B36" s="233"/>
      <c r="C36" s="42"/>
      <c r="D36" s="42"/>
      <c r="E36" s="43"/>
      <c r="F36" s="48"/>
      <c r="G36" s="45"/>
    </row>
    <row r="37" spans="1:7" x14ac:dyDescent="0.25">
      <c r="A37" s="237" t="s">
        <v>116</v>
      </c>
      <c r="B37" s="238"/>
      <c r="C37" s="42">
        <v>154</v>
      </c>
      <c r="D37" s="42" t="s">
        <v>17</v>
      </c>
      <c r="E37" s="43">
        <v>1</v>
      </c>
      <c r="F37" s="44"/>
      <c r="G37" s="45">
        <f>(C37*E37)*F37</f>
        <v>0</v>
      </c>
    </row>
    <row r="38" spans="1:7" x14ac:dyDescent="0.25">
      <c r="A38" s="80" t="s">
        <v>117</v>
      </c>
      <c r="B38" s="98"/>
      <c r="C38" s="42">
        <v>33.4</v>
      </c>
      <c r="D38" s="42" t="s">
        <v>17</v>
      </c>
      <c r="E38" s="43">
        <v>1</v>
      </c>
      <c r="F38" s="44"/>
      <c r="G38" s="45">
        <f>(C38*E38)*F38</f>
        <v>0</v>
      </c>
    </row>
    <row r="39" spans="1:7" x14ac:dyDescent="0.25">
      <c r="A39" s="100" t="s">
        <v>118</v>
      </c>
      <c r="B39" s="101"/>
      <c r="C39" s="102">
        <v>10.34</v>
      </c>
      <c r="D39" s="102" t="s">
        <v>17</v>
      </c>
      <c r="E39" s="103">
        <v>1</v>
      </c>
      <c r="F39" s="44"/>
      <c r="G39" s="104">
        <f>(C39*E39)*F39</f>
        <v>0</v>
      </c>
    </row>
    <row r="40" spans="1:7" x14ac:dyDescent="0.25">
      <c r="A40" s="80" t="s">
        <v>119</v>
      </c>
      <c r="B40" s="98"/>
      <c r="C40" s="42"/>
      <c r="D40" s="42"/>
      <c r="E40" s="43"/>
      <c r="F40" s="44"/>
      <c r="G40" s="45"/>
    </row>
    <row r="41" spans="1:7" x14ac:dyDescent="0.25">
      <c r="A41" s="80" t="s">
        <v>120</v>
      </c>
      <c r="B41" s="98"/>
      <c r="C41" s="102">
        <v>70</v>
      </c>
      <c r="D41" s="102" t="s">
        <v>30</v>
      </c>
      <c r="E41" s="103">
        <v>4</v>
      </c>
      <c r="F41" s="105"/>
      <c r="G41" s="104">
        <f>(C41*E41)*F41</f>
        <v>0</v>
      </c>
    </row>
    <row r="42" spans="1:7" x14ac:dyDescent="0.25">
      <c r="A42" s="80" t="s">
        <v>121</v>
      </c>
      <c r="B42" s="98"/>
      <c r="C42" s="102">
        <v>6</v>
      </c>
      <c r="D42" s="102" t="s">
        <v>10</v>
      </c>
      <c r="E42" s="103">
        <v>4</v>
      </c>
      <c r="F42" s="105"/>
      <c r="G42" s="104">
        <f>(C42*E42)*F42</f>
        <v>0</v>
      </c>
    </row>
    <row r="43" spans="1:7" x14ac:dyDescent="0.25">
      <c r="A43" s="100" t="s">
        <v>181</v>
      </c>
      <c r="B43" s="101"/>
      <c r="C43" s="102">
        <v>30</v>
      </c>
      <c r="D43" s="102" t="s">
        <v>29</v>
      </c>
      <c r="E43" s="103">
        <v>4</v>
      </c>
      <c r="F43" s="105"/>
      <c r="G43" s="104">
        <f>(C43*E43)*F43</f>
        <v>0</v>
      </c>
    </row>
    <row r="44" spans="1:7" x14ac:dyDescent="0.25">
      <c r="A44" s="166" t="s">
        <v>190</v>
      </c>
      <c r="B44" s="167"/>
      <c r="C44" s="168">
        <v>1</v>
      </c>
      <c r="D44" s="168" t="s">
        <v>10</v>
      </c>
      <c r="E44" s="169">
        <v>40</v>
      </c>
      <c r="F44" s="170"/>
      <c r="G44" s="171">
        <f>(C44*E44)*F44</f>
        <v>0</v>
      </c>
    </row>
    <row r="45" spans="1:7" x14ac:dyDescent="0.25">
      <c r="A45" s="166" t="s">
        <v>182</v>
      </c>
      <c r="B45" s="167"/>
      <c r="C45" s="174">
        <v>40</v>
      </c>
      <c r="D45" s="168" t="s">
        <v>17</v>
      </c>
      <c r="E45" s="169">
        <v>2</v>
      </c>
      <c r="F45" s="170"/>
      <c r="G45" s="171">
        <f t="shared" ref="G45:G47" si="2">(C45*E45)*F45</f>
        <v>0</v>
      </c>
    </row>
    <row r="46" spans="1:7" x14ac:dyDescent="0.25">
      <c r="A46" s="166" t="s">
        <v>193</v>
      </c>
      <c r="B46" s="167"/>
      <c r="C46" s="174">
        <v>45</v>
      </c>
      <c r="D46" s="168" t="s">
        <v>17</v>
      </c>
      <c r="E46" s="169">
        <v>2</v>
      </c>
      <c r="F46" s="170"/>
      <c r="G46" s="171">
        <f t="shared" si="2"/>
        <v>0</v>
      </c>
    </row>
    <row r="47" spans="1:7" x14ac:dyDescent="0.25">
      <c r="A47" s="166" t="s">
        <v>191</v>
      </c>
      <c r="B47" s="167"/>
      <c r="C47" s="174">
        <v>1</v>
      </c>
      <c r="D47" s="168" t="s">
        <v>183</v>
      </c>
      <c r="E47" s="169">
        <v>20</v>
      </c>
      <c r="F47" s="170"/>
      <c r="G47" s="171">
        <f t="shared" si="2"/>
        <v>0</v>
      </c>
    </row>
    <row r="48" spans="1:7" ht="15.75" thickBot="1" x14ac:dyDescent="0.3">
      <c r="A48" s="166" t="s">
        <v>192</v>
      </c>
      <c r="B48" s="167"/>
      <c r="C48" s="174">
        <v>277.77999999999997</v>
      </c>
      <c r="D48" s="168" t="s">
        <v>17</v>
      </c>
      <c r="E48" s="169">
        <v>1</v>
      </c>
      <c r="F48" s="170"/>
      <c r="G48" s="171">
        <f>C48*F48</f>
        <v>0</v>
      </c>
    </row>
    <row r="49" spans="1:7" x14ac:dyDescent="0.25">
      <c r="A49" s="106" t="s">
        <v>122</v>
      </c>
      <c r="B49" s="107"/>
      <c r="C49" s="108"/>
      <c r="D49" s="108"/>
      <c r="E49" s="109"/>
      <c r="F49" s="108"/>
      <c r="G49" s="110"/>
    </row>
    <row r="50" spans="1:7" x14ac:dyDescent="0.25">
      <c r="A50" s="80" t="s">
        <v>123</v>
      </c>
      <c r="B50" s="98"/>
      <c r="C50" s="42"/>
      <c r="D50" s="42"/>
      <c r="E50" s="43"/>
      <c r="F50" s="68"/>
      <c r="G50" s="45"/>
    </row>
    <row r="51" spans="1:7" x14ac:dyDescent="0.25">
      <c r="A51" s="80" t="s">
        <v>124</v>
      </c>
      <c r="B51" s="98"/>
      <c r="C51" s="42">
        <v>20.75</v>
      </c>
      <c r="D51" s="42" t="s">
        <v>17</v>
      </c>
      <c r="E51" s="43">
        <v>120</v>
      </c>
      <c r="F51" s="44"/>
      <c r="G51" s="45">
        <f>(C51*E51)*F51</f>
        <v>0</v>
      </c>
    </row>
    <row r="52" spans="1:7" x14ac:dyDescent="0.25">
      <c r="A52" s="80" t="s">
        <v>184</v>
      </c>
      <c r="B52" s="98"/>
      <c r="C52" s="42">
        <v>98.8</v>
      </c>
      <c r="D52" s="42" t="s">
        <v>17</v>
      </c>
      <c r="E52" s="43">
        <v>120</v>
      </c>
      <c r="F52" s="44"/>
      <c r="G52" s="45">
        <f>(C52*E52)*F52</f>
        <v>0</v>
      </c>
    </row>
    <row r="53" spans="1:7" x14ac:dyDescent="0.25">
      <c r="A53" s="80" t="s">
        <v>185</v>
      </c>
      <c r="B53" s="98"/>
      <c r="C53" s="42">
        <v>5</v>
      </c>
      <c r="D53" s="42" t="s">
        <v>17</v>
      </c>
      <c r="E53" s="43">
        <v>120</v>
      </c>
      <c r="F53" s="44"/>
      <c r="G53" s="45">
        <f>(C53*E53)*F53</f>
        <v>0</v>
      </c>
    </row>
    <row r="54" spans="1:7" x14ac:dyDescent="0.25">
      <c r="A54" s="80" t="s">
        <v>125</v>
      </c>
      <c r="B54" s="98"/>
      <c r="C54" s="42"/>
      <c r="D54" s="42"/>
      <c r="E54" s="43"/>
      <c r="F54" s="48"/>
      <c r="G54" s="45"/>
    </row>
    <row r="55" spans="1:7" x14ac:dyDescent="0.25">
      <c r="A55" s="80" t="s">
        <v>36</v>
      </c>
      <c r="B55" s="98"/>
      <c r="C55" s="42">
        <v>4</v>
      </c>
      <c r="D55" s="42" t="s">
        <v>17</v>
      </c>
      <c r="E55" s="43">
        <v>120</v>
      </c>
      <c r="F55" s="44"/>
      <c r="G55" s="45">
        <f>(C55*E55)*F55</f>
        <v>0</v>
      </c>
    </row>
    <row r="56" spans="1:7" x14ac:dyDescent="0.25">
      <c r="A56" s="80" t="s">
        <v>184</v>
      </c>
      <c r="B56" s="98"/>
      <c r="C56" s="42">
        <v>28.03</v>
      </c>
      <c r="D56" s="42" t="s">
        <v>17</v>
      </c>
      <c r="E56" s="43">
        <v>120</v>
      </c>
      <c r="F56" s="44"/>
      <c r="G56" s="45">
        <f>(C56*E56)*F56</f>
        <v>0</v>
      </c>
    </row>
    <row r="57" spans="1:7" x14ac:dyDescent="0.25">
      <c r="A57" s="80" t="s">
        <v>186</v>
      </c>
      <c r="B57" s="98"/>
      <c r="C57" s="42"/>
      <c r="D57" s="42"/>
      <c r="E57" s="43"/>
      <c r="F57" s="48"/>
      <c r="G57" s="45"/>
    </row>
    <row r="58" spans="1:7" ht="15.75" thickBot="1" x14ac:dyDescent="0.3">
      <c r="A58" s="80" t="s">
        <v>126</v>
      </c>
      <c r="B58" s="98"/>
      <c r="C58" s="42">
        <v>57.6</v>
      </c>
      <c r="D58" s="42" t="s">
        <v>17</v>
      </c>
      <c r="E58" s="43">
        <v>120</v>
      </c>
      <c r="F58" s="44"/>
      <c r="G58" s="45">
        <f>(C58*E58)*F58</f>
        <v>0</v>
      </c>
    </row>
    <row r="59" spans="1:7" ht="15.75" thickBot="1" x14ac:dyDescent="0.3">
      <c r="A59" s="250"/>
      <c r="B59" s="250"/>
      <c r="C59" s="111"/>
      <c r="D59" s="111"/>
      <c r="E59" s="112"/>
      <c r="F59" s="111"/>
      <c r="G59" s="113"/>
    </row>
    <row r="60" spans="1:7" ht="21" thickBot="1" x14ac:dyDescent="0.35">
      <c r="A60" s="114" t="s">
        <v>42</v>
      </c>
      <c r="B60" s="115"/>
      <c r="C60" s="116"/>
      <c r="D60" s="117"/>
      <c r="E60" s="117"/>
      <c r="F60" s="118"/>
      <c r="G60" s="85">
        <f>SUM(G11:G58)</f>
        <v>0</v>
      </c>
    </row>
    <row r="61" spans="1:7" ht="21" thickBot="1" x14ac:dyDescent="0.35">
      <c r="A61" s="114" t="s">
        <v>197</v>
      </c>
      <c r="B61" s="115"/>
      <c r="C61" s="116"/>
      <c r="D61" s="117"/>
      <c r="E61" s="117"/>
      <c r="F61" s="118"/>
      <c r="G61" s="85">
        <f>G60*4</f>
        <v>0</v>
      </c>
    </row>
    <row r="62" spans="1:7" x14ac:dyDescent="0.25">
      <c r="A62" s="192"/>
      <c r="B62" s="192"/>
      <c r="C62" s="193"/>
      <c r="D62" s="192"/>
      <c r="E62" s="86"/>
      <c r="F62" s="32"/>
      <c r="G62" s="32"/>
    </row>
    <row r="63" spans="1:7" x14ac:dyDescent="0.25">
      <c r="A63" s="194" t="s">
        <v>207</v>
      </c>
      <c r="B63" s="195"/>
      <c r="C63" s="196"/>
      <c r="D63" s="195"/>
      <c r="E63" s="120"/>
      <c r="F63" s="121"/>
      <c r="G63" s="119"/>
    </row>
    <row r="64" spans="1:7" x14ac:dyDescent="0.25">
      <c r="A64" s="197" t="s">
        <v>127</v>
      </c>
      <c r="B64" s="197"/>
      <c r="C64" s="198"/>
      <c r="D64" s="197"/>
      <c r="E64" s="122"/>
      <c r="F64" s="123"/>
      <c r="G64" s="123"/>
    </row>
    <row r="65" spans="1:4" x14ac:dyDescent="0.25">
      <c r="A65" s="199"/>
      <c r="B65" s="199"/>
      <c r="C65" s="199"/>
      <c r="D65" s="199"/>
    </row>
    <row r="66" spans="1:4" x14ac:dyDescent="0.25">
      <c r="A66" s="199" t="s">
        <v>208</v>
      </c>
      <c r="B66" s="199"/>
      <c r="C66" s="199"/>
      <c r="D66" s="199"/>
    </row>
    <row r="67" spans="1:4" x14ac:dyDescent="0.25">
      <c r="A67" s="199" t="s">
        <v>203</v>
      </c>
      <c r="B67" s="199"/>
      <c r="C67" s="199"/>
      <c r="D67" s="199"/>
    </row>
    <row r="68" spans="1:4" x14ac:dyDescent="0.25">
      <c r="A68" s="199"/>
      <c r="B68" s="199"/>
      <c r="C68" s="199"/>
      <c r="D68" s="199"/>
    </row>
    <row r="69" spans="1:4" x14ac:dyDescent="0.25">
      <c r="A69" s="199" t="s">
        <v>221</v>
      </c>
      <c r="B69" s="199"/>
      <c r="C69" s="199"/>
      <c r="D69" s="199"/>
    </row>
    <row r="70" spans="1:4" x14ac:dyDescent="0.25">
      <c r="A70" s="199"/>
      <c r="B70" s="199"/>
      <c r="C70" s="199"/>
      <c r="D70" s="199"/>
    </row>
    <row r="71" spans="1:4" x14ac:dyDescent="0.25">
      <c r="A71" s="199" t="s">
        <v>204</v>
      </c>
      <c r="B71" s="199"/>
      <c r="C71" s="199"/>
      <c r="D71" s="199"/>
    </row>
  </sheetData>
  <sheetProtection password="CC06" sheet="1" objects="1" scenarios="1"/>
  <customSheetViews>
    <customSheetView guid="{9FDF6A1F-9F86-4B19-9796-42FFA98E9863}" topLeftCell="A28">
      <selection activeCell="F55" sqref="F55"/>
      <pageMargins left="0.7" right="0.7" top="0.78740157499999996" bottom="0.78740157499999996" header="0.3" footer="0.3"/>
      <pageSetup paperSize="9" orientation="portrait" r:id="rId1"/>
    </customSheetView>
    <customSheetView guid="{515245E8-FA6D-4760-8F8C-DC1AAB368624}" topLeftCell="A28">
      <selection activeCell="F55" sqref="F55"/>
      <pageMargins left="0.7" right="0.7" top="0.78740157499999996" bottom="0.78740157499999996" header="0.3" footer="0.3"/>
      <pageSetup paperSize="9" orientation="portrait" r:id="rId2"/>
    </customSheetView>
    <customSheetView guid="{38EEF61D-D2B4-4051-B2AE-1D7F0CF254EB}" topLeftCell="A19">
      <selection activeCell="B42" sqref="B42"/>
      <pageMargins left="0.7" right="0.7" top="0.78740157499999996" bottom="0.78740157499999996" header="0.3" footer="0.3"/>
      <pageSetup paperSize="9" orientation="portrait" r:id="rId3"/>
    </customSheetView>
  </customSheetViews>
  <mergeCells count="36">
    <mergeCell ref="A59:B59"/>
    <mergeCell ref="A10:B10"/>
    <mergeCell ref="A11:B11"/>
    <mergeCell ref="A12:F12"/>
    <mergeCell ref="A13:B13"/>
    <mergeCell ref="A16:B16"/>
    <mergeCell ref="A34:B34"/>
    <mergeCell ref="A35:B35"/>
    <mergeCell ref="A36:B36"/>
    <mergeCell ref="A37:B37"/>
    <mergeCell ref="A29:B29"/>
    <mergeCell ref="A30:B30"/>
    <mergeCell ref="A14:B14"/>
    <mergeCell ref="A15:B15"/>
    <mergeCell ref="A20:B20"/>
    <mergeCell ref="F6:F8"/>
    <mergeCell ref="A32:B32"/>
    <mergeCell ref="C6:C8"/>
    <mergeCell ref="A24:B24"/>
    <mergeCell ref="E6:E8"/>
    <mergeCell ref="G6:G8"/>
    <mergeCell ref="A31:B31"/>
    <mergeCell ref="D6:D8"/>
    <mergeCell ref="A33:B33"/>
    <mergeCell ref="E1:F1"/>
    <mergeCell ref="A25:B25"/>
    <mergeCell ref="A26:B26"/>
    <mergeCell ref="A27:B27"/>
    <mergeCell ref="A28:B28"/>
    <mergeCell ref="A19:B19"/>
    <mergeCell ref="A21:B21"/>
    <mergeCell ref="A22:B22"/>
    <mergeCell ref="A23:B23"/>
    <mergeCell ref="A3:G3"/>
    <mergeCell ref="A4:G4"/>
    <mergeCell ref="A6:B8"/>
  </mergeCells>
  <pageMargins left="0.7" right="0.7" top="0.78740157499999996" bottom="0.78740157499999996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R14" sqref="R14"/>
    </sheetView>
  </sheetViews>
  <sheetFormatPr defaultRowHeight="15" x14ac:dyDescent="0.25"/>
  <cols>
    <col min="1" max="1" width="50.28515625" style="1" customWidth="1"/>
    <col min="2" max="2" width="14.5703125" style="1" customWidth="1"/>
    <col min="3" max="16384" width="9.140625" style="1"/>
  </cols>
  <sheetData>
    <row r="1" spans="1:6" ht="15.75" x14ac:dyDescent="0.25">
      <c r="E1" s="234"/>
      <c r="F1" s="234"/>
    </row>
    <row r="2" spans="1:6" ht="15.75" thickBot="1" x14ac:dyDescent="0.3">
      <c r="A2" s="1" t="s">
        <v>47</v>
      </c>
      <c r="F2" s="207" t="s">
        <v>218</v>
      </c>
    </row>
    <row r="3" spans="1:6" ht="18.75" thickBot="1" x14ac:dyDescent="0.3">
      <c r="A3" s="261" t="s">
        <v>128</v>
      </c>
      <c r="B3" s="262"/>
      <c r="C3" s="262"/>
      <c r="D3" s="262"/>
      <c r="E3" s="262"/>
      <c r="F3" s="263"/>
    </row>
    <row r="4" spans="1:6" ht="15.75" thickBot="1" x14ac:dyDescent="0.3">
      <c r="A4" s="124"/>
      <c r="B4" s="86"/>
      <c r="C4" s="86"/>
      <c r="D4" s="86"/>
      <c r="E4" s="86"/>
      <c r="F4" s="125"/>
    </row>
    <row r="5" spans="1:6" ht="60.75" thickBot="1" x14ac:dyDescent="0.3">
      <c r="A5" s="126" t="s">
        <v>1</v>
      </c>
      <c r="B5" s="127" t="s">
        <v>129</v>
      </c>
      <c r="C5" s="127" t="s">
        <v>2</v>
      </c>
      <c r="D5" s="127" t="s">
        <v>15</v>
      </c>
      <c r="E5" s="127" t="s">
        <v>16</v>
      </c>
      <c r="F5" s="128" t="s">
        <v>20</v>
      </c>
    </row>
    <row r="6" spans="1:6" x14ac:dyDescent="0.25">
      <c r="A6" s="129" t="s">
        <v>130</v>
      </c>
      <c r="B6" s="130"/>
      <c r="C6" s="130"/>
      <c r="D6" s="130"/>
      <c r="E6" s="130"/>
      <c r="F6" s="131"/>
    </row>
    <row r="7" spans="1:6" ht="26.25" x14ac:dyDescent="0.25">
      <c r="A7" s="132" t="s">
        <v>187</v>
      </c>
      <c r="B7" s="133">
        <v>460</v>
      </c>
      <c r="C7" s="134" t="s">
        <v>10</v>
      </c>
      <c r="D7" s="135"/>
      <c r="E7" s="136">
        <f t="shared" ref="E7:E18" si="0">B7*D7</f>
        <v>0</v>
      </c>
      <c r="F7" s="137">
        <f t="shared" ref="F7:F18" si="1">E7*12</f>
        <v>0</v>
      </c>
    </row>
    <row r="8" spans="1:6" ht="26.25" x14ac:dyDescent="0.25">
      <c r="A8" s="132" t="s">
        <v>131</v>
      </c>
      <c r="B8" s="133">
        <v>8</v>
      </c>
      <c r="C8" s="134" t="s">
        <v>132</v>
      </c>
      <c r="D8" s="135"/>
      <c r="E8" s="136">
        <f t="shared" si="0"/>
        <v>0</v>
      </c>
      <c r="F8" s="137">
        <f t="shared" si="1"/>
        <v>0</v>
      </c>
    </row>
    <row r="9" spans="1:6" x14ac:dyDescent="0.25">
      <c r="A9" s="138" t="s">
        <v>133</v>
      </c>
      <c r="B9" s="133">
        <v>15</v>
      </c>
      <c r="C9" s="134" t="s">
        <v>25</v>
      </c>
      <c r="D9" s="135"/>
      <c r="E9" s="136">
        <f t="shared" si="0"/>
        <v>0</v>
      </c>
      <c r="F9" s="137">
        <f t="shared" si="1"/>
        <v>0</v>
      </c>
    </row>
    <row r="10" spans="1:6" x14ac:dyDescent="0.25">
      <c r="A10" s="139" t="s">
        <v>134</v>
      </c>
      <c r="B10" s="133">
        <v>18</v>
      </c>
      <c r="C10" s="134" t="s">
        <v>10</v>
      </c>
      <c r="D10" s="135"/>
      <c r="E10" s="140">
        <f t="shared" si="0"/>
        <v>0</v>
      </c>
      <c r="F10" s="141">
        <f t="shared" si="1"/>
        <v>0</v>
      </c>
    </row>
    <row r="11" spans="1:6" ht="26.25" x14ac:dyDescent="0.25">
      <c r="A11" s="142" t="s">
        <v>135</v>
      </c>
      <c r="B11" s="133">
        <v>260</v>
      </c>
      <c r="C11" s="134" t="s">
        <v>10</v>
      </c>
      <c r="D11" s="143"/>
      <c r="E11" s="140">
        <f t="shared" si="0"/>
        <v>0</v>
      </c>
      <c r="F11" s="144">
        <f t="shared" si="1"/>
        <v>0</v>
      </c>
    </row>
    <row r="12" spans="1:6" x14ac:dyDescent="0.25">
      <c r="A12" s="142" t="s">
        <v>194</v>
      </c>
      <c r="B12" s="133">
        <v>5</v>
      </c>
      <c r="C12" s="134" t="s">
        <v>10</v>
      </c>
      <c r="D12" s="143"/>
      <c r="E12" s="140">
        <f t="shared" si="0"/>
        <v>0</v>
      </c>
      <c r="F12" s="144">
        <f t="shared" si="1"/>
        <v>0</v>
      </c>
    </row>
    <row r="13" spans="1:6" x14ac:dyDescent="0.25">
      <c r="A13" s="142" t="s">
        <v>195</v>
      </c>
      <c r="B13" s="133">
        <v>2</v>
      </c>
      <c r="C13" s="134" t="s">
        <v>10</v>
      </c>
      <c r="D13" s="143"/>
      <c r="E13" s="140">
        <f t="shared" si="0"/>
        <v>0</v>
      </c>
      <c r="F13" s="144">
        <f t="shared" si="1"/>
        <v>0</v>
      </c>
    </row>
    <row r="14" spans="1:6" x14ac:dyDescent="0.25">
      <c r="A14" s="138" t="s">
        <v>136</v>
      </c>
      <c r="B14" s="133">
        <v>2</v>
      </c>
      <c r="C14" s="134" t="s">
        <v>10</v>
      </c>
      <c r="D14" s="135"/>
      <c r="E14" s="140">
        <f t="shared" si="0"/>
        <v>0</v>
      </c>
      <c r="F14" s="141">
        <f t="shared" si="1"/>
        <v>0</v>
      </c>
    </row>
    <row r="15" spans="1:6" x14ac:dyDescent="0.25">
      <c r="A15" s="145" t="s">
        <v>43</v>
      </c>
      <c r="B15" s="133">
        <v>1</v>
      </c>
      <c r="C15" s="42" t="s">
        <v>10</v>
      </c>
      <c r="D15" s="208"/>
      <c r="E15" s="140">
        <f>B15*D15</f>
        <v>0</v>
      </c>
      <c r="F15" s="141">
        <f t="shared" si="1"/>
        <v>0</v>
      </c>
    </row>
    <row r="16" spans="1:6" x14ac:dyDescent="0.25">
      <c r="A16" s="146" t="s">
        <v>137</v>
      </c>
      <c r="B16" s="147">
        <v>2</v>
      </c>
      <c r="C16" s="148" t="s">
        <v>29</v>
      </c>
      <c r="D16" s="209"/>
      <c r="E16" s="136">
        <f>B16*D16</f>
        <v>0</v>
      </c>
      <c r="F16" s="137">
        <f t="shared" si="1"/>
        <v>0</v>
      </c>
    </row>
    <row r="17" spans="1:6" x14ac:dyDescent="0.25">
      <c r="A17" s="145" t="s">
        <v>138</v>
      </c>
      <c r="B17" s="133">
        <v>2</v>
      </c>
      <c r="C17" s="42" t="s">
        <v>10</v>
      </c>
      <c r="D17" s="208"/>
      <c r="E17" s="140">
        <f>B17*D17</f>
        <v>0</v>
      </c>
      <c r="F17" s="141">
        <f t="shared" si="1"/>
        <v>0</v>
      </c>
    </row>
    <row r="18" spans="1:6" ht="15.75" thickBot="1" x14ac:dyDescent="0.3">
      <c r="A18" s="149" t="s">
        <v>139</v>
      </c>
      <c r="B18" s="150">
        <v>14</v>
      </c>
      <c r="C18" s="151" t="s">
        <v>10</v>
      </c>
      <c r="D18" s="210"/>
      <c r="E18" s="152">
        <f t="shared" si="0"/>
        <v>0</v>
      </c>
      <c r="F18" s="153">
        <f t="shared" si="1"/>
        <v>0</v>
      </c>
    </row>
    <row r="19" spans="1:6" ht="16.5" thickBot="1" x14ac:dyDescent="0.3">
      <c r="A19" s="154" t="s">
        <v>26</v>
      </c>
      <c r="B19" s="155"/>
      <c r="C19" s="155"/>
      <c r="D19" s="156"/>
      <c r="E19" s="157">
        <f>SUM(E7:E18)</f>
        <v>0</v>
      </c>
      <c r="F19" s="158"/>
    </row>
    <row r="20" spans="1:6" ht="18.75" thickBot="1" x14ac:dyDescent="0.3">
      <c r="A20" s="159" t="s">
        <v>27</v>
      </c>
      <c r="B20" s="160"/>
      <c r="C20" s="160"/>
      <c r="D20" s="161"/>
      <c r="E20" s="162"/>
      <c r="F20" s="163">
        <f>SUM(F7:F18)</f>
        <v>0</v>
      </c>
    </row>
    <row r="21" spans="1:6" ht="18.75" thickBot="1" x14ac:dyDescent="0.3">
      <c r="A21" s="175" t="s">
        <v>196</v>
      </c>
      <c r="B21" s="176"/>
      <c r="C21" s="176"/>
      <c r="D21" s="177"/>
      <c r="E21" s="178"/>
      <c r="F21" s="179">
        <f>F20*4</f>
        <v>0</v>
      </c>
    </row>
    <row r="22" spans="1:6" x14ac:dyDescent="0.25">
      <c r="A22" s="164" t="s">
        <v>140</v>
      </c>
      <c r="B22"/>
      <c r="C22"/>
      <c r="D22"/>
      <c r="E22"/>
      <c r="F22" s="165"/>
    </row>
    <row r="23" spans="1:6" x14ac:dyDescent="0.25">
      <c r="A23" t="s">
        <v>141</v>
      </c>
      <c r="B23"/>
      <c r="C23"/>
      <c r="D23"/>
      <c r="E23"/>
      <c r="F23"/>
    </row>
    <row r="24" spans="1:6" x14ac:dyDescent="0.25">
      <c r="A24" s="1" t="s">
        <v>205</v>
      </c>
    </row>
  </sheetData>
  <customSheetViews>
    <customSheetView guid="{9FDF6A1F-9F86-4B19-9796-42FFA98E9863}">
      <selection activeCell="D7" sqref="D7:D16"/>
      <pageMargins left="0.7" right="0.7" top="0.78740157499999996" bottom="0.78740157499999996" header="0.3" footer="0.3"/>
      <pageSetup paperSize="9" orientation="portrait" r:id="rId1"/>
    </customSheetView>
    <customSheetView guid="{515245E8-FA6D-4760-8F8C-DC1AAB368624}">
      <selection activeCell="D7" sqref="D7:D16"/>
      <pageMargins left="0.7" right="0.7" top="0.78740157499999996" bottom="0.78740157499999996" header="0.3" footer="0.3"/>
      <pageSetup paperSize="9" orientation="portrait" r:id="rId2"/>
    </customSheetView>
    <customSheetView guid="{38EEF61D-D2B4-4051-B2AE-1D7F0CF254EB}">
      <selection activeCell="D7" sqref="D7:D16"/>
      <pageMargins left="0.7" right="0.7" top="0.78740157499999996" bottom="0.78740157499999996" header="0.3" footer="0.3"/>
      <pageSetup paperSize="9" orientation="portrait" r:id="rId3"/>
    </customSheetView>
  </customSheetViews>
  <mergeCells count="2">
    <mergeCell ref="E1:F1"/>
    <mergeCell ref="A3:F3"/>
  </mergeCells>
  <pageMargins left="0.7" right="0.7" top="0.78740157499999996" bottom="0.78740157499999996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6" sqref="D6:D15"/>
    </sheetView>
  </sheetViews>
  <sheetFormatPr defaultRowHeight="15" x14ac:dyDescent="0.25"/>
  <cols>
    <col min="1" max="1" width="60.5703125" style="1" customWidth="1"/>
    <col min="2" max="2" width="9.140625" style="1"/>
    <col min="3" max="3" width="14.42578125" style="1" customWidth="1"/>
    <col min="4" max="4" width="19.42578125" style="1" customWidth="1"/>
    <col min="5" max="5" width="11.85546875" style="1" customWidth="1"/>
    <col min="6" max="16384" width="9.140625" style="1"/>
  </cols>
  <sheetData>
    <row r="1" spans="1:5" ht="16.5" thickBot="1" x14ac:dyDescent="0.3">
      <c r="A1" s="24" t="s">
        <v>47</v>
      </c>
      <c r="B1" s="24"/>
      <c r="C1" s="24"/>
      <c r="D1" s="267" t="s">
        <v>219</v>
      </c>
      <c r="E1" s="267"/>
    </row>
    <row r="2" spans="1:5" ht="20.25" customHeight="1" x14ac:dyDescent="0.25">
      <c r="A2" s="268" t="s">
        <v>44</v>
      </c>
      <c r="B2" s="269"/>
      <c r="C2" s="269"/>
      <c r="D2" s="269"/>
      <c r="E2" s="270"/>
    </row>
    <row r="3" spans="1:5" ht="24" thickBot="1" x14ac:dyDescent="0.3">
      <c r="A3" s="271" t="s">
        <v>0</v>
      </c>
      <c r="B3" s="272"/>
      <c r="C3" s="272"/>
      <c r="D3" s="272"/>
      <c r="E3" s="273"/>
    </row>
    <row r="4" spans="1:5" ht="68.25" thickBot="1" x14ac:dyDescent="0.3">
      <c r="A4" s="17" t="s">
        <v>1</v>
      </c>
      <c r="B4" s="18" t="s">
        <v>2</v>
      </c>
      <c r="C4" s="18" t="s">
        <v>3</v>
      </c>
      <c r="D4" s="18" t="s">
        <v>4</v>
      </c>
      <c r="E4" s="19" t="s">
        <v>5</v>
      </c>
    </row>
    <row r="5" spans="1:5" ht="15.75" x14ac:dyDescent="0.25">
      <c r="A5" s="25" t="s">
        <v>6</v>
      </c>
      <c r="B5" s="26"/>
      <c r="C5" s="27"/>
      <c r="D5" s="27"/>
      <c r="E5" s="28"/>
    </row>
    <row r="6" spans="1:5" ht="24" x14ac:dyDescent="0.25">
      <c r="A6" s="2" t="s">
        <v>188</v>
      </c>
      <c r="B6" s="20" t="s">
        <v>28</v>
      </c>
      <c r="C6" s="21">
        <v>104</v>
      </c>
      <c r="D6" s="105"/>
      <c r="E6" s="29">
        <f>C6*D6*4</f>
        <v>0</v>
      </c>
    </row>
    <row r="7" spans="1:5" ht="24" x14ac:dyDescent="0.25">
      <c r="A7" s="2" t="s">
        <v>189</v>
      </c>
      <c r="B7" s="20" t="s">
        <v>28</v>
      </c>
      <c r="C7" s="21">
        <v>104</v>
      </c>
      <c r="D7" s="105"/>
      <c r="E7" s="29">
        <f t="shared" ref="E7:E15" si="0">C7*D7*4</f>
        <v>0</v>
      </c>
    </row>
    <row r="8" spans="1:5" x14ac:dyDescent="0.25">
      <c r="A8" s="2" t="s">
        <v>199</v>
      </c>
      <c r="B8" s="20" t="s">
        <v>28</v>
      </c>
      <c r="C8" s="21">
        <v>52</v>
      </c>
      <c r="D8" s="105"/>
      <c r="E8" s="29">
        <f t="shared" si="0"/>
        <v>0</v>
      </c>
    </row>
    <row r="9" spans="1:5" x14ac:dyDescent="0.25">
      <c r="A9" s="2" t="s">
        <v>200</v>
      </c>
      <c r="B9" s="20" t="s">
        <v>28</v>
      </c>
      <c r="C9" s="21">
        <v>12</v>
      </c>
      <c r="D9" s="105"/>
      <c r="E9" s="29">
        <f t="shared" si="0"/>
        <v>0</v>
      </c>
    </row>
    <row r="10" spans="1:5" x14ac:dyDescent="0.25">
      <c r="A10" s="2" t="s">
        <v>142</v>
      </c>
      <c r="B10" s="20" t="s">
        <v>29</v>
      </c>
      <c r="C10" s="21">
        <v>8000</v>
      </c>
      <c r="D10" s="105"/>
      <c r="E10" s="29">
        <f t="shared" si="0"/>
        <v>0</v>
      </c>
    </row>
    <row r="11" spans="1:5" x14ac:dyDescent="0.25">
      <c r="A11" s="30" t="s">
        <v>143</v>
      </c>
      <c r="B11" s="20" t="s">
        <v>29</v>
      </c>
      <c r="C11" s="21">
        <v>50</v>
      </c>
      <c r="D11" s="105"/>
      <c r="E11" s="29">
        <f t="shared" si="0"/>
        <v>0</v>
      </c>
    </row>
    <row r="12" spans="1:5" x14ac:dyDescent="0.25">
      <c r="A12" s="31" t="s">
        <v>144</v>
      </c>
      <c r="B12" s="20" t="s">
        <v>29</v>
      </c>
      <c r="C12" s="21">
        <v>500</v>
      </c>
      <c r="D12" s="105"/>
      <c r="E12" s="29">
        <f t="shared" si="0"/>
        <v>0</v>
      </c>
    </row>
    <row r="13" spans="1:5" x14ac:dyDescent="0.25">
      <c r="A13" s="31" t="s">
        <v>45</v>
      </c>
      <c r="B13" s="20" t="s">
        <v>29</v>
      </c>
      <c r="C13" s="21">
        <v>50</v>
      </c>
      <c r="D13" s="105"/>
      <c r="E13" s="29">
        <f t="shared" si="0"/>
        <v>0</v>
      </c>
    </row>
    <row r="14" spans="1:5" x14ac:dyDescent="0.25">
      <c r="A14" s="31" t="s">
        <v>46</v>
      </c>
      <c r="B14" s="20" t="s">
        <v>29</v>
      </c>
      <c r="C14" s="21">
        <v>50</v>
      </c>
      <c r="D14" s="105"/>
      <c r="E14" s="29">
        <f t="shared" si="0"/>
        <v>0</v>
      </c>
    </row>
    <row r="15" spans="1:5" ht="24" x14ac:dyDescent="0.25">
      <c r="A15" s="2" t="s">
        <v>145</v>
      </c>
      <c r="B15" s="20" t="s">
        <v>29</v>
      </c>
      <c r="C15" s="21">
        <v>30</v>
      </c>
      <c r="D15" s="105"/>
      <c r="E15" s="29">
        <f t="shared" si="0"/>
        <v>0</v>
      </c>
    </row>
    <row r="16" spans="1:5" ht="15.75" thickBot="1" x14ac:dyDescent="0.3">
      <c r="A16" s="180" t="s">
        <v>8</v>
      </c>
      <c r="B16" s="181"/>
      <c r="C16" s="182"/>
      <c r="D16" s="183"/>
      <c r="E16" s="184">
        <f>SUM(E6:E15)</f>
        <v>0</v>
      </c>
    </row>
    <row r="17" spans="1:5" ht="16.5" thickBot="1" x14ac:dyDescent="0.3">
      <c r="A17" s="264" t="s">
        <v>9</v>
      </c>
      <c r="B17" s="265"/>
      <c r="C17" s="265"/>
      <c r="D17" s="266"/>
      <c r="E17" s="185">
        <f>E16</f>
        <v>0</v>
      </c>
    </row>
    <row r="20" spans="1:5" x14ac:dyDescent="0.25">
      <c r="A20" s="1" t="s">
        <v>206</v>
      </c>
    </row>
    <row r="21" spans="1:5" x14ac:dyDescent="0.25">
      <c r="A21" s="1" t="s">
        <v>204</v>
      </c>
    </row>
  </sheetData>
  <sheetProtection password="CC06" sheet="1" objects="1" scenarios="1"/>
  <customSheetViews>
    <customSheetView guid="{9FDF6A1F-9F86-4B19-9796-42FFA98E9863}">
      <selection activeCell="A21" sqref="A21"/>
      <pageMargins left="0.7" right="0.7" top="0.78740157499999996" bottom="0.78740157499999996" header="0.3" footer="0.3"/>
    </customSheetView>
    <customSheetView guid="{515245E8-FA6D-4760-8F8C-DC1AAB368624}">
      <selection activeCell="A21" sqref="A21"/>
      <pageMargins left="0.7" right="0.7" top="0.78740157499999996" bottom="0.78740157499999996" header="0.3" footer="0.3"/>
    </customSheetView>
    <customSheetView guid="{38EEF61D-D2B4-4051-B2AE-1D7F0CF254EB}">
      <selection activeCell="A20" sqref="A20"/>
      <pageMargins left="0.7" right="0.7" top="0.78740157499999996" bottom="0.78740157499999996" header="0.3" footer="0.3"/>
    </customSheetView>
  </customSheetViews>
  <mergeCells count="4">
    <mergeCell ref="A17:D17"/>
    <mergeCell ref="D1:E1"/>
    <mergeCell ref="A2:E2"/>
    <mergeCell ref="A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E6" sqref="E6:E13"/>
    </sheetView>
  </sheetViews>
  <sheetFormatPr defaultRowHeight="15" x14ac:dyDescent="0.25"/>
  <cols>
    <col min="1" max="1" width="9.140625" style="1"/>
    <col min="2" max="2" width="40.5703125" style="1" customWidth="1"/>
    <col min="3" max="3" width="9.140625" style="1"/>
    <col min="4" max="4" width="14" style="1" customWidth="1"/>
    <col min="5" max="5" width="15.85546875" style="1" customWidth="1"/>
    <col min="6" max="6" width="18.7109375" style="1" customWidth="1"/>
    <col min="7" max="16384" width="9.140625" style="1"/>
  </cols>
  <sheetData>
    <row r="1" spans="2:6" ht="15.75" thickBot="1" x14ac:dyDescent="0.3">
      <c r="B1" s="3" t="s">
        <v>47</v>
      </c>
      <c r="C1" s="3"/>
      <c r="D1" s="3"/>
      <c r="E1" s="274" t="s">
        <v>220</v>
      </c>
      <c r="F1" s="274"/>
    </row>
    <row r="2" spans="2:6" ht="20.25" x14ac:dyDescent="0.25">
      <c r="B2" s="275" t="s">
        <v>147</v>
      </c>
      <c r="C2" s="276"/>
      <c r="D2" s="276"/>
      <c r="E2" s="276"/>
      <c r="F2" s="277"/>
    </row>
    <row r="3" spans="2:6" ht="23.25" thickBot="1" x14ac:dyDescent="0.3">
      <c r="B3" s="278" t="s">
        <v>0</v>
      </c>
      <c r="C3" s="279"/>
      <c r="D3" s="279"/>
      <c r="E3" s="279"/>
      <c r="F3" s="280"/>
    </row>
    <row r="4" spans="2:6" ht="32.25" thickBot="1" x14ac:dyDescent="0.3"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2:6" ht="15.75" x14ac:dyDescent="0.25">
      <c r="B5" s="7" t="s">
        <v>1</v>
      </c>
      <c r="C5" s="8"/>
      <c r="D5" s="9"/>
      <c r="E5" s="9"/>
      <c r="F5" s="10"/>
    </row>
    <row r="6" spans="2:6" x14ac:dyDescent="0.25">
      <c r="B6" s="11" t="s">
        <v>148</v>
      </c>
      <c r="C6" s="12" t="s">
        <v>10</v>
      </c>
      <c r="D6" s="13">
        <v>150</v>
      </c>
      <c r="E6" s="143"/>
      <c r="F6" s="14">
        <f>D6*E6*4</f>
        <v>0</v>
      </c>
    </row>
    <row r="7" spans="2:6" x14ac:dyDescent="0.25">
      <c r="B7" s="11" t="s">
        <v>149</v>
      </c>
      <c r="C7" s="12" t="s">
        <v>10</v>
      </c>
      <c r="D7" s="13">
        <v>150</v>
      </c>
      <c r="E7" s="143"/>
      <c r="F7" s="14">
        <f t="shared" ref="F7:F12" si="0">D7*E7*4</f>
        <v>0</v>
      </c>
    </row>
    <row r="8" spans="2:6" x14ac:dyDescent="0.25">
      <c r="B8" s="11" t="s">
        <v>150</v>
      </c>
      <c r="C8" s="12" t="s">
        <v>10</v>
      </c>
      <c r="D8" s="13">
        <v>150</v>
      </c>
      <c r="E8" s="143"/>
      <c r="F8" s="14">
        <f t="shared" si="0"/>
        <v>0</v>
      </c>
    </row>
    <row r="9" spans="2:6" x14ac:dyDescent="0.25">
      <c r="B9" s="11" t="s">
        <v>151</v>
      </c>
      <c r="C9" s="12" t="s">
        <v>10</v>
      </c>
      <c r="D9" s="13">
        <v>150</v>
      </c>
      <c r="E9" s="143"/>
      <c r="F9" s="14">
        <f t="shared" si="0"/>
        <v>0</v>
      </c>
    </row>
    <row r="10" spans="2:6" x14ac:dyDescent="0.25">
      <c r="B10" s="11" t="s">
        <v>152</v>
      </c>
      <c r="C10" s="12" t="s">
        <v>10</v>
      </c>
      <c r="D10" s="13">
        <v>150</v>
      </c>
      <c r="E10" s="143"/>
      <c r="F10" s="14">
        <f t="shared" si="0"/>
        <v>0</v>
      </c>
    </row>
    <row r="11" spans="2:6" x14ac:dyDescent="0.25">
      <c r="B11" s="11" t="s">
        <v>153</v>
      </c>
      <c r="C11" s="12" t="s">
        <v>10</v>
      </c>
      <c r="D11" s="13">
        <v>150</v>
      </c>
      <c r="E11" s="143"/>
      <c r="F11" s="14">
        <f t="shared" si="0"/>
        <v>0</v>
      </c>
    </row>
    <row r="12" spans="2:6" x14ac:dyDescent="0.25">
      <c r="B12" s="11" t="s">
        <v>154</v>
      </c>
      <c r="C12" s="12" t="s">
        <v>10</v>
      </c>
      <c r="D12" s="13">
        <v>50</v>
      </c>
      <c r="E12" s="143"/>
      <c r="F12" s="14">
        <f t="shared" si="0"/>
        <v>0</v>
      </c>
    </row>
    <row r="13" spans="2:6" x14ac:dyDescent="0.25">
      <c r="B13" s="11" t="s">
        <v>155</v>
      </c>
      <c r="C13" s="12" t="s">
        <v>10</v>
      </c>
      <c r="D13" s="13">
        <v>2</v>
      </c>
      <c r="E13" s="143"/>
      <c r="F13" s="14">
        <f>D13*E13*4</f>
        <v>0</v>
      </c>
    </row>
    <row r="14" spans="2:6" ht="24.75" thickBot="1" x14ac:dyDescent="0.3">
      <c r="B14" s="187" t="s">
        <v>8</v>
      </c>
      <c r="C14" s="188"/>
      <c r="D14" s="186"/>
      <c r="E14" s="189"/>
      <c r="F14" s="191">
        <f>SUM(F6:F13)</f>
        <v>0</v>
      </c>
    </row>
    <row r="15" spans="2:6" ht="16.5" thickBot="1" x14ac:dyDescent="0.3">
      <c r="B15" s="281" t="s">
        <v>9</v>
      </c>
      <c r="C15" s="282"/>
      <c r="D15" s="282"/>
      <c r="E15" s="283"/>
      <c r="F15" s="190">
        <f>F14</f>
        <v>0</v>
      </c>
    </row>
    <row r="18" spans="2:2" x14ac:dyDescent="0.25">
      <c r="B18" s="1" t="s">
        <v>204</v>
      </c>
    </row>
  </sheetData>
  <sheetProtection password="CC06" sheet="1" objects="1" scenarios="1"/>
  <customSheetViews>
    <customSheetView guid="{9FDF6A1F-9F86-4B19-9796-42FFA98E9863}">
      <selection activeCell="D7" sqref="D7"/>
      <pageMargins left="0.7" right="0.7" top="0.78740157499999996" bottom="0.78740157499999996" header="0.3" footer="0.3"/>
    </customSheetView>
    <customSheetView guid="{515245E8-FA6D-4760-8F8C-DC1AAB368624}">
      <selection activeCell="D7" sqref="D7"/>
      <pageMargins left="0.7" right="0.7" top="0.78740157499999996" bottom="0.78740157499999996" header="0.3" footer="0.3"/>
    </customSheetView>
    <customSheetView guid="{38EEF61D-D2B4-4051-B2AE-1D7F0CF254EB}">
      <selection activeCell="B17" sqref="B17"/>
      <pageMargins left="0.7" right="0.7" top="0.78740157499999996" bottom="0.78740157499999996" header="0.3" footer="0.3"/>
    </customSheetView>
  </customSheetViews>
  <mergeCells count="4">
    <mergeCell ref="E1:F1"/>
    <mergeCell ref="B2:F2"/>
    <mergeCell ref="B3:F3"/>
    <mergeCell ref="B15:E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Celková nabídková cena</vt:lpstr>
      <vt:lpstr>Tab.1a</vt:lpstr>
      <vt:lpstr>Tab.1b</vt:lpstr>
      <vt:lpstr>Tab.1c</vt:lpstr>
      <vt:lpstr>Tab.2</vt:lpstr>
      <vt:lpstr>Tab.3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dcterms:created xsi:type="dcterms:W3CDTF">2015-05-21T11:13:01Z</dcterms:created>
  <dcterms:modified xsi:type="dcterms:W3CDTF">2018-02-12T11:07:44Z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-828169290</vt:i4>
  </property>
  <property fmtid="{D5CDD505-2E9C-101B-9397-08002B2CF9AE}" pid="3" name="_NewReviewCycle">
    <vt:lpwstr/>
  </property>
  <property fmtid="{D5CDD505-2E9C-101B-9397-08002B2CF9AE}" pid="4" name="_EmailSubject">
    <vt:lpwstr>Upravený návrh FM smlouvy</vt:lpwstr>
  </property>
  <property fmtid="{D5CDD505-2E9C-101B-9397-08002B2CF9AE}" pid="5" name="_AuthorEmail">
    <vt:lpwstr>Pavel.Novak@cnb.cz</vt:lpwstr>
  </property>
  <property fmtid="{D5CDD505-2E9C-101B-9397-08002B2CF9AE}" pid="6" name="_AuthorEmailDisplayName">
    <vt:lpwstr>Novák Pavel</vt:lpwstr>
  </property>
  <property fmtid="{D5CDD505-2E9C-101B-9397-08002B2CF9AE}" pid="7" name="_ReviewingToolsShownOnce">
    <vt:lpwstr/>
  </property>
</Properties>
</file>