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6570" windowWidth="20730" windowHeight="7305" tabRatio="763"/>
  </bookViews>
  <sheets>
    <sheet name="Celková nabídková cena" sheetId="6" r:id="rId1"/>
    <sheet name="Tab.1A" sheetId="1" r:id="rId2"/>
    <sheet name="Tab.1B" sheetId="2" r:id="rId3"/>
    <sheet name="Tab.1C" sheetId="3" r:id="rId4"/>
    <sheet name="Tab.2" sheetId="4" r:id="rId5"/>
    <sheet name="Tab.3" sheetId="5" r:id="rId6"/>
  </sheets>
  <definedNames>
    <definedName name="_xlnm.Print_Area" localSheetId="1">Tab.1A!$A$1:$H$40</definedName>
    <definedName name="_xlnm.Print_Area" localSheetId="2">Tab.1B!$A$1:$H$46</definedName>
    <definedName name="_xlnm.Print_Area" localSheetId="3">Tab.1C!$A$1:$I$16</definedName>
    <definedName name="_xlnm.Print_Area" localSheetId="4">Tab.2!$A$1:$I$16</definedName>
    <definedName name="_xlnm.Print_Area" localSheetId="5">Tab.3!$A$1:$H$12</definedName>
    <definedName name="Z_7519C29A_F81C_4982_B1E7_965307422325_.wvu.PrintArea" localSheetId="1" hidden="1">Tab.1A!$A$1:$H$40</definedName>
    <definedName name="Z_7519C29A_F81C_4982_B1E7_965307422325_.wvu.PrintArea" localSheetId="2" hidden="1">Tab.1B!$A$1:$H$46</definedName>
    <definedName name="Z_7519C29A_F81C_4982_B1E7_965307422325_.wvu.PrintArea" localSheetId="3" hidden="1">Tab.1C!$A$1:$I$16</definedName>
    <definedName name="Z_7519C29A_F81C_4982_B1E7_965307422325_.wvu.PrintArea" localSheetId="4" hidden="1">Tab.2!$A$1:$I$16</definedName>
    <definedName name="Z_7519C29A_F81C_4982_B1E7_965307422325_.wvu.PrintArea" localSheetId="5" hidden="1">Tab.3!$A$1:$H$12</definedName>
    <definedName name="Z_92E15E10_1B4B_4617_BA26_351AC6DF1CF4_.wvu.PrintArea" localSheetId="1" hidden="1">Tab.1A!$A$1:$H$40</definedName>
    <definedName name="Z_92E15E10_1B4B_4617_BA26_351AC6DF1CF4_.wvu.PrintArea" localSheetId="2" hidden="1">Tab.1B!$A$1:$H$46</definedName>
    <definedName name="Z_92E15E10_1B4B_4617_BA26_351AC6DF1CF4_.wvu.PrintArea" localSheetId="3" hidden="1">Tab.1C!$A$1:$I$16</definedName>
    <definedName name="Z_92E15E10_1B4B_4617_BA26_351AC6DF1CF4_.wvu.PrintArea" localSheetId="4" hidden="1">Tab.2!$A$1:$I$16</definedName>
    <definedName name="Z_92E15E10_1B4B_4617_BA26_351AC6DF1CF4_.wvu.PrintArea" localSheetId="5" hidden="1">Tab.3!$A$1:$H$12</definedName>
    <definedName name="Z_B3CEDDCA_A33E_4013_BCC9_FD3A5E640AFB_.wvu.PrintArea" localSheetId="1" hidden="1">Tab.1A!$A$1:$H$40</definedName>
    <definedName name="Z_B3CEDDCA_A33E_4013_BCC9_FD3A5E640AFB_.wvu.PrintArea" localSheetId="2" hidden="1">Tab.1B!$A$1:$H$46</definedName>
    <definedName name="Z_B3CEDDCA_A33E_4013_BCC9_FD3A5E640AFB_.wvu.PrintArea" localSheetId="3" hidden="1">Tab.1C!$A$1:$I$16</definedName>
    <definedName name="Z_B3CEDDCA_A33E_4013_BCC9_FD3A5E640AFB_.wvu.PrintArea" localSheetId="4" hidden="1">Tab.2!$A$1:$I$16</definedName>
    <definedName name="Z_B3CEDDCA_A33E_4013_BCC9_FD3A5E640AFB_.wvu.PrintArea" localSheetId="5" hidden="1">Tab.3!$A$1:$H$12</definedName>
  </definedNames>
  <calcPr calcId="145621"/>
  <customWorkbookViews>
    <customWorkbookView name="Novák Pavel – osobní zobrazení" guid="{92E15E10-1B4B-4617-BA26-351AC6DF1CF4}" mergeInterval="0" personalView="1" maximized="1" windowWidth="1280" windowHeight="838" tabRatio="763" activeSheetId="5"/>
    <customWorkbookView name="Řehák Martin – osobní zobrazení" guid="{B3CEDDCA-A33E-4013-BCC9-FD3A5E640AFB}" mergeInterval="0" personalView="1" maximized="1" windowWidth="1022" windowHeight="963" tabRatio="763" activeSheetId="1"/>
    <customWorkbookView name="autor – osobní zobrazení" guid="{7519C29A-F81C-4982-B1E7-965307422325}" mergeInterval="0" personalView="1" maximized="1" windowWidth="1916" windowHeight="867" tabRatio="763" activeSheetId="6" showComments="commIndAndComment"/>
  </customWorkbookViews>
</workbook>
</file>

<file path=xl/calcChain.xml><?xml version="1.0" encoding="utf-8"?>
<calcChain xmlns="http://schemas.openxmlformats.org/spreadsheetml/2006/main">
  <c r="G27" i="1" l="1"/>
  <c r="F7" i="5" l="1"/>
  <c r="F6" i="5"/>
  <c r="F7" i="4"/>
  <c r="F8" i="4"/>
  <c r="F9" i="4"/>
  <c r="F10" i="4"/>
  <c r="F11" i="4"/>
  <c r="F6" i="4"/>
  <c r="F6" i="3"/>
  <c r="G6" i="3" s="1"/>
  <c r="F7" i="3"/>
  <c r="G7" i="3" s="1"/>
  <c r="F8" i="3"/>
  <c r="G8" i="3" s="1"/>
  <c r="F9" i="3"/>
  <c r="G9" i="3" s="1"/>
  <c r="F10" i="3"/>
  <c r="G10" i="3" s="1"/>
  <c r="F5" i="3"/>
  <c r="G5" i="3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8" i="2"/>
  <c r="G29" i="1"/>
  <c r="G10" i="1"/>
  <c r="G12" i="1"/>
  <c r="G14" i="1"/>
  <c r="G16" i="1"/>
  <c r="G18" i="1"/>
  <c r="G20" i="1"/>
  <c r="G22" i="1"/>
  <c r="G24" i="1"/>
  <c r="G26" i="1"/>
  <c r="G31" i="1"/>
  <c r="G33" i="1"/>
  <c r="G35" i="1"/>
  <c r="G8" i="1"/>
  <c r="G36" i="1" l="1"/>
  <c r="G37" i="1" s="1"/>
  <c r="G38" i="1" s="1"/>
  <c r="B3" i="6" s="1"/>
  <c r="F11" i="3"/>
  <c r="G12" i="3" s="1"/>
  <c r="G13" i="3" s="1"/>
  <c r="B5" i="6" s="1"/>
  <c r="G31" i="2"/>
  <c r="G32" i="2" s="1"/>
  <c r="B4" i="6" s="1"/>
  <c r="F8" i="5"/>
  <c r="B7" i="6" s="1"/>
  <c r="F12" i="4"/>
  <c r="B6" i="6" s="1"/>
  <c r="B9" i="6" l="1"/>
</calcChain>
</file>

<file path=xl/sharedStrings.xml><?xml version="1.0" encoding="utf-8"?>
<sst xmlns="http://schemas.openxmlformats.org/spreadsheetml/2006/main" count="187" uniqueCount="119">
  <si>
    <t>Cenová tabulka</t>
  </si>
  <si>
    <t>Položka</t>
  </si>
  <si>
    <t>Jednotky</t>
  </si>
  <si>
    <t>Jednotková cena v Kč bez DPH</t>
  </si>
  <si>
    <t>Činnosti</t>
  </si>
  <si>
    <t>hod.</t>
  </si>
  <si>
    <t>ks</t>
  </si>
  <si>
    <t>Členění ploch pravidelného úklidu včetně jednotkových cen a četnosti úklidu</t>
  </si>
  <si>
    <t>Specifikace prostor a povrchů</t>
  </si>
  <si>
    <t>Množství,  výměra [jedn.]</t>
  </si>
  <si>
    <t>Jednotková cena [Kč bez DPH/jedn.]</t>
  </si>
  <si>
    <t>Rozpis prací prováděných nad rámec pravidelného úklidu včetně jednotkových cen</t>
  </si>
  <si>
    <t>1) Čištění koberců</t>
  </si>
  <si>
    <t>Pro údržbu specifických povrchů jsou jejich výrobci doporučeny následující přípravky:</t>
  </si>
  <si>
    <t>linoleum, zdvoj podlaha - výrobky fy. Henkel, Johnson, Tana (vosky),</t>
  </si>
  <si>
    <t>U položek "voskování a polish" jednotková cena zahrnuje odmytí starého a položení nového.</t>
  </si>
  <si>
    <t xml:space="preserve">Položky uvedené v této příloze jsou stanoveny modelově, fakturace probíhá dle skutečnosti. </t>
  </si>
  <si>
    <t>l</t>
  </si>
  <si>
    <t>WC gel osvěžovač vzduchu - ks</t>
  </si>
  <si>
    <t>Uvedené počty kusů jsou stanoveny modelově, fakturace probíhá dle skutečné spotřeby.</t>
  </si>
  <si>
    <t>vývoz</t>
  </si>
  <si>
    <t>Odvoz a likvidace odpadu skartací (2x ročně)</t>
  </si>
  <si>
    <t>kg</t>
  </si>
  <si>
    <t>Péče o zeleň, zahradnické služby</t>
  </si>
  <si>
    <r>
      <t>Pozn</t>
    </r>
    <r>
      <rPr>
        <u/>
        <sz val="10"/>
        <rFont val="Times New Roman"/>
        <family val="1"/>
        <charset val="238"/>
      </rPr>
      <t>.:</t>
    </r>
  </si>
  <si>
    <r>
      <t>Poznámky:</t>
    </r>
    <r>
      <rPr>
        <b/>
        <sz val="10"/>
        <rFont val="Times New Roman"/>
        <family val="1"/>
        <charset val="238"/>
      </rPr>
      <t xml:space="preserve"> </t>
    </r>
  </si>
  <si>
    <t>Plzeň</t>
  </si>
  <si>
    <t>Pravidelný odvoz plastových obalů (nádoba 1100 l - 1x týdně)</t>
  </si>
  <si>
    <t>Pravidelný odvoz separovaného papíru a lepenkových obalů (nádoba 1100 l)</t>
  </si>
  <si>
    <t xml:space="preserve">Mimořádný odvoz a likvidace vyřazeného majetku </t>
  </si>
  <si>
    <t>Mimořádný odvoz a likvidace nebezpečného odpadu -  popis dle přílohy č. 3 smlouvy</t>
  </si>
  <si>
    <t>servisní den</t>
  </si>
  <si>
    <t>bod 17) jedná se o zimní období v době od 6:00 do 17:00 v případě spadu sněhu a zniku náledí</t>
  </si>
  <si>
    <t>hod</t>
  </si>
  <si>
    <t>* cena činností včetně dopravy</t>
  </si>
  <si>
    <t>* cena všech činností včetně dopravy</t>
  </si>
  <si>
    <t>Odvoz, třídění a likvidace odpadu*</t>
  </si>
  <si>
    <t xml:space="preserve"> -chodník LÉTO/ZIMA</t>
  </si>
  <si>
    <t>Práce na výzvu nad rámec pravidelného úklidu (model)*</t>
  </si>
  <si>
    <t>Ručník papírový skládaný ZZ (recykl. jednovrstvý zelený 230x250mm, 33-40g/m2) balení 250 listů</t>
  </si>
  <si>
    <t>Mýdlo tekuté dolévané - ( l)</t>
  </si>
  <si>
    <t>Náplň do hygbagů - ks</t>
  </si>
  <si>
    <t>Desinfekční přípravek na ruce Spirigel, vč. dávkovače</t>
  </si>
  <si>
    <t>Spotřební materiál *</t>
  </si>
  <si>
    <t>* cena spotřebního materiálu včetně dopravy</t>
  </si>
  <si>
    <t>Pravidelný úklid*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</si>
  <si>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</si>
  <si>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 xml:space="preserve"> - okna zdvojená z vnitřní strany (vakuová) vč. fasádních skl. a kovových ploch</t>
  </si>
  <si>
    <t xml:space="preserve"> - prosklené stěny v interiéru (např. řed. část, uni sál, hala)</t>
  </si>
  <si>
    <t>bm</t>
  </si>
  <si>
    <t xml:space="preserve"> - okna zdvojená z vnější strany (vakuová) vč. fasádních skl. ploch (horolez. techn.)</t>
  </si>
  <si>
    <t>4) Čištění plochých střech</t>
  </si>
  <si>
    <t>5) Čištění okapů - bytová část (horolez. techn.)</t>
  </si>
  <si>
    <t>6) Čištění okapových kotlíků - bytová část (horolez. techn.)</t>
  </si>
  <si>
    <t>7) Práce výškové (horolez. techn.)</t>
  </si>
  <si>
    <t>8) Hlavní, boční a bytový vchod - kov + sklo (komplet vč. zádveří a konstrukcí)</t>
  </si>
  <si>
    <t>9) Tubus bytového výtahu (venkovní povrch)</t>
  </si>
  <si>
    <t>10) Tubus bytového výtahu (vnitřní povrch)</t>
  </si>
  <si>
    <t>11) Mytí světel</t>
  </si>
  <si>
    <t>12) Čištění čalounění</t>
  </si>
  <si>
    <t>13) Čištění žaluzií - vertikální (šíře 12,7 cm)</t>
  </si>
  <si>
    <t>14) Úklid po malířích</t>
  </si>
  <si>
    <t>15) Ostatní práce účtované podle počtu skutečně odpracovaných hodin (např. čištění vnitřků lednic, odklízení objemného odpadu z chodeb, kontrola chodníku, "havarijní úklid" včetně úklidu po řemeslnících, …)</t>
  </si>
  <si>
    <t>16) Úklid sněhu ze střechy</t>
  </si>
  <si>
    <t>17) Zajištění schůdnosti chodníku - bez vyžádání, automaticky dle akt. klimat. podmínek</t>
  </si>
  <si>
    <t>18) Pronájem vysokozdvižné plošiny*</t>
  </si>
  <si>
    <t>2) Hlavní, boční a bytový vchod - kov + sklo (komplet vč. zádveří a konstrukcí)</t>
  </si>
  <si>
    <t>4) Chodby</t>
  </si>
  <si>
    <t>Četnost [dnů/měs.]</t>
  </si>
  <si>
    <t>Měsíční náklad [Kč bez DPH]</t>
  </si>
  <si>
    <t>Měsíční náklad úklid</t>
  </si>
  <si>
    <t>Pravidelný úklid celkem - roční náklady</t>
  </si>
  <si>
    <t>Pravidelný úklid celkem - náklady za 4 roky</t>
  </si>
  <si>
    <t>Modelová četnost [úkon/rok]</t>
  </si>
  <si>
    <t>Roční náklad [Kč bez DPH]</t>
  </si>
  <si>
    <t>Práce nad rámec prav. úklidu celkem - roční náklady</t>
  </si>
  <si>
    <t>Práce nad rámec prav. úklidu celkem - náklady za 4 roky</t>
  </si>
  <si>
    <t xml:space="preserve"> - prosklené fasádní stěny vnější (horolez. techn.) - 1/3 celkové plochy***</t>
  </si>
  <si>
    <t>3) Mytí kamenné fasády budovy (horolez. techn.) - 1/3 celkové plochy***</t>
  </si>
  <si>
    <t>2) Mytí oken vč. kov. rámů a parapetů - celková výměra umývaných okenních ploch**</t>
  </si>
  <si>
    <t>*** ve výměře uvedena celková plocha</t>
  </si>
  <si>
    <t>** cena mytí oken a fasády bez zajištění plošiny</t>
  </si>
  <si>
    <t>Modelově stanovené 
jednotky</t>
  </si>
  <si>
    <t>Spotřební materiál celkem - měsíční náklad</t>
  </si>
  <si>
    <t>Spotřební materiál celkem - roční náklad</t>
  </si>
  <si>
    <t>Spotřební materiál celkem - náklady za 4 roky</t>
  </si>
  <si>
    <t>Modelový počet 
jednotek za rok</t>
  </si>
  <si>
    <t>Cena za modelový počet jednotek za 4 roky v Kč bez DPH</t>
  </si>
  <si>
    <t>Celkové náklady za 4 roky v Kč bez DPH</t>
  </si>
  <si>
    <t>Tabulka č. 1a</t>
  </si>
  <si>
    <t>Tabulka č. 1b</t>
  </si>
  <si>
    <t>Tabulka č. 1c</t>
  </si>
  <si>
    <t>Tabulka č. 2</t>
  </si>
  <si>
    <t>Tabulka č. 3</t>
  </si>
  <si>
    <t>Pravidelný odvoz  komunálního odpadu - popis dle přílohy č. 3 smlouvy (2 x nádoba 1100 l - 1x týdně)</t>
  </si>
  <si>
    <t>1) Kanceláře, bankovní hala, peněžní oddělení, personální vchod</t>
  </si>
  <si>
    <t>3) Schodiště</t>
  </si>
  <si>
    <t>5) Učebna</t>
  </si>
  <si>
    <t>6) Výtahy</t>
  </si>
  <si>
    <t>7) Sociální zařízení</t>
  </si>
  <si>
    <t>8) Šatny</t>
  </si>
  <si>
    <t>9) Kuchyňky</t>
  </si>
  <si>
    <t>10) Venkovní plochy</t>
  </si>
  <si>
    <t>11) Trezor, předtrezoří</t>
  </si>
  <si>
    <t>12) Sklady a archivy</t>
  </si>
  <si>
    <t>13) Technické a provozní místnosti, kryt CO</t>
  </si>
  <si>
    <t>14) Ploché střechy</t>
  </si>
  <si>
    <t>Vnější zeleň - činnosti dle přílohy č. 1 smlouvy*</t>
  </si>
  <si>
    <t>Vnitřní zeleň - činnosti dle přílohy č. 1 smlouvy*</t>
  </si>
  <si>
    <t>Celková nabídková cena za místo plnění Plzeň</t>
  </si>
  <si>
    <t>Tab. 1a</t>
  </si>
  <si>
    <t xml:space="preserve">Tab. 1b </t>
  </si>
  <si>
    <t xml:space="preserve">Tab. 1c </t>
  </si>
  <si>
    <t>Tab. 2</t>
  </si>
  <si>
    <t>Tab. 3</t>
  </si>
  <si>
    <t>Celkem v Kč bez DPH</t>
  </si>
  <si>
    <t>!účastník tento list nevyplňuje; ceny se přenášejí automaticky z ostatních listů tabulky!</t>
  </si>
  <si>
    <t>V případě uvedených odkazů na obchodní názvy zadavatel výslovně připouští rovnocenné řešení.</t>
  </si>
  <si>
    <t>toaletní papír malý, bílý, dvouvrstvý (20 - 25m, celulóza) -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</si>
</sst>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9"/>
        <bgColor indexed="2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0" fontId="4" fillId="0" borderId="0"/>
    <xf numFmtId="0" fontId="1" fillId="0" borderId="0"/>
    <xf numFmtId="164" fontId="1" fillId="0" borderId="0"/>
    <xf numFmtId="0" fontId="3" fillId="0" borderId="0"/>
    <xf numFmtId="0" fontId="2" fillId="0" borderId="0"/>
    <xf numFmtId="164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217">
    <xf numFmtId="0" fontId="0" fillId="0" borderId="0" xfId="0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6" fillId="0" borderId="7" xfId="0" applyFont="1" applyFill="1" applyBorder="1" applyProtection="1"/>
    <xf numFmtId="0" fontId="6" fillId="0" borderId="7" xfId="0" applyFont="1" applyBorder="1" applyProtection="1"/>
    <xf numFmtId="0" fontId="20" fillId="0" borderId="0" xfId="26" applyFont="1" applyProtection="1"/>
    <xf numFmtId="0" fontId="6" fillId="0" borderId="0" xfId="0" applyFont="1" applyAlignment="1" applyProtection="1">
      <alignment horizontal="center"/>
    </xf>
    <xf numFmtId="44" fontId="11" fillId="0" borderId="0" xfId="2" applyFont="1" applyAlignment="1" applyProtection="1">
      <alignment horizontal="left"/>
    </xf>
    <xf numFmtId="0" fontId="10" fillId="0" borderId="14" xfId="0" applyFont="1" applyFill="1" applyBorder="1" applyAlignment="1" applyProtection="1"/>
    <xf numFmtId="4" fontId="10" fillId="0" borderId="15" xfId="0" applyNumberFormat="1" applyFont="1" applyFill="1" applyBorder="1" applyAlignment="1" applyProtection="1">
      <alignment horizontal="center"/>
    </xf>
    <xf numFmtId="4" fontId="10" fillId="0" borderId="1" xfId="0" applyNumberFormat="1" applyFont="1" applyFill="1" applyBorder="1" applyAlignment="1" applyProtection="1">
      <alignment horizontal="center"/>
    </xf>
    <xf numFmtId="4" fontId="10" fillId="0" borderId="1" xfId="0" applyNumberFormat="1" applyFont="1" applyBorder="1" applyAlignment="1" applyProtection="1">
      <alignment horizontal="center"/>
    </xf>
    <xf numFmtId="0" fontId="10" fillId="0" borderId="7" xfId="0" applyFont="1" applyFill="1" applyBorder="1" applyAlignment="1" applyProtection="1"/>
    <xf numFmtId="3" fontId="10" fillId="0" borderId="1" xfId="0" applyNumberFormat="1" applyFont="1" applyFill="1" applyBorder="1" applyAlignment="1" applyProtection="1">
      <alignment horizontal="center"/>
    </xf>
    <xf numFmtId="0" fontId="10" fillId="0" borderId="7" xfId="26" applyFont="1" applyFill="1" applyBorder="1" applyProtection="1"/>
    <xf numFmtId="0" fontId="1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11" fillId="0" borderId="31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/>
    </xf>
    <xf numFmtId="0" fontId="15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vertic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4" fontId="10" fillId="0" borderId="11" xfId="0" applyNumberFormat="1" applyFont="1" applyBorder="1" applyAlignment="1" applyProtection="1">
      <alignment horizontal="center" vertical="center" wrapText="1"/>
    </xf>
    <xf numFmtId="0" fontId="10" fillId="0" borderId="10" xfId="26" applyFont="1" applyFill="1" applyBorder="1" applyProtection="1"/>
    <xf numFmtId="4" fontId="10" fillId="0" borderId="11" xfId="0" applyNumberFormat="1" applyFont="1" applyFill="1" applyBorder="1" applyAlignment="1" applyProtection="1">
      <alignment horizontal="center"/>
    </xf>
    <xf numFmtId="4" fontId="10" fillId="0" borderId="11" xfId="0" applyNumberFormat="1" applyFont="1" applyBorder="1" applyAlignment="1" applyProtection="1">
      <alignment horizontal="center"/>
    </xf>
    <xf numFmtId="0" fontId="10" fillId="2" borderId="23" xfId="0" applyFont="1" applyFill="1" applyBorder="1" applyAlignment="1" applyProtection="1"/>
    <xf numFmtId="4" fontId="10" fillId="2" borderId="1" xfId="0" applyNumberFormat="1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/>
    <xf numFmtId="0" fontId="10" fillId="2" borderId="26" xfId="0" applyFont="1" applyFill="1" applyBorder="1" applyAlignment="1" applyProtection="1">
      <alignment horizontal="left"/>
    </xf>
    <xf numFmtId="0" fontId="10" fillId="2" borderId="29" xfId="0" applyFont="1" applyFill="1" applyBorder="1" applyAlignment="1" applyProtection="1"/>
    <xf numFmtId="0" fontId="10" fillId="2" borderId="26" xfId="0" applyFont="1" applyFill="1" applyBorder="1" applyAlignment="1" applyProtection="1">
      <alignment wrapText="1"/>
    </xf>
    <xf numFmtId="0" fontId="10" fillId="2" borderId="26" xfId="0" applyFont="1" applyFill="1" applyBorder="1" applyAlignment="1" applyProtection="1"/>
    <xf numFmtId="0" fontId="10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/>
    <xf numFmtId="0" fontId="10" fillId="0" borderId="10" xfId="0" applyFont="1" applyBorder="1" applyProtection="1"/>
    <xf numFmtId="0" fontId="10" fillId="0" borderId="22" xfId="0" applyFont="1" applyFill="1" applyBorder="1" applyAlignment="1" applyProtection="1">
      <alignment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2" borderId="1" xfId="26" applyFont="1" applyFill="1" applyBorder="1" applyAlignment="1" applyProtection="1">
      <alignment horizontal="center" vertical="center"/>
    </xf>
    <xf numFmtId="0" fontId="20" fillId="0" borderId="0" xfId="26" applyFont="1" applyAlignment="1">
      <alignment horizontal="center"/>
    </xf>
    <xf numFmtId="0" fontId="10" fillId="0" borderId="11" xfId="0" applyFont="1" applyFill="1" applyBorder="1" applyAlignment="1" applyProtection="1">
      <alignment horizontal="center"/>
    </xf>
    <xf numFmtId="4" fontId="10" fillId="0" borderId="13" xfId="0" applyNumberFormat="1" applyFont="1" applyBorder="1" applyAlignment="1" applyProtection="1">
      <alignment horizontal="center"/>
    </xf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0" xfId="0" applyFont="1" applyBorder="1" applyProtection="1"/>
    <xf numFmtId="0" fontId="6" fillId="0" borderId="16" xfId="0" applyFont="1" applyBorder="1" applyProtection="1"/>
    <xf numFmtId="0" fontId="6" fillId="0" borderId="18" xfId="0" applyFont="1" applyBorder="1" applyProtection="1"/>
    <xf numFmtId="0" fontId="6" fillId="0" borderId="19" xfId="0" applyFont="1" applyBorder="1" applyProtection="1"/>
    <xf numFmtId="4" fontId="10" fillId="2" borderId="39" xfId="8" applyNumberFormat="1" applyFont="1" applyFill="1" applyBorder="1" applyAlignment="1" applyProtection="1">
      <alignment horizontal="center"/>
    </xf>
    <xf numFmtId="4" fontId="9" fillId="2" borderId="39" xfId="8" applyNumberFormat="1" applyFont="1" applyFill="1" applyBorder="1" applyAlignment="1" applyProtection="1">
      <alignment horizontal="center"/>
    </xf>
    <xf numFmtId="0" fontId="10" fillId="2" borderId="39" xfId="8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/>
    <xf numFmtId="0" fontId="6" fillId="0" borderId="24" xfId="0" applyFont="1" applyBorder="1" applyProtection="1"/>
    <xf numFmtId="4" fontId="10" fillId="4" borderId="38" xfId="8" applyNumberFormat="1" applyFont="1" applyFill="1" applyBorder="1" applyAlignment="1" applyProtection="1">
      <alignment horizontal="center"/>
      <protection locked="0"/>
    </xf>
    <xf numFmtId="4" fontId="10" fillId="4" borderId="39" xfId="8" applyNumberFormat="1" applyFont="1" applyFill="1" applyBorder="1" applyAlignment="1" applyProtection="1">
      <alignment horizontal="center"/>
      <protection locked="0"/>
    </xf>
    <xf numFmtId="4" fontId="10" fillId="4" borderId="39" xfId="0" applyNumberFormat="1" applyFont="1" applyFill="1" applyBorder="1" applyAlignment="1" applyProtection="1">
      <alignment horizontal="center"/>
      <protection locked="0"/>
    </xf>
    <xf numFmtId="4" fontId="10" fillId="4" borderId="40" xfId="0" applyNumberFormat="1" applyFont="1" applyFill="1" applyBorder="1" applyAlignment="1" applyProtection="1">
      <alignment horizontal="center"/>
      <protection locked="0"/>
    </xf>
    <xf numFmtId="4" fontId="23" fillId="2" borderId="27" xfId="26" applyNumberFormat="1" applyFont="1" applyFill="1" applyBorder="1" applyAlignment="1" applyProtection="1">
      <alignment horizontal="center"/>
    </xf>
    <xf numFmtId="0" fontId="20" fillId="0" borderId="27" xfId="26" applyFont="1" applyBorder="1" applyProtection="1"/>
    <xf numFmtId="0" fontId="22" fillId="2" borderId="41" xfId="26" applyFont="1" applyFill="1" applyBorder="1" applyProtection="1"/>
    <xf numFmtId="4" fontId="23" fillId="2" borderId="42" xfId="26" applyNumberFormat="1" applyFont="1" applyFill="1" applyBorder="1" applyAlignment="1" applyProtection="1">
      <alignment horizontal="center" vertical="center"/>
    </xf>
    <xf numFmtId="0" fontId="22" fillId="2" borderId="43" xfId="26" applyFont="1" applyFill="1" applyBorder="1" applyProtection="1"/>
    <xf numFmtId="4" fontId="23" fillId="2" borderId="18" xfId="26" applyNumberFormat="1" applyFont="1" applyFill="1" applyBorder="1" applyAlignment="1" applyProtection="1">
      <alignment horizontal="center" vertical="center"/>
    </xf>
    <xf numFmtId="4" fontId="23" fillId="2" borderId="18" xfId="26" applyNumberFormat="1" applyFont="1" applyFill="1" applyBorder="1" applyAlignment="1" applyProtection="1">
      <alignment horizontal="center"/>
    </xf>
    <xf numFmtId="0" fontId="20" fillId="0" borderId="18" xfId="26" applyFont="1" applyBorder="1" applyProtection="1"/>
    <xf numFmtId="0" fontId="22" fillId="2" borderId="44" xfId="26" applyFont="1" applyFill="1" applyBorder="1" applyProtection="1"/>
    <xf numFmtId="4" fontId="23" fillId="2" borderId="35" xfId="26" applyNumberFormat="1" applyFont="1" applyFill="1" applyBorder="1" applyAlignment="1" applyProtection="1">
      <alignment horizontal="center" vertical="center"/>
    </xf>
    <xf numFmtId="4" fontId="23" fillId="2" borderId="35" xfId="26" applyNumberFormat="1" applyFont="1" applyFill="1" applyBorder="1" applyAlignment="1" applyProtection="1">
      <alignment horizontal="center"/>
    </xf>
    <xf numFmtId="0" fontId="20" fillId="0" borderId="35" xfId="26" applyFont="1" applyBorder="1" applyProtection="1"/>
    <xf numFmtId="0" fontId="6" fillId="0" borderId="11" xfId="0" applyFont="1" applyBorder="1" applyProtection="1"/>
    <xf numFmtId="0" fontId="6" fillId="0" borderId="25" xfId="0" applyFont="1" applyBorder="1" applyProtection="1"/>
    <xf numFmtId="4" fontId="10" fillId="5" borderId="39" xfId="0" applyNumberFormat="1" applyFont="1" applyFill="1" applyBorder="1" applyAlignment="1" applyProtection="1">
      <alignment horizontal="center"/>
      <protection locked="0"/>
    </xf>
    <xf numFmtId="2" fontId="10" fillId="4" borderId="40" xfId="0" applyNumberFormat="1" applyFont="1" applyFill="1" applyBorder="1" applyAlignment="1" applyProtection="1">
      <alignment horizontal="center"/>
      <protection locked="0"/>
    </xf>
    <xf numFmtId="0" fontId="14" fillId="6" borderId="49" xfId="26" applyFont="1" applyFill="1" applyBorder="1" applyAlignment="1"/>
    <xf numFmtId="0" fontId="18" fillId="6" borderId="50" xfId="26" applyFont="1" applyFill="1" applyBorder="1" applyAlignment="1">
      <alignment horizontal="center"/>
    </xf>
    <xf numFmtId="0" fontId="18" fillId="6" borderId="50" xfId="26" applyFont="1" applyFill="1" applyBorder="1" applyAlignment="1"/>
    <xf numFmtId="0" fontId="18" fillId="6" borderId="51" xfId="26" applyFont="1" applyFill="1" applyBorder="1" applyAlignment="1">
      <alignment horizontal="center"/>
    </xf>
    <xf numFmtId="2" fontId="10" fillId="5" borderId="39" xfId="8" applyNumberFormat="1" applyFont="1" applyFill="1" applyBorder="1" applyAlignment="1" applyProtection="1">
      <alignment horizontal="center"/>
      <protection locked="0"/>
    </xf>
    <xf numFmtId="0" fontId="10" fillId="0" borderId="54" xfId="0" applyFont="1" applyBorder="1" applyAlignment="1" applyProtection="1">
      <alignment wrapText="1"/>
    </xf>
    <xf numFmtId="0" fontId="6" fillId="0" borderId="54" xfId="0" applyFont="1" applyBorder="1" applyProtection="1"/>
    <xf numFmtId="0" fontId="10" fillId="0" borderId="53" xfId="0" applyNumberFormat="1" applyFont="1" applyFill="1" applyBorder="1" applyAlignment="1" applyProtection="1"/>
    <xf numFmtId="0" fontId="11" fillId="0" borderId="55" xfId="0" applyFont="1" applyBorder="1" applyAlignment="1" applyProtection="1">
      <alignment horizontal="center" vertical="center" wrapText="1"/>
    </xf>
    <xf numFmtId="0" fontId="24" fillId="0" borderId="56" xfId="26" applyFont="1" applyBorder="1" applyAlignment="1" applyProtection="1">
      <alignment vertical="center" wrapText="1"/>
    </xf>
    <xf numFmtId="0" fontId="22" fillId="0" borderId="58" xfId="26" applyFont="1" applyBorder="1" applyAlignment="1">
      <alignment vertical="center" wrapText="1"/>
    </xf>
    <xf numFmtId="0" fontId="11" fillId="0" borderId="36" xfId="0" applyFont="1" applyBorder="1" applyAlignment="1" applyProtection="1">
      <alignment horizontal="center" vertical="center" wrapText="1"/>
    </xf>
    <xf numFmtId="0" fontId="22" fillId="0" borderId="36" xfId="26" applyFont="1" applyBorder="1" applyAlignment="1">
      <alignment vertical="center" wrapText="1"/>
    </xf>
    <xf numFmtId="0" fontId="6" fillId="0" borderId="9" xfId="0" applyFont="1" applyBorder="1" applyProtection="1"/>
    <xf numFmtId="2" fontId="10" fillId="4" borderId="24" xfId="25" applyNumberFormat="1" applyFont="1" applyFill="1" applyBorder="1" applyAlignment="1" applyProtection="1">
      <alignment horizontal="center"/>
      <protection locked="0"/>
    </xf>
    <xf numFmtId="2" fontId="10" fillId="4" borderId="1" xfId="25" applyNumberFormat="1" applyFont="1" applyFill="1" applyBorder="1" applyAlignment="1" applyProtection="1">
      <alignment horizontal="center"/>
      <protection locked="0"/>
    </xf>
    <xf numFmtId="2" fontId="10" fillId="4" borderId="11" xfId="25" applyNumberFormat="1" applyFont="1" applyFill="1" applyBorder="1" applyAlignment="1" applyProtection="1">
      <alignment horizontal="center"/>
      <protection locked="0"/>
    </xf>
    <xf numFmtId="0" fontId="11" fillId="2" borderId="4" xfId="26" applyNumberFormat="1" applyFont="1" applyFill="1" applyBorder="1" applyAlignment="1" applyProtection="1"/>
    <xf numFmtId="0" fontId="10" fillId="0" borderId="58" xfId="26" applyFont="1" applyBorder="1" applyAlignment="1">
      <alignment horizontal="center"/>
    </xf>
    <xf numFmtId="4" fontId="10" fillId="2" borderId="58" xfId="26" applyNumberFormat="1" applyFont="1" applyFill="1" applyBorder="1" applyAlignment="1" applyProtection="1">
      <alignment horizontal="center"/>
    </xf>
    <xf numFmtId="0" fontId="20" fillId="0" borderId="58" xfId="26" applyFont="1" applyFill="1" applyBorder="1" applyProtection="1"/>
    <xf numFmtId="0" fontId="11" fillId="2" borderId="57" xfId="26" applyNumberFormat="1" applyFont="1" applyFill="1" applyBorder="1" applyAlignment="1" applyProtection="1"/>
    <xf numFmtId="0" fontId="10" fillId="0" borderId="18" xfId="26" applyFont="1" applyBorder="1" applyAlignment="1">
      <alignment horizontal="center"/>
    </xf>
    <xf numFmtId="4" fontId="10" fillId="2" borderId="18" xfId="26" applyNumberFormat="1" applyFont="1" applyFill="1" applyBorder="1" applyAlignment="1" applyProtection="1">
      <alignment horizontal="center"/>
    </xf>
    <xf numFmtId="0" fontId="20" fillId="0" borderId="18" xfId="26" applyFont="1" applyFill="1" applyBorder="1" applyProtection="1"/>
    <xf numFmtId="0" fontId="22" fillId="0" borderId="18" xfId="26" applyFont="1" applyBorder="1" applyAlignment="1">
      <alignment vertical="center" wrapText="1"/>
    </xf>
    <xf numFmtId="0" fontId="6" fillId="0" borderId="39" xfId="0" applyFont="1" applyBorder="1" applyAlignment="1" applyProtection="1">
      <alignment horizontal="center"/>
    </xf>
    <xf numFmtId="4" fontId="10" fillId="0" borderId="4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25" fillId="0" borderId="60" xfId="26" applyFont="1" applyBorder="1" applyAlignment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4" fontId="15" fillId="0" borderId="21" xfId="0" applyNumberFormat="1" applyFont="1" applyFill="1" applyBorder="1" applyAlignment="1" applyProtection="1">
      <alignment horizontal="center" vertical="center" wrapText="1"/>
    </xf>
    <xf numFmtId="4" fontId="10" fillId="4" borderId="39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6" xfId="26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" fontId="10" fillId="4" borderId="6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center" vertical="center"/>
    </xf>
    <xf numFmtId="4" fontId="10" fillId="0" borderId="15" xfId="0" applyNumberFormat="1" applyFont="1" applyBorder="1" applyAlignment="1" applyProtection="1">
      <alignment horizontal="center" vertical="center"/>
    </xf>
    <xf numFmtId="4" fontId="6" fillId="0" borderId="2" xfId="0" applyNumberFormat="1" applyFont="1" applyBorder="1" applyProtection="1"/>
    <xf numFmtId="4" fontId="6" fillId="0" borderId="3" xfId="0" applyNumberFormat="1" applyFont="1" applyBorder="1" applyProtection="1"/>
    <xf numFmtId="4" fontId="20" fillId="0" borderId="36" xfId="26" applyNumberFormat="1" applyFont="1" applyBorder="1" applyAlignment="1" applyProtection="1">
      <alignment horizontal="right"/>
    </xf>
    <xf numFmtId="0" fontId="27" fillId="0" borderId="0" xfId="0" applyFont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6" fillId="0" borderId="1" xfId="0" applyFont="1" applyBorder="1"/>
    <xf numFmtId="4" fontId="26" fillId="0" borderId="1" xfId="0" applyNumberFormat="1" applyFont="1" applyBorder="1" applyAlignment="1">
      <alignment horizontal="center"/>
    </xf>
    <xf numFmtId="0" fontId="28" fillId="0" borderId="0" xfId="0" applyFont="1"/>
    <xf numFmtId="4" fontId="20" fillId="0" borderId="36" xfId="26" applyNumberFormat="1" applyFont="1" applyBorder="1" applyProtection="1"/>
    <xf numFmtId="4" fontId="18" fillId="6" borderId="52" xfId="26" applyNumberFormat="1" applyFont="1" applyFill="1" applyBorder="1" applyAlignment="1">
      <alignment horizontal="center"/>
    </xf>
    <xf numFmtId="0" fontId="6" fillId="0" borderId="0" xfId="0" applyFont="1"/>
    <xf numFmtId="4" fontId="6" fillId="0" borderId="25" xfId="0" applyNumberFormat="1" applyFont="1" applyBorder="1" applyProtection="1"/>
    <xf numFmtId="4" fontId="6" fillId="0" borderId="24" xfId="0" applyNumberFormat="1" applyFont="1" applyBorder="1" applyProtection="1"/>
    <xf numFmtId="4" fontId="22" fillId="0" borderId="59" xfId="26" applyNumberFormat="1" applyFont="1" applyBorder="1" applyAlignment="1">
      <alignment vertical="center" wrapText="1"/>
    </xf>
    <xf numFmtId="0" fontId="10" fillId="0" borderId="7" xfId="0" applyFont="1" applyBorder="1" applyProtection="1"/>
    <xf numFmtId="0" fontId="10" fillId="0" borderId="1" xfId="0" applyFont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4" fontId="10" fillId="0" borderId="39" xfId="8" applyNumberFormat="1" applyFont="1" applyFill="1" applyBorder="1" applyAlignment="1" applyProtection="1">
      <alignment horizontal="center"/>
    </xf>
    <xf numFmtId="4" fontId="23" fillId="0" borderId="35" xfId="8" applyNumberFormat="1" applyFont="1" applyFill="1" applyBorder="1" applyAlignment="1" applyProtection="1">
      <alignment horizontal="center"/>
    </xf>
    <xf numFmtId="4" fontId="23" fillId="0" borderId="27" xfId="8" applyNumberFormat="1" applyFont="1" applyFill="1" applyBorder="1" applyAlignment="1" applyProtection="1">
      <alignment horizontal="center"/>
    </xf>
    <xf numFmtId="4" fontId="23" fillId="0" borderId="18" xfId="8" applyNumberFormat="1" applyFont="1" applyFill="1" applyBorder="1" applyAlignment="1" applyProtection="1">
      <alignment horizontal="center"/>
    </xf>
    <xf numFmtId="4" fontId="6" fillId="0" borderId="9" xfId="0" applyNumberFormat="1" applyFont="1" applyBorder="1" applyProtection="1"/>
    <xf numFmtId="0" fontId="22" fillId="0" borderId="8" xfId="26" applyFont="1" applyBorder="1" applyAlignment="1" applyProtection="1">
      <alignment horizontal="center" vertical="center" wrapText="1"/>
    </xf>
    <xf numFmtId="0" fontId="22" fillId="0" borderId="37" xfId="26" applyFont="1" applyBorder="1" applyAlignment="1" applyProtection="1">
      <alignment horizontal="center" vertical="center" wrapText="1"/>
    </xf>
    <xf numFmtId="0" fontId="22" fillId="0" borderId="31" xfId="26" applyFont="1" applyBorder="1" applyAlignment="1" applyProtection="1">
      <alignment horizontal="center" vertical="center" wrapText="1"/>
    </xf>
    <xf numFmtId="0" fontId="22" fillId="0" borderId="6" xfId="26" applyFont="1" applyBorder="1" applyAlignment="1" applyProtection="1">
      <alignment horizontal="center" vertical="center" wrapText="1"/>
    </xf>
    <xf numFmtId="0" fontId="22" fillId="0" borderId="16" xfId="26" applyFont="1" applyBorder="1" applyAlignment="1" applyProtection="1">
      <alignment horizontal="center" vertical="center" wrapText="1"/>
    </xf>
    <xf numFmtId="0" fontId="22" fillId="0" borderId="19" xfId="26" applyFont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1" fillId="2" borderId="17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 wrapText="1"/>
    </xf>
    <xf numFmtId="0" fontId="10" fillId="0" borderId="7" xfId="0" applyFont="1" applyBorder="1" applyProtection="1"/>
    <xf numFmtId="0" fontId="10" fillId="0" borderId="28" xfId="0" applyFont="1" applyBorder="1" applyProtection="1"/>
    <xf numFmtId="0" fontId="11" fillId="0" borderId="24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12" fillId="2" borderId="12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22" fillId="0" borderId="45" xfId="26" applyFont="1" applyFill="1" applyBorder="1" applyAlignment="1">
      <alignment horizontal="center" vertical="center" wrapText="1"/>
    </xf>
    <xf numFmtId="0" fontId="22" fillId="0" borderId="32" xfId="26" applyFont="1" applyFill="1" applyBorder="1" applyAlignment="1">
      <alignment horizontal="center" vertical="center" wrapText="1"/>
    </xf>
    <xf numFmtId="0" fontId="22" fillId="0" borderId="47" xfId="26" applyFont="1" applyFill="1" applyBorder="1" applyAlignment="1">
      <alignment horizontal="center" vertical="center" wrapText="1"/>
    </xf>
    <xf numFmtId="0" fontId="22" fillId="0" borderId="46" xfId="26" applyFont="1" applyFill="1" applyBorder="1" applyAlignment="1">
      <alignment horizontal="center" vertical="center" wrapText="1"/>
    </xf>
    <xf numFmtId="0" fontId="22" fillId="0" borderId="33" xfId="26" applyFont="1" applyFill="1" applyBorder="1" applyAlignment="1">
      <alignment horizontal="center" vertical="center" wrapText="1"/>
    </xf>
    <xf numFmtId="0" fontId="22" fillId="0" borderId="48" xfId="26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2" fillId="3" borderId="4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Protection="1"/>
    <xf numFmtId="0" fontId="10" fillId="0" borderId="10" xfId="0" applyFont="1" applyFill="1" applyBorder="1" applyProtection="1"/>
    <xf numFmtId="0" fontId="11" fillId="0" borderId="2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/>
    <xf numFmtId="0" fontId="10" fillId="2" borderId="27" xfId="0" applyFont="1" applyFill="1" applyBorder="1" applyAlignment="1" applyProtection="1"/>
    <xf numFmtId="0" fontId="12" fillId="3" borderId="12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4" fillId="0" borderId="62" xfId="26" applyFont="1" applyFill="1" applyBorder="1" applyAlignment="1">
      <alignment horizontal="left" vertical="center" wrapText="1"/>
    </xf>
    <xf numFmtId="0" fontId="14" fillId="0" borderId="49" xfId="26" applyFont="1" applyFill="1" applyBorder="1" applyAlignment="1">
      <alignment horizontal="left" vertical="center" wrapText="1"/>
    </xf>
  </cellXfs>
  <cellStyles count="27">
    <cellStyle name="Excel Built-in Normal" xfId="26"/>
    <cellStyle name="Měna 2" xfId="2"/>
    <cellStyle name="měny 2" xfId="3"/>
    <cellStyle name="měny 3" xfId="4"/>
    <cellStyle name="Normálna 2" xfId="5"/>
    <cellStyle name="Normální" xfId="0" builtinId="0"/>
    <cellStyle name="Normální 10" xfId="23"/>
    <cellStyle name="normální 2" xfId="6"/>
    <cellStyle name="normální 2 2" xfId="7"/>
    <cellStyle name="normální 3" xfId="8"/>
    <cellStyle name="normální 3 2" xfId="9"/>
    <cellStyle name="normální 3 2 2" xfId="10"/>
    <cellStyle name="normální 3 3" xfId="11"/>
    <cellStyle name="normální 3_1" xfId="12"/>
    <cellStyle name="normální 3_Příloha č. 2" xfId="25"/>
    <cellStyle name="normální 4" xfId="13"/>
    <cellStyle name="normální 4 2" xfId="14"/>
    <cellStyle name="normální 4_1" xfId="15"/>
    <cellStyle name="normální 5" xfId="16"/>
    <cellStyle name="normální 5 2" xfId="17"/>
    <cellStyle name="normální 5 3" xfId="24"/>
    <cellStyle name="normální 5_Briklis Brno" xfId="18"/>
    <cellStyle name="Normální 6" xfId="19"/>
    <cellStyle name="Normální 7" xfId="1"/>
    <cellStyle name="Normální 8" xfId="21"/>
    <cellStyle name="Normální 9" xfId="22"/>
    <cellStyle name="Standard_Preis" xfId="20"/>
  </cellStyles>
  <dxfs count="0"/>
  <tableStyles count="0" defaultTableStyle="TableStyleMedium2" defaultPivotStyle="PivotStyleLight16"/>
  <colors>
    <mruColors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workbookViewId="0">
      <selection activeCell="B7" sqref="B7"/>
    </sheetView>
  </sheetViews>
  <sheetFormatPr defaultRowHeight="15" x14ac:dyDescent="0.25"/>
  <cols>
    <col min="1" max="1" width="19.85546875" customWidth="1"/>
    <col min="2" max="2" width="25.5703125" customWidth="1"/>
  </cols>
  <sheetData>
    <row r="2" spans="1:2" x14ac:dyDescent="0.25">
      <c r="A2" s="133" t="s">
        <v>109</v>
      </c>
    </row>
    <row r="3" spans="1:2" x14ac:dyDescent="0.25">
      <c r="A3" s="134" t="s">
        <v>110</v>
      </c>
      <c r="B3" s="135">
        <f>Tab.1A!$G$38</f>
        <v>0</v>
      </c>
    </row>
    <row r="4" spans="1:2" x14ac:dyDescent="0.25">
      <c r="A4" s="134" t="s">
        <v>111</v>
      </c>
      <c r="B4" s="136">
        <f>Tab.1B!$G$32</f>
        <v>0</v>
      </c>
    </row>
    <row r="5" spans="1:2" x14ac:dyDescent="0.25">
      <c r="A5" s="134" t="s">
        <v>112</v>
      </c>
      <c r="B5" s="136">
        <f>Tab.1C!$G$13</f>
        <v>0</v>
      </c>
    </row>
    <row r="6" spans="1:2" x14ac:dyDescent="0.25">
      <c r="A6" s="134" t="s">
        <v>113</v>
      </c>
      <c r="B6" s="136">
        <f>Tab.2!$F$12</f>
        <v>0</v>
      </c>
    </row>
    <row r="7" spans="1:2" x14ac:dyDescent="0.25">
      <c r="A7" s="137" t="s">
        <v>114</v>
      </c>
      <c r="B7" s="136">
        <f>Tab.3!$F$8</f>
        <v>0</v>
      </c>
    </row>
    <row r="9" spans="1:2" x14ac:dyDescent="0.25">
      <c r="A9" s="138" t="s">
        <v>115</v>
      </c>
      <c r="B9" s="139">
        <f>SUM(B3:B7)</f>
        <v>0</v>
      </c>
    </row>
    <row r="11" spans="1:2" x14ac:dyDescent="0.25">
      <c r="A11" s="140" t="s">
        <v>116</v>
      </c>
    </row>
  </sheetData>
  <sheetProtection password="CC06" sheet="1" objects="1" scenarios="1"/>
  <customSheetViews>
    <customSheetView guid="{7519C29A-F81C-4982-B1E7-965307422325}">
      <selection activeCell="G12" sqref="G12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90" zoomScaleNormal="90" zoomScaleSheetLayoutView="90" workbookViewId="0">
      <selection activeCell="E35" sqref="E35"/>
    </sheetView>
  </sheetViews>
  <sheetFormatPr defaultColWidth="9.140625" defaultRowHeight="15" x14ac:dyDescent="0.25"/>
  <cols>
    <col min="1" max="1" width="6.85546875" style="1" customWidth="1"/>
    <col min="2" max="2" width="69.140625" style="1" customWidth="1"/>
    <col min="3" max="3" width="17.28515625" style="1" customWidth="1"/>
    <col min="4" max="4" width="9.140625" style="1"/>
    <col min="5" max="5" width="19.7109375" style="1" customWidth="1"/>
    <col min="6" max="6" width="10.85546875" style="1" customWidth="1"/>
    <col min="7" max="7" width="15.28515625" style="1" customWidth="1"/>
    <col min="8" max="16384" width="9.140625" style="1"/>
  </cols>
  <sheetData>
    <row r="1" spans="2:7" ht="15.75" thickBot="1" x14ac:dyDescent="0.3">
      <c r="B1" s="1" t="s">
        <v>26</v>
      </c>
      <c r="C1" s="6"/>
      <c r="G1" s="7" t="s">
        <v>89</v>
      </c>
    </row>
    <row r="2" spans="2:7" ht="20.25" x14ac:dyDescent="0.3">
      <c r="B2" s="161" t="s">
        <v>45</v>
      </c>
      <c r="C2" s="162"/>
      <c r="D2" s="162"/>
      <c r="E2" s="162"/>
      <c r="F2" s="56"/>
      <c r="G2" s="57"/>
    </row>
    <row r="3" spans="2:7" ht="20.25" x14ac:dyDescent="0.3">
      <c r="B3" s="177" t="s">
        <v>0</v>
      </c>
      <c r="C3" s="178"/>
      <c r="D3" s="178"/>
      <c r="E3" s="178"/>
      <c r="F3" s="58"/>
      <c r="G3" s="59"/>
    </row>
    <row r="4" spans="2:7" ht="15.75" thickBot="1" x14ac:dyDescent="0.3">
      <c r="B4" s="163" t="s">
        <v>7</v>
      </c>
      <c r="C4" s="164"/>
      <c r="D4" s="164"/>
      <c r="E4" s="164"/>
      <c r="F4" s="60"/>
      <c r="G4" s="61"/>
    </row>
    <row r="5" spans="2:7" ht="15" customHeight="1" x14ac:dyDescent="0.25">
      <c r="B5" s="165" t="s">
        <v>8</v>
      </c>
      <c r="C5" s="168" t="s">
        <v>9</v>
      </c>
      <c r="D5" s="171" t="s">
        <v>2</v>
      </c>
      <c r="E5" s="174" t="s">
        <v>10</v>
      </c>
      <c r="F5" s="155" t="s">
        <v>68</v>
      </c>
      <c r="G5" s="158" t="s">
        <v>69</v>
      </c>
    </row>
    <row r="6" spans="2:7" x14ac:dyDescent="0.25">
      <c r="B6" s="166"/>
      <c r="C6" s="169"/>
      <c r="D6" s="172"/>
      <c r="E6" s="175"/>
      <c r="F6" s="156"/>
      <c r="G6" s="159"/>
    </row>
    <row r="7" spans="2:7" ht="15.75" thickBot="1" x14ac:dyDescent="0.3">
      <c r="B7" s="167"/>
      <c r="C7" s="170"/>
      <c r="D7" s="173"/>
      <c r="E7" s="176"/>
      <c r="F7" s="157"/>
      <c r="G7" s="160"/>
    </row>
    <row r="8" spans="2:7" ht="15" customHeight="1" x14ac:dyDescent="0.25">
      <c r="B8" s="8" t="s">
        <v>95</v>
      </c>
      <c r="C8" s="9">
        <v>565</v>
      </c>
      <c r="D8" s="129" t="s">
        <v>46</v>
      </c>
      <c r="E8" s="67"/>
      <c r="F8" s="66">
        <v>21</v>
      </c>
      <c r="G8" s="154">
        <f>C8*E8*F8</f>
        <v>0</v>
      </c>
    </row>
    <row r="9" spans="2:7" x14ac:dyDescent="0.25">
      <c r="B9" s="3"/>
      <c r="C9" s="10"/>
      <c r="D9" s="55"/>
      <c r="E9" s="62"/>
      <c r="F9" s="65"/>
      <c r="G9" s="144"/>
    </row>
    <row r="10" spans="2:7" ht="15" customHeight="1" x14ac:dyDescent="0.25">
      <c r="B10" s="3" t="s">
        <v>66</v>
      </c>
      <c r="C10" s="10">
        <v>50</v>
      </c>
      <c r="D10" s="52" t="s">
        <v>46</v>
      </c>
      <c r="E10" s="68"/>
      <c r="F10" s="65">
        <v>1</v>
      </c>
      <c r="G10" s="144">
        <f t="shared" ref="G10:G35" si="0">C10*E10*F10</f>
        <v>0</v>
      </c>
    </row>
    <row r="11" spans="2:7" x14ac:dyDescent="0.25">
      <c r="B11" s="3"/>
      <c r="C11" s="10"/>
      <c r="D11" s="11"/>
      <c r="E11" s="62"/>
      <c r="F11" s="65"/>
      <c r="G11" s="144"/>
    </row>
    <row r="12" spans="2:7" ht="15" customHeight="1" x14ac:dyDescent="0.25">
      <c r="B12" s="12" t="s">
        <v>96</v>
      </c>
      <c r="C12" s="10">
        <v>292</v>
      </c>
      <c r="D12" s="52" t="s">
        <v>46</v>
      </c>
      <c r="E12" s="68"/>
      <c r="F12" s="65">
        <v>21</v>
      </c>
      <c r="G12" s="144">
        <f t="shared" si="0"/>
        <v>0</v>
      </c>
    </row>
    <row r="13" spans="2:7" x14ac:dyDescent="0.25">
      <c r="B13" s="3"/>
      <c r="C13" s="10"/>
      <c r="D13" s="11"/>
      <c r="E13" s="62"/>
      <c r="F13" s="65"/>
      <c r="G13" s="144"/>
    </row>
    <row r="14" spans="2:7" ht="15" customHeight="1" x14ac:dyDescent="0.25">
      <c r="B14" s="12" t="s">
        <v>67</v>
      </c>
      <c r="C14" s="10">
        <v>481.5</v>
      </c>
      <c r="D14" s="52" t="s">
        <v>46</v>
      </c>
      <c r="E14" s="68"/>
      <c r="F14" s="65">
        <v>21</v>
      </c>
      <c r="G14" s="144">
        <f t="shared" si="0"/>
        <v>0</v>
      </c>
    </row>
    <row r="15" spans="2:7" x14ac:dyDescent="0.25">
      <c r="B15" s="3"/>
      <c r="C15" s="10"/>
      <c r="D15" s="11"/>
      <c r="E15" s="62"/>
      <c r="F15" s="65"/>
      <c r="G15" s="144"/>
    </row>
    <row r="16" spans="2:7" ht="15" customHeight="1" x14ac:dyDescent="0.25">
      <c r="B16" s="12" t="s">
        <v>97</v>
      </c>
      <c r="C16" s="10">
        <v>133.19</v>
      </c>
      <c r="D16" s="52" t="s">
        <v>46</v>
      </c>
      <c r="E16" s="68"/>
      <c r="F16" s="65">
        <v>1</v>
      </c>
      <c r="G16" s="144">
        <f t="shared" si="0"/>
        <v>0</v>
      </c>
    </row>
    <row r="17" spans="2:7" x14ac:dyDescent="0.25">
      <c r="B17" s="3"/>
      <c r="C17" s="10"/>
      <c r="D17" s="11"/>
      <c r="E17" s="62"/>
      <c r="F17" s="65"/>
      <c r="G17" s="144"/>
    </row>
    <row r="18" spans="2:7" ht="15" customHeight="1" x14ac:dyDescent="0.25">
      <c r="B18" s="3" t="s">
        <v>98</v>
      </c>
      <c r="C18" s="10">
        <v>8.3000000000000007</v>
      </c>
      <c r="D18" s="52" t="s">
        <v>46</v>
      </c>
      <c r="E18" s="68"/>
      <c r="F18" s="65">
        <v>21</v>
      </c>
      <c r="G18" s="144">
        <f t="shared" si="0"/>
        <v>0</v>
      </c>
    </row>
    <row r="19" spans="2:7" x14ac:dyDescent="0.25">
      <c r="B19" s="3"/>
      <c r="C19" s="10"/>
      <c r="D19" s="11"/>
      <c r="E19" s="62"/>
      <c r="F19" s="65"/>
      <c r="G19" s="144"/>
    </row>
    <row r="20" spans="2:7" ht="15" customHeight="1" x14ac:dyDescent="0.25">
      <c r="B20" s="3" t="s">
        <v>99</v>
      </c>
      <c r="C20" s="10">
        <v>49.6</v>
      </c>
      <c r="D20" s="52" t="s">
        <v>46</v>
      </c>
      <c r="E20" s="68"/>
      <c r="F20" s="65">
        <v>21</v>
      </c>
      <c r="G20" s="144">
        <f t="shared" si="0"/>
        <v>0</v>
      </c>
    </row>
    <row r="21" spans="2:7" x14ac:dyDescent="0.25">
      <c r="B21" s="12"/>
      <c r="C21" s="10"/>
      <c r="D21" s="11"/>
      <c r="E21" s="62"/>
      <c r="F21" s="65"/>
      <c r="G21" s="144"/>
    </row>
    <row r="22" spans="2:7" ht="15" customHeight="1" x14ac:dyDescent="0.25">
      <c r="B22" s="3" t="s">
        <v>100</v>
      </c>
      <c r="C22" s="10">
        <v>18</v>
      </c>
      <c r="D22" s="52" t="s">
        <v>46</v>
      </c>
      <c r="E22" s="68"/>
      <c r="F22" s="65">
        <v>1</v>
      </c>
      <c r="G22" s="144">
        <f t="shared" si="0"/>
        <v>0</v>
      </c>
    </row>
    <row r="23" spans="2:7" x14ac:dyDescent="0.25">
      <c r="B23" s="12"/>
      <c r="C23" s="10"/>
      <c r="D23" s="11"/>
      <c r="E23" s="63"/>
      <c r="F23" s="65"/>
      <c r="G23" s="144"/>
    </row>
    <row r="24" spans="2:7" ht="15" customHeight="1" x14ac:dyDescent="0.25">
      <c r="B24" s="3" t="s">
        <v>101</v>
      </c>
      <c r="C24" s="10">
        <v>32</v>
      </c>
      <c r="D24" s="52" t="s">
        <v>46</v>
      </c>
      <c r="E24" s="68"/>
      <c r="F24" s="65">
        <v>21</v>
      </c>
      <c r="G24" s="144">
        <f t="shared" si="0"/>
        <v>0</v>
      </c>
    </row>
    <row r="25" spans="2:7" x14ac:dyDescent="0.25">
      <c r="B25" s="12"/>
      <c r="C25" s="10"/>
      <c r="D25" s="11"/>
      <c r="E25" s="62"/>
      <c r="F25" s="65"/>
      <c r="G25" s="144"/>
    </row>
    <row r="26" spans="2:7" x14ac:dyDescent="0.25">
      <c r="B26" s="147" t="s">
        <v>102</v>
      </c>
      <c r="C26" s="149"/>
      <c r="D26" s="11"/>
      <c r="E26" s="150"/>
      <c r="F26" s="65"/>
      <c r="G26" s="144">
        <f t="shared" si="0"/>
        <v>0</v>
      </c>
    </row>
    <row r="27" spans="2:7" ht="15" customHeight="1" x14ac:dyDescent="0.25">
      <c r="B27" s="12" t="s">
        <v>37</v>
      </c>
      <c r="C27" s="10">
        <v>430</v>
      </c>
      <c r="D27" s="52" t="s">
        <v>46</v>
      </c>
      <c r="E27" s="68"/>
      <c r="F27" s="65">
        <v>21</v>
      </c>
      <c r="G27" s="144">
        <f t="shared" ref="G27" si="1">C27*E27*F27</f>
        <v>0</v>
      </c>
    </row>
    <row r="28" spans="2:7" x14ac:dyDescent="0.25">
      <c r="B28" s="147"/>
      <c r="C28" s="149"/>
      <c r="D28" s="148"/>
      <c r="E28" s="64"/>
      <c r="F28" s="65"/>
      <c r="G28" s="144"/>
    </row>
    <row r="29" spans="2:7" ht="15" customHeight="1" x14ac:dyDescent="0.25">
      <c r="B29" s="12" t="s">
        <v>103</v>
      </c>
      <c r="C29" s="10">
        <v>152.91999999999999</v>
      </c>
      <c r="D29" s="52" t="s">
        <v>46</v>
      </c>
      <c r="E29" s="69"/>
      <c r="F29" s="65">
        <v>1</v>
      </c>
      <c r="G29" s="144">
        <f t="shared" si="0"/>
        <v>0</v>
      </c>
    </row>
    <row r="30" spans="2:7" x14ac:dyDescent="0.25">
      <c r="B30" s="12"/>
      <c r="C30" s="10"/>
      <c r="D30" s="11"/>
      <c r="E30" s="62"/>
      <c r="F30" s="65"/>
      <c r="G30" s="144"/>
    </row>
    <row r="31" spans="2:7" ht="15" customHeight="1" x14ac:dyDescent="0.25">
      <c r="B31" s="3" t="s">
        <v>104</v>
      </c>
      <c r="C31" s="10">
        <v>392</v>
      </c>
      <c r="D31" s="52" t="s">
        <v>46</v>
      </c>
      <c r="E31" s="69"/>
      <c r="F31" s="65">
        <v>1</v>
      </c>
      <c r="G31" s="144">
        <f t="shared" si="0"/>
        <v>0</v>
      </c>
    </row>
    <row r="32" spans="2:7" x14ac:dyDescent="0.25">
      <c r="B32" s="14"/>
      <c r="C32" s="10"/>
      <c r="D32" s="11"/>
      <c r="E32" s="62"/>
      <c r="F32" s="65"/>
      <c r="G32" s="144"/>
    </row>
    <row r="33" spans="2:7" ht="15" customHeight="1" x14ac:dyDescent="0.25">
      <c r="B33" s="12" t="s">
        <v>105</v>
      </c>
      <c r="C33" s="10">
        <v>456.7</v>
      </c>
      <c r="D33" s="52" t="s">
        <v>46</v>
      </c>
      <c r="E33" s="69"/>
      <c r="F33" s="65">
        <v>1</v>
      </c>
      <c r="G33" s="144">
        <f t="shared" si="0"/>
        <v>0</v>
      </c>
    </row>
    <row r="34" spans="2:7" x14ac:dyDescent="0.25">
      <c r="B34" s="14"/>
      <c r="C34" s="10"/>
      <c r="D34" s="11"/>
      <c r="E34" s="62"/>
      <c r="F34" s="65"/>
      <c r="G34" s="144"/>
    </row>
    <row r="35" spans="2:7" ht="15" customHeight="1" thickBot="1" x14ac:dyDescent="0.3">
      <c r="B35" s="36" t="s">
        <v>106</v>
      </c>
      <c r="C35" s="37">
        <v>1300</v>
      </c>
      <c r="D35" s="128" t="s">
        <v>46</v>
      </c>
      <c r="E35" s="70"/>
      <c r="F35" s="83">
        <v>1</v>
      </c>
      <c r="G35" s="131">
        <f t="shared" si="0"/>
        <v>0</v>
      </c>
    </row>
    <row r="36" spans="2:7" ht="15.75" thickBot="1" x14ac:dyDescent="0.3">
      <c r="B36" s="79" t="s">
        <v>70</v>
      </c>
      <c r="C36" s="80"/>
      <c r="D36" s="81"/>
      <c r="E36" s="151"/>
      <c r="F36" s="82"/>
      <c r="G36" s="141">
        <f>SUM(G8:G35)</f>
        <v>0</v>
      </c>
    </row>
    <row r="37" spans="2:7" ht="15.75" thickBot="1" x14ac:dyDescent="0.3">
      <c r="B37" s="73" t="s">
        <v>71</v>
      </c>
      <c r="C37" s="74"/>
      <c r="D37" s="71"/>
      <c r="E37" s="152"/>
      <c r="F37" s="72"/>
      <c r="G37" s="141">
        <f>G36*12</f>
        <v>0</v>
      </c>
    </row>
    <row r="38" spans="2:7" ht="15.75" thickBot="1" x14ac:dyDescent="0.3">
      <c r="B38" s="75" t="s">
        <v>72</v>
      </c>
      <c r="C38" s="76"/>
      <c r="D38" s="77"/>
      <c r="E38" s="153"/>
      <c r="F38" s="78"/>
      <c r="G38" s="141">
        <f>G37*4</f>
        <v>0</v>
      </c>
    </row>
    <row r="40" spans="2:7" x14ac:dyDescent="0.25">
      <c r="B40" s="5" t="s">
        <v>34</v>
      </c>
    </row>
  </sheetData>
  <sheetProtection password="CC06" sheet="1" objects="1" scenarios="1"/>
  <customSheetViews>
    <customSheetView guid="{92E15E10-1B4B-4617-BA26-351AC6DF1CF4}" scale="90">
      <selection activeCell="B42" sqref="B42"/>
      <rowBreaks count="1" manualBreakCount="1">
        <brk id="40" max="7" man="1"/>
      </rowBreaks>
      <pageMargins left="0.7" right="0.7" top="0.78740157499999996" bottom="0.78740157499999996" header="0.3" footer="0.3"/>
      <pageSetup paperSize="9" scale="80" orientation="landscape" r:id="rId1"/>
    </customSheetView>
    <customSheetView guid="{B3CEDDCA-A33E-4013-BCC9-FD3A5E640AFB}" scale="90" showPageBreaks="1" printArea="1">
      <selection activeCell="D21" sqref="D21"/>
      <rowBreaks count="1" manualBreakCount="1">
        <brk id="40" max="7" man="1"/>
      </rowBreaks>
      <pageMargins left="0.7" right="0.7" top="0.78740157499999996" bottom="0.78740157499999996" header="0.3" footer="0.3"/>
      <pageSetup paperSize="9" scale="80" orientation="landscape" r:id="rId2"/>
    </customSheetView>
    <customSheetView guid="{7519C29A-F81C-4982-B1E7-965307422325}" scale="90" showPageBreaks="1" printArea="1">
      <selection activeCell="E22" activeCellId="6" sqref="E10 E12 E14 E16 E18 E20 E22"/>
      <rowBreaks count="1" manualBreakCount="1">
        <brk id="40" max="7" man="1"/>
      </rowBreaks>
      <pageMargins left="0.7" right="0.7" top="0.78740157499999996" bottom="0.78740157499999996" header="0.3" footer="0.3"/>
      <pageSetup paperSize="9" scale="80" orientation="landscape" r:id="rId3"/>
    </customSheetView>
  </customSheetViews>
  <mergeCells count="9">
    <mergeCell ref="F5:F7"/>
    <mergeCell ref="G5:G7"/>
    <mergeCell ref="B2:E2"/>
    <mergeCell ref="B4:E4"/>
    <mergeCell ref="B5:B7"/>
    <mergeCell ref="C5:C7"/>
    <mergeCell ref="D5:D7"/>
    <mergeCell ref="E5:E7"/>
    <mergeCell ref="B3:E3"/>
  </mergeCells>
  <pageMargins left="0.7" right="0.7" top="0.78740157499999996" bottom="0.78740157499999996" header="0.3" footer="0.3"/>
  <pageSetup paperSize="9" scale="80" orientation="landscape" r:id="rId4"/>
  <rowBreaks count="1" manualBreakCount="1">
    <brk id="4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zoomScale="90" zoomScaleNormal="90" zoomScaleSheetLayoutView="100" workbookViewId="0">
      <selection activeCell="E10" sqref="E10:E29"/>
    </sheetView>
  </sheetViews>
  <sheetFormatPr defaultColWidth="9.140625" defaultRowHeight="15" x14ac:dyDescent="0.25"/>
  <cols>
    <col min="1" max="1" width="6.5703125" style="1" customWidth="1"/>
    <col min="2" max="2" width="76" style="1" bestFit="1" customWidth="1"/>
    <col min="3" max="3" width="16.140625" style="1" customWidth="1"/>
    <col min="4" max="4" width="12.85546875" style="1" customWidth="1"/>
    <col min="5" max="5" width="17.5703125" style="1" customWidth="1"/>
    <col min="6" max="6" width="10.42578125" style="1" customWidth="1"/>
    <col min="7" max="7" width="14.42578125" style="1" customWidth="1"/>
    <col min="8" max="16384" width="9.140625" style="1"/>
  </cols>
  <sheetData>
    <row r="1" spans="2:7" ht="15.75" thickBot="1" x14ac:dyDescent="0.3">
      <c r="B1" s="1" t="s">
        <v>26</v>
      </c>
      <c r="C1" s="15"/>
      <c r="D1" s="15"/>
      <c r="G1" s="16" t="s">
        <v>90</v>
      </c>
    </row>
    <row r="2" spans="2:7" ht="20.25" x14ac:dyDescent="0.3">
      <c r="B2" s="187" t="s">
        <v>38</v>
      </c>
      <c r="C2" s="188"/>
      <c r="D2" s="188"/>
      <c r="E2" s="188"/>
      <c r="F2" s="56"/>
      <c r="G2" s="57"/>
    </row>
    <row r="3" spans="2:7" ht="20.25" x14ac:dyDescent="0.3">
      <c r="B3" s="205" t="s">
        <v>0</v>
      </c>
      <c r="C3" s="206"/>
      <c r="D3" s="206"/>
      <c r="E3" s="206"/>
      <c r="F3" s="58"/>
      <c r="G3" s="59"/>
    </row>
    <row r="4" spans="2:7" ht="15.75" thickBot="1" x14ac:dyDescent="0.3">
      <c r="B4" s="189" t="s">
        <v>11</v>
      </c>
      <c r="C4" s="190"/>
      <c r="D4" s="190"/>
      <c r="E4" s="190"/>
      <c r="F4" s="60"/>
      <c r="G4" s="61"/>
    </row>
    <row r="5" spans="2:7" ht="15" customHeight="1" thickBot="1" x14ac:dyDescent="0.3">
      <c r="B5" s="191" t="s">
        <v>8</v>
      </c>
      <c r="C5" s="194" t="s">
        <v>9</v>
      </c>
      <c r="D5" s="197" t="s">
        <v>2</v>
      </c>
      <c r="E5" s="200" t="s">
        <v>10</v>
      </c>
      <c r="F5" s="179" t="s">
        <v>73</v>
      </c>
      <c r="G5" s="182" t="s">
        <v>74</v>
      </c>
    </row>
    <row r="6" spans="2:7" ht="15.75" thickBot="1" x14ac:dyDescent="0.3">
      <c r="B6" s="192"/>
      <c r="C6" s="195"/>
      <c r="D6" s="198"/>
      <c r="E6" s="201"/>
      <c r="F6" s="180"/>
      <c r="G6" s="183"/>
    </row>
    <row r="7" spans="2:7" ht="15.75" thickBot="1" x14ac:dyDescent="0.3">
      <c r="B7" s="193"/>
      <c r="C7" s="196"/>
      <c r="D7" s="199"/>
      <c r="E7" s="202"/>
      <c r="F7" s="181"/>
      <c r="G7" s="184"/>
    </row>
    <row r="8" spans="2:7" ht="15" customHeight="1" x14ac:dyDescent="0.25">
      <c r="B8" s="39" t="s">
        <v>12</v>
      </c>
      <c r="C8" s="10">
        <v>700</v>
      </c>
      <c r="D8" s="52" t="s">
        <v>46</v>
      </c>
      <c r="E8" s="85"/>
      <c r="F8" s="66">
        <v>2</v>
      </c>
      <c r="G8" s="144">
        <f>C8*E8*F8</f>
        <v>0</v>
      </c>
    </row>
    <row r="9" spans="2:7" ht="15" customHeight="1" x14ac:dyDescent="0.25">
      <c r="B9" s="203" t="s">
        <v>79</v>
      </c>
      <c r="C9" s="204"/>
      <c r="D9" s="204"/>
      <c r="E9" s="204"/>
      <c r="F9" s="65"/>
      <c r="G9" s="84"/>
    </row>
    <row r="10" spans="2:7" ht="15" customHeight="1" x14ac:dyDescent="0.25">
      <c r="B10" s="41" t="s">
        <v>47</v>
      </c>
      <c r="C10" s="10">
        <v>600</v>
      </c>
      <c r="D10" s="52" t="s">
        <v>46</v>
      </c>
      <c r="E10" s="91"/>
      <c r="F10" s="65">
        <v>2</v>
      </c>
      <c r="G10" s="144">
        <f t="shared" ref="G10:G29" si="0">C10*E10*F10</f>
        <v>0</v>
      </c>
    </row>
    <row r="11" spans="2:7" ht="15" customHeight="1" x14ac:dyDescent="0.25">
      <c r="B11" s="41" t="s">
        <v>50</v>
      </c>
      <c r="C11" s="10">
        <v>1374</v>
      </c>
      <c r="D11" s="52" t="s">
        <v>46</v>
      </c>
      <c r="E11" s="91"/>
      <c r="F11" s="65">
        <v>2</v>
      </c>
      <c r="G11" s="144">
        <f t="shared" si="0"/>
        <v>0</v>
      </c>
    </row>
    <row r="12" spans="2:7" ht="15" customHeight="1" x14ac:dyDescent="0.25">
      <c r="B12" s="41" t="s">
        <v>77</v>
      </c>
      <c r="C12" s="10">
        <v>1672</v>
      </c>
      <c r="D12" s="52" t="s">
        <v>46</v>
      </c>
      <c r="E12" s="91"/>
      <c r="F12" s="65">
        <v>1</v>
      </c>
      <c r="G12" s="144">
        <f t="shared" si="0"/>
        <v>0</v>
      </c>
    </row>
    <row r="13" spans="2:7" ht="15" customHeight="1" x14ac:dyDescent="0.25">
      <c r="B13" s="41" t="s">
        <v>48</v>
      </c>
      <c r="C13" s="10">
        <v>75</v>
      </c>
      <c r="D13" s="52" t="s">
        <v>46</v>
      </c>
      <c r="E13" s="91"/>
      <c r="F13" s="65">
        <v>2</v>
      </c>
      <c r="G13" s="144">
        <f t="shared" si="0"/>
        <v>0</v>
      </c>
    </row>
    <row r="14" spans="2:7" ht="15" customHeight="1" x14ac:dyDescent="0.25">
      <c r="B14" s="41" t="s">
        <v>78</v>
      </c>
      <c r="C14" s="10">
        <v>2198</v>
      </c>
      <c r="D14" s="52" t="s">
        <v>46</v>
      </c>
      <c r="E14" s="91"/>
      <c r="F14" s="65">
        <v>1</v>
      </c>
      <c r="G14" s="144">
        <f t="shared" si="0"/>
        <v>0</v>
      </c>
    </row>
    <row r="15" spans="2:7" ht="15" customHeight="1" x14ac:dyDescent="0.25">
      <c r="B15" s="41" t="s">
        <v>51</v>
      </c>
      <c r="C15" s="10">
        <v>1300</v>
      </c>
      <c r="D15" s="52" t="s">
        <v>46</v>
      </c>
      <c r="E15" s="91"/>
      <c r="F15" s="65">
        <v>2</v>
      </c>
      <c r="G15" s="144">
        <f t="shared" si="0"/>
        <v>0</v>
      </c>
    </row>
    <row r="16" spans="2:7" ht="15" customHeight="1" x14ac:dyDescent="0.25">
      <c r="B16" s="41" t="s">
        <v>52</v>
      </c>
      <c r="C16" s="10">
        <v>30</v>
      </c>
      <c r="D16" s="52" t="s">
        <v>49</v>
      </c>
      <c r="E16" s="91"/>
      <c r="F16" s="65">
        <v>2</v>
      </c>
      <c r="G16" s="144">
        <f t="shared" si="0"/>
        <v>0</v>
      </c>
    </row>
    <row r="17" spans="2:7" ht="15" customHeight="1" x14ac:dyDescent="0.25">
      <c r="B17" s="41" t="s">
        <v>53</v>
      </c>
      <c r="C17" s="10">
        <v>3</v>
      </c>
      <c r="D17" s="52" t="s">
        <v>6</v>
      </c>
      <c r="E17" s="91"/>
      <c r="F17" s="65">
        <v>2</v>
      </c>
      <c r="G17" s="144">
        <f t="shared" si="0"/>
        <v>0</v>
      </c>
    </row>
    <row r="18" spans="2:7" ht="15" customHeight="1" x14ac:dyDescent="0.25">
      <c r="B18" s="45" t="s">
        <v>54</v>
      </c>
      <c r="C18" s="13">
        <v>50</v>
      </c>
      <c r="D18" s="53" t="s">
        <v>5</v>
      </c>
      <c r="E18" s="91"/>
      <c r="F18" s="65">
        <v>1</v>
      </c>
      <c r="G18" s="144">
        <f t="shared" si="0"/>
        <v>0</v>
      </c>
    </row>
    <row r="19" spans="2:7" ht="15" customHeight="1" x14ac:dyDescent="0.25">
      <c r="B19" s="12" t="s">
        <v>55</v>
      </c>
      <c r="C19" s="10">
        <v>3</v>
      </c>
      <c r="D19" s="40" t="s">
        <v>6</v>
      </c>
      <c r="E19" s="91"/>
      <c r="F19" s="65">
        <v>12</v>
      </c>
      <c r="G19" s="144">
        <f t="shared" si="0"/>
        <v>0</v>
      </c>
    </row>
    <row r="20" spans="2:7" ht="15" customHeight="1" x14ac:dyDescent="0.25">
      <c r="B20" s="41" t="s">
        <v>56</v>
      </c>
      <c r="C20" s="10">
        <v>276</v>
      </c>
      <c r="D20" s="52" t="s">
        <v>46</v>
      </c>
      <c r="E20" s="91"/>
      <c r="F20" s="65">
        <v>2</v>
      </c>
      <c r="G20" s="144">
        <f t="shared" si="0"/>
        <v>0</v>
      </c>
    </row>
    <row r="21" spans="2:7" ht="15" customHeight="1" x14ac:dyDescent="0.25">
      <c r="B21" s="41" t="s">
        <v>57</v>
      </c>
      <c r="C21" s="10">
        <v>276</v>
      </c>
      <c r="D21" s="52" t="s">
        <v>46</v>
      </c>
      <c r="E21" s="91"/>
      <c r="F21" s="65">
        <v>2</v>
      </c>
      <c r="G21" s="144">
        <f t="shared" si="0"/>
        <v>0</v>
      </c>
    </row>
    <row r="22" spans="2:7" ht="15" customHeight="1" x14ac:dyDescent="0.25">
      <c r="B22" s="41" t="s">
        <v>58</v>
      </c>
      <c r="C22" s="10">
        <v>200</v>
      </c>
      <c r="D22" s="40" t="s">
        <v>6</v>
      </c>
      <c r="E22" s="91"/>
      <c r="F22" s="65">
        <v>1</v>
      </c>
      <c r="G22" s="144">
        <f t="shared" si="0"/>
        <v>0</v>
      </c>
    </row>
    <row r="23" spans="2:7" ht="15" customHeight="1" x14ac:dyDescent="0.25">
      <c r="B23" s="41" t="s">
        <v>59</v>
      </c>
      <c r="C23" s="10">
        <v>40</v>
      </c>
      <c r="D23" s="52" t="s">
        <v>46</v>
      </c>
      <c r="E23" s="91"/>
      <c r="F23" s="65">
        <v>1</v>
      </c>
      <c r="G23" s="144">
        <f t="shared" si="0"/>
        <v>0</v>
      </c>
    </row>
    <row r="24" spans="2:7" ht="15" customHeight="1" x14ac:dyDescent="0.25">
      <c r="B24" s="42" t="s">
        <v>60</v>
      </c>
      <c r="C24" s="10">
        <v>200</v>
      </c>
      <c r="D24" s="52" t="s">
        <v>46</v>
      </c>
      <c r="E24" s="91"/>
      <c r="F24" s="65">
        <v>1</v>
      </c>
      <c r="G24" s="144">
        <f t="shared" si="0"/>
        <v>0</v>
      </c>
    </row>
    <row r="25" spans="2:7" ht="15" customHeight="1" x14ac:dyDescent="0.25">
      <c r="B25" s="43" t="s">
        <v>61</v>
      </c>
      <c r="C25" s="13">
        <v>45</v>
      </c>
      <c r="D25" s="40" t="s">
        <v>5</v>
      </c>
      <c r="E25" s="91"/>
      <c r="F25" s="65">
        <v>1</v>
      </c>
      <c r="G25" s="144">
        <f t="shared" si="0"/>
        <v>0</v>
      </c>
    </row>
    <row r="26" spans="2:7" ht="45" x14ac:dyDescent="0.25">
      <c r="B26" s="44" t="s">
        <v>62</v>
      </c>
      <c r="C26" s="13">
        <v>50</v>
      </c>
      <c r="D26" s="40" t="s">
        <v>5</v>
      </c>
      <c r="E26" s="91"/>
      <c r="F26" s="65">
        <v>1</v>
      </c>
      <c r="G26" s="144">
        <f t="shared" si="0"/>
        <v>0</v>
      </c>
    </row>
    <row r="27" spans="2:7" ht="15" customHeight="1" x14ac:dyDescent="0.25">
      <c r="B27" s="45" t="s">
        <v>63</v>
      </c>
      <c r="C27" s="10">
        <v>1</v>
      </c>
      <c r="D27" s="40" t="s">
        <v>5</v>
      </c>
      <c r="E27" s="91"/>
      <c r="F27" s="65">
        <v>5</v>
      </c>
      <c r="G27" s="144">
        <f t="shared" si="0"/>
        <v>0</v>
      </c>
    </row>
    <row r="28" spans="2:7" ht="15" customHeight="1" x14ac:dyDescent="0.25">
      <c r="B28" s="41" t="s">
        <v>64</v>
      </c>
      <c r="C28" s="10">
        <v>1</v>
      </c>
      <c r="D28" s="40" t="s">
        <v>31</v>
      </c>
      <c r="E28" s="91"/>
      <c r="F28" s="65">
        <v>10</v>
      </c>
      <c r="G28" s="144">
        <f t="shared" si="0"/>
        <v>0</v>
      </c>
    </row>
    <row r="29" spans="2:7" ht="15" customHeight="1" thickBot="1" x14ac:dyDescent="0.3">
      <c r="B29" s="46" t="s">
        <v>65</v>
      </c>
      <c r="C29" s="54">
        <v>1</v>
      </c>
      <c r="D29" s="47" t="s">
        <v>5</v>
      </c>
      <c r="E29" s="86"/>
      <c r="F29" s="83">
        <v>1</v>
      </c>
      <c r="G29" s="131">
        <f t="shared" si="0"/>
        <v>0</v>
      </c>
    </row>
    <row r="30" spans="2:7" ht="15.75" thickBot="1" x14ac:dyDescent="0.3">
      <c r="C30" s="19"/>
      <c r="D30" s="20"/>
      <c r="E30" s="19"/>
    </row>
    <row r="31" spans="2:7" ht="16.5" thickBot="1" x14ac:dyDescent="0.3">
      <c r="B31" s="87" t="s">
        <v>75</v>
      </c>
      <c r="C31" s="88"/>
      <c r="D31" s="89"/>
      <c r="E31" s="89"/>
      <c r="F31" s="90"/>
      <c r="G31" s="142">
        <f>G8+G10+G11+G12+G13+G14+G15+G16+G17+G18+G19+G20+G21+G22++G23+G24+G25+G26+G27+G28+G29</f>
        <v>0</v>
      </c>
    </row>
    <row r="32" spans="2:7" ht="16.5" thickBot="1" x14ac:dyDescent="0.3">
      <c r="B32" s="87" t="s">
        <v>76</v>
      </c>
      <c r="C32" s="88"/>
      <c r="D32" s="89"/>
      <c r="E32" s="89"/>
      <c r="F32" s="90"/>
      <c r="G32" s="142">
        <f>G31*4</f>
        <v>0</v>
      </c>
    </row>
    <row r="34" spans="2:5" x14ac:dyDescent="0.25">
      <c r="B34" s="18" t="s">
        <v>25</v>
      </c>
    </row>
    <row r="35" spans="2:5" x14ac:dyDescent="0.25">
      <c r="B35" s="185" t="s">
        <v>13</v>
      </c>
      <c r="C35" s="185"/>
      <c r="D35" s="185"/>
      <c r="E35" s="185"/>
    </row>
    <row r="36" spans="2:5" x14ac:dyDescent="0.25">
      <c r="B36" s="185" t="s">
        <v>14</v>
      </c>
      <c r="C36" s="186"/>
      <c r="D36" s="186"/>
      <c r="E36" s="186"/>
    </row>
    <row r="37" spans="2:5" x14ac:dyDescent="0.25">
      <c r="B37" s="20" t="s">
        <v>15</v>
      </c>
    </row>
    <row r="38" spans="2:5" ht="15" customHeight="1" x14ac:dyDescent="0.25">
      <c r="B38" s="20" t="s">
        <v>32</v>
      </c>
      <c r="C38" s="21"/>
      <c r="D38" s="22"/>
      <c r="E38" s="21"/>
    </row>
    <row r="39" spans="2:5" x14ac:dyDescent="0.25">
      <c r="B39" s="20" t="s">
        <v>16</v>
      </c>
      <c r="C39" s="20"/>
      <c r="D39" s="20"/>
      <c r="E39" s="20"/>
    </row>
    <row r="40" spans="2:5" x14ac:dyDescent="0.25">
      <c r="C40" s="19"/>
      <c r="D40" s="20"/>
      <c r="E40" s="19"/>
    </row>
    <row r="41" spans="2:5" x14ac:dyDescent="0.25">
      <c r="B41" s="5" t="s">
        <v>35</v>
      </c>
    </row>
    <row r="42" spans="2:5" x14ac:dyDescent="0.25">
      <c r="B42" s="1" t="s">
        <v>81</v>
      </c>
    </row>
    <row r="43" spans="2:5" x14ac:dyDescent="0.25">
      <c r="B43" s="1" t="s">
        <v>80</v>
      </c>
    </row>
    <row r="45" spans="2:5" x14ac:dyDescent="0.25">
      <c r="B45" s="143" t="s">
        <v>117</v>
      </c>
    </row>
  </sheetData>
  <sheetProtection password="CC06" sheet="1" objects="1" scenarios="1"/>
  <customSheetViews>
    <customSheetView guid="{92E15E10-1B4B-4617-BA26-351AC6DF1CF4}" scale="90" fitToPage="1">
      <selection activeCell="B46" sqref="B46"/>
      <pageMargins left="0.25" right="0.25" top="0.75" bottom="0.75" header="0.3" footer="0.3"/>
      <pageSetup paperSize="9" scale="62" orientation="portrait" r:id="rId1"/>
    </customSheetView>
    <customSheetView guid="{B3CEDDCA-A33E-4013-BCC9-FD3A5E640AFB}" scale="90" showPageBreaks="1" fitToPage="1" printArea="1">
      <selection activeCell="B46" sqref="B46"/>
      <pageMargins left="0.25" right="0.25" top="0.75" bottom="0.75" header="0.3" footer="0.3"/>
      <pageSetup paperSize="9" scale="62" orientation="portrait" r:id="rId2"/>
    </customSheetView>
    <customSheetView guid="{7519C29A-F81C-4982-B1E7-965307422325}" scale="90" showPageBreaks="1" fitToPage="1" printArea="1" topLeftCell="A4">
      <selection activeCell="B47" sqref="B47"/>
      <pageMargins left="0.25" right="0.25" top="0.75" bottom="0.75" header="0.3" footer="0.3"/>
      <pageSetup paperSize="9" scale="61" orientation="portrait" r:id="rId3"/>
    </customSheetView>
  </customSheetViews>
  <mergeCells count="12">
    <mergeCell ref="F5:F7"/>
    <mergeCell ref="G5:G7"/>
    <mergeCell ref="B35:E35"/>
    <mergeCell ref="B36:E36"/>
    <mergeCell ref="B2:E2"/>
    <mergeCell ref="B4:E4"/>
    <mergeCell ref="B5:B7"/>
    <mergeCell ref="C5:C7"/>
    <mergeCell ref="D5:D7"/>
    <mergeCell ref="E5:E7"/>
    <mergeCell ref="B9:E9"/>
    <mergeCell ref="B3:E3"/>
  </mergeCells>
  <pageMargins left="0.25" right="0.25" top="0.75" bottom="0.75" header="0.3" footer="0.3"/>
  <pageSetup paperSize="9" scale="61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zoomScale="90" zoomScaleNormal="90" zoomScaleSheetLayoutView="100" workbookViewId="0">
      <selection activeCell="D25" sqref="D25"/>
    </sheetView>
  </sheetViews>
  <sheetFormatPr defaultColWidth="9.140625" defaultRowHeight="15" x14ac:dyDescent="0.25"/>
  <cols>
    <col min="1" max="1" width="6.28515625" style="1" customWidth="1"/>
    <col min="2" max="2" width="64.140625" style="1" customWidth="1"/>
    <col min="3" max="3" width="11.28515625" style="1" customWidth="1"/>
    <col min="4" max="4" width="11.85546875" style="1" customWidth="1"/>
    <col min="5" max="5" width="14.85546875" style="1" customWidth="1"/>
    <col min="6" max="6" width="10.5703125" style="1" customWidth="1"/>
    <col min="7" max="7" width="14.42578125" style="1" customWidth="1"/>
    <col min="8" max="16384" width="9.140625" style="1"/>
  </cols>
  <sheetData>
    <row r="1" spans="2:7" ht="15.75" thickBot="1" x14ac:dyDescent="0.3">
      <c r="B1" s="1" t="s">
        <v>26</v>
      </c>
      <c r="G1" s="2" t="s">
        <v>91</v>
      </c>
    </row>
    <row r="2" spans="2:7" ht="20.25" x14ac:dyDescent="0.25">
      <c r="B2" s="207" t="s">
        <v>43</v>
      </c>
      <c r="C2" s="208"/>
      <c r="D2" s="208"/>
      <c r="E2" s="208"/>
      <c r="F2" s="56"/>
      <c r="G2" s="57"/>
    </row>
    <row r="3" spans="2:7" ht="21" thickBot="1" x14ac:dyDescent="0.35">
      <c r="B3" s="209" t="s">
        <v>0</v>
      </c>
      <c r="C3" s="210"/>
      <c r="D3" s="210"/>
      <c r="E3" s="210"/>
      <c r="F3" s="60"/>
      <c r="G3" s="61"/>
    </row>
    <row r="4" spans="2:7" ht="39.75" customHeight="1" thickBot="1" x14ac:dyDescent="0.3">
      <c r="B4" s="23" t="s">
        <v>1</v>
      </c>
      <c r="C4" s="96" t="s">
        <v>82</v>
      </c>
      <c r="D4" s="95" t="s">
        <v>2</v>
      </c>
      <c r="E4" s="98" t="s">
        <v>10</v>
      </c>
      <c r="F4" s="99" t="s">
        <v>69</v>
      </c>
      <c r="G4" s="99" t="s">
        <v>74</v>
      </c>
    </row>
    <row r="5" spans="2:7" ht="28.5" customHeight="1" x14ac:dyDescent="0.25">
      <c r="B5" s="24" t="s">
        <v>118</v>
      </c>
      <c r="C5" s="92">
        <v>10</v>
      </c>
      <c r="D5" s="25" t="s">
        <v>6</v>
      </c>
      <c r="E5" s="101"/>
      <c r="F5" s="145">
        <f>C5*E5</f>
        <v>0</v>
      </c>
      <c r="G5" s="144">
        <f>F5*12</f>
        <v>0</v>
      </c>
    </row>
    <row r="6" spans="2:7" ht="29.25" customHeight="1" x14ac:dyDescent="0.25">
      <c r="B6" s="24" t="s">
        <v>39</v>
      </c>
      <c r="C6" s="92">
        <v>20</v>
      </c>
      <c r="D6" s="25" t="s">
        <v>6</v>
      </c>
      <c r="E6" s="102"/>
      <c r="F6" s="145">
        <f t="shared" ref="F6:F10" si="0">C6*E6</f>
        <v>0</v>
      </c>
      <c r="G6" s="130">
        <f t="shared" ref="G6:G10" si="1">F6*12</f>
        <v>0</v>
      </c>
    </row>
    <row r="7" spans="2:7" x14ac:dyDescent="0.25">
      <c r="B7" s="4" t="s">
        <v>40</v>
      </c>
      <c r="C7" s="93">
        <v>10</v>
      </c>
      <c r="D7" s="25" t="s">
        <v>17</v>
      </c>
      <c r="E7" s="102"/>
      <c r="F7" s="145">
        <f t="shared" si="0"/>
        <v>0</v>
      </c>
      <c r="G7" s="130">
        <f t="shared" si="1"/>
        <v>0</v>
      </c>
    </row>
    <row r="8" spans="2:7" x14ac:dyDescent="0.25">
      <c r="B8" s="4" t="s">
        <v>41</v>
      </c>
      <c r="C8" s="93">
        <v>25</v>
      </c>
      <c r="D8" s="25" t="s">
        <v>6</v>
      </c>
      <c r="E8" s="102"/>
      <c r="F8" s="145">
        <f t="shared" si="0"/>
        <v>0</v>
      </c>
      <c r="G8" s="130">
        <f t="shared" si="1"/>
        <v>0</v>
      </c>
    </row>
    <row r="9" spans="2:7" x14ac:dyDescent="0.25">
      <c r="B9" s="4" t="s">
        <v>18</v>
      </c>
      <c r="C9" s="93">
        <v>10</v>
      </c>
      <c r="D9" s="25" t="s">
        <v>6</v>
      </c>
      <c r="E9" s="102"/>
      <c r="F9" s="145">
        <f t="shared" si="0"/>
        <v>0</v>
      </c>
      <c r="G9" s="130">
        <f t="shared" si="1"/>
        <v>0</v>
      </c>
    </row>
    <row r="10" spans="2:7" ht="15.75" thickBot="1" x14ac:dyDescent="0.3">
      <c r="B10" s="48" t="s">
        <v>42</v>
      </c>
      <c r="C10" s="94">
        <v>1</v>
      </c>
      <c r="D10" s="38" t="s">
        <v>6</v>
      </c>
      <c r="E10" s="103"/>
      <c r="F10" s="145">
        <f t="shared" si="0"/>
        <v>0</v>
      </c>
      <c r="G10" s="131">
        <f t="shared" si="1"/>
        <v>0</v>
      </c>
    </row>
    <row r="11" spans="2:7" ht="15.75" thickBot="1" x14ac:dyDescent="0.3">
      <c r="B11" s="104" t="s">
        <v>83</v>
      </c>
      <c r="C11" s="105"/>
      <c r="D11" s="106"/>
      <c r="E11" s="107"/>
      <c r="F11" s="146">
        <f>F5+F6+F7+F8+F9+F10</f>
        <v>0</v>
      </c>
      <c r="G11" s="5"/>
    </row>
    <row r="12" spans="2:7" ht="15.75" thickBot="1" x14ac:dyDescent="0.3">
      <c r="B12" s="108" t="s">
        <v>84</v>
      </c>
      <c r="C12" s="109"/>
      <c r="D12" s="110"/>
      <c r="E12" s="111"/>
      <c r="F12" s="112"/>
      <c r="G12" s="141">
        <f>F11*12</f>
        <v>0</v>
      </c>
    </row>
    <row r="13" spans="2:7" ht="15.75" thickBot="1" x14ac:dyDescent="0.3">
      <c r="B13" s="108" t="s">
        <v>85</v>
      </c>
      <c r="C13" s="105"/>
      <c r="D13" s="106"/>
      <c r="E13" s="107"/>
      <c r="F13" s="97"/>
      <c r="G13" s="141">
        <f>G12*4</f>
        <v>0</v>
      </c>
    </row>
    <row r="14" spans="2:7" x14ac:dyDescent="0.25">
      <c r="B14" s="26" t="s">
        <v>24</v>
      </c>
    </row>
    <row r="15" spans="2:7" x14ac:dyDescent="0.25">
      <c r="B15" s="1" t="s">
        <v>19</v>
      </c>
    </row>
    <row r="16" spans="2:7" x14ac:dyDescent="0.25">
      <c r="B16" s="5" t="s">
        <v>44</v>
      </c>
    </row>
    <row r="18" spans="2:2" x14ac:dyDescent="0.25">
      <c r="B18" s="143" t="s">
        <v>117</v>
      </c>
    </row>
  </sheetData>
  <sheetProtection password="CC06" sheet="1" objects="1" scenarios="1"/>
  <customSheetViews>
    <customSheetView guid="{92E15E10-1B4B-4617-BA26-351AC6DF1CF4}" scale="90">
      <selection activeCell="B38" sqref="B38"/>
      <pageMargins left="0.7" right="0.7" top="0.78740157499999996" bottom="0.78740157499999996" header="0.3" footer="0.3"/>
      <pageSetup paperSize="9" scale="77" orientation="landscape" r:id="rId1"/>
    </customSheetView>
    <customSheetView guid="{B3CEDDCA-A33E-4013-BCC9-FD3A5E640AFB}" scale="90" showPageBreaks="1" printArea="1">
      <selection activeCell="B38" sqref="B38"/>
      <pageMargins left="0.7" right="0.7" top="0.78740157499999996" bottom="0.78740157499999996" header="0.3" footer="0.3"/>
      <pageSetup paperSize="9" scale="77" orientation="landscape" r:id="rId2"/>
    </customSheetView>
    <customSheetView guid="{7519C29A-F81C-4982-B1E7-965307422325}" scale="90" showPageBreaks="1" printArea="1">
      <selection activeCell="G19" sqref="G19"/>
      <pageMargins left="0.7" right="0.7" top="0.78740157499999996" bottom="0.78740157499999996" header="0.3" footer="0.3"/>
      <pageSetup paperSize="9" scale="77" orientation="landscape" r:id="rId3"/>
    </customSheetView>
  </customSheetViews>
  <mergeCells count="2">
    <mergeCell ref="B2:E2"/>
    <mergeCell ref="B3:E3"/>
  </mergeCells>
  <pageMargins left="0.7" right="0.7" top="0.78740157499999996" bottom="0.78740157499999996" header="0.3" footer="0.3"/>
  <pageSetup paperSize="9" scale="77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zoomScale="90" zoomScaleNormal="90" zoomScaleSheetLayoutView="100" workbookViewId="0">
      <selection activeCell="E6" sqref="E6:E11"/>
    </sheetView>
  </sheetViews>
  <sheetFormatPr defaultColWidth="9.140625" defaultRowHeight="15" x14ac:dyDescent="0.25"/>
  <cols>
    <col min="1" max="1" width="6.140625" style="1" customWidth="1"/>
    <col min="2" max="2" width="88.140625" style="1" customWidth="1"/>
    <col min="3" max="3" width="9.85546875" style="1" customWidth="1"/>
    <col min="4" max="4" width="11.42578125" style="1" customWidth="1"/>
    <col min="5" max="5" width="18.42578125" style="1" customWidth="1"/>
    <col min="6" max="6" width="12.28515625" style="1" customWidth="1"/>
    <col min="7" max="16384" width="9.140625" style="1"/>
  </cols>
  <sheetData>
    <row r="1" spans="2:6" ht="29.25" thickBot="1" x14ac:dyDescent="0.3">
      <c r="B1" s="1" t="s">
        <v>26</v>
      </c>
      <c r="C1" s="27"/>
      <c r="D1" s="27"/>
      <c r="F1" s="115" t="s">
        <v>92</v>
      </c>
    </row>
    <row r="2" spans="2:6" ht="20.25" x14ac:dyDescent="0.25">
      <c r="B2" s="211" t="s">
        <v>36</v>
      </c>
      <c r="C2" s="212"/>
      <c r="D2" s="212"/>
      <c r="E2" s="212"/>
      <c r="F2" s="57"/>
    </row>
    <row r="3" spans="2:6" ht="21" thickBot="1" x14ac:dyDescent="0.3">
      <c r="B3" s="213" t="s">
        <v>0</v>
      </c>
      <c r="C3" s="214"/>
      <c r="D3" s="214"/>
      <c r="E3" s="214"/>
      <c r="F3" s="61"/>
    </row>
    <row r="4" spans="2:6" ht="53.25" thickBot="1" x14ac:dyDescent="0.3">
      <c r="B4" s="116" t="s">
        <v>1</v>
      </c>
      <c r="C4" s="117" t="s">
        <v>2</v>
      </c>
      <c r="D4" s="118" t="s">
        <v>86</v>
      </c>
      <c r="E4" s="119" t="s">
        <v>3</v>
      </c>
      <c r="F4" s="123" t="s">
        <v>87</v>
      </c>
    </row>
    <row r="5" spans="2:6" ht="18.75" x14ac:dyDescent="0.25">
      <c r="B5" s="28" t="s">
        <v>4</v>
      </c>
      <c r="C5" s="29"/>
      <c r="D5" s="29"/>
      <c r="E5" s="120"/>
      <c r="F5" s="100"/>
    </row>
    <row r="6" spans="2:6" ht="16.5" customHeight="1" x14ac:dyDescent="0.25">
      <c r="B6" s="30" t="s">
        <v>94</v>
      </c>
      <c r="C6" s="31" t="s">
        <v>20</v>
      </c>
      <c r="D6" s="113">
        <v>52</v>
      </c>
      <c r="E6" s="121"/>
      <c r="F6" s="130">
        <f>D6*E6*4</f>
        <v>0</v>
      </c>
    </row>
    <row r="7" spans="2:6" x14ac:dyDescent="0.25">
      <c r="B7" s="4" t="s">
        <v>27</v>
      </c>
      <c r="C7" s="25" t="s">
        <v>20</v>
      </c>
      <c r="D7" s="113">
        <v>52</v>
      </c>
      <c r="E7" s="121"/>
      <c r="F7" s="130">
        <f t="shared" ref="F7:F11" si="0">D7*E7*4</f>
        <v>0</v>
      </c>
    </row>
    <row r="8" spans="2:6" x14ac:dyDescent="0.25">
      <c r="B8" s="4" t="s">
        <v>28</v>
      </c>
      <c r="C8" s="25" t="s">
        <v>20</v>
      </c>
      <c r="D8" s="113">
        <v>24</v>
      </c>
      <c r="E8" s="121"/>
      <c r="F8" s="130">
        <f t="shared" si="0"/>
        <v>0</v>
      </c>
    </row>
    <row r="9" spans="2:6" x14ac:dyDescent="0.25">
      <c r="B9" s="4" t="s">
        <v>29</v>
      </c>
      <c r="C9" s="25" t="s">
        <v>22</v>
      </c>
      <c r="D9" s="113">
        <v>170</v>
      </c>
      <c r="E9" s="121"/>
      <c r="F9" s="130">
        <f t="shared" si="0"/>
        <v>0</v>
      </c>
    </row>
    <row r="10" spans="2:6" x14ac:dyDescent="0.25">
      <c r="B10" s="4" t="s">
        <v>30</v>
      </c>
      <c r="C10" s="25" t="s">
        <v>22</v>
      </c>
      <c r="D10" s="113">
        <v>100</v>
      </c>
      <c r="E10" s="121"/>
      <c r="F10" s="130">
        <f t="shared" si="0"/>
        <v>0</v>
      </c>
    </row>
    <row r="11" spans="2:6" s="32" customFormat="1" ht="15.75" thickBot="1" x14ac:dyDescent="0.3">
      <c r="B11" s="49" t="s">
        <v>21</v>
      </c>
      <c r="C11" s="35" t="s">
        <v>22</v>
      </c>
      <c r="D11" s="114">
        <v>300</v>
      </c>
      <c r="E11" s="122"/>
      <c r="F11" s="131">
        <f t="shared" si="0"/>
        <v>0</v>
      </c>
    </row>
    <row r="12" spans="2:6" ht="16.5" thickBot="1" x14ac:dyDescent="0.3">
      <c r="B12" s="215" t="s">
        <v>88</v>
      </c>
      <c r="C12" s="215"/>
      <c r="D12" s="215"/>
      <c r="E12" s="216"/>
      <c r="F12" s="141">
        <f>F6+F7+F8+F9+F10+F11</f>
        <v>0</v>
      </c>
    </row>
    <row r="15" spans="2:6" x14ac:dyDescent="0.25">
      <c r="B15" s="5" t="s">
        <v>35</v>
      </c>
    </row>
  </sheetData>
  <sheetProtection password="CC06" sheet="1" objects="1" scenarios="1"/>
  <customSheetViews>
    <customSheetView guid="{92E15E10-1B4B-4617-BA26-351AC6DF1CF4}" scale="90">
      <selection activeCell="B20" sqref="B20"/>
      <pageMargins left="0.7" right="0.7" top="0.78740157499999996" bottom="0.78740157499999996" header="0.3" footer="0.3"/>
      <pageSetup paperSize="9" scale="74" orientation="landscape" r:id="rId1"/>
    </customSheetView>
    <customSheetView guid="{B3CEDDCA-A33E-4013-BCC9-FD3A5E640AFB}" scale="90" showPageBreaks="1" printArea="1">
      <selection activeCell="B20" sqref="B20"/>
      <pageMargins left="0.7" right="0.7" top="0.78740157499999996" bottom="0.78740157499999996" header="0.3" footer="0.3"/>
      <pageSetup paperSize="9" scale="74" orientation="landscape" r:id="rId2"/>
    </customSheetView>
    <customSheetView guid="{7519C29A-F81C-4982-B1E7-965307422325}" scale="90" showPageBreaks="1" printArea="1">
      <selection activeCell="E6" sqref="E6:E11"/>
      <pageMargins left="0.7" right="0.7" top="0.78740157499999996" bottom="0.78740157499999996" header="0.3" footer="0.3"/>
      <pageSetup paperSize="9" scale="74" orientation="landscape" r:id="rId3"/>
    </customSheetView>
  </customSheetViews>
  <mergeCells count="3">
    <mergeCell ref="B2:E2"/>
    <mergeCell ref="B3:E3"/>
    <mergeCell ref="B12:E12"/>
  </mergeCells>
  <pageMargins left="0.7" right="0.7" top="0.78740157499999996" bottom="0.78740157499999996" header="0.3" footer="0.3"/>
  <pageSetup paperSize="9" scale="74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zoomScale="90" zoomScaleNormal="90" zoomScaleSheetLayoutView="100" workbookViewId="0">
      <selection activeCell="E6" sqref="E6:E7"/>
    </sheetView>
  </sheetViews>
  <sheetFormatPr defaultColWidth="9.140625" defaultRowHeight="15" x14ac:dyDescent="0.25"/>
  <cols>
    <col min="1" max="1" width="9.140625" style="1"/>
    <col min="2" max="2" width="56" style="1" customWidth="1"/>
    <col min="3" max="3" width="11.5703125" style="1" customWidth="1"/>
    <col min="4" max="4" width="14" style="1" customWidth="1"/>
    <col min="5" max="5" width="20.28515625" style="1" customWidth="1"/>
    <col min="6" max="6" width="12.85546875" style="1" customWidth="1"/>
    <col min="7" max="16384" width="9.140625" style="1"/>
  </cols>
  <sheetData>
    <row r="1" spans="2:6" ht="15.75" thickBot="1" x14ac:dyDescent="0.3">
      <c r="B1" s="1" t="s">
        <v>26</v>
      </c>
      <c r="C1" s="27"/>
      <c r="D1" s="27"/>
      <c r="F1" s="124" t="s">
        <v>93</v>
      </c>
    </row>
    <row r="2" spans="2:6" ht="20.25" x14ac:dyDescent="0.25">
      <c r="B2" s="211" t="s">
        <v>23</v>
      </c>
      <c r="C2" s="212"/>
      <c r="D2" s="212"/>
      <c r="E2" s="212"/>
      <c r="F2" s="57"/>
    </row>
    <row r="3" spans="2:6" ht="21" thickBot="1" x14ac:dyDescent="0.3">
      <c r="B3" s="213" t="s">
        <v>0</v>
      </c>
      <c r="C3" s="214"/>
      <c r="D3" s="214"/>
      <c r="E3" s="214"/>
      <c r="F3" s="61"/>
    </row>
    <row r="4" spans="2:6" ht="53.25" thickBot="1" x14ac:dyDescent="0.3">
      <c r="B4" s="116" t="s">
        <v>1</v>
      </c>
      <c r="C4" s="117" t="s">
        <v>2</v>
      </c>
      <c r="D4" s="118" t="s">
        <v>86</v>
      </c>
      <c r="E4" s="119" t="s">
        <v>3</v>
      </c>
      <c r="F4" s="123" t="s">
        <v>87</v>
      </c>
    </row>
    <row r="5" spans="2:6" ht="15.75" x14ac:dyDescent="0.25">
      <c r="B5" s="34" t="s">
        <v>4</v>
      </c>
      <c r="C5" s="29"/>
      <c r="D5" s="29"/>
      <c r="E5" s="120"/>
      <c r="F5" s="100"/>
    </row>
    <row r="6" spans="2:6" x14ac:dyDescent="0.25">
      <c r="B6" s="17" t="s">
        <v>107</v>
      </c>
      <c r="C6" s="33" t="s">
        <v>33</v>
      </c>
      <c r="D6" s="125">
        <v>30</v>
      </c>
      <c r="E6" s="121"/>
      <c r="F6" s="130">
        <f>D6*E6*4</f>
        <v>0</v>
      </c>
    </row>
    <row r="7" spans="2:6" ht="15.75" thickBot="1" x14ac:dyDescent="0.3">
      <c r="B7" s="50" t="s">
        <v>108</v>
      </c>
      <c r="C7" s="51" t="s">
        <v>33</v>
      </c>
      <c r="D7" s="126">
        <v>30</v>
      </c>
      <c r="E7" s="127"/>
      <c r="F7" s="131">
        <f t="shared" ref="F7" si="0">D7*E7*4</f>
        <v>0</v>
      </c>
    </row>
    <row r="8" spans="2:6" ht="16.5" thickBot="1" x14ac:dyDescent="0.3">
      <c r="B8" s="215" t="s">
        <v>88</v>
      </c>
      <c r="C8" s="215"/>
      <c r="D8" s="215"/>
      <c r="E8" s="216"/>
      <c r="F8" s="132">
        <f>SUM(F6:F7)</f>
        <v>0</v>
      </c>
    </row>
    <row r="10" spans="2:6" x14ac:dyDescent="0.25">
      <c r="B10" s="5" t="s">
        <v>34</v>
      </c>
    </row>
  </sheetData>
  <sheetProtection password="CC06" sheet="1" objects="1" scenarios="1"/>
  <customSheetViews>
    <customSheetView guid="{92E15E10-1B4B-4617-BA26-351AC6DF1CF4}" scale="90" printArea="1">
      <selection activeCell="B28" sqref="B28"/>
      <pageMargins left="0.7" right="0.7" top="0.78740157499999996" bottom="0.78740157499999996" header="0.3" footer="0.3"/>
      <pageSetup paperSize="9" scale="91" orientation="landscape" r:id="rId1"/>
    </customSheetView>
    <customSheetView guid="{B3CEDDCA-A33E-4013-BCC9-FD3A5E640AFB}" scale="90" showPageBreaks="1" printArea="1">
      <selection activeCell="C42" sqref="C42"/>
      <pageMargins left="0.7" right="0.7" top="0.78740157499999996" bottom="0.78740157499999996" header="0.3" footer="0.3"/>
      <pageSetup paperSize="9" scale="91" orientation="landscape" r:id="rId2"/>
    </customSheetView>
    <customSheetView guid="{7519C29A-F81C-4982-B1E7-965307422325}" scale="90" showPageBreaks="1" printArea="1">
      <selection activeCell="E6" sqref="E6:E7"/>
      <pageMargins left="0.7" right="0.7" top="0.78740157499999996" bottom="0.78740157499999996" header="0.3" footer="0.3"/>
      <pageSetup paperSize="9" scale="91" orientation="landscape" r:id="rId3"/>
    </customSheetView>
  </customSheetViews>
  <mergeCells count="3">
    <mergeCell ref="B2:E2"/>
    <mergeCell ref="B3:E3"/>
    <mergeCell ref="B8:E8"/>
  </mergeCells>
  <pageMargins left="0.7" right="0.7" top="0.78740157499999996" bottom="0.78740157499999996" header="0.3" footer="0.3"/>
  <pageSetup paperSize="9" scale="91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Celková nabídková cena</vt:lpstr>
      <vt:lpstr>Tab.1A</vt:lpstr>
      <vt:lpstr>Tab.1B</vt:lpstr>
      <vt:lpstr>Tab.1C</vt:lpstr>
      <vt:lpstr>Tab.2</vt:lpstr>
      <vt:lpstr>Tab.3</vt:lpstr>
      <vt:lpstr>Tab.1A!Oblast_tisku</vt:lpstr>
      <vt:lpstr>Tab.1B!Oblast_tisku</vt:lpstr>
      <vt:lpstr>Tab.1C!Oblast_tisku</vt:lpstr>
      <vt:lpstr>Tab.2!Oblast_tisku</vt:lpstr>
      <vt:lpstr>Tab.3!Oblast_tisku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Pavel</dc:creator>
  <cp:lastModifiedBy>autor</cp:lastModifiedBy>
  <cp:lastPrinted>2018-02-05T13:42:57Z</cp:lastPrinted>
  <dcterms:created xsi:type="dcterms:W3CDTF">2015-05-21T11:13:01Z</dcterms:created>
  <dcterms:modified xsi:type="dcterms:W3CDTF">2018-02-12T11:05:32Z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1011240221</vt:i4>
  </property>
  <property fmtid="{D5CDD505-2E9C-101B-9397-08002B2CF9AE}" pid="4" name="_EmailSubject">
    <vt:lpwstr>úklid - údržba zeleně</vt:lpwstr>
  </property>
  <property fmtid="{D5CDD505-2E9C-101B-9397-08002B2CF9AE}" pid="5" name="_AuthorEmail">
    <vt:lpwstr>Pavel.Novak@cnb.cz</vt:lpwstr>
  </property>
  <property fmtid="{D5CDD505-2E9C-101B-9397-08002B2CF9AE}" pid="6" name="_AuthorEmailDisplayName">
    <vt:lpwstr>Novák Pavel</vt:lpwstr>
  </property>
  <property fmtid="{D5CDD505-2E9C-101B-9397-08002B2CF9AE}" pid="7" name="_PreviousAdHocReviewCycleID">
    <vt:i4>-2034649355</vt:i4>
  </property>
  <property fmtid="{D5CDD505-2E9C-101B-9397-08002B2CF9AE}" pid="8" name="_ReviewingToolsShownOnce">
    <vt:lpwstr/>
  </property>
</Properties>
</file>