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505" yWindow="65521" windowWidth="14310" windowHeight="14655" tabRatio="790" activeTab="0"/>
  </bookViews>
  <sheets>
    <sheet name="Celková nabídková cena" sheetId="29" r:id="rId1"/>
    <sheet name="Tab.1a" sheetId="17" r:id="rId2"/>
    <sheet name="Tab.1b" sheetId="18" r:id="rId3"/>
    <sheet name="Tab.1c" sheetId="19" r:id="rId4"/>
    <sheet name="Tab.2" sheetId="20" r:id="rId5"/>
    <sheet name="Tab.3" sheetId="28" r:id="rId6"/>
  </sheets>
  <definedNames>
    <definedName name="_xlnm.Print_Area" localSheetId="1">'Tab.1a'!$A$1:$I$34</definedName>
    <definedName name="_xlnm.Print_Area" localSheetId="2">'Tab.1b'!$A$1:$H$50</definedName>
    <definedName name="_xlnm.Print_Area" localSheetId="3">'Tab.1c'!$A$1:$H$18</definedName>
    <definedName name="_xlnm.Print_Area" localSheetId="4">'Tab.2'!$A$1:$I$14</definedName>
    <definedName name="_xlnm.Print_Area" localSheetId="5">'Tab.3'!$A$1:$G$9</definedName>
  </definedNames>
  <calcPr calcId="145621"/>
</workbook>
</file>

<file path=xl/sharedStrings.xml><?xml version="1.0" encoding="utf-8"?>
<sst xmlns="http://schemas.openxmlformats.org/spreadsheetml/2006/main" count="188" uniqueCount="119">
  <si>
    <t>České Budějovice</t>
  </si>
  <si>
    <t>Cenová tabulka</t>
  </si>
  <si>
    <t>Položka</t>
  </si>
  <si>
    <t>Jednotky</t>
  </si>
  <si>
    <t>Jednotková cena v Kč bez DPH</t>
  </si>
  <si>
    <t>Činnosti</t>
  </si>
  <si>
    <t>hod.</t>
  </si>
  <si>
    <t>ks</t>
  </si>
  <si>
    <t>Členění ploch pravidelného úklidu včetně jednotkových cen a četnosti úklidu</t>
  </si>
  <si>
    <t>Specifikace prostor a povrchů</t>
  </si>
  <si>
    <t>Množství,  výměra [jedn.]</t>
  </si>
  <si>
    <t>Jednotková cena [Kč bez DPH/jedn.]</t>
  </si>
  <si>
    <t>m2</t>
  </si>
  <si>
    <t>Rozpis prací prováděných nad rámec pravidelného úklidu včetně jednotkových cen</t>
  </si>
  <si>
    <t>1) Čištění koberců</t>
  </si>
  <si>
    <t xml:space="preserve"> - okna zdvojená (vakuová)</t>
  </si>
  <si>
    <t xml:space="preserve"> - okna dvojitá špaletová</t>
  </si>
  <si>
    <t xml:space="preserve"> - prosklené stěny (fasáda-horolez.tech)</t>
  </si>
  <si>
    <t xml:space="preserve"> - prosklené stěny (interiér)</t>
  </si>
  <si>
    <t xml:space="preserve"> - střešní okna</t>
  </si>
  <si>
    <t>3) Vchodové dveře - dub+ sklo</t>
  </si>
  <si>
    <t>4) Čištění čalounění</t>
  </si>
  <si>
    <t>5) Mytí osvětlovacích těles</t>
  </si>
  <si>
    <t>6) Mytí lustrů</t>
  </si>
  <si>
    <t>7) Čištění žaluzií</t>
  </si>
  <si>
    <t xml:space="preserve"> - vertikální (šíře 9 cm)</t>
  </si>
  <si>
    <t xml:space="preserve"> - horizontální</t>
  </si>
  <si>
    <t>8) Úklid po malířích</t>
  </si>
  <si>
    <t>11) Voskování linolea DLW vč. Zdvoj. podlah</t>
  </si>
  <si>
    <t>12) Údržba mozaiky (teraco)</t>
  </si>
  <si>
    <t>Pro údržbu specifických povrchů jsou jejich výrobci doporučeny následující přípravky:</t>
  </si>
  <si>
    <t>parkety - přípravky zn. BONA nebo LOBA (polish),</t>
  </si>
  <si>
    <t>linoleum, zdvoj podlaha - výrobky fy. Henkel, Johnson, Tana (vosky),</t>
  </si>
  <si>
    <t>U položek "voskování a polish" jednotková cena zahrnuje odmytí starého a položení nového.</t>
  </si>
  <si>
    <t xml:space="preserve">Položky uvedené v této příloze jsou stanoveny modelově, fakturace probíhá dle skutečnosti. </t>
  </si>
  <si>
    <t>l</t>
  </si>
  <si>
    <t>WC gel osvěžovač vzduchu - ks</t>
  </si>
  <si>
    <t>Uvedené počty kusů jsou stanoveny modelově, fakturace probíhá dle skutečné spotřeby.</t>
  </si>
  <si>
    <t>vývoz</t>
  </si>
  <si>
    <t>Pravidelný odvoz plastových odpadů (nádoba 240 l - 1x týdně)</t>
  </si>
  <si>
    <t>Pravidelný odvoz separovaného papíru a lepenkových obalů ( 2 x nádoba 240 l - 1x týdně)</t>
  </si>
  <si>
    <t>Odvoz a likvidace odpadu skartací (2x ročně)</t>
  </si>
  <si>
    <t>kg</t>
  </si>
  <si>
    <t>Mimořádný odvoz a likvidace vyřazeného majetku (1x ročně)</t>
  </si>
  <si>
    <t>10) Práce výškové (horolez.technika)-např. čištění okapů apod.</t>
  </si>
  <si>
    <r>
      <t>Pozn</t>
    </r>
    <r>
      <rPr>
        <u val="single"/>
        <sz val="10"/>
        <rFont val="Times New Roman"/>
        <family val="1"/>
      </rPr>
      <t>.:</t>
    </r>
  </si>
  <si>
    <r>
      <t>Poznámky:</t>
    </r>
    <r>
      <rPr>
        <b/>
        <sz val="10"/>
        <rFont val="Times New Roman"/>
        <family val="1"/>
      </rPr>
      <t xml:space="preserve"> </t>
    </r>
  </si>
  <si>
    <t>13) Polish na parkety</t>
  </si>
  <si>
    <t>14) Údržba dřevěných obkladů stěn</t>
  </si>
  <si>
    <t>15) Údržba chodbových dlažeb - polym. vosky</t>
  </si>
  <si>
    <t>16) Údržba kamenné fasády (horolez. technika)</t>
  </si>
  <si>
    <t>17) Úklid skladů a spisoven</t>
  </si>
  <si>
    <t>18) Úklid trezorů</t>
  </si>
  <si>
    <t>Pravidelný odvoz  komunálního odpadu - popis dle přílohy č. 1 smlouvy (2 x nádoba 240 l - 1x týdně)</t>
  </si>
  <si>
    <t>servisní den</t>
  </si>
  <si>
    <t>bod 19) jedná se o zimní období v době od 6:00 do 17:00 v případě spadu sněhu a zniku náledí</t>
  </si>
  <si>
    <t>hod</t>
  </si>
  <si>
    <t xml:space="preserve"> -chodník LÉTO/ZIMA</t>
  </si>
  <si>
    <t>* cena činností včetně dopravy</t>
  </si>
  <si>
    <t>* cena všech činností včetně dopravy</t>
  </si>
  <si>
    <t>Odvoz, třídění a likvidace odpadu*</t>
  </si>
  <si>
    <t>1) Kanceláře, bankovní hala</t>
  </si>
  <si>
    <t>3) Chodby, recepce</t>
  </si>
  <si>
    <t>2) Schodiště</t>
  </si>
  <si>
    <t>4) Učebny</t>
  </si>
  <si>
    <t>5) Výtahy</t>
  </si>
  <si>
    <t xml:space="preserve">6) Sociální zařízení </t>
  </si>
  <si>
    <t>7) Šatny</t>
  </si>
  <si>
    <t>8) Čajové kuchyňky</t>
  </si>
  <si>
    <t>9) Technické místnosti</t>
  </si>
  <si>
    <t>10) Venkovní plochy</t>
  </si>
  <si>
    <t>20) Úklid sněhu ze střechy</t>
  </si>
  <si>
    <t>19) Zajištění schůdnosti chodníku - bez vyžádání, automaticky dle akt. klimat. podmínek</t>
  </si>
  <si>
    <t>Spotřební materiál *</t>
  </si>
  <si>
    <t>* cena všech dodávaných materiálů je včetně dopravy</t>
  </si>
  <si>
    <t>Ručník papírový skládaný ZZ (recykl. jednovrstvý zelený 230x250mm, 33-40g/m2) balení 250 listů</t>
  </si>
  <si>
    <t>Mýdlo tekuté dolévané - ( l)</t>
  </si>
  <si>
    <t>Náplň do hygbagů - ks</t>
  </si>
  <si>
    <t xml:space="preserve">Pravidelný úklid* </t>
  </si>
  <si>
    <t>Práce na výzvu nad rámec pravidelného úklidu (model)*</t>
  </si>
  <si>
    <t>9) Ostatní práce účtované podle počtu skutečně odpracovaných hodin (např. čištění vnitřků lednic, odklízení objemného odpadu z chodeb, "havarijní úklid" včetně úklidu po řemeslnících, …)</t>
  </si>
  <si>
    <t xml:space="preserve">21) Strojní úklid točny </t>
  </si>
  <si>
    <t>22) Pronájem vysokozdvižné plošiny</t>
  </si>
  <si>
    <t>Četnost [dnů/měs.]</t>
  </si>
  <si>
    <t>Měsíční náklad [Kč bez DPH]</t>
  </si>
  <si>
    <t>Měsíční náklad úklid</t>
  </si>
  <si>
    <t>Pravidelný úklid celkem - roční náklady</t>
  </si>
  <si>
    <t>Pravidelný úklid celkem - náklady za 4 roky</t>
  </si>
  <si>
    <t>Modelová četnost [úkon/rok]</t>
  </si>
  <si>
    <t>Roční náklad [Kč bez DPH]</t>
  </si>
  <si>
    <t>Práce nad rámec prav. úklidu celkem - roční náklady</t>
  </si>
  <si>
    <t>Práce nad rámec prav. úklidu celkem - náklady za 4 roky</t>
  </si>
  <si>
    <t>2) Mytí oken vč. rámů a parapetů - celková výměra umývaných okenních ploch**</t>
  </si>
  <si>
    <t>** cena mytí oken bez zajištění plošiny</t>
  </si>
  <si>
    <t>Modelově stanovené 
jednotky</t>
  </si>
  <si>
    <t>Desinfekční přípravek na ruce Spirigel, vč. dávkovače</t>
  </si>
  <si>
    <t>Spotřební materiál celkem - měsíční náklad</t>
  </si>
  <si>
    <t>Spotřební materiál celkem - roční náklad</t>
  </si>
  <si>
    <t>Spotřební materiál celkem - náklady za 4 roky</t>
  </si>
  <si>
    <t>Modelový počet 
jednotek za rok</t>
  </si>
  <si>
    <t>Cena za modelový počet jednotek za 4 roky v Kč bez DPH</t>
  </si>
  <si>
    <t>Celkové náklady za 4 roky v Kč bez DPH</t>
  </si>
  <si>
    <t>Péče o zeleň, zahradnické služby</t>
  </si>
  <si>
    <t>Tabulka 1a</t>
  </si>
  <si>
    <t>Tabulka č. 1b</t>
  </si>
  <si>
    <t>Tabulka č. 1c</t>
  </si>
  <si>
    <t>Tabulka č. 2</t>
  </si>
  <si>
    <t>Tabulka č. 3</t>
  </si>
  <si>
    <t>Vnější zeleň - činnosti dle přílohy č. 1 smlouvy*</t>
  </si>
  <si>
    <t>Tab. 1a</t>
  </si>
  <si>
    <t xml:space="preserve">Tab. 1b </t>
  </si>
  <si>
    <t xml:space="preserve">Tab. 1c </t>
  </si>
  <si>
    <t>Tab. 2</t>
  </si>
  <si>
    <t>Tab. 3</t>
  </si>
  <si>
    <t>Celkem v Kč bez DPH</t>
  </si>
  <si>
    <t>!účastník tento list nevyplňuje; ceny se přenášejí automaticky z ostatních listů tabulky!</t>
  </si>
  <si>
    <t>Celková nabídková cena za místo plnění České Budějovice</t>
  </si>
  <si>
    <t>V případě uvedených odkazů na obchodní názvy zadavatel výslovně připouští rovnocenné řešení.</t>
  </si>
  <si>
    <t>toaletní papír malý, bílý, dvouvrstvý (20 - 25m, celulóza) -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</si>
</sst>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rgb="FF00B0F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Times New Roman"/>
      <family val="1"/>
    </font>
    <font>
      <sz val="16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40">
    <xf numFmtId="0" fontId="0" fillId="0" borderId="0" xfId="0"/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7" fillId="0" borderId="1" xfId="0" applyFont="1" applyFill="1" applyBorder="1" applyAlignment="1" applyProtection="1">
      <alignment vertical="center" wrapText="1"/>
      <protection/>
    </xf>
    <xf numFmtId="0" fontId="18" fillId="0" borderId="0" xfId="44" applyFont="1" applyProtection="1">
      <alignment/>
      <protection/>
    </xf>
    <xf numFmtId="0" fontId="7" fillId="0" borderId="0" xfId="0" applyFont="1" applyProtection="1">
      <protection/>
    </xf>
    <xf numFmtId="0" fontId="4" fillId="0" borderId="0" xfId="0" applyFont="1" applyAlignment="1" applyProtection="1">
      <alignment horizontal="center"/>
      <protection/>
    </xf>
    <xf numFmtId="0" fontId="7" fillId="2" borderId="2" xfId="0" applyFont="1" applyFill="1" applyBorder="1" applyAlignment="1" applyProtection="1">
      <alignment/>
      <protection/>
    </xf>
    <xf numFmtId="4" fontId="7" fillId="2" borderId="3" xfId="0" applyNumberFormat="1" applyFont="1" applyFill="1" applyBorder="1" applyAlignment="1" applyProtection="1">
      <alignment horizontal="center"/>
      <protection/>
    </xf>
    <xf numFmtId="0" fontId="4" fillId="2" borderId="4" xfId="0" applyFont="1" applyFill="1" applyBorder="1" applyProtection="1">
      <protection/>
    </xf>
    <xf numFmtId="4" fontId="7" fillId="2" borderId="5" xfId="0" applyNumberFormat="1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4" fontId="7" fillId="2" borderId="1" xfId="0" applyNumberFormat="1" applyFont="1" applyFill="1" applyBorder="1" applyAlignment="1" applyProtection="1">
      <alignment horizontal="left"/>
      <protection/>
    </xf>
    <xf numFmtId="0" fontId="4" fillId="2" borderId="1" xfId="0" applyFont="1" applyFill="1" applyBorder="1" applyProtection="1">
      <protection/>
    </xf>
    <xf numFmtId="0" fontId="19" fillId="2" borderId="1" xfId="0" applyFont="1" applyFill="1" applyBorder="1" applyProtection="1">
      <protection/>
    </xf>
    <xf numFmtId="0" fontId="7" fillId="2" borderId="1" xfId="0" applyFont="1" applyFill="1" applyBorder="1" applyProtection="1"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/>
      <protection/>
    </xf>
    <xf numFmtId="3" fontId="13" fillId="0" borderId="7" xfId="0" applyNumberFormat="1" applyFont="1" applyFill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0" fontId="7" fillId="0" borderId="0" xfId="0" applyFont="1" applyFill="1" applyBorder="1" applyProtection="1">
      <protection/>
    </xf>
    <xf numFmtId="0" fontId="14" fillId="0" borderId="0" xfId="0" applyFont="1" applyFill="1" applyBorder="1" applyProtection="1">
      <protection/>
    </xf>
    <xf numFmtId="0" fontId="8" fillId="0" borderId="0" xfId="0" applyFont="1" applyFill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Protection="1">
      <protection/>
    </xf>
    <xf numFmtId="0" fontId="11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4" fontId="7" fillId="0" borderId="5" xfId="0" applyNumberFormat="1" applyFont="1" applyBorder="1" applyAlignment="1" applyProtection="1">
      <alignment horizontal="center" vertical="center" wrapText="1"/>
      <protection/>
    </xf>
    <xf numFmtId="0" fontId="7" fillId="0" borderId="4" xfId="0" applyFont="1" applyBorder="1" applyProtection="1">
      <protection/>
    </xf>
    <xf numFmtId="4" fontId="7" fillId="0" borderId="7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6" xfId="0" applyFont="1" applyFill="1" applyBorder="1" applyAlignment="1" applyProtection="1">
      <alignment vertical="center" wrapText="1"/>
      <protection/>
    </xf>
    <xf numFmtId="0" fontId="7" fillId="0" borderId="5" xfId="0" applyFont="1" applyFill="1" applyBorder="1" applyAlignment="1" applyProtection="1">
      <alignment/>
      <protection/>
    </xf>
    <xf numFmtId="4" fontId="7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/>
    </xf>
    <xf numFmtId="4" fontId="17" fillId="0" borderId="5" xfId="0" applyNumberFormat="1" applyFont="1" applyFill="1" applyBorder="1" applyAlignment="1" applyProtection="1">
      <alignment horizontal="center"/>
      <protection/>
    </xf>
    <xf numFmtId="3" fontId="7" fillId="0" borderId="5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 wrapText="1"/>
      <protection/>
    </xf>
    <xf numFmtId="0" fontId="7" fillId="0" borderId="6" xfId="0" applyFont="1" applyFill="1" applyBorder="1" applyAlignment="1" applyProtection="1">
      <alignment/>
      <protection/>
    </xf>
    <xf numFmtId="4" fontId="7" fillId="0" borderId="7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4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0" fontId="4" fillId="0" borderId="0" xfId="0" applyFont="1" applyBorder="1" applyProtection="1">
      <protection/>
    </xf>
    <xf numFmtId="0" fontId="4" fillId="0" borderId="13" xfId="0" applyFont="1" applyBorder="1" applyProtection="1">
      <protection/>
    </xf>
    <xf numFmtId="0" fontId="4" fillId="0" borderId="9" xfId="0" applyFont="1" applyBorder="1" applyProtection="1">
      <protection/>
    </xf>
    <xf numFmtId="0" fontId="4" fillId="0" borderId="14" xfId="0" applyFont="1" applyBorder="1" applyProtection="1">
      <protection/>
    </xf>
    <xf numFmtId="0" fontId="4" fillId="0" borderId="5" xfId="0" applyFont="1" applyBorder="1" applyProtection="1">
      <protection/>
    </xf>
    <xf numFmtId="0" fontId="21" fillId="2" borderId="15" xfId="44" applyFont="1" applyFill="1" applyBorder="1" applyProtection="1">
      <alignment/>
      <protection/>
    </xf>
    <xf numFmtId="4" fontId="13" fillId="2" borderId="16" xfId="44" applyNumberFormat="1" applyFont="1" applyFill="1" applyBorder="1" applyAlignment="1" applyProtection="1">
      <alignment horizontal="center" vertical="center"/>
      <protection/>
    </xf>
    <xf numFmtId="4" fontId="13" fillId="2" borderId="16" xfId="44" applyNumberFormat="1" applyFont="1" applyFill="1" applyBorder="1" applyAlignment="1" applyProtection="1">
      <alignment horizontal="center"/>
      <protection/>
    </xf>
    <xf numFmtId="4" fontId="13" fillId="0" borderId="16" xfId="27" applyNumberFormat="1" applyFont="1" applyFill="1" applyBorder="1" applyAlignment="1" applyProtection="1">
      <alignment horizontal="center"/>
      <protection locked="0"/>
    </xf>
    <xf numFmtId="0" fontId="18" fillId="0" borderId="16" xfId="44" applyFont="1" applyBorder="1" applyProtection="1">
      <alignment/>
      <protection/>
    </xf>
    <xf numFmtId="0" fontId="21" fillId="2" borderId="17" xfId="44" applyFont="1" applyFill="1" applyBorder="1" applyProtection="1">
      <alignment/>
      <protection/>
    </xf>
    <xf numFmtId="4" fontId="13" fillId="2" borderId="18" xfId="44" applyNumberFormat="1" applyFont="1" applyFill="1" applyBorder="1" applyAlignment="1" applyProtection="1">
      <alignment horizontal="center" vertical="center"/>
      <protection/>
    </xf>
    <xf numFmtId="0" fontId="21" fillId="2" borderId="19" xfId="44" applyFont="1" applyFill="1" applyBorder="1" applyProtection="1">
      <alignment/>
      <protection/>
    </xf>
    <xf numFmtId="4" fontId="13" fillId="2" borderId="9" xfId="44" applyNumberFormat="1" applyFont="1" applyFill="1" applyBorder="1" applyAlignment="1" applyProtection="1">
      <alignment horizontal="center" vertical="center"/>
      <protection/>
    </xf>
    <xf numFmtId="4" fontId="13" fillId="2" borderId="9" xfId="44" applyNumberFormat="1" applyFont="1" applyFill="1" applyBorder="1" applyAlignment="1" applyProtection="1">
      <alignment horizontal="center"/>
      <protection/>
    </xf>
    <xf numFmtId="4" fontId="13" fillId="0" borderId="9" xfId="27" applyNumberFormat="1" applyFont="1" applyFill="1" applyBorder="1" applyAlignment="1" applyProtection="1">
      <alignment horizontal="center"/>
      <protection locked="0"/>
    </xf>
    <xf numFmtId="0" fontId="18" fillId="0" borderId="9" xfId="44" applyFont="1" applyBorder="1" applyProtection="1">
      <alignment/>
      <protection/>
    </xf>
    <xf numFmtId="2" fontId="7" fillId="3" borderId="20" xfId="27" applyNumberFormat="1" applyFont="1" applyFill="1" applyBorder="1" applyAlignment="1" applyProtection="1">
      <alignment horizontal="center"/>
      <protection locked="0"/>
    </xf>
    <xf numFmtId="2" fontId="7" fillId="2" borderId="21" xfId="27" applyNumberFormat="1" applyFont="1" applyFill="1" applyBorder="1" applyAlignment="1" applyProtection="1">
      <alignment horizontal="center"/>
      <protection/>
    </xf>
    <xf numFmtId="2" fontId="7" fillId="3" borderId="21" xfId="27" applyNumberFormat="1" applyFont="1" applyFill="1" applyBorder="1" applyAlignment="1" applyProtection="1">
      <alignment horizontal="center"/>
      <protection locked="0"/>
    </xf>
    <xf numFmtId="2" fontId="6" fillId="2" borderId="21" xfId="27" applyNumberFormat="1" applyFont="1" applyFill="1" applyBorder="1" applyAlignment="1" applyProtection="1">
      <alignment horizontal="center"/>
      <protection/>
    </xf>
    <xf numFmtId="2" fontId="4" fillId="2" borderId="21" xfId="0" applyNumberFormat="1" applyFont="1" applyFill="1" applyBorder="1" applyProtection="1">
      <protection/>
    </xf>
    <xf numFmtId="2" fontId="7" fillId="2" borderId="21" xfId="27" applyNumberFormat="1" applyFont="1" applyFill="1" applyBorder="1" applyAlignment="1" applyProtection="1">
      <alignment horizontal="center" vertical="center" wrapText="1"/>
      <protection/>
    </xf>
    <xf numFmtId="2" fontId="7" fillId="3" borderId="21" xfId="0" applyNumberFormat="1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 applyProtection="1">
      <alignment horizontal="center"/>
      <protection/>
    </xf>
    <xf numFmtId="0" fontId="18" fillId="0" borderId="23" xfId="44" applyFont="1" applyBorder="1" applyProtection="1">
      <alignment/>
      <protection/>
    </xf>
    <xf numFmtId="0" fontId="4" fillId="0" borderId="7" xfId="0" applyFont="1" applyBorder="1" applyProtection="1">
      <protection/>
    </xf>
    <xf numFmtId="0" fontId="4" fillId="0" borderId="24" xfId="0" applyFont="1" applyBorder="1" applyProtection="1">
      <protection/>
    </xf>
    <xf numFmtId="0" fontId="7" fillId="0" borderId="25" xfId="0" applyFont="1" applyFill="1" applyBorder="1" applyAlignment="1" applyProtection="1">
      <alignment/>
      <protection/>
    </xf>
    <xf numFmtId="4" fontId="7" fillId="0" borderId="24" xfId="0" applyNumberFormat="1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4" fontId="7" fillId="4" borderId="24" xfId="0" applyNumberFormat="1" applyFont="1" applyFill="1" applyBorder="1" applyAlignment="1" applyProtection="1">
      <alignment horizontal="center"/>
      <protection locked="0"/>
    </xf>
    <xf numFmtId="4" fontId="7" fillId="4" borderId="5" xfId="27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 applyProtection="1">
      <protection/>
    </xf>
    <xf numFmtId="0" fontId="11" fillId="5" borderId="27" xfId="44" applyFont="1" applyFill="1" applyBorder="1" applyAlignment="1">
      <alignment/>
      <protection/>
    </xf>
    <xf numFmtId="0" fontId="15" fillId="5" borderId="28" xfId="44" applyFont="1" applyFill="1" applyBorder="1" applyAlignment="1">
      <alignment horizontal="center"/>
      <protection/>
    </xf>
    <xf numFmtId="0" fontId="15" fillId="5" borderId="28" xfId="44" applyFont="1" applyFill="1" applyBorder="1" applyAlignment="1">
      <alignment/>
      <protection/>
    </xf>
    <xf numFmtId="0" fontId="15" fillId="5" borderId="29" xfId="44" applyFont="1" applyFill="1" applyBorder="1" applyAlignment="1">
      <alignment horizontal="center"/>
      <protection/>
    </xf>
    <xf numFmtId="4" fontId="7" fillId="4" borderId="7" xfId="27" applyNumberFormat="1" applyFont="1" applyFill="1" applyBorder="1" applyAlignment="1" applyProtection="1">
      <alignment horizontal="center"/>
      <protection locked="0"/>
    </xf>
    <xf numFmtId="0" fontId="18" fillId="0" borderId="11" xfId="44" applyFont="1" applyBorder="1" applyProtection="1">
      <alignment/>
      <protection/>
    </xf>
    <xf numFmtId="0" fontId="18" fillId="0" borderId="12" xfId="44" applyFont="1" applyBorder="1" applyProtection="1">
      <alignment/>
      <protection/>
    </xf>
    <xf numFmtId="0" fontId="18" fillId="0" borderId="14" xfId="44" applyFont="1" applyBorder="1" applyProtection="1">
      <alignment/>
      <protection/>
    </xf>
    <xf numFmtId="0" fontId="8" fillId="2" borderId="30" xfId="44" applyFont="1" applyFill="1" applyBorder="1" applyAlignment="1" applyProtection="1">
      <alignment horizontal="left" vertical="center" wrapText="1"/>
      <protection/>
    </xf>
    <xf numFmtId="0" fontId="22" fillId="0" borderId="31" xfId="44" applyFont="1" applyBorder="1" applyAlignment="1" applyProtection="1">
      <alignment wrapText="1"/>
      <protection/>
    </xf>
    <xf numFmtId="0" fontId="8" fillId="2" borderId="32" xfId="44" applyFont="1" applyFill="1" applyBorder="1" applyAlignment="1" applyProtection="1">
      <alignment horizontal="center" vertical="center" wrapText="1"/>
      <protection/>
    </xf>
    <xf numFmtId="0" fontId="8" fillId="2" borderId="33" xfId="44" applyFont="1" applyFill="1" applyBorder="1" applyAlignment="1" applyProtection="1">
      <alignment horizontal="center" vertical="center" wrapText="1"/>
      <protection/>
    </xf>
    <xf numFmtId="0" fontId="7" fillId="2" borderId="34" xfId="44" applyFont="1" applyFill="1" applyBorder="1" applyAlignment="1" applyProtection="1">
      <alignment wrapText="1"/>
      <protection/>
    </xf>
    <xf numFmtId="0" fontId="18" fillId="2" borderId="35" xfId="44" applyFont="1" applyFill="1" applyBorder="1" applyAlignment="1" applyProtection="1">
      <alignment horizontal="center"/>
      <protection/>
    </xf>
    <xf numFmtId="2" fontId="18" fillId="0" borderId="36" xfId="44" applyNumberFormat="1" applyFont="1" applyBorder="1" applyAlignment="1" applyProtection="1">
      <alignment horizontal="right"/>
      <protection/>
    </xf>
    <xf numFmtId="2" fontId="18" fillId="0" borderId="37" xfId="44" applyNumberFormat="1" applyFont="1" applyBorder="1" applyAlignment="1" applyProtection="1">
      <alignment horizontal="right"/>
      <protection/>
    </xf>
    <xf numFmtId="0" fontId="18" fillId="2" borderId="34" xfId="44" applyFont="1" applyFill="1" applyBorder="1" applyProtection="1">
      <alignment/>
      <protection/>
    </xf>
    <xf numFmtId="0" fontId="7" fillId="2" borderId="38" xfId="44" applyNumberFormat="1" applyFont="1" applyFill="1" applyBorder="1" applyAlignment="1" applyProtection="1">
      <alignment/>
      <protection/>
    </xf>
    <xf numFmtId="4" fontId="7" fillId="2" borderId="39" xfId="44" applyNumberFormat="1" applyFont="1" applyFill="1" applyBorder="1" applyAlignment="1" applyProtection="1">
      <alignment horizontal="center"/>
      <protection/>
    </xf>
    <xf numFmtId="2" fontId="18" fillId="0" borderId="40" xfId="44" applyNumberFormat="1" applyFont="1" applyBorder="1" applyAlignment="1" applyProtection="1">
      <alignment horizontal="right"/>
      <protection/>
    </xf>
    <xf numFmtId="0" fontId="8" fillId="2" borderId="41" xfId="44" applyNumberFormat="1" applyFont="1" applyFill="1" applyBorder="1" applyAlignment="1" applyProtection="1">
      <alignment/>
      <protection/>
    </xf>
    <xf numFmtId="4" fontId="7" fillId="2" borderId="42" xfId="44" applyNumberFormat="1" applyFont="1" applyFill="1" applyBorder="1" applyAlignment="1" applyProtection="1">
      <alignment horizontal="center"/>
      <protection/>
    </xf>
    <xf numFmtId="0" fontId="18" fillId="0" borderId="42" xfId="44" applyFont="1" applyFill="1" applyBorder="1" applyProtection="1">
      <alignment/>
      <protection/>
    </xf>
    <xf numFmtId="0" fontId="8" fillId="2" borderId="43" xfId="44" applyNumberFormat="1" applyFont="1" applyFill="1" applyBorder="1" applyAlignment="1" applyProtection="1">
      <alignment/>
      <protection/>
    </xf>
    <xf numFmtId="4" fontId="7" fillId="2" borderId="9" xfId="44" applyNumberFormat="1" applyFont="1" applyFill="1" applyBorder="1" applyAlignment="1" applyProtection="1">
      <alignment horizontal="center"/>
      <protection/>
    </xf>
    <xf numFmtId="0" fontId="18" fillId="0" borderId="9" xfId="44" applyFont="1" applyFill="1" applyBorder="1" applyProtection="1">
      <alignment/>
      <protection/>
    </xf>
    <xf numFmtId="0" fontId="12" fillId="0" borderId="0" xfId="44" applyFont="1" applyProtection="1">
      <alignment/>
      <protection/>
    </xf>
    <xf numFmtId="0" fontId="8" fillId="2" borderId="44" xfId="44" applyFont="1" applyFill="1" applyBorder="1" applyAlignment="1" applyProtection="1">
      <alignment horizontal="center" vertical="center" wrapText="1"/>
      <protection/>
    </xf>
    <xf numFmtId="0" fontId="8" fillId="2" borderId="45" xfId="44" applyFont="1" applyFill="1" applyBorder="1" applyAlignment="1" applyProtection="1">
      <alignment horizontal="center" vertical="center" wrapText="1"/>
      <protection/>
    </xf>
    <xf numFmtId="0" fontId="10" fillId="2" borderId="46" xfId="44" applyFont="1" applyFill="1" applyBorder="1" applyAlignment="1" applyProtection="1">
      <alignment horizontal="left" vertical="center" wrapText="1"/>
      <protection/>
    </xf>
    <xf numFmtId="0" fontId="12" fillId="2" borderId="47" xfId="44" applyFont="1" applyFill="1" applyBorder="1" applyAlignment="1" applyProtection="1">
      <alignment horizontal="center" vertical="center" wrapText="1"/>
      <protection/>
    </xf>
    <xf numFmtId="4" fontId="12" fillId="2" borderId="8" xfId="44" applyNumberFormat="1" applyFont="1" applyFill="1" applyBorder="1" applyAlignment="1" applyProtection="1">
      <alignment horizontal="center" vertical="center" wrapText="1"/>
      <protection/>
    </xf>
    <xf numFmtId="0" fontId="18" fillId="0" borderId="8" xfId="44" applyFont="1" applyBorder="1" applyProtection="1">
      <alignment/>
      <protection/>
    </xf>
    <xf numFmtId="0" fontId="18" fillId="0" borderId="48" xfId="44" applyFont="1" applyBorder="1" applyProtection="1">
      <alignment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23" fillId="0" borderId="51" xfId="44" applyFont="1" applyBorder="1" applyAlignment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23" fillId="0" borderId="53" xfId="44" applyFont="1" applyBorder="1" applyAlignment="1">
      <alignment horizontal="center" vertical="center" wrapText="1"/>
      <protection/>
    </xf>
    <xf numFmtId="0" fontId="11" fillId="0" borderId="54" xfId="0" applyFont="1" applyFill="1" applyBorder="1" applyAlignment="1" applyProtection="1">
      <alignment horizontal="left" vertical="center" wrapText="1"/>
      <protection/>
    </xf>
    <xf numFmtId="4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wrapText="1"/>
      <protection/>
    </xf>
    <xf numFmtId="4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wrapText="1"/>
      <protection/>
    </xf>
    <xf numFmtId="0" fontId="7" fillId="0" borderId="21" xfId="0" applyFont="1" applyFill="1" applyBorder="1" applyAlignment="1" applyProtection="1">
      <alignment horizontal="center" wrapText="1"/>
      <protection/>
    </xf>
    <xf numFmtId="4" fontId="4" fillId="0" borderId="37" xfId="0" applyNumberFormat="1" applyFont="1" applyBorder="1" applyProtection="1">
      <protection/>
    </xf>
    <xf numFmtId="4" fontId="18" fillId="0" borderId="53" xfId="44" applyNumberFormat="1" applyFont="1" applyBorder="1" applyProtection="1">
      <alignment/>
      <protection/>
    </xf>
    <xf numFmtId="0" fontId="25" fillId="0" borderId="0" xfId="0" applyFont="1"/>
    <xf numFmtId="0" fontId="0" fillId="0" borderId="5" xfId="0" applyBorder="1"/>
    <xf numFmtId="2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Fill="1" applyBorder="1"/>
    <xf numFmtId="0" fontId="24" fillId="0" borderId="5" xfId="0" applyFont="1" applyBorder="1"/>
    <xf numFmtId="4" fontId="24" fillId="0" borderId="5" xfId="0" applyNumberFormat="1" applyFont="1" applyBorder="1" applyAlignment="1">
      <alignment horizontal="center"/>
    </xf>
    <xf numFmtId="0" fontId="26" fillId="0" borderId="0" xfId="0" applyFont="1"/>
    <xf numFmtId="4" fontId="4" fillId="0" borderId="36" xfId="0" applyNumberFormat="1" applyFont="1" applyBorder="1" applyProtection="1">
      <protection/>
    </xf>
    <xf numFmtId="4" fontId="4" fillId="0" borderId="40" xfId="0" applyNumberFormat="1" applyFont="1" applyBorder="1" applyProtection="1">
      <protection/>
    </xf>
    <xf numFmtId="4" fontId="18" fillId="0" borderId="36" xfId="44" applyNumberFormat="1" applyFont="1" applyBorder="1" applyProtection="1">
      <alignment/>
      <protection/>
    </xf>
    <xf numFmtId="4" fontId="18" fillId="0" borderId="37" xfId="44" applyNumberFormat="1" applyFont="1" applyBorder="1" applyProtection="1">
      <alignment/>
      <protection/>
    </xf>
    <xf numFmtId="4" fontId="18" fillId="0" borderId="40" xfId="44" applyNumberFormat="1" applyFont="1" applyBorder="1" applyProtection="1">
      <alignment/>
      <protection/>
    </xf>
    <xf numFmtId="4" fontId="4" fillId="0" borderId="26" xfId="0" applyNumberFormat="1" applyFont="1" applyBorder="1" applyProtection="1">
      <protection/>
    </xf>
    <xf numFmtId="4" fontId="4" fillId="0" borderId="0" xfId="0" applyNumberFormat="1" applyFont="1" applyProtection="1">
      <protection/>
    </xf>
    <xf numFmtId="4" fontId="15" fillId="5" borderId="56" xfId="44" applyNumberFormat="1" applyFont="1" applyFill="1" applyBorder="1" applyAlignment="1">
      <alignment horizontal="center"/>
      <protection/>
    </xf>
    <xf numFmtId="0" fontId="4" fillId="0" borderId="0" xfId="0" applyFont="1"/>
    <xf numFmtId="4" fontId="4" fillId="0" borderId="53" xfId="0" applyNumberFormat="1" applyFont="1" applyBorder="1" applyProtection="1">
      <protection/>
    </xf>
    <xf numFmtId="4" fontId="7" fillId="2" borderId="5" xfId="27" applyNumberFormat="1" applyFont="1" applyFill="1" applyBorder="1" applyAlignment="1" applyProtection="1">
      <alignment horizontal="center"/>
      <protection/>
    </xf>
    <xf numFmtId="0" fontId="21" fillId="0" borderId="57" xfId="44" applyFont="1" applyBorder="1" applyAlignment="1" applyProtection="1">
      <alignment horizontal="center" vertical="center" wrapText="1"/>
      <protection/>
    </xf>
    <xf numFmtId="0" fontId="21" fillId="0" borderId="58" xfId="44" applyFont="1" applyBorder="1" applyAlignment="1" applyProtection="1">
      <alignment horizontal="center" vertical="center" wrapText="1"/>
      <protection/>
    </xf>
    <xf numFmtId="0" fontId="7" fillId="0" borderId="59" xfId="44" applyFont="1" applyBorder="1" applyAlignment="1" applyProtection="1">
      <alignment horizontal="center"/>
      <protection/>
    </xf>
    <xf numFmtId="2" fontId="13" fillId="0" borderId="24" xfId="44" applyNumberFormat="1" applyFont="1" applyBorder="1" applyAlignment="1" applyProtection="1">
      <alignment horizontal="right" wrapText="1"/>
      <protection/>
    </xf>
    <xf numFmtId="0" fontId="7" fillId="0" borderId="35" xfId="44" applyFont="1" applyBorder="1" applyAlignment="1" applyProtection="1">
      <alignment horizontal="center"/>
      <protection/>
    </xf>
    <xf numFmtId="2" fontId="13" fillId="0" borderId="5" xfId="44" applyNumberFormat="1" applyFont="1" applyBorder="1" applyAlignment="1" applyProtection="1">
      <alignment horizontal="right" wrapText="1"/>
      <protection/>
    </xf>
    <xf numFmtId="0" fontId="7" fillId="0" borderId="39" xfId="44" applyFont="1" applyBorder="1" applyAlignment="1" applyProtection="1">
      <alignment horizontal="center"/>
      <protection/>
    </xf>
    <xf numFmtId="2" fontId="13" fillId="0" borderId="7" xfId="44" applyNumberFormat="1" applyFont="1" applyBorder="1" applyAlignment="1" applyProtection="1">
      <alignment horizontal="right" wrapText="1"/>
      <protection/>
    </xf>
    <xf numFmtId="0" fontId="7" fillId="0" borderId="42" xfId="44" applyFont="1" applyBorder="1" applyAlignment="1" applyProtection="1">
      <alignment horizontal="center"/>
      <protection/>
    </xf>
    <xf numFmtId="4" fontId="21" fillId="0" borderId="60" xfId="44" applyNumberFormat="1" applyFont="1" applyBorder="1" applyAlignment="1" applyProtection="1">
      <alignment vertical="center" wrapText="1"/>
      <protection/>
    </xf>
    <xf numFmtId="0" fontId="7" fillId="0" borderId="9" xfId="44" applyFont="1" applyBorder="1" applyAlignment="1" applyProtection="1">
      <alignment horizontal="center"/>
      <protection/>
    </xf>
    <xf numFmtId="0" fontId="21" fillId="0" borderId="9" xfId="44" applyFont="1" applyBorder="1" applyAlignment="1" applyProtection="1">
      <alignment vertical="center" wrapText="1"/>
      <protection/>
    </xf>
    <xf numFmtId="0" fontId="21" fillId="0" borderId="42" xfId="44" applyFont="1" applyBorder="1" applyAlignment="1" applyProtection="1">
      <alignment vertical="center" wrapText="1"/>
      <protection/>
    </xf>
    <xf numFmtId="4" fontId="21" fillId="3" borderId="5" xfId="44" applyNumberFormat="1" applyFont="1" applyFill="1" applyBorder="1" applyAlignment="1" applyProtection="1">
      <alignment horizontal="center" vertical="center" wrapText="1"/>
      <protection locked="0"/>
    </xf>
    <xf numFmtId="4" fontId="18" fillId="3" borderId="5" xfId="44" applyNumberFormat="1" applyFont="1" applyFill="1" applyBorder="1" applyAlignment="1" applyProtection="1">
      <alignment horizontal="center"/>
      <protection locked="0"/>
    </xf>
    <xf numFmtId="4" fontId="18" fillId="3" borderId="7" xfId="44" applyNumberFormat="1" applyFont="1" applyFill="1" applyBorder="1" applyAlignment="1" applyProtection="1">
      <alignment horizontal="center"/>
      <protection locked="0"/>
    </xf>
    <xf numFmtId="0" fontId="23" fillId="0" borderId="61" xfId="44" applyFont="1" applyBorder="1" applyAlignment="1" applyProtection="1">
      <alignment horizontal="center" vertical="center" wrapText="1"/>
      <protection/>
    </xf>
    <xf numFmtId="0" fontId="23" fillId="0" borderId="62" xfId="44" applyFont="1" applyBorder="1" applyAlignment="1" applyProtection="1">
      <alignment horizontal="center" vertical="center" wrapText="1"/>
      <protection/>
    </xf>
    <xf numFmtId="0" fontId="23" fillId="0" borderId="63" xfId="44" applyFont="1" applyBorder="1" applyAlignment="1" applyProtection="1">
      <alignment horizontal="center" vertical="center" wrapText="1"/>
      <protection/>
    </xf>
    <xf numFmtId="3" fontId="7" fillId="2" borderId="5" xfId="0" applyNumberFormat="1" applyFont="1" applyFill="1" applyBorder="1" applyAlignment="1" applyProtection="1">
      <alignment horizontal="center" vertical="center" wrapText="1"/>
      <protection/>
    </xf>
    <xf numFmtId="4" fontId="4" fillId="3" borderId="5" xfId="0" applyNumberFormat="1" applyFont="1" applyFill="1" applyBorder="1" applyAlignment="1" applyProtection="1">
      <alignment horizontal="center"/>
      <protection locked="0"/>
    </xf>
    <xf numFmtId="0" fontId="21" fillId="0" borderId="64" xfId="44" applyFont="1" applyBorder="1" applyAlignment="1">
      <alignment horizontal="center" vertical="center" wrapText="1"/>
      <protection/>
    </xf>
    <xf numFmtId="0" fontId="21" fillId="0" borderId="49" xfId="44" applyFont="1" applyBorder="1" applyAlignment="1">
      <alignment horizontal="center" vertical="center" wrapText="1"/>
      <protection/>
    </xf>
    <xf numFmtId="0" fontId="21" fillId="0" borderId="65" xfId="44" applyFont="1" applyBorder="1" applyAlignment="1">
      <alignment horizontal="center" vertical="center" wrapText="1"/>
      <protection/>
    </xf>
    <xf numFmtId="0" fontId="21" fillId="0" borderId="66" xfId="44" applyFont="1" applyBorder="1" applyAlignment="1">
      <alignment horizontal="center" vertical="center" wrapText="1"/>
      <protection/>
    </xf>
    <xf numFmtId="0" fontId="21" fillId="0" borderId="52" xfId="44" applyFont="1" applyBorder="1" applyAlignment="1">
      <alignment horizontal="center" vertical="center" wrapText="1"/>
      <protection/>
    </xf>
    <xf numFmtId="0" fontId="21" fillId="0" borderId="67" xfId="44" applyFont="1" applyBorder="1" applyAlignment="1">
      <alignment horizontal="center" vertical="center" wrapText="1"/>
      <protection/>
    </xf>
    <xf numFmtId="0" fontId="9" fillId="2" borderId="41" xfId="0" applyFont="1" applyFill="1" applyBorder="1" applyAlignment="1" applyProtection="1">
      <alignment horizontal="center"/>
      <protection/>
    </xf>
    <xf numFmtId="0" fontId="9" fillId="2" borderId="11" xfId="0" applyFont="1" applyFill="1" applyBorder="1" applyAlignment="1" applyProtection="1">
      <alignment horizontal="center"/>
      <protection/>
    </xf>
    <xf numFmtId="0" fontId="8" fillId="2" borderId="68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Protection="1">
      <protection/>
    </xf>
    <xf numFmtId="0" fontId="7" fillId="0" borderId="6" xfId="0" applyFont="1" applyBorder="1" applyProtection="1"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40" xfId="0" applyFont="1" applyBorder="1" applyAlignment="1" applyProtection="1">
      <alignment vertical="center" wrapText="1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1" fillId="0" borderId="69" xfId="44" applyFont="1" applyFill="1" applyBorder="1" applyAlignment="1">
      <alignment horizontal="center" vertical="center" wrapText="1"/>
      <protection/>
    </xf>
    <xf numFmtId="0" fontId="21" fillId="0" borderId="70" xfId="44" applyFont="1" applyFill="1" applyBorder="1" applyAlignment="1">
      <alignment horizontal="center" vertical="center" wrapText="1"/>
      <protection/>
    </xf>
    <xf numFmtId="0" fontId="21" fillId="0" borderId="71" xfId="44" applyFont="1" applyFill="1" applyBorder="1" applyAlignment="1">
      <alignment horizontal="center" vertical="center" wrapText="1"/>
      <protection/>
    </xf>
    <xf numFmtId="0" fontId="21" fillId="0" borderId="72" xfId="44" applyFont="1" applyFill="1" applyBorder="1" applyAlignment="1">
      <alignment horizontal="center" vertical="center" wrapText="1"/>
      <protection/>
    </xf>
    <xf numFmtId="0" fontId="21" fillId="0" borderId="73" xfId="44" applyFont="1" applyFill="1" applyBorder="1" applyAlignment="1">
      <alignment horizontal="center" vertical="center" wrapText="1"/>
      <protection/>
    </xf>
    <xf numFmtId="0" fontId="21" fillId="0" borderId="74" xfId="44" applyFont="1" applyFill="1" applyBorder="1" applyAlignment="1">
      <alignment horizontal="center" vertical="center" wrapText="1"/>
      <protection/>
    </xf>
    <xf numFmtId="0" fontId="9" fillId="6" borderId="41" xfId="0" applyFont="1" applyFill="1" applyBorder="1" applyAlignment="1" applyProtection="1">
      <alignment horizontal="center"/>
      <protection/>
    </xf>
    <xf numFmtId="0" fontId="9" fillId="6" borderId="11" xfId="0" applyFont="1" applyFill="1" applyBorder="1" applyAlignment="1" applyProtection="1">
      <alignment horizontal="center"/>
      <protection/>
    </xf>
    <xf numFmtId="0" fontId="8" fillId="6" borderId="68" xfId="0" applyFont="1" applyFill="1" applyBorder="1" applyAlignment="1" applyProtection="1">
      <alignment horizontal="center" vertical="center" wrapText="1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Protection="1">
      <protection/>
    </xf>
    <xf numFmtId="0" fontId="7" fillId="0" borderId="6" xfId="0" applyFont="1" applyFill="1" applyBorder="1" applyProtection="1"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9" fillId="7" borderId="41" xfId="44" applyFont="1" applyFill="1" applyBorder="1" applyAlignment="1" applyProtection="1">
      <alignment horizontal="center" vertical="center"/>
      <protection/>
    </xf>
    <xf numFmtId="0" fontId="9" fillId="7" borderId="11" xfId="44" applyFont="1" applyFill="1" applyBorder="1" applyAlignment="1" applyProtection="1">
      <alignment horizontal="center" vertical="center"/>
      <protection/>
    </xf>
    <xf numFmtId="0" fontId="9" fillId="7" borderId="68" xfId="44" applyFont="1" applyFill="1" applyBorder="1" applyAlignment="1" applyProtection="1">
      <alignment horizontal="center" vertical="center"/>
      <protection/>
    </xf>
    <xf numFmtId="0" fontId="9" fillId="7" borderId="9" xfId="44" applyFont="1" applyFill="1" applyBorder="1" applyAlignment="1" applyProtection="1">
      <alignment horizontal="center" vertical="center"/>
      <protection/>
    </xf>
    <xf numFmtId="0" fontId="9" fillId="2" borderId="41" xfId="44" applyFont="1" applyFill="1" applyBorder="1" applyAlignment="1" applyProtection="1">
      <alignment horizontal="center" vertical="center" wrapText="1"/>
      <protection/>
    </xf>
    <xf numFmtId="0" fontId="9" fillId="2" borderId="11" xfId="44" applyFont="1" applyFill="1" applyBorder="1" applyAlignment="1" applyProtection="1">
      <alignment horizontal="center" vertical="center" wrapText="1"/>
      <protection/>
    </xf>
    <xf numFmtId="0" fontId="9" fillId="2" borderId="68" xfId="44" applyFont="1" applyFill="1" applyBorder="1" applyAlignment="1" applyProtection="1">
      <alignment horizontal="center" vertical="center" wrapText="1"/>
      <protection/>
    </xf>
    <xf numFmtId="0" fontId="9" fillId="2" borderId="9" xfId="44" applyFont="1" applyFill="1" applyBorder="1" applyAlignment="1" applyProtection="1">
      <alignment horizontal="center" vertical="center" wrapText="1"/>
      <protection/>
    </xf>
    <xf numFmtId="0" fontId="11" fillId="0" borderId="75" xfId="44" applyFont="1" applyFill="1" applyBorder="1" applyAlignment="1" applyProtection="1">
      <alignment horizontal="left" vertical="center" wrapText="1"/>
      <protection/>
    </xf>
    <xf numFmtId="0" fontId="11" fillId="0" borderId="27" xfId="44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1" fillId="0" borderId="75" xfId="44" applyFont="1" applyFill="1" applyBorder="1" applyAlignment="1">
      <alignment horizontal="left" vertical="center" wrapText="1"/>
      <protection/>
    </xf>
    <xf numFmtId="0" fontId="11" fillId="0" borderId="27" xfId="44" applyFont="1" applyFill="1" applyBorder="1" applyAlignment="1">
      <alignment horizontal="left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Excel Built-in Normal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 topLeftCell="A1">
      <selection activeCell="B9" sqref="B9"/>
    </sheetView>
  </sheetViews>
  <sheetFormatPr defaultColWidth="9.140625" defaultRowHeight="15"/>
  <cols>
    <col min="1" max="1" width="19.7109375" style="0" customWidth="1"/>
    <col min="2" max="2" width="28.421875" style="0" customWidth="1"/>
  </cols>
  <sheetData>
    <row r="2" ht="15">
      <c r="A2" s="136" t="s">
        <v>116</v>
      </c>
    </row>
    <row r="3" spans="1:2" ht="15">
      <c r="A3" s="137" t="s">
        <v>109</v>
      </c>
      <c r="B3" s="138">
        <f>'Tab.1a'!$G$31</f>
        <v>0</v>
      </c>
    </row>
    <row r="4" spans="1:2" ht="15">
      <c r="A4" s="137" t="s">
        <v>110</v>
      </c>
      <c r="B4" s="139">
        <f>'Tab.1b'!$G$39</f>
        <v>0</v>
      </c>
    </row>
    <row r="5" spans="1:2" ht="15">
      <c r="A5" s="137" t="s">
        <v>111</v>
      </c>
      <c r="B5" s="139">
        <f>'Tab.1c'!$G$13</f>
        <v>0</v>
      </c>
    </row>
    <row r="6" spans="1:2" ht="15">
      <c r="A6" s="137" t="s">
        <v>112</v>
      </c>
      <c r="B6" s="139">
        <f>'Tab.2'!$F$11</f>
        <v>0</v>
      </c>
    </row>
    <row r="7" spans="1:2" ht="15">
      <c r="A7" s="140" t="s">
        <v>113</v>
      </c>
      <c r="B7" s="139">
        <f>'Tab.3'!$F$7</f>
        <v>0</v>
      </c>
    </row>
    <row r="9" spans="1:2" ht="15">
      <c r="A9" s="141" t="s">
        <v>114</v>
      </c>
      <c r="B9" s="142">
        <f>SUM(B3:B7)</f>
        <v>0</v>
      </c>
    </row>
    <row r="11" ht="15">
      <c r="A11" s="143" t="s">
        <v>115</v>
      </c>
    </row>
  </sheetData>
  <sheetProtection password="CC06"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zoomScale="90" zoomScaleNormal="90" zoomScaleSheetLayoutView="100" workbookViewId="0" topLeftCell="A1">
      <selection activeCell="E27" sqref="E27"/>
    </sheetView>
  </sheetViews>
  <sheetFormatPr defaultColWidth="9.140625" defaultRowHeight="15"/>
  <cols>
    <col min="1" max="1" width="4.57421875" style="1" customWidth="1"/>
    <col min="2" max="2" width="60.28125" style="1" customWidth="1"/>
    <col min="3" max="3" width="11.28125" style="1" customWidth="1"/>
    <col min="4" max="4" width="9.140625" style="1" customWidth="1"/>
    <col min="5" max="5" width="19.140625" style="1" customWidth="1"/>
    <col min="6" max="6" width="10.8515625" style="1" customWidth="1"/>
    <col min="7" max="7" width="16.28125" style="1" customWidth="1"/>
    <col min="8" max="16384" width="9.140625" style="1" customWidth="1"/>
  </cols>
  <sheetData>
    <row r="1" spans="2:7" ht="15.75" thickBot="1">
      <c r="B1" s="5" t="s">
        <v>0</v>
      </c>
      <c r="C1" s="6"/>
      <c r="G1" s="2" t="s">
        <v>103</v>
      </c>
    </row>
    <row r="2" spans="2:7" ht="20.25">
      <c r="B2" s="182" t="s">
        <v>78</v>
      </c>
      <c r="C2" s="183"/>
      <c r="D2" s="183"/>
      <c r="E2" s="183"/>
      <c r="F2" s="53"/>
      <c r="G2" s="54"/>
    </row>
    <row r="3" spans="2:7" ht="20.25">
      <c r="B3" s="198" t="s">
        <v>1</v>
      </c>
      <c r="C3" s="199"/>
      <c r="D3" s="199"/>
      <c r="E3" s="199"/>
      <c r="F3" s="55"/>
      <c r="G3" s="56"/>
    </row>
    <row r="4" spans="2:7" ht="15.75" thickBot="1">
      <c r="B4" s="184" t="s">
        <v>8</v>
      </c>
      <c r="C4" s="185"/>
      <c r="D4" s="185"/>
      <c r="E4" s="185"/>
      <c r="F4" s="57"/>
      <c r="G4" s="58"/>
    </row>
    <row r="5" spans="2:7" ht="15" customHeight="1">
      <c r="B5" s="186" t="s">
        <v>9</v>
      </c>
      <c r="C5" s="189" t="s">
        <v>10</v>
      </c>
      <c r="D5" s="192" t="s">
        <v>3</v>
      </c>
      <c r="E5" s="195" t="s">
        <v>11</v>
      </c>
      <c r="F5" s="176" t="s">
        <v>83</v>
      </c>
      <c r="G5" s="179" t="s">
        <v>84</v>
      </c>
    </row>
    <row r="6" spans="2:7" ht="15">
      <c r="B6" s="187"/>
      <c r="C6" s="190"/>
      <c r="D6" s="193"/>
      <c r="E6" s="196"/>
      <c r="F6" s="177"/>
      <c r="G6" s="180"/>
    </row>
    <row r="7" spans="2:7" ht="15.75" thickBot="1">
      <c r="B7" s="188"/>
      <c r="C7" s="191"/>
      <c r="D7" s="194"/>
      <c r="E7" s="197"/>
      <c r="F7" s="178"/>
      <c r="G7" s="181"/>
    </row>
    <row r="8" spans="2:7" ht="15">
      <c r="B8" s="7" t="s">
        <v>61</v>
      </c>
      <c r="C8" s="8">
        <v>473</v>
      </c>
      <c r="D8" s="8" t="s">
        <v>12</v>
      </c>
      <c r="E8" s="72"/>
      <c r="F8" s="82">
        <v>21</v>
      </c>
      <c r="G8" s="144">
        <f>C8*E8*F8</f>
        <v>0</v>
      </c>
    </row>
    <row r="9" spans="2:7" ht="15">
      <c r="B9" s="9"/>
      <c r="C9" s="10"/>
      <c r="D9" s="10"/>
      <c r="E9" s="73"/>
      <c r="F9" s="59"/>
      <c r="G9" s="134"/>
    </row>
    <row r="10" spans="2:7" ht="15">
      <c r="B10" s="11" t="s">
        <v>63</v>
      </c>
      <c r="C10" s="10">
        <v>180</v>
      </c>
      <c r="D10" s="10" t="s">
        <v>12</v>
      </c>
      <c r="E10" s="74"/>
      <c r="F10" s="59">
        <v>21</v>
      </c>
      <c r="G10" s="134">
        <f aca="true" t="shared" si="0" ref="G10:G27">C10*E10*F10</f>
        <v>0</v>
      </c>
    </row>
    <row r="11" spans="2:7" ht="15">
      <c r="B11" s="9"/>
      <c r="C11" s="10"/>
      <c r="D11" s="10"/>
      <c r="E11" s="73"/>
      <c r="F11" s="59"/>
      <c r="G11" s="134"/>
    </row>
    <row r="12" spans="2:7" ht="15">
      <c r="B12" s="11" t="s">
        <v>62</v>
      </c>
      <c r="C12" s="10">
        <v>253</v>
      </c>
      <c r="D12" s="10" t="s">
        <v>12</v>
      </c>
      <c r="E12" s="74"/>
      <c r="F12" s="59">
        <v>21</v>
      </c>
      <c r="G12" s="134">
        <f t="shared" si="0"/>
        <v>0</v>
      </c>
    </row>
    <row r="13" spans="2:7" ht="15">
      <c r="B13" s="9"/>
      <c r="C13" s="10"/>
      <c r="D13" s="10"/>
      <c r="E13" s="73"/>
      <c r="F13" s="59"/>
      <c r="G13" s="134"/>
    </row>
    <row r="14" spans="2:7" ht="15">
      <c r="B14" s="12" t="s">
        <v>64</v>
      </c>
      <c r="C14" s="10">
        <v>135</v>
      </c>
      <c r="D14" s="10" t="s">
        <v>12</v>
      </c>
      <c r="E14" s="74"/>
      <c r="F14" s="59">
        <v>2</v>
      </c>
      <c r="G14" s="134">
        <f t="shared" si="0"/>
        <v>0</v>
      </c>
    </row>
    <row r="15" spans="2:7" ht="15">
      <c r="B15" s="9"/>
      <c r="C15" s="10"/>
      <c r="D15" s="10"/>
      <c r="E15" s="73"/>
      <c r="F15" s="59"/>
      <c r="G15" s="134"/>
    </row>
    <row r="16" spans="2:7" ht="15">
      <c r="B16" s="11" t="s">
        <v>65</v>
      </c>
      <c r="C16" s="10">
        <v>6</v>
      </c>
      <c r="D16" s="10" t="s">
        <v>12</v>
      </c>
      <c r="E16" s="74"/>
      <c r="F16" s="59">
        <v>21</v>
      </c>
      <c r="G16" s="134">
        <f t="shared" si="0"/>
        <v>0</v>
      </c>
    </row>
    <row r="17" spans="2:7" ht="15">
      <c r="B17" s="9"/>
      <c r="C17" s="10"/>
      <c r="D17" s="10"/>
      <c r="E17" s="73"/>
      <c r="F17" s="59"/>
      <c r="G17" s="134"/>
    </row>
    <row r="18" spans="2:7" ht="15">
      <c r="B18" s="11" t="s">
        <v>66</v>
      </c>
      <c r="C18" s="10">
        <v>64</v>
      </c>
      <c r="D18" s="10" t="s">
        <v>12</v>
      </c>
      <c r="E18" s="74"/>
      <c r="F18" s="59">
        <v>21</v>
      </c>
      <c r="G18" s="134">
        <f t="shared" si="0"/>
        <v>0</v>
      </c>
    </row>
    <row r="19" spans="2:7" ht="15">
      <c r="B19" s="9"/>
      <c r="C19" s="10"/>
      <c r="D19" s="10"/>
      <c r="E19" s="73"/>
      <c r="F19" s="59"/>
      <c r="G19" s="134"/>
    </row>
    <row r="20" spans="2:7" ht="15">
      <c r="B20" s="11" t="s">
        <v>67</v>
      </c>
      <c r="C20" s="10">
        <v>9</v>
      </c>
      <c r="D20" s="10" t="s">
        <v>12</v>
      </c>
      <c r="E20" s="74"/>
      <c r="F20" s="59">
        <v>21</v>
      </c>
      <c r="G20" s="134">
        <f t="shared" si="0"/>
        <v>0</v>
      </c>
    </row>
    <row r="21" spans="2:7" ht="15">
      <c r="B21" s="13"/>
      <c r="C21" s="10"/>
      <c r="D21" s="10"/>
      <c r="E21" s="75"/>
      <c r="F21" s="59"/>
      <c r="G21" s="134"/>
    </row>
    <row r="22" spans="2:7" ht="15">
      <c r="B22" s="13" t="s">
        <v>68</v>
      </c>
      <c r="C22" s="10">
        <v>45</v>
      </c>
      <c r="D22" s="10" t="s">
        <v>12</v>
      </c>
      <c r="E22" s="74"/>
      <c r="F22" s="59">
        <v>21</v>
      </c>
      <c r="G22" s="134">
        <f t="shared" si="0"/>
        <v>0</v>
      </c>
    </row>
    <row r="23" spans="2:7" ht="15">
      <c r="B23" s="14"/>
      <c r="C23" s="10"/>
      <c r="D23" s="10"/>
      <c r="E23" s="76"/>
      <c r="F23" s="59"/>
      <c r="G23" s="134"/>
    </row>
    <row r="24" spans="2:7" ht="15">
      <c r="B24" s="13" t="s">
        <v>69</v>
      </c>
      <c r="C24" s="10">
        <v>322.5</v>
      </c>
      <c r="D24" s="10" t="s">
        <v>12</v>
      </c>
      <c r="E24" s="74"/>
      <c r="F24" s="59">
        <v>1</v>
      </c>
      <c r="G24" s="134">
        <f t="shared" si="0"/>
        <v>0</v>
      </c>
    </row>
    <row r="25" spans="2:7" ht="15">
      <c r="B25" s="9"/>
      <c r="C25" s="10"/>
      <c r="D25" s="10"/>
      <c r="E25" s="73"/>
      <c r="F25" s="59"/>
      <c r="G25" s="134"/>
    </row>
    <row r="26" spans="2:7" ht="15">
      <c r="B26" s="15" t="s">
        <v>70</v>
      </c>
      <c r="C26" s="16"/>
      <c r="D26" s="17"/>
      <c r="E26" s="77"/>
      <c r="F26" s="59"/>
      <c r="G26" s="134"/>
    </row>
    <row r="27" spans="2:7" ht="15">
      <c r="B27" s="11" t="s">
        <v>57</v>
      </c>
      <c r="C27" s="10">
        <v>50</v>
      </c>
      <c r="D27" s="10" t="s">
        <v>12</v>
      </c>
      <c r="E27" s="78"/>
      <c r="F27" s="59">
        <v>12</v>
      </c>
      <c r="G27" s="134">
        <f t="shared" si="0"/>
        <v>0</v>
      </c>
    </row>
    <row r="28" spans="2:7" ht="15.75" thickBot="1">
      <c r="B28" s="18"/>
      <c r="C28" s="19"/>
      <c r="D28" s="20"/>
      <c r="E28" s="79"/>
      <c r="F28" s="81"/>
      <c r="G28" s="145"/>
    </row>
    <row r="29" spans="2:7" ht="15">
      <c r="B29" s="60" t="s">
        <v>85</v>
      </c>
      <c r="C29" s="61"/>
      <c r="D29" s="62"/>
      <c r="E29" s="63"/>
      <c r="F29" s="80"/>
      <c r="G29" s="146">
        <f>G8+G10+G12+G14+G16+G18+G20+G22+G24+G27</f>
        <v>0</v>
      </c>
    </row>
    <row r="30" spans="2:7" ht="15">
      <c r="B30" s="65" t="s">
        <v>86</v>
      </c>
      <c r="C30" s="66"/>
      <c r="D30" s="62"/>
      <c r="E30" s="63"/>
      <c r="F30" s="64"/>
      <c r="G30" s="147">
        <f>G29*12</f>
        <v>0</v>
      </c>
    </row>
    <row r="31" spans="2:7" ht="15.75" thickBot="1">
      <c r="B31" s="67" t="s">
        <v>87</v>
      </c>
      <c r="C31" s="68"/>
      <c r="D31" s="69"/>
      <c r="E31" s="70"/>
      <c r="F31" s="71"/>
      <c r="G31" s="148">
        <f>G30*4</f>
        <v>0</v>
      </c>
    </row>
    <row r="33" ht="15">
      <c r="B33" s="4" t="s">
        <v>58</v>
      </c>
    </row>
  </sheetData>
  <sheetProtection password="CC06" sheet="1" objects="1" scenarios="1"/>
  <mergeCells count="9">
    <mergeCell ref="F5:F7"/>
    <mergeCell ref="G5:G7"/>
    <mergeCell ref="B2:E2"/>
    <mergeCell ref="B4:E4"/>
    <mergeCell ref="B5:B7"/>
    <mergeCell ref="C5:C7"/>
    <mergeCell ref="D5:D7"/>
    <mergeCell ref="E5:E7"/>
    <mergeCell ref="B3:E3"/>
  </mergeCells>
  <printOptions/>
  <pageMargins left="0.7" right="0.7" top="0.787401575" bottom="0.787401575" header="0.3" footer="0.3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zoomScale="90" zoomScaleNormal="90" zoomScaleSheetLayoutView="100" workbookViewId="0" topLeftCell="A1">
      <selection activeCell="E20" sqref="E20:E36"/>
    </sheetView>
  </sheetViews>
  <sheetFormatPr defaultColWidth="9.140625" defaultRowHeight="15"/>
  <cols>
    <col min="1" max="1" width="3.7109375" style="1" customWidth="1"/>
    <col min="2" max="2" width="75.421875" style="1" customWidth="1"/>
    <col min="3" max="3" width="16.00390625" style="1" customWidth="1"/>
    <col min="4" max="4" width="11.57421875" style="1" customWidth="1"/>
    <col min="5" max="5" width="19.7109375" style="1" customWidth="1"/>
    <col min="6" max="6" width="10.7109375" style="1" customWidth="1"/>
    <col min="7" max="7" width="13.421875" style="1" customWidth="1"/>
    <col min="8" max="8" width="12.7109375" style="1" customWidth="1"/>
    <col min="9" max="16384" width="9.140625" style="1" customWidth="1"/>
  </cols>
  <sheetData>
    <row r="1" spans="2:7" ht="15.75" thickBot="1">
      <c r="B1" s="21" t="s">
        <v>0</v>
      </c>
      <c r="C1" s="22"/>
      <c r="D1" s="22"/>
      <c r="F1" s="23"/>
      <c r="G1" s="23" t="s">
        <v>104</v>
      </c>
    </row>
    <row r="2" spans="2:7" ht="20.25">
      <c r="B2" s="206" t="s">
        <v>79</v>
      </c>
      <c r="C2" s="207"/>
      <c r="D2" s="207"/>
      <c r="E2" s="207"/>
      <c r="F2" s="53"/>
      <c r="G2" s="54"/>
    </row>
    <row r="3" spans="2:7" ht="21">
      <c r="B3" s="222" t="s">
        <v>1</v>
      </c>
      <c r="C3" s="223"/>
      <c r="D3" s="223"/>
      <c r="E3" s="223"/>
      <c r="F3" s="55"/>
      <c r="G3" s="56"/>
    </row>
    <row r="4" spans="2:7" ht="15.75" thickBot="1">
      <c r="B4" s="208" t="s">
        <v>13</v>
      </c>
      <c r="C4" s="209"/>
      <c r="D4" s="209"/>
      <c r="E4" s="209"/>
      <c r="F4" s="57"/>
      <c r="G4" s="58"/>
    </row>
    <row r="5" spans="2:7" ht="15" customHeight="1" thickBot="1">
      <c r="B5" s="210" t="s">
        <v>9</v>
      </c>
      <c r="C5" s="213" t="s">
        <v>10</v>
      </c>
      <c r="D5" s="216" t="s">
        <v>3</v>
      </c>
      <c r="E5" s="219" t="s">
        <v>11</v>
      </c>
      <c r="F5" s="200" t="s">
        <v>88</v>
      </c>
      <c r="G5" s="203" t="s">
        <v>89</v>
      </c>
    </row>
    <row r="6" spans="2:7" ht="15.75" thickBot="1">
      <c r="B6" s="211"/>
      <c r="C6" s="214"/>
      <c r="D6" s="217"/>
      <c r="E6" s="220"/>
      <c r="F6" s="201"/>
      <c r="G6" s="204"/>
    </row>
    <row r="7" spans="2:7" ht="22.5" customHeight="1" thickBot="1">
      <c r="B7" s="212"/>
      <c r="C7" s="215"/>
      <c r="D7" s="218"/>
      <c r="E7" s="221"/>
      <c r="F7" s="202"/>
      <c r="G7" s="205"/>
    </row>
    <row r="8" spans="2:7" ht="15">
      <c r="B8" s="83" t="s">
        <v>14</v>
      </c>
      <c r="C8" s="84">
        <v>180</v>
      </c>
      <c r="D8" s="85" t="s">
        <v>12</v>
      </c>
      <c r="E8" s="86"/>
      <c r="F8" s="82">
        <v>2</v>
      </c>
      <c r="G8" s="149">
        <f>C8*E8*F8</f>
        <v>0</v>
      </c>
    </row>
    <row r="9" spans="2:7" ht="15">
      <c r="B9" s="45" t="s">
        <v>92</v>
      </c>
      <c r="C9" s="40"/>
      <c r="D9" s="40"/>
      <c r="E9" s="40"/>
      <c r="F9" s="59"/>
      <c r="G9" s="134"/>
    </row>
    <row r="10" spans="2:7" ht="15">
      <c r="B10" s="45" t="s">
        <v>15</v>
      </c>
      <c r="C10" s="41">
        <v>77.2</v>
      </c>
      <c r="D10" s="42" t="s">
        <v>12</v>
      </c>
      <c r="E10" s="87"/>
      <c r="F10" s="59">
        <v>2</v>
      </c>
      <c r="G10" s="134">
        <f aca="true" t="shared" si="0" ref="G10:G36">C10*E10*F10</f>
        <v>0</v>
      </c>
    </row>
    <row r="11" spans="2:7" ht="15">
      <c r="B11" s="45" t="s">
        <v>16</v>
      </c>
      <c r="C11" s="41">
        <v>504</v>
      </c>
      <c r="D11" s="42" t="s">
        <v>12</v>
      </c>
      <c r="E11" s="87"/>
      <c r="F11" s="59">
        <v>2</v>
      </c>
      <c r="G11" s="134">
        <f t="shared" si="0"/>
        <v>0</v>
      </c>
    </row>
    <row r="12" spans="2:7" ht="15">
      <c r="B12" s="45" t="s">
        <v>17</v>
      </c>
      <c r="C12" s="41">
        <v>45.05</v>
      </c>
      <c r="D12" s="42" t="s">
        <v>12</v>
      </c>
      <c r="E12" s="87"/>
      <c r="F12" s="59">
        <v>2</v>
      </c>
      <c r="G12" s="134">
        <f t="shared" si="0"/>
        <v>0</v>
      </c>
    </row>
    <row r="13" spans="2:7" ht="15">
      <c r="B13" s="45" t="s">
        <v>18</v>
      </c>
      <c r="C13" s="41">
        <v>62.5</v>
      </c>
      <c r="D13" s="42" t="s">
        <v>12</v>
      </c>
      <c r="E13" s="87"/>
      <c r="F13" s="59">
        <v>2</v>
      </c>
      <c r="G13" s="134">
        <f t="shared" si="0"/>
        <v>0</v>
      </c>
    </row>
    <row r="14" spans="2:7" ht="15">
      <c r="B14" s="45" t="s">
        <v>19</v>
      </c>
      <c r="C14" s="41">
        <v>20.52</v>
      </c>
      <c r="D14" s="42" t="s">
        <v>12</v>
      </c>
      <c r="E14" s="87"/>
      <c r="F14" s="59">
        <v>2</v>
      </c>
      <c r="G14" s="134">
        <f t="shared" si="0"/>
        <v>0</v>
      </c>
    </row>
    <row r="15" spans="2:7" ht="15">
      <c r="B15" s="45" t="s">
        <v>20</v>
      </c>
      <c r="C15" s="41">
        <v>22</v>
      </c>
      <c r="D15" s="41" t="s">
        <v>12</v>
      </c>
      <c r="E15" s="87"/>
      <c r="F15" s="59">
        <v>12</v>
      </c>
      <c r="G15" s="134">
        <f t="shared" si="0"/>
        <v>0</v>
      </c>
    </row>
    <row r="16" spans="2:7" ht="15">
      <c r="B16" s="45" t="s">
        <v>21</v>
      </c>
      <c r="C16" s="41">
        <v>60</v>
      </c>
      <c r="D16" s="41" t="s">
        <v>7</v>
      </c>
      <c r="E16" s="87"/>
      <c r="F16" s="59">
        <v>1</v>
      </c>
      <c r="G16" s="134">
        <f t="shared" si="0"/>
        <v>0</v>
      </c>
    </row>
    <row r="17" spans="2:7" ht="15">
      <c r="B17" s="45" t="s">
        <v>22</v>
      </c>
      <c r="C17" s="41">
        <v>254</v>
      </c>
      <c r="D17" s="41" t="s">
        <v>7</v>
      </c>
      <c r="E17" s="87"/>
      <c r="F17" s="59">
        <v>1</v>
      </c>
      <c r="G17" s="134">
        <f t="shared" si="0"/>
        <v>0</v>
      </c>
    </row>
    <row r="18" spans="2:7" ht="15">
      <c r="B18" s="45" t="s">
        <v>23</v>
      </c>
      <c r="C18" s="41">
        <v>7</v>
      </c>
      <c r="D18" s="41" t="s">
        <v>7</v>
      </c>
      <c r="E18" s="87"/>
      <c r="F18" s="59">
        <v>1</v>
      </c>
      <c r="G18" s="134">
        <f t="shared" si="0"/>
        <v>0</v>
      </c>
    </row>
    <row r="19" spans="2:7" ht="15">
      <c r="B19" s="45" t="s">
        <v>24</v>
      </c>
      <c r="C19" s="43"/>
      <c r="D19" s="41"/>
      <c r="E19" s="154"/>
      <c r="F19" s="59"/>
      <c r="G19" s="134"/>
    </row>
    <row r="20" spans="2:7" ht="15">
      <c r="B20" s="46" t="s">
        <v>25</v>
      </c>
      <c r="C20" s="41">
        <v>90</v>
      </c>
      <c r="D20" s="41" t="s">
        <v>12</v>
      </c>
      <c r="E20" s="87"/>
      <c r="F20" s="59">
        <v>2</v>
      </c>
      <c r="G20" s="134">
        <f t="shared" si="0"/>
        <v>0</v>
      </c>
    </row>
    <row r="21" spans="2:7" ht="15">
      <c r="B21" s="46" t="s">
        <v>26</v>
      </c>
      <c r="C21" s="41">
        <v>5</v>
      </c>
      <c r="D21" s="41" t="s">
        <v>12</v>
      </c>
      <c r="E21" s="87"/>
      <c r="F21" s="59">
        <v>1</v>
      </c>
      <c r="G21" s="134">
        <f t="shared" si="0"/>
        <v>0</v>
      </c>
    </row>
    <row r="22" spans="2:7" ht="15">
      <c r="B22" s="45" t="s">
        <v>27</v>
      </c>
      <c r="C22" s="44">
        <v>45</v>
      </c>
      <c r="D22" s="41" t="s">
        <v>6</v>
      </c>
      <c r="E22" s="87"/>
      <c r="F22" s="59">
        <v>1</v>
      </c>
      <c r="G22" s="134">
        <f t="shared" si="0"/>
        <v>0</v>
      </c>
    </row>
    <row r="23" spans="2:7" ht="47.25" customHeight="1">
      <c r="B23" s="47" t="s">
        <v>80</v>
      </c>
      <c r="C23" s="44">
        <v>50</v>
      </c>
      <c r="D23" s="41" t="s">
        <v>6</v>
      </c>
      <c r="E23" s="87"/>
      <c r="F23" s="59">
        <v>1</v>
      </c>
      <c r="G23" s="134">
        <f t="shared" si="0"/>
        <v>0</v>
      </c>
    </row>
    <row r="24" spans="2:7" ht="15">
      <c r="B24" s="45" t="s">
        <v>44</v>
      </c>
      <c r="C24" s="44">
        <v>50</v>
      </c>
      <c r="D24" s="41" t="s">
        <v>6</v>
      </c>
      <c r="E24" s="87"/>
      <c r="F24" s="59">
        <v>1</v>
      </c>
      <c r="G24" s="134">
        <f t="shared" si="0"/>
        <v>0</v>
      </c>
    </row>
    <row r="25" spans="2:7" ht="15">
      <c r="B25" s="45" t="s">
        <v>28</v>
      </c>
      <c r="C25" s="41">
        <v>518</v>
      </c>
      <c r="D25" s="41" t="s">
        <v>12</v>
      </c>
      <c r="E25" s="87"/>
      <c r="F25" s="59">
        <v>1</v>
      </c>
      <c r="G25" s="134">
        <f t="shared" si="0"/>
        <v>0</v>
      </c>
    </row>
    <row r="26" spans="2:7" ht="15">
      <c r="B26" s="46" t="s">
        <v>29</v>
      </c>
      <c r="C26" s="41">
        <v>43.7</v>
      </c>
      <c r="D26" s="41" t="s">
        <v>12</v>
      </c>
      <c r="E26" s="87"/>
      <c r="F26" s="59">
        <v>1</v>
      </c>
      <c r="G26" s="134">
        <f t="shared" si="0"/>
        <v>0</v>
      </c>
    </row>
    <row r="27" spans="2:7" ht="15">
      <c r="B27" s="45" t="s">
        <v>47</v>
      </c>
      <c r="C27" s="41">
        <v>45.5</v>
      </c>
      <c r="D27" s="41" t="s">
        <v>12</v>
      </c>
      <c r="E27" s="87"/>
      <c r="F27" s="59">
        <v>1</v>
      </c>
      <c r="G27" s="134">
        <f t="shared" si="0"/>
        <v>0</v>
      </c>
    </row>
    <row r="28" spans="2:7" ht="15">
      <c r="B28" s="45" t="s">
        <v>48</v>
      </c>
      <c r="C28" s="41">
        <v>80</v>
      </c>
      <c r="D28" s="41" t="s">
        <v>12</v>
      </c>
      <c r="E28" s="87"/>
      <c r="F28" s="59">
        <v>1</v>
      </c>
      <c r="G28" s="134">
        <f t="shared" si="0"/>
        <v>0</v>
      </c>
    </row>
    <row r="29" spans="2:7" ht="15">
      <c r="B29" s="45" t="s">
        <v>49</v>
      </c>
      <c r="C29" s="41">
        <v>96.7</v>
      </c>
      <c r="D29" s="41" t="s">
        <v>12</v>
      </c>
      <c r="E29" s="87"/>
      <c r="F29" s="59">
        <v>1</v>
      </c>
      <c r="G29" s="134">
        <f t="shared" si="0"/>
        <v>0</v>
      </c>
    </row>
    <row r="30" spans="2:7" ht="15">
      <c r="B30" s="45" t="s">
        <v>50</v>
      </c>
      <c r="C30" s="41">
        <v>112</v>
      </c>
      <c r="D30" s="41" t="s">
        <v>12</v>
      </c>
      <c r="E30" s="87"/>
      <c r="F30" s="59">
        <v>2</v>
      </c>
      <c r="G30" s="134">
        <f t="shared" si="0"/>
        <v>0</v>
      </c>
    </row>
    <row r="31" spans="2:7" ht="15">
      <c r="B31" s="45" t="s">
        <v>51</v>
      </c>
      <c r="C31" s="41">
        <v>207.6</v>
      </c>
      <c r="D31" s="41" t="s">
        <v>12</v>
      </c>
      <c r="E31" s="87"/>
      <c r="F31" s="59">
        <v>1</v>
      </c>
      <c r="G31" s="134">
        <f t="shared" si="0"/>
        <v>0</v>
      </c>
    </row>
    <row r="32" spans="2:7" ht="15">
      <c r="B32" s="45" t="s">
        <v>52</v>
      </c>
      <c r="C32" s="41">
        <v>275</v>
      </c>
      <c r="D32" s="41" t="s">
        <v>12</v>
      </c>
      <c r="E32" s="87"/>
      <c r="F32" s="59">
        <v>1</v>
      </c>
      <c r="G32" s="134">
        <f t="shared" si="0"/>
        <v>0</v>
      </c>
    </row>
    <row r="33" spans="2:7" ht="15">
      <c r="B33" s="45" t="s">
        <v>72</v>
      </c>
      <c r="C33" s="24">
        <v>1</v>
      </c>
      <c r="D33" s="41" t="s">
        <v>54</v>
      </c>
      <c r="E33" s="87"/>
      <c r="F33" s="59">
        <v>10</v>
      </c>
      <c r="G33" s="134">
        <f t="shared" si="0"/>
        <v>0</v>
      </c>
    </row>
    <row r="34" spans="2:7" ht="15">
      <c r="B34" s="45" t="s">
        <v>71</v>
      </c>
      <c r="C34" s="24">
        <v>1</v>
      </c>
      <c r="D34" s="41" t="s">
        <v>6</v>
      </c>
      <c r="E34" s="87"/>
      <c r="F34" s="59">
        <v>10</v>
      </c>
      <c r="G34" s="134">
        <f t="shared" si="0"/>
        <v>0</v>
      </c>
    </row>
    <row r="35" spans="2:7" ht="15">
      <c r="B35" s="52" t="s">
        <v>81</v>
      </c>
      <c r="C35" s="24">
        <v>180</v>
      </c>
      <c r="D35" s="41" t="s">
        <v>12</v>
      </c>
      <c r="E35" s="87"/>
      <c r="F35" s="59">
        <v>1</v>
      </c>
      <c r="G35" s="134">
        <f t="shared" si="0"/>
        <v>0</v>
      </c>
    </row>
    <row r="36" spans="2:7" ht="15.75" thickBot="1">
      <c r="B36" s="48" t="s">
        <v>82</v>
      </c>
      <c r="C36" s="25">
        <v>1</v>
      </c>
      <c r="D36" s="49" t="s">
        <v>6</v>
      </c>
      <c r="E36" s="93"/>
      <c r="F36" s="81">
        <v>1</v>
      </c>
      <c r="G36" s="145">
        <f t="shared" si="0"/>
        <v>0</v>
      </c>
    </row>
    <row r="37" spans="3:7" ht="15.75" thickBot="1">
      <c r="C37" s="51"/>
      <c r="D37" s="51"/>
      <c r="E37" s="51"/>
      <c r="G37" s="150"/>
    </row>
    <row r="38" spans="2:7" ht="16.5" thickBot="1">
      <c r="B38" s="89" t="s">
        <v>90</v>
      </c>
      <c r="C38" s="90"/>
      <c r="D38" s="91"/>
      <c r="E38" s="91"/>
      <c r="F38" s="92"/>
      <c r="G38" s="151">
        <f>G8+G10+G11+G12+G13+G14+G15+G16+G17+G18+G20+G21+G22+G23+G24+G25+G26+G27+G28+G29+G30+G31+G32+G33+G34+G35+G36</f>
        <v>0</v>
      </c>
    </row>
    <row r="39" spans="2:7" ht="16.5" thickBot="1">
      <c r="B39" s="89" t="s">
        <v>91</v>
      </c>
      <c r="C39" s="90"/>
      <c r="D39" s="91"/>
      <c r="E39" s="91"/>
      <c r="F39" s="92"/>
      <c r="G39" s="151">
        <f>G38*4</f>
        <v>0</v>
      </c>
    </row>
    <row r="40" spans="2:5" ht="15">
      <c r="B40" s="26" t="s">
        <v>46</v>
      </c>
      <c r="C40" s="29"/>
      <c r="D40" s="30"/>
      <c r="E40" s="29"/>
    </row>
    <row r="41" spans="2:5" ht="15">
      <c r="B41" s="51" t="s">
        <v>30</v>
      </c>
      <c r="C41" s="29"/>
      <c r="D41" s="30"/>
      <c r="E41" s="29"/>
    </row>
    <row r="42" spans="2:5" ht="15">
      <c r="B42" s="51" t="s">
        <v>31</v>
      </c>
      <c r="C42" s="27"/>
      <c r="D42" s="28"/>
      <c r="E42" s="27"/>
    </row>
    <row r="43" ht="15">
      <c r="B43" s="51" t="s">
        <v>32</v>
      </c>
    </row>
    <row r="44" ht="15">
      <c r="B44" s="28" t="s">
        <v>33</v>
      </c>
    </row>
    <row r="45" ht="15">
      <c r="B45" s="28" t="s">
        <v>55</v>
      </c>
    </row>
    <row r="46" ht="15">
      <c r="B46" s="28" t="s">
        <v>34</v>
      </c>
    </row>
    <row r="48" ht="15">
      <c r="B48" s="4" t="s">
        <v>59</v>
      </c>
    </row>
    <row r="49" ht="15">
      <c r="B49" s="1" t="s">
        <v>93</v>
      </c>
    </row>
    <row r="51" ht="15">
      <c r="B51" s="152" t="s">
        <v>117</v>
      </c>
    </row>
  </sheetData>
  <sheetProtection password="CC06" sheet="1" objects="1" scenarios="1"/>
  <mergeCells count="9">
    <mergeCell ref="F5:F7"/>
    <mergeCell ref="G5:G7"/>
    <mergeCell ref="B2:E2"/>
    <mergeCell ref="B4:E4"/>
    <mergeCell ref="B5:B7"/>
    <mergeCell ref="C5:C7"/>
    <mergeCell ref="D5:D7"/>
    <mergeCell ref="E5:E7"/>
    <mergeCell ref="B3:E3"/>
  </mergeCell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zoomScale="90" zoomScaleNormal="90" zoomScaleSheetLayoutView="100" workbookViewId="0" topLeftCell="A1">
      <selection activeCell="G23" sqref="G23"/>
    </sheetView>
  </sheetViews>
  <sheetFormatPr defaultColWidth="9.140625" defaultRowHeight="15"/>
  <cols>
    <col min="1" max="1" width="5.00390625" style="1" customWidth="1"/>
    <col min="2" max="2" width="62.00390625" style="1" customWidth="1"/>
    <col min="3" max="3" width="12.7109375" style="1" customWidth="1"/>
    <col min="4" max="4" width="16.140625" style="1" customWidth="1"/>
    <col min="5" max="5" width="14.140625" style="1" customWidth="1"/>
    <col min="6" max="6" width="14.00390625" style="1" customWidth="1"/>
    <col min="7" max="7" width="15.28125" style="1" customWidth="1"/>
    <col min="8" max="8" width="16.57421875" style="1" customWidth="1"/>
    <col min="9" max="16384" width="9.140625" style="1" customWidth="1"/>
  </cols>
  <sheetData>
    <row r="1" spans="2:7" ht="16.5" thickBot="1">
      <c r="B1" s="1" t="s">
        <v>0</v>
      </c>
      <c r="C1" s="31"/>
      <c r="G1" s="50" t="s">
        <v>105</v>
      </c>
    </row>
    <row r="2" spans="2:7" ht="20.25">
      <c r="B2" s="224" t="s">
        <v>73</v>
      </c>
      <c r="C2" s="225"/>
      <c r="D2" s="225"/>
      <c r="E2" s="94"/>
      <c r="F2" s="94"/>
      <c r="G2" s="95"/>
    </row>
    <row r="3" spans="2:7" ht="21" thickBot="1">
      <c r="B3" s="226" t="s">
        <v>1</v>
      </c>
      <c r="C3" s="227"/>
      <c r="D3" s="227"/>
      <c r="E3" s="71"/>
      <c r="F3" s="71"/>
      <c r="G3" s="96"/>
    </row>
    <row r="4" spans="2:7" ht="50.25" customHeight="1" thickBot="1">
      <c r="B4" s="97" t="s">
        <v>2</v>
      </c>
      <c r="C4" s="98" t="s">
        <v>94</v>
      </c>
      <c r="D4" s="99" t="s">
        <v>3</v>
      </c>
      <c r="E4" s="100" t="s">
        <v>11</v>
      </c>
      <c r="F4" s="155" t="s">
        <v>84</v>
      </c>
      <c r="G4" s="156" t="s">
        <v>89</v>
      </c>
    </row>
    <row r="5" spans="2:7" ht="15">
      <c r="B5" s="101" t="s">
        <v>118</v>
      </c>
      <c r="C5" s="157">
        <v>10</v>
      </c>
      <c r="D5" s="102" t="s">
        <v>7</v>
      </c>
      <c r="E5" s="168"/>
      <c r="F5" s="158">
        <f>C5*E5</f>
        <v>0</v>
      </c>
      <c r="G5" s="103">
        <f>F5*12</f>
        <v>0</v>
      </c>
    </row>
    <row r="6" spans="2:7" ht="30.75" customHeight="1">
      <c r="B6" s="101" t="s">
        <v>75</v>
      </c>
      <c r="C6" s="159">
        <v>20</v>
      </c>
      <c r="D6" s="102" t="s">
        <v>7</v>
      </c>
      <c r="E6" s="168"/>
      <c r="F6" s="160">
        <f aca="true" t="shared" si="0" ref="F6:F10">C6*E6</f>
        <v>0</v>
      </c>
      <c r="G6" s="104">
        <f aca="true" t="shared" si="1" ref="G6:G10">F6*12</f>
        <v>0</v>
      </c>
    </row>
    <row r="7" spans="2:7" ht="26.25" customHeight="1">
      <c r="B7" s="105" t="s">
        <v>76</v>
      </c>
      <c r="C7" s="159">
        <v>10</v>
      </c>
      <c r="D7" s="102" t="s">
        <v>35</v>
      </c>
      <c r="E7" s="169"/>
      <c r="F7" s="160">
        <f t="shared" si="0"/>
        <v>0</v>
      </c>
      <c r="G7" s="104">
        <f t="shared" si="1"/>
        <v>0</v>
      </c>
    </row>
    <row r="8" spans="2:7" ht="15">
      <c r="B8" s="105" t="s">
        <v>77</v>
      </c>
      <c r="C8" s="159">
        <v>25</v>
      </c>
      <c r="D8" s="102" t="s">
        <v>7</v>
      </c>
      <c r="E8" s="169"/>
      <c r="F8" s="160">
        <f t="shared" si="0"/>
        <v>0</v>
      </c>
      <c r="G8" s="104">
        <f t="shared" si="1"/>
        <v>0</v>
      </c>
    </row>
    <row r="9" spans="2:7" ht="15">
      <c r="B9" s="105" t="s">
        <v>36</v>
      </c>
      <c r="C9" s="159">
        <v>10</v>
      </c>
      <c r="D9" s="102" t="s">
        <v>7</v>
      </c>
      <c r="E9" s="169"/>
      <c r="F9" s="160">
        <f t="shared" si="0"/>
        <v>0</v>
      </c>
      <c r="G9" s="104">
        <f t="shared" si="1"/>
        <v>0</v>
      </c>
    </row>
    <row r="10" spans="2:7" ht="15.75" thickBot="1">
      <c r="B10" s="106" t="s">
        <v>95</v>
      </c>
      <c r="C10" s="161">
        <v>1</v>
      </c>
      <c r="D10" s="107" t="s">
        <v>7</v>
      </c>
      <c r="E10" s="170"/>
      <c r="F10" s="162">
        <f t="shared" si="0"/>
        <v>0</v>
      </c>
      <c r="G10" s="108">
        <f t="shared" si="1"/>
        <v>0</v>
      </c>
    </row>
    <row r="11" spans="2:7" ht="15.75" thickBot="1">
      <c r="B11" s="109" t="s">
        <v>96</v>
      </c>
      <c r="C11" s="163"/>
      <c r="D11" s="110"/>
      <c r="E11" s="111"/>
      <c r="F11" s="164">
        <f>F5+F6+F7+F8+F9+F10</f>
        <v>0</v>
      </c>
      <c r="G11" s="4"/>
    </row>
    <row r="12" spans="2:7" ht="15.75" thickBot="1">
      <c r="B12" s="112" t="s">
        <v>97</v>
      </c>
      <c r="C12" s="165"/>
      <c r="D12" s="113"/>
      <c r="E12" s="114"/>
      <c r="F12" s="166"/>
      <c r="G12" s="135">
        <f>F11*12</f>
        <v>0</v>
      </c>
    </row>
    <row r="13" spans="2:7" ht="15.75" thickBot="1">
      <c r="B13" s="112" t="s">
        <v>98</v>
      </c>
      <c r="C13" s="163"/>
      <c r="D13" s="110"/>
      <c r="E13" s="111"/>
      <c r="F13" s="167"/>
      <c r="G13" s="135">
        <f>G12*4</f>
        <v>0</v>
      </c>
    </row>
    <row r="14" spans="2:7" ht="15">
      <c r="B14" s="115" t="s">
        <v>45</v>
      </c>
      <c r="C14" s="4"/>
      <c r="D14" s="4"/>
      <c r="E14" s="4"/>
      <c r="F14" s="4"/>
      <c r="G14" s="4"/>
    </row>
    <row r="15" spans="2:7" ht="15">
      <c r="B15" s="4" t="s">
        <v>37</v>
      </c>
      <c r="C15" s="4"/>
      <c r="D15" s="4"/>
      <c r="E15" s="4"/>
      <c r="F15" s="4"/>
      <c r="G15" s="4"/>
    </row>
    <row r="16" spans="2:7" ht="15">
      <c r="B16" s="4" t="s">
        <v>74</v>
      </c>
      <c r="C16" s="4"/>
      <c r="D16" s="4"/>
      <c r="E16" s="4"/>
      <c r="F16" s="4"/>
      <c r="G16" s="4"/>
    </row>
    <row r="18" ht="15">
      <c r="B18" s="1" t="s">
        <v>117</v>
      </c>
    </row>
  </sheetData>
  <sheetProtection password="CC06" sheet="1" objects="1" scenarios="1"/>
  <mergeCells count="2">
    <mergeCell ref="B2:D2"/>
    <mergeCell ref="B3:D3"/>
  </mergeCells>
  <printOptions/>
  <pageMargins left="0.7" right="0.7" top="0.787401575" bottom="0.787401575" header="0.3" footer="0.3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zoomScaleSheetLayoutView="100" workbookViewId="0" topLeftCell="A1">
      <selection activeCell="E6" sqref="E6:E10"/>
    </sheetView>
  </sheetViews>
  <sheetFormatPr defaultColWidth="9.140625" defaultRowHeight="15"/>
  <cols>
    <col min="1" max="1" width="4.7109375" style="1" customWidth="1"/>
    <col min="2" max="2" width="86.8515625" style="1" customWidth="1"/>
    <col min="3" max="3" width="11.57421875" style="1" customWidth="1"/>
    <col min="4" max="4" width="18.140625" style="1" customWidth="1"/>
    <col min="5" max="5" width="12.8515625" style="1" customWidth="1"/>
    <col min="6" max="6" width="17.00390625" style="1" customWidth="1"/>
    <col min="7" max="16384" width="9.140625" style="1" customWidth="1"/>
  </cols>
  <sheetData>
    <row r="1" spans="2:6" ht="15.75" thickBot="1">
      <c r="B1" s="32" t="s">
        <v>0</v>
      </c>
      <c r="C1" s="33"/>
      <c r="F1" s="38" t="s">
        <v>106</v>
      </c>
    </row>
    <row r="2" spans="2:6" ht="20.25">
      <c r="B2" s="228" t="s">
        <v>60</v>
      </c>
      <c r="C2" s="229"/>
      <c r="D2" s="229"/>
      <c r="E2" s="94"/>
      <c r="F2" s="95"/>
    </row>
    <row r="3" spans="2:6" ht="21" thickBot="1">
      <c r="B3" s="230" t="s">
        <v>1</v>
      </c>
      <c r="C3" s="231"/>
      <c r="D3" s="231"/>
      <c r="E3" s="71"/>
      <c r="F3" s="96"/>
    </row>
    <row r="4" spans="2:6" ht="40.5" customHeight="1" thickBot="1">
      <c r="B4" s="116" t="s">
        <v>2</v>
      </c>
      <c r="C4" s="117" t="s">
        <v>3</v>
      </c>
      <c r="D4" s="171" t="s">
        <v>99</v>
      </c>
      <c r="E4" s="172" t="s">
        <v>4</v>
      </c>
      <c r="F4" s="173" t="s">
        <v>100</v>
      </c>
    </row>
    <row r="5" spans="2:6" ht="18.75">
      <c r="B5" s="118" t="s">
        <v>5</v>
      </c>
      <c r="C5" s="119"/>
      <c r="D5" s="120"/>
      <c r="E5" s="121"/>
      <c r="F5" s="122"/>
    </row>
    <row r="6" spans="2:6" ht="21" customHeight="1">
      <c r="B6" s="3" t="s">
        <v>53</v>
      </c>
      <c r="C6" s="35" t="s">
        <v>38</v>
      </c>
      <c r="D6" s="174">
        <v>52</v>
      </c>
      <c r="E6" s="175"/>
      <c r="F6" s="134">
        <f>D6*E6*4</f>
        <v>0</v>
      </c>
    </row>
    <row r="7" spans="2:6" ht="15">
      <c r="B7" s="3" t="s">
        <v>39</v>
      </c>
      <c r="C7" s="35" t="s">
        <v>38</v>
      </c>
      <c r="D7" s="174">
        <v>52</v>
      </c>
      <c r="E7" s="175"/>
      <c r="F7" s="134">
        <f aca="true" t="shared" si="0" ref="F7:F10">D7*E7*4</f>
        <v>0</v>
      </c>
    </row>
    <row r="8" spans="2:6" ht="21.75" customHeight="1">
      <c r="B8" s="3" t="s">
        <v>40</v>
      </c>
      <c r="C8" s="35" t="s">
        <v>38</v>
      </c>
      <c r="D8" s="174">
        <v>52</v>
      </c>
      <c r="E8" s="175"/>
      <c r="F8" s="134">
        <f t="shared" si="0"/>
        <v>0</v>
      </c>
    </row>
    <row r="9" spans="2:6" ht="15">
      <c r="B9" s="36" t="s">
        <v>41</v>
      </c>
      <c r="C9" s="35" t="s">
        <v>42</v>
      </c>
      <c r="D9" s="174">
        <v>200</v>
      </c>
      <c r="E9" s="175"/>
      <c r="F9" s="134">
        <f t="shared" si="0"/>
        <v>0</v>
      </c>
    </row>
    <row r="10" spans="2:6" ht="15.75" thickBot="1">
      <c r="B10" s="39" t="s">
        <v>43</v>
      </c>
      <c r="C10" s="37" t="s">
        <v>42</v>
      </c>
      <c r="D10" s="174">
        <v>170</v>
      </c>
      <c r="E10" s="175"/>
      <c r="F10" s="134">
        <f t="shared" si="0"/>
        <v>0</v>
      </c>
    </row>
    <row r="11" spans="2:6" ht="16.5" thickBot="1">
      <c r="B11" s="232" t="s">
        <v>101</v>
      </c>
      <c r="C11" s="232"/>
      <c r="D11" s="232"/>
      <c r="E11" s="233"/>
      <c r="F11" s="153">
        <f>F6+F7+F8+F9+F10</f>
        <v>0</v>
      </c>
    </row>
    <row r="13" ht="15">
      <c r="B13" s="4" t="s">
        <v>59</v>
      </c>
    </row>
  </sheetData>
  <sheetProtection password="CC06" sheet="1" objects="1" scenarios="1"/>
  <mergeCells count="3">
    <mergeCell ref="B2:D2"/>
    <mergeCell ref="B3:D3"/>
    <mergeCell ref="B11:E11"/>
  </mergeCells>
  <printOptions/>
  <pageMargins left="0.7" right="0.7" top="0.787401575" bottom="0.787401575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zoomScale="90" zoomScaleNormal="90" zoomScaleSheetLayoutView="100" workbookViewId="0" topLeftCell="A1">
      <selection activeCell="E16" sqref="E16"/>
    </sheetView>
  </sheetViews>
  <sheetFormatPr defaultColWidth="9.140625" defaultRowHeight="15"/>
  <cols>
    <col min="1" max="1" width="9.140625" style="1" customWidth="1"/>
    <col min="2" max="2" width="56.00390625" style="1" customWidth="1"/>
    <col min="3" max="3" width="10.7109375" style="1" customWidth="1"/>
    <col min="4" max="4" width="18.140625" style="1" customWidth="1"/>
    <col min="5" max="5" width="14.00390625" style="1" customWidth="1"/>
    <col min="6" max="6" width="15.421875" style="1" customWidth="1"/>
    <col min="7" max="16384" width="9.140625" style="1" customWidth="1"/>
  </cols>
  <sheetData>
    <row r="1" spans="2:6" ht="15.75" thickBot="1">
      <c r="B1" s="32" t="s">
        <v>0</v>
      </c>
      <c r="C1" s="33"/>
      <c r="F1" s="38" t="s">
        <v>107</v>
      </c>
    </row>
    <row r="2" spans="2:6" ht="20.25">
      <c r="B2" s="234" t="s">
        <v>102</v>
      </c>
      <c r="C2" s="235"/>
      <c r="D2" s="235"/>
      <c r="E2" s="235"/>
      <c r="F2" s="54"/>
    </row>
    <row r="3" spans="2:6" ht="21" thickBot="1">
      <c r="B3" s="236" t="s">
        <v>1</v>
      </c>
      <c r="C3" s="237"/>
      <c r="D3" s="237"/>
      <c r="E3" s="237"/>
      <c r="F3" s="58"/>
    </row>
    <row r="4" spans="2:6" ht="52.5" customHeight="1" thickBot="1">
      <c r="B4" s="123" t="s">
        <v>2</v>
      </c>
      <c r="C4" s="124" t="s">
        <v>3</v>
      </c>
      <c r="D4" s="125" t="s">
        <v>99</v>
      </c>
      <c r="E4" s="126" t="s">
        <v>4</v>
      </c>
      <c r="F4" s="127" t="s">
        <v>100</v>
      </c>
    </row>
    <row r="5" spans="2:6" ht="15.75">
      <c r="B5" s="128" t="s">
        <v>5</v>
      </c>
      <c r="C5" s="34"/>
      <c r="D5" s="34"/>
      <c r="E5" s="129"/>
      <c r="F5" s="88"/>
    </row>
    <row r="6" spans="2:6" ht="17.25" customHeight="1" thickBot="1">
      <c r="B6" s="130" t="s">
        <v>108</v>
      </c>
      <c r="C6" s="132" t="s">
        <v>56</v>
      </c>
      <c r="D6" s="133">
        <v>30</v>
      </c>
      <c r="E6" s="131"/>
      <c r="F6" s="134">
        <f>D6*E6*4</f>
        <v>0</v>
      </c>
    </row>
    <row r="7" spans="2:6" ht="16.5" thickBot="1">
      <c r="B7" s="238" t="s">
        <v>101</v>
      </c>
      <c r="C7" s="238"/>
      <c r="D7" s="238"/>
      <c r="E7" s="239"/>
      <c r="F7" s="135">
        <f>SUM(F6)</f>
        <v>0</v>
      </c>
    </row>
    <row r="9" ht="15">
      <c r="B9" s="4" t="s">
        <v>58</v>
      </c>
    </row>
  </sheetData>
  <sheetProtection password="CC06" sheet="1" objects="1" scenarios="1"/>
  <mergeCells count="3">
    <mergeCell ref="B2:E2"/>
    <mergeCell ref="B3:E3"/>
    <mergeCell ref="B7:E7"/>
  </mergeCells>
  <printOptions/>
  <pageMargins left="0.7" right="0.7" top="0.787401575" bottom="0.7874015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Pavel</dc:creator>
  <cp:keywords/>
  <dc:description/>
  <cp:lastModifiedBy>autor</cp:lastModifiedBy>
  <cp:lastPrinted>2016-12-23T10:00:07Z</cp:lastPrinted>
  <dcterms:created xsi:type="dcterms:W3CDTF">2015-05-21T11:13:01Z</dcterms:created>
  <dcterms:modified xsi:type="dcterms:W3CDTF">2018-02-12T11:06:35Z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-1481707823</vt:i4>
  </property>
  <property fmtid="{D5CDD505-2E9C-101B-9397-08002B2CF9AE}" pid="4" name="_EmailSubject">
    <vt:lpwstr>úklid - údržba zeleně</vt:lpwstr>
  </property>
  <property fmtid="{D5CDD505-2E9C-101B-9397-08002B2CF9AE}" pid="5" name="_AuthorEmail">
    <vt:lpwstr>Pavel.Novak@cnb.cz</vt:lpwstr>
  </property>
  <property fmtid="{D5CDD505-2E9C-101B-9397-08002B2CF9AE}" pid="6" name="_AuthorEmailDisplayName">
    <vt:lpwstr>Novák Pavel</vt:lpwstr>
  </property>
  <property fmtid="{D5CDD505-2E9C-101B-9397-08002B2CF9AE}" pid="7" name="_PreviousAdHocReviewCycleID">
    <vt:i4>-902108567</vt:i4>
  </property>
  <property fmtid="{D5CDD505-2E9C-101B-9397-08002B2CF9AE}" pid="8" name="_ReviewingToolsShownOnce">
    <vt:lpwstr/>
  </property>
</Properties>
</file>