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3425" yWindow="65461" windowWidth="15150" windowHeight="11760" tabRatio="813" activeTab="0"/>
  </bookViews>
  <sheets>
    <sheet name="Celková nabídková cena -Ostrava" sheetId="34" r:id="rId1"/>
    <sheet name="PS1" sheetId="1" r:id="rId2"/>
    <sheet name="PS2" sheetId="2" r:id="rId3"/>
    <sheet name="PS3" sheetId="3" r:id="rId4"/>
    <sheet name="PS4" sheetId="4" r:id="rId5"/>
    <sheet name="PS5" sheetId="5" r:id="rId6"/>
    <sheet name="PS6" sheetId="6" r:id="rId7"/>
    <sheet name="PS7" sheetId="7" r:id="rId8"/>
    <sheet name="PS8" sheetId="8" r:id="rId9"/>
    <sheet name="PS9" sheetId="9" r:id="rId10"/>
    <sheet name="PS10" sheetId="10" r:id="rId11"/>
    <sheet name="PS11" sheetId="11" r:id="rId12"/>
    <sheet name="PS12" sheetId="12" r:id="rId13"/>
    <sheet name="PS13" sheetId="13" r:id="rId14"/>
    <sheet name="PS14" sheetId="14" r:id="rId15"/>
    <sheet name="PS15" sheetId="15" r:id="rId16"/>
    <sheet name="PS16" sheetId="16" r:id="rId17"/>
    <sheet name="Tab.17a" sheetId="17" r:id="rId18"/>
    <sheet name="Tab.17b" sheetId="18" r:id="rId19"/>
    <sheet name="Tab.17c" sheetId="19" r:id="rId20"/>
    <sheet name="Tab.18" sheetId="20" r:id="rId21"/>
    <sheet name="Tab.19" sheetId="21" r:id="rId22"/>
    <sheet name="Tab.20" sheetId="22" r:id="rId23"/>
    <sheet name="Tab.21" sheetId="24" r:id="rId24"/>
    <sheet name="Tab.22" sheetId="25" r:id="rId25"/>
    <sheet name="Tab.23" sheetId="26" r:id="rId26"/>
    <sheet name="Tab.24" sheetId="27" r:id="rId27"/>
    <sheet name="Tab.25" sheetId="28" r:id="rId28"/>
    <sheet name="Tab.26" sheetId="29" r:id="rId29"/>
    <sheet name="Tab.27" sheetId="32" r:id="rId30"/>
    <sheet name="Tab.28" sheetId="30" r:id="rId31"/>
    <sheet name="Tab.29" sheetId="33" r:id="rId32"/>
    <sheet name="Tab.30" sheetId="31" r:id="rId33"/>
  </sheets>
  <definedNames/>
  <calcPr calcId="145621"/>
</workbook>
</file>

<file path=xl/comments22.xml><?xml version="1.0" encoding="utf-8"?>
<comments xmlns="http://schemas.openxmlformats.org/spreadsheetml/2006/main">
  <authors>
    <author>Macháček Tomáš</author>
  </authors>
  <commentList>
    <comment ref="B4" authorId="0">
      <text>
        <r>
          <rPr>
            <b/>
            <sz val="9"/>
            <rFont val="Tahoma"/>
            <family val="2"/>
          </rPr>
          <t>Macháček Tomáš:</t>
        </r>
        <r>
          <rPr>
            <sz val="9"/>
            <rFont val="Tahoma"/>
            <family val="2"/>
          </rPr>
          <t xml:space="preserve">
Do tabulky je nutno vyplnit všechny revizní zprávy a v roce, kdy bude následující revize prováděna pak bude uvedena částka. Zde uveden příklad pro Čes. Budějovice.
U spotřebičů bude uvedeno skutečné množství. </t>
        </r>
      </text>
    </comment>
  </commentList>
</comments>
</file>

<file path=xl/sharedStrings.xml><?xml version="1.0" encoding="utf-8"?>
<sst xmlns="http://schemas.openxmlformats.org/spreadsheetml/2006/main" count="1189" uniqueCount="421">
  <si>
    <t>Tabulka č. 1</t>
  </si>
  <si>
    <t>PS1 Otopná soustava</t>
  </si>
  <si>
    <t>Cenová tabulka</t>
  </si>
  <si>
    <t>Položka</t>
  </si>
  <si>
    <t>Jednotky</t>
  </si>
  <si>
    <t>Modelový počet jednotek za rok</t>
  </si>
  <si>
    <t>Jednotková cena v Kč bez DPH</t>
  </si>
  <si>
    <t>Cena za modelový počet jednotek za 4 roky v Kč bez DPH</t>
  </si>
  <si>
    <t>Činnosti</t>
  </si>
  <si>
    <t>soubor</t>
  </si>
  <si>
    <t>Provádění oprav v pracovních dnech v době od 6:00 hod do 18:00 hod</t>
  </si>
  <si>
    <t>hod.</t>
  </si>
  <si>
    <t>Celkem ceny prací a činností za 4 roky v Kč bez DPH</t>
  </si>
  <si>
    <t>výjezd</t>
  </si>
  <si>
    <t>Cena za výjezd</t>
  </si>
  <si>
    <t>Cena za výjezdy za 4 roky v Kč bez DPH</t>
  </si>
  <si>
    <t>PS2 Příprava TV, servis sanitární techniky a odpadů</t>
  </si>
  <si>
    <t>Tabulka č. 2</t>
  </si>
  <si>
    <t>PS3 Vzduchotechnika a větrání</t>
  </si>
  <si>
    <t>Tabulka č. 3</t>
  </si>
  <si>
    <t>PS4 Chlazení</t>
  </si>
  <si>
    <t>Tabulka č. 4</t>
  </si>
  <si>
    <t>PS5 Elektro silnoproud</t>
  </si>
  <si>
    <t>PS7 Elektro slaboproud</t>
  </si>
  <si>
    <t>PS8 Výtahy a zdvihové plošiny</t>
  </si>
  <si>
    <t>PS9 ISŘ technologií budovy</t>
  </si>
  <si>
    <t>PS10 Potrubní pošta</t>
  </si>
  <si>
    <t>Tabulka č. 10</t>
  </si>
  <si>
    <t>Tabulka č. 9</t>
  </si>
  <si>
    <t>Tabulka č. 8</t>
  </si>
  <si>
    <t>Tabulka č. 7</t>
  </si>
  <si>
    <t>Tabulka č. 6</t>
  </si>
  <si>
    <t>Tabulka č. 5</t>
  </si>
  <si>
    <t>Tabulka č. 16</t>
  </si>
  <si>
    <t>Tabulka č. 15</t>
  </si>
  <si>
    <t>Tabulka č. 14</t>
  </si>
  <si>
    <t>Tabulka č. 13</t>
  </si>
  <si>
    <t>Tabulka č. 12</t>
  </si>
  <si>
    <t>Tabulka č. 11</t>
  </si>
  <si>
    <t>PS11 Centrální vysavač</t>
  </si>
  <si>
    <t>PS12 Manipulační technika</t>
  </si>
  <si>
    <t>PS13 Servis archivní techniky</t>
  </si>
  <si>
    <t>PS14 Servis a opravy oken, dveří a žaluzií</t>
  </si>
  <si>
    <t>PS15 Věcné prostředky požární ochrany</t>
  </si>
  <si>
    <t>PS16 Servis gastrovybavení a stravovacích technologií</t>
  </si>
  <si>
    <t>ks</t>
  </si>
  <si>
    <t>Tabulka č. 17a</t>
  </si>
  <si>
    <t>Členění ploch pravidelného úklidu včetně jednotkových cen a četnosti úklidu</t>
  </si>
  <si>
    <t>Specifikace prostor a povrchů</t>
  </si>
  <si>
    <t>Množství,  výměra [jedn.]</t>
  </si>
  <si>
    <t>Četnost [dnů/měs.]</t>
  </si>
  <si>
    <t>Jednotková cena [Kč bez DPH/jedn.]</t>
  </si>
  <si>
    <t>Měsíční náklad [Kč bez DPH]</t>
  </si>
  <si>
    <t>m2</t>
  </si>
  <si>
    <t>Rozpis prací prováděných nad rámec pravidelného úklidu včetně jednotkových cen</t>
  </si>
  <si>
    <t>Roční náklad [Kč bez DPH]</t>
  </si>
  <si>
    <t>1) Čištění koberců</t>
  </si>
  <si>
    <t>2) Mytí oken vč. rámů a parapetů - celková výměra umývaných okenních ploch</t>
  </si>
  <si>
    <t>Tabulka č. 17c</t>
  </si>
  <si>
    <t>Spotřební materiál celkem - měsíční náklady</t>
  </si>
  <si>
    <t>Tabulka č. 18</t>
  </si>
  <si>
    <t>vývoz</t>
  </si>
  <si>
    <t>kg</t>
  </si>
  <si>
    <t>Tabulka č. 19</t>
  </si>
  <si>
    <t>Dopravné</t>
  </si>
  <si>
    <t>Cena za jeden výjezd (pro činnosti na výzvu)</t>
  </si>
  <si>
    <t>Dopravné za 4 roky v Kč bez DPH</t>
  </si>
  <si>
    <t>Ceny pro elektrické spotřebiče a nářadí jsou včetně vydání karty spotřebiče.</t>
  </si>
  <si>
    <t>Tabulka č. 20</t>
  </si>
  <si>
    <t>Servis a opravy nábytku</t>
  </si>
  <si>
    <t>Tabulka č. 21</t>
  </si>
  <si>
    <t>penetrace</t>
  </si>
  <si>
    <t>škrabání</t>
  </si>
  <si>
    <t>tmelení akrylovým tmelem v tubě</t>
  </si>
  <si>
    <t>bm</t>
  </si>
  <si>
    <t>tmelení akrylovátovou stěrkou</t>
  </si>
  <si>
    <t>bandážování</t>
  </si>
  <si>
    <t>protiplísňový přípravek</t>
  </si>
  <si>
    <t>opravy poškozených sádrokartonů</t>
  </si>
  <si>
    <t>manipulace s nábytkem</t>
  </si>
  <si>
    <t xml:space="preserve">hod. </t>
  </si>
  <si>
    <t xml:space="preserve">Dopravné  </t>
  </si>
  <si>
    <t>Cena za jeden výjezd</t>
  </si>
  <si>
    <t>**kvalitní lazurovací hmota (např. SADOLIN extra)</t>
  </si>
  <si>
    <t>PS6 Záložní zdroj DA</t>
  </si>
  <si>
    <t>Tabulka č. 22</t>
  </si>
  <si>
    <t>Stavební přípomoci</t>
  </si>
  <si>
    <t>Činnosti (bez materiálu)</t>
  </si>
  <si>
    <t>práce zednické a drobné betonářské</t>
  </si>
  <si>
    <t>práce betonářské většího rozsahu</t>
  </si>
  <si>
    <t>pomocné zednické práce</t>
  </si>
  <si>
    <t>práce na fasádě - kontroly a opravy obkladu</t>
  </si>
  <si>
    <t>práce při opravách keramických obkladů a dlažeb</t>
  </si>
  <si>
    <t>práce podlahářské</t>
  </si>
  <si>
    <t>kamenické práce</t>
  </si>
  <si>
    <t>práce při montáži a opravách zavěšených podhledů</t>
  </si>
  <si>
    <t>práce štukatérské</t>
  </si>
  <si>
    <t>práce tesařské</t>
  </si>
  <si>
    <t>práce izolatérské (akustické, proti vodě)</t>
  </si>
  <si>
    <t>sklenářské práce</t>
  </si>
  <si>
    <t>práce při opravách sklobetonů</t>
  </si>
  <si>
    <t>práce truhlářské</t>
  </si>
  <si>
    <t>práce při zhotovení a doplňování požárních ucpávek</t>
  </si>
  <si>
    <t>sádrokartonářské práce</t>
  </si>
  <si>
    <t>práce klempířské na střeše a fasádě</t>
  </si>
  <si>
    <t>přípomoce výše nespecifikované</t>
  </si>
  <si>
    <t>pronájem vysokozdvižné plošiny</t>
  </si>
  <si>
    <t>Tabulka č. 23</t>
  </si>
  <si>
    <t>Zámečnické práce</t>
  </si>
  <si>
    <t>Drobné svářečské práce, broušení, řezání atd.</t>
  </si>
  <si>
    <t>Tabulka č. 24</t>
  </si>
  <si>
    <t>Stěhování</t>
  </si>
  <si>
    <t>Stěhování nábytku</t>
  </si>
  <si>
    <t>Stěhování těžkých břemen</t>
  </si>
  <si>
    <t>Přesun hmot</t>
  </si>
  <si>
    <t>Tabulka č. 25</t>
  </si>
  <si>
    <t>Péče o zeleň, zahradnické služby</t>
  </si>
  <si>
    <t>Tabulka č. 26</t>
  </si>
  <si>
    <t>Deratizace, desinsekce</t>
  </si>
  <si>
    <t>dolep zábran proti dosedání holubů</t>
  </si>
  <si>
    <t>odstranění hnízd a nánosů na parapetech a fasádních prvcích</t>
  </si>
  <si>
    <t>Tabulka č. 28</t>
  </si>
  <si>
    <t>Zajištění vlajkové výzdoby</t>
  </si>
  <si>
    <t>Soubor</t>
  </si>
  <si>
    <t>lhůty</t>
  </si>
  <si>
    <t>Revize budovy celková</t>
  </si>
  <si>
    <t>5 let</t>
  </si>
  <si>
    <t>x</t>
  </si>
  <si>
    <t>4 roky</t>
  </si>
  <si>
    <t>revize - rozhlas</t>
  </si>
  <si>
    <t>Hromosvody</t>
  </si>
  <si>
    <t>celkem</t>
  </si>
  <si>
    <t>Tabulka č. 30</t>
  </si>
  <si>
    <t>Spotřebiče (revize 1x za rok)</t>
  </si>
  <si>
    <t>Spotřebiče (revize 1x za 2 roky)</t>
  </si>
  <si>
    <t>spotřebiče</t>
  </si>
  <si>
    <t>hod</t>
  </si>
  <si>
    <t>Specifikace prostor                               a povrchů</t>
  </si>
  <si>
    <t xml:space="preserve"> - koberec </t>
  </si>
  <si>
    <t xml:space="preserve"> - linoleum</t>
  </si>
  <si>
    <t>5) Výtahy</t>
  </si>
  <si>
    <t xml:space="preserve"> - keramická dlažba</t>
  </si>
  <si>
    <t>7) Šatny</t>
  </si>
  <si>
    <t xml:space="preserve">Tabulka č. 17b </t>
  </si>
  <si>
    <t>Četnost [úkon/rok]</t>
  </si>
  <si>
    <t>Modelově stanovené množství [jedn.]</t>
  </si>
  <si>
    <t>desinfekční přípravek na ruce Spirigel, vč. dávkovače</t>
  </si>
  <si>
    <t xml:space="preserve">Malba stěn a stropů (akrylátová barva typu "PRIMALEX") </t>
  </si>
  <si>
    <r>
      <t>m</t>
    </r>
    <r>
      <rPr>
        <vertAlign val="superscript"/>
        <sz val="9"/>
        <rFont val="Arial CE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</si>
  <si>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</si>
  <si>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t>příplatek za práce v noci, víkendech a svátcích</t>
  </si>
  <si>
    <t>Ostrava</t>
  </si>
  <si>
    <t>Provozní budova ČNB Ostrava</t>
  </si>
  <si>
    <t>1) Kanceláře</t>
  </si>
  <si>
    <t>2) Čajové kuchyňky</t>
  </si>
  <si>
    <t>3) Chodby</t>
  </si>
  <si>
    <t xml:space="preserve"> - umělý kámen</t>
  </si>
  <si>
    <t>4) Schodiště</t>
  </si>
  <si>
    <t>6) Sociální zařízení</t>
  </si>
  <si>
    <t>8) Zasedací místnosti</t>
  </si>
  <si>
    <t>9) Bankovní hala</t>
  </si>
  <si>
    <t>10) Archívy, spisovny</t>
  </si>
  <si>
    <t xml:space="preserve"> - syntetická stěrka</t>
  </si>
  <si>
    <t>11) Trezory</t>
  </si>
  <si>
    <t>12) Peněžní provoz</t>
  </si>
  <si>
    <t>13) Dotační boxy</t>
  </si>
  <si>
    <t>14) Sklady</t>
  </si>
  <si>
    <t>15) Technické místnosti</t>
  </si>
  <si>
    <t>16) Provozní místnosti</t>
  </si>
  <si>
    <t>17) Inspekční pokoje</t>
  </si>
  <si>
    <t>18) Garáž</t>
  </si>
  <si>
    <t>19) Terasy</t>
  </si>
  <si>
    <t xml:space="preserve"> - betonová dlažba</t>
  </si>
  <si>
    <t>20) Venkovní plochy</t>
  </si>
  <si>
    <t xml:space="preserve"> - dvůr LÉTO</t>
  </si>
  <si>
    <t xml:space="preserve"> - dvůr ZIMA (vč.odvozu sněhu)</t>
  </si>
  <si>
    <t>Provozní budova - měsíční náklady LÉTO (duben-říjen)</t>
  </si>
  <si>
    <t>Provozní budova - měsíční náklady ZIMA  (listopad-březen)</t>
  </si>
  <si>
    <t>Budova pobočky je vybavena centrálním vysavačem (kromě prostor 1.PP a 1.NP přístavby)</t>
  </si>
  <si>
    <t>Budova ČNB Ostrava</t>
  </si>
  <si>
    <t xml:space="preserve"> - extrakční čištění (na zdvojených podlahách)</t>
  </si>
  <si>
    <t xml:space="preserve"> - okna zdvojená (vakuová), eurookna, plastová a kovová</t>
  </si>
  <si>
    <t xml:space="preserve"> - okenní mříže</t>
  </si>
  <si>
    <t xml:space="preserve"> - světlík</t>
  </si>
  <si>
    <t>3) Mytí a ošetření vrat a dveří vč.rámů - celková výměra umývaných ploch</t>
  </si>
  <si>
    <t xml:space="preserve"> - vrata a dveře nerezová</t>
  </si>
  <si>
    <t>4) Čištění čalounění</t>
  </si>
  <si>
    <t>5) Mytí světel</t>
  </si>
  <si>
    <t>6) Čistění žaluzií</t>
  </si>
  <si>
    <t xml:space="preserve"> - vertikální (šíře 12,7 cm)</t>
  </si>
  <si>
    <t xml:space="preserve"> - horizontální</t>
  </si>
  <si>
    <t>7) Chemické čištění a pastování podlah</t>
  </si>
  <si>
    <t xml:space="preserve">  - zdvojené podlahy Marazzi, Wappex</t>
  </si>
  <si>
    <t xml:space="preserve">  - zátěžové DLW linoleum (přírodní)</t>
  </si>
  <si>
    <t>8) Úklid po malířích</t>
  </si>
  <si>
    <t>10) Práce výškové (horolezecká technika)</t>
  </si>
  <si>
    <t>11) Práce neměřitelné</t>
  </si>
  <si>
    <t>12) Úklid pokoje po odjezdu hosta</t>
  </si>
  <si>
    <t>13) Převlečení postele</t>
  </si>
  <si>
    <t>4) Praní prádla</t>
  </si>
  <si>
    <t xml:space="preserve"> - prostěradlo froté</t>
  </si>
  <si>
    <t xml:space="preserve"> - prostěradlo obyč.</t>
  </si>
  <si>
    <t xml:space="preserve"> - cícha</t>
  </si>
  <si>
    <t xml:space="preserve"> - polštář</t>
  </si>
  <si>
    <t xml:space="preserve"> - ručník froté</t>
  </si>
  <si>
    <t xml:space="preserve"> - osuška froté</t>
  </si>
  <si>
    <t xml:space="preserve"> - ubrus malý</t>
  </si>
  <si>
    <t xml:space="preserve"> - ubrousek</t>
  </si>
  <si>
    <t xml:space="preserve"> - utěrka</t>
  </si>
  <si>
    <t xml:space="preserve"> - vlajky</t>
  </si>
  <si>
    <t>Poznámky :</t>
  </si>
  <si>
    <t>Položky uvedené v této příloze jsou stanoveny modelově, fakturace probíhá dle skutečnosti.</t>
  </si>
  <si>
    <t>Pro čištění kobercových čtverců DESSO nutno dodržet technologický předpis a doporučené přípravky od výrobce.</t>
  </si>
  <si>
    <t>Pro čištění a pastování zdvojených podlah a zátěžového přírodního lina nutno dodržet technologický
předpis a doporučené přípravky od výrobce. (Upozornění na zatečení do spár zdvojené podlahy!!)</t>
  </si>
  <si>
    <t>U položek "chemické čištění a pastování" jednotková cena zahrnuje odmytí starého a položení nového.</t>
  </si>
  <si>
    <t>Položky uvedené v této příloze jsou fakturovány dle rozsahu skutečně provedených prací.</t>
  </si>
  <si>
    <t>Zde uvedené položky jsou fakturovány dle skutečně vypraných kusů. Cena za praní prádla  je konečná,</t>
  </si>
  <si>
    <t xml:space="preserve"> v jednotkových cenách jsou tedy zahrnuty všechny doplňkové činnosti - tzn. praní, žehlení/mandlování, aviváž,</t>
  </si>
  <si>
    <t>bělení, zesilovací přípravek, škrobení, desinfekce, detáš (ruční chemické dočišťování skvrn - zejména u</t>
  </si>
  <si>
    <t xml:space="preserve">inspekčních pokojů). Dále je započteno balení prádla do fólie a zohledněna doprava. Měsíčně se jedná </t>
  </si>
  <si>
    <t xml:space="preserve">cca o 4 svozy. </t>
  </si>
  <si>
    <t>Budova pobočky ČNB Ostrava</t>
  </si>
  <si>
    <t>toaletní papír KATRIN Lux, role prům. 23 cm (245m, bílý dvouvrstvý) - ks</t>
  </si>
  <si>
    <t>tekuté mýdlo LUX PALMY (á 5 lt.)</t>
  </si>
  <si>
    <t>papírové ručníky TORK skládané Z-Z (dvouvrstvé bílé, 23x25cm - karton po 3000 ks)</t>
  </si>
  <si>
    <t>karton</t>
  </si>
  <si>
    <t>hygienické sáčky HAGLIGTNER (á 25 ks)</t>
  </si>
  <si>
    <t>bal.</t>
  </si>
  <si>
    <t>WC závěsný deodorant  - ks</t>
  </si>
  <si>
    <t>WC gel  - ks</t>
  </si>
  <si>
    <t>pisoárové kameny (Newtral Lorito)  (á 48ks)</t>
  </si>
  <si>
    <t>saponát na nádobí (1 l.) JAR plus citron</t>
  </si>
  <si>
    <t>tekutý písek na nádobí (800 g)</t>
  </si>
  <si>
    <t>houbičky na nádobí</t>
  </si>
  <si>
    <t>náplň do el. osvěžovače vzduchu - ks</t>
  </si>
  <si>
    <t>toaletní mýdlo tuhé</t>
  </si>
  <si>
    <t>krém na ruce Indulona s měsíčkem</t>
  </si>
  <si>
    <t>solvina tekutá MIO</t>
  </si>
  <si>
    <t>pytle na tříděný odpad do počítáren, rozm. 50 x 110 - modré - ks (60 mikronů)</t>
  </si>
  <si>
    <t>Uvedené počty kusů jsou stanoveny modelově, fakturace probíhá dle skutečné spotřeby.</t>
  </si>
  <si>
    <t xml:space="preserve">V objektu pobočky  ČNB jsou instalovány zásobníky zn. MERIDA a HAGLIGTNER </t>
  </si>
  <si>
    <t>Pravidelný odvoz  komunálního odpadu - popis dle specifikace  (nádoba 1100 l)</t>
  </si>
  <si>
    <t>Pravidelný odvoz  tříděného separovaného odpadu - popis dle specifikace  (nádoba 1100 l)</t>
  </si>
  <si>
    <t>Mimořádný odvoz a likvidace odpadu skartací (příp.spalovna) -  popis dle specifikace odst.2)a</t>
  </si>
  <si>
    <t>Mimořádný odvoz a likvidace vyřazeného majetku -  popis dle specifikace odst.2)b</t>
  </si>
  <si>
    <t>Mimořádný odvoz a likvidace nebezpečného odpadu -  popis dle specifikace odst.2)c</t>
  </si>
  <si>
    <t>Tabulka č. 27</t>
  </si>
  <si>
    <t>Tlakové nádoby stabilní</t>
  </si>
  <si>
    <t>Zařízení pro expedici bankovkové drti</t>
  </si>
  <si>
    <t>Tabulka č. 29</t>
  </si>
  <si>
    <t>revize - závodní jídelna</t>
  </si>
  <si>
    <t>3 roky</t>
  </si>
  <si>
    <t>revize - vytápění okapů a žlabů</t>
  </si>
  <si>
    <t>revize - vzduchotechniky</t>
  </si>
  <si>
    <t>revize - klimatizace</t>
  </si>
  <si>
    <t>revize - ISŘ a MaR</t>
  </si>
  <si>
    <t>revize - DA 150 kVA</t>
  </si>
  <si>
    <t>revize - jednotný čas</t>
  </si>
  <si>
    <t>revize - STA</t>
  </si>
  <si>
    <t>revize - zásobník drti EXEKO</t>
  </si>
  <si>
    <t>kpl</t>
  </si>
  <si>
    <t>9) Ostatní práce účtované podle počtu skutečně odpracovaných hodin (např. čištění technolog.zařízení, odklízení objemného odpadu, čištění vnitřků lednic, kuch.linek, mytí nádobí, umělá zeleň apod.)</t>
  </si>
  <si>
    <t>Odvoz a likvidace bankovkové drti - popis dle specifikace odst 1)c</t>
  </si>
  <si>
    <t>revize - rotomat</t>
  </si>
  <si>
    <t>(zařízení t.č. mimo provoz)</t>
  </si>
  <si>
    <t>Nouzové osvětlení</t>
  </si>
  <si>
    <r>
      <t>m</t>
    </r>
    <r>
      <rPr>
        <vertAlign val="superscript"/>
        <sz val="10"/>
        <rFont val="Arial"/>
        <family val="2"/>
      </rPr>
      <t>3</t>
    </r>
  </si>
  <si>
    <t>cena za pronájem lešení (do výšky 5m) ***</t>
  </si>
  <si>
    <t>antireflexní nátěr živičné krytiny</t>
  </si>
  <si>
    <t>***cena je včetně montáže a demontáže</t>
  </si>
  <si>
    <t>revize - UPS 10 kVA</t>
  </si>
  <si>
    <t>revize - UPS 15 kVA</t>
  </si>
  <si>
    <t>( pořízení v r. 2016)</t>
  </si>
  <si>
    <r>
      <t>Pozn.: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Provozní budovou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je myšlen souhrn objektu stará budova pobočky a přístavba, včetně inspekčních pokojů.</t>
    </r>
  </si>
  <si>
    <r>
      <t>Pozn</t>
    </r>
    <r>
      <rPr>
        <u val="single"/>
        <sz val="10"/>
        <rFont val="Times New Roman"/>
        <family val="1"/>
      </rPr>
      <t>.:</t>
    </r>
  </si>
  <si>
    <t>Cena celkem za 4 roky</t>
  </si>
  <si>
    <t>Cena celkem za 4 roky v Kč bez DPH</t>
  </si>
  <si>
    <t>Práce nad rámec prav. úklidu cena celkem za 4 roky</t>
  </si>
  <si>
    <t>Spotřební materiál cena celkem za 1 rok</t>
  </si>
  <si>
    <t>Spotřební materiál cena celkem za 4 roky</t>
  </si>
  <si>
    <t>Práce nad rámec prav. úklidu cena celkem za 1 rok</t>
  </si>
  <si>
    <t>Pravidelný úklid cena celkem za 1 rok</t>
  </si>
  <si>
    <t>Cena celkem za 4 roky bez DPH (2017 až 2020)</t>
  </si>
  <si>
    <t>PS1</t>
  </si>
  <si>
    <t>!uchazeč tento list nevyplňuje; ceny se přenášejí automaticky z ostatních listů tabulky!</t>
  </si>
  <si>
    <t>PS2</t>
  </si>
  <si>
    <t>PS3</t>
  </si>
  <si>
    <t>PS4</t>
  </si>
  <si>
    <t>PS5</t>
  </si>
  <si>
    <t>PS6</t>
  </si>
  <si>
    <t>PS7</t>
  </si>
  <si>
    <t>PS8</t>
  </si>
  <si>
    <t>PS9</t>
  </si>
  <si>
    <t>PS10</t>
  </si>
  <si>
    <t>PS11</t>
  </si>
  <si>
    <t>PS12</t>
  </si>
  <si>
    <t>PS13</t>
  </si>
  <si>
    <t>PS14</t>
  </si>
  <si>
    <t>PS15</t>
  </si>
  <si>
    <t>PS16</t>
  </si>
  <si>
    <t>Tab. 17a</t>
  </si>
  <si>
    <t>Tab. 17b</t>
  </si>
  <si>
    <t>Tab. 17c</t>
  </si>
  <si>
    <t>Tab. 18</t>
  </si>
  <si>
    <t>Tab. 19</t>
  </si>
  <si>
    <t>Tab. 20</t>
  </si>
  <si>
    <t>Tab. 21</t>
  </si>
  <si>
    <t>Tab. 22</t>
  </si>
  <si>
    <t>Tab. 23</t>
  </si>
  <si>
    <t>Tab. 24</t>
  </si>
  <si>
    <t>Tab. 25</t>
  </si>
  <si>
    <t>Tab. 26</t>
  </si>
  <si>
    <t>Tab. 30</t>
  </si>
  <si>
    <t>Celkem v Kč bez DPH</t>
  </si>
  <si>
    <t>Celková nabídková cena za místo plnění Ostrava</t>
  </si>
  <si>
    <t>Tab. 27</t>
  </si>
  <si>
    <t>Tab. 28</t>
  </si>
  <si>
    <t>Tab. 29</t>
  </si>
  <si>
    <t>Provádění oprav a činností na výzvu v pracovních dnech v době od 6:00 hod do 18:00 hod</t>
  </si>
  <si>
    <t>Provádění oprav a činností na výzvu v pracovních dnech v době od 18:00 hod do 06:00 hod a ve dnech pracovního volna</t>
  </si>
  <si>
    <t>Cena za jeden výjezd (pro opravy a činnosti na výzvu)  v pracovních dnech v době od 6:00 hod do 18:00 hod</t>
  </si>
  <si>
    <t>Cena za jeden výjezd (pro opravy a činnosti na výzvu) v pracovních dnech v době od 18:00 hod do 06:00 hod a ve dnech pracovního volna</t>
  </si>
  <si>
    <t>Provádění oprav v v pracovních dnech v době od 6:00 hod do 18:00 hod</t>
  </si>
  <si>
    <t>Cena za jeden výjezd (pro opravy a činnosti na výzvu)</t>
  </si>
  <si>
    <t>Pravidelná údržba - popis dle přílohy č. 1 smlouvy  (záruka do 10/2017)*</t>
  </si>
  <si>
    <t>Servisní údržba tiskárny ISŘ dle návodu, vč. spotř. Materiálu*</t>
  </si>
  <si>
    <t>Vyproštění osob*</t>
  </si>
  <si>
    <t>Údržba výtahů dle návodu výrobce - mazací plán*</t>
  </si>
  <si>
    <t>Odborné prohlídky výtahů dle ČSN včetně provádění pravidelné údržby - popis dle přílohy č.1 smlouvy*</t>
  </si>
  <si>
    <t>Provádění odborných zkoušek výtahů dle ČSN*</t>
  </si>
  <si>
    <t>Zajištění a provedení inspekčních prohlídek výtahů dle ČSN*</t>
  </si>
  <si>
    <t>Údržba zdvihových plošin-popis dle přílohy č. 1 smlouvy*</t>
  </si>
  <si>
    <t>Údržba zdvihových plošin dle návodu výrobce - mazací plán*</t>
  </si>
  <si>
    <t>Kontrola zdvihových plošin + revize*</t>
  </si>
  <si>
    <t>Kontrola každé 2 týdny a agenda dozorce výtahu *</t>
  </si>
  <si>
    <t>Školení obsluhy plošin*</t>
  </si>
  <si>
    <t>Údržba - popis dle přílohy č. 1 smlouvy bod A) Místní rozhlas*</t>
  </si>
  <si>
    <t>Údržba - popis dle přílohy č. 1 smlouvy bod B) Jednotný čas*</t>
  </si>
  <si>
    <t>Údržba - popis dle přílohy č. 1 smlouvy bod C) Rozvod STA*</t>
  </si>
  <si>
    <t>Pravidelná údržba DA - popis dle přílohy č. 1 smlouvy, bod c1)*</t>
  </si>
  <si>
    <t>Pravidelná měsíční kontrola a start DA*</t>
  </si>
  <si>
    <t>Kontrola a čištění spalinové cesty*</t>
  </si>
  <si>
    <t>Pravidelná údržba UPS - popis dle přílohy č. 1 smlouvy, bod c2) UPS 15 kVA*</t>
  </si>
  <si>
    <t>Pravidelná údržba UPS - popis dle přílohy č. 1 smlouvy, bod c3) UPS 10 kVA (záruka do 04/2019)*</t>
  </si>
  <si>
    <t>Pravidelná údržba - popis dle přílohy č. 1 smlouvy*</t>
  </si>
  <si>
    <t>Pravidelná údržba vyhřívání okapů a svodů - popis dle přílohy č. 1 smlouvy*</t>
  </si>
  <si>
    <t>Pravidelná údržba - popis dle přílohy č. 1 smlouvy bod A) zařízení DAIKIN (duben - záruka do 06/2018)*</t>
  </si>
  <si>
    <t>Pravidelná údržba - popis dle přílohy č. 1 smlouvy bod A) zařízení DAIKIN (říjen - záruka do 06/2018)*</t>
  </si>
  <si>
    <t>Pravidelná údržba - popis dle přílohy č. 1 smlouvy  bod B) zařízení AERMEC (duben)*</t>
  </si>
  <si>
    <t>Mimořádné vyčištění venkovních jednotek (na výzvu)*</t>
  </si>
  <si>
    <t>Mimořádné vyčištění vnitřních jednotek (na výzvu)*</t>
  </si>
  <si>
    <t>Výměna filtrů dle přílohy č. 1 smlouvy*</t>
  </si>
  <si>
    <t>Pravidelná údržba před a při odstávce tepla - popis dle přílohy č. 1 smlouvy*</t>
  </si>
  <si>
    <t>Kalibrace 1 ks tlakoměru*</t>
  </si>
  <si>
    <t>Chemické čištění deskových výměníků*</t>
  </si>
  <si>
    <t>Provedení rozboru vody - na výzvu dle přílohy č. 1 smlouvy*</t>
  </si>
  <si>
    <t>Čištění geigerů*</t>
  </si>
  <si>
    <r>
      <t>Pravidelná údržba při odstávce tepla - popis dle přílohy</t>
    </r>
    <r>
      <rPr>
        <b/>
        <sz val="11"/>
        <rFont val="Times New Roman"/>
        <family val="1"/>
      </rPr>
      <t xml:space="preserve"> č. 1</t>
    </r>
    <r>
      <rPr>
        <sz val="11"/>
        <rFont val="Times New Roman"/>
        <family val="1"/>
      </rPr>
      <t xml:space="preserve"> smlouvy*</t>
    </r>
  </si>
  <si>
    <t>Kalibrace 12 ks tlakoměrů*</t>
  </si>
  <si>
    <t>Roční školení řidičů VZV*</t>
  </si>
  <si>
    <t>Pravidelná údržba - popis dle přílohy č. 1 smlouvy bod c1) regálová technika*</t>
  </si>
  <si>
    <t>Pravidelná údržba - popis dle přílohy č. 1 smlouvy bod c2) rotační zásobník*</t>
  </si>
  <si>
    <t>Pravidelná údržba - popis dle přílohy č. 1 bod A) smlouvy (radarové dveře a teplovzdušné opony)*</t>
  </si>
  <si>
    <t>Pravidelná údržba - popis dle přílohy č. 1 bod B) smlouvy (okna a dveře 1/3 budovy)*</t>
  </si>
  <si>
    <t>Kontrola přenosných hasících přístrojů - rozsah dle popisu  přílohy č. 1 smlouvy*</t>
  </si>
  <si>
    <t>Kontrola mobilních hasících přístrojů - rozsah dle popisu  přílohy č. 1 smlouvy*</t>
  </si>
  <si>
    <t>Periodická zkouška přenosných hasících přístrojů - rozsah dle popisu  přílohy č. 1 smlouvy*</t>
  </si>
  <si>
    <t>Periodická zkouška mobilních hasících přístrojů - rozsah dle popisu  přílohy č. 1 smlouvy*</t>
  </si>
  <si>
    <t>Provozní kontrola požárních hydrantů - rozsah dle popisu  přílohy č. 1 smlouvy*</t>
  </si>
  <si>
    <t>Kontrola a seřízení požárních uzávěrů -  rozsah dle popisu  přílohy č. 1 smlouvy*</t>
  </si>
  <si>
    <t>Měsíční zkouška nouzového osvětlení -  rozsah dle popisu  přílohy č. 1 smlouvy*</t>
  </si>
  <si>
    <t>Roční zkouška provozuschopnosti požárně bezpečnostního zařízení pro nouzové osvětlení  - popis dle přílohy č. 1 smlouvy*</t>
  </si>
  <si>
    <t>Roční kontrola provozuschopnosti požárně bezpečnostního zařízení pro požární ucpávky - popis dle přílohy č. 1 smlouvy*</t>
  </si>
  <si>
    <t>Roční kontrola provozuschopnosti požárně bezpečnostního zařízení pro požární klapky - popis dle přílohy č. 1 smlouvy*</t>
  </si>
  <si>
    <t>Kontrola provozuschopnosti požárně bezpečnostního zařízení pro požární ventilátory - popis dle přílohy č. 1 smlouvy*</t>
  </si>
  <si>
    <t>Kontrola provozuschopnosti zhášecího zařízení FIRESTOP*</t>
  </si>
  <si>
    <t>Kontrola protipožárních nástřiků a nátěrů -  rozsah dle popisu  přílohy č. 1 smlouvy*</t>
  </si>
  <si>
    <t>Kontrola provozuschopnosti skrápěcího zařízení -  rozsah dle popisu  přílohy č. 1 smlouvy*</t>
  </si>
  <si>
    <t>Roční zkouška provozuschopnosti EPS - rozsah dle popisu přílohy č. 1 smlouvy*</t>
  </si>
  <si>
    <t>Půlroční zkouška provozuschopnosti EPS - rozsah dle popisu přílohy č. 1 smlouvy*</t>
  </si>
  <si>
    <t>Měsíční zkouška provozuschopnosti EPS - rozsah dle popisu přílohy č. 1 smlouvy*</t>
  </si>
  <si>
    <t>Dodávka filtrů do sodobaru Asset *</t>
  </si>
  <si>
    <t>Dodávka a výměna náplně do tlakové lahve do sodobaru *</t>
  </si>
  <si>
    <t>Dodávka pramenité vody v barelech - 18,9 lit.*</t>
  </si>
  <si>
    <t>PRÁCE NAD RÁMEC PRAVIDELNÉHO ÚKLIDU (model)*</t>
  </si>
  <si>
    <t>Odvoz, třídění a likvidace odpadu vč. nebezpečného odpadu*</t>
  </si>
  <si>
    <t>Revize elektrických rozvodů, zařízení a spotřebičů*</t>
  </si>
  <si>
    <t>Položka **)</t>
  </si>
  <si>
    <t>**) kopie revizních zpráv k nacenění jsou v příloze</t>
  </si>
  <si>
    <t>Vnitřní zeleň - údržba 2x ročně (zastřižení, chemické ošetření, hnojivo, doplnění příp. výměna zeminy/subtrátu, apod.) spojená s její případnou výměnou*</t>
  </si>
  <si>
    <t>Vnější zeleň - odborná údržba 2x ročně (vypletí, zastřižení, doplnění mulčovací kůry, chemické ošetření, eventuelně výměna/doplnění, apod.)*</t>
  </si>
  <si>
    <t>Další práce na údržbě zeleně*</t>
  </si>
  <si>
    <t>pokládka požerových nástrah na hlodavce  v jedových staničkách*</t>
  </si>
  <si>
    <t>pokládka venkovních požerových nástrah proti predátorům*</t>
  </si>
  <si>
    <t>postřik vnitřních prostor proti hmyzu (včetně materiálu)*</t>
  </si>
  <si>
    <t>postřik spár na fasádě proti hmyzu (včetně materiálu)*</t>
  </si>
  <si>
    <t>litr</t>
  </si>
  <si>
    <t>Provozní revize TNS*</t>
  </si>
  <si>
    <t>Vnitřní revize TNS*</t>
  </si>
  <si>
    <t>Tlaková zkouška TNS*</t>
  </si>
  <si>
    <t>vlajková výzdoba*</t>
  </si>
  <si>
    <t>Cena za jeden výjezd (činnosti na výzvu) v pracovních dnech v době od 18:00 hod do 06:00 hod a ve dnech pracovního volna</t>
  </si>
  <si>
    <t>Cena za jeden výjezd (činnosti na výzvu) v pracovních dnech v době od 6:00 hod do 18:00 hod</t>
  </si>
  <si>
    <t>* cena činností včetně dopravy</t>
  </si>
  <si>
    <t>* cena všech činností včetně dopravy</t>
  </si>
  <si>
    <t>Činnosti technika správy objektu (TSO)</t>
  </si>
  <si>
    <t>PráceTSO dle přílohy smlouvy č.1, bod m, odst.1*</t>
  </si>
  <si>
    <t>PRAVIDELNÝ ÚKLID - pobočka Ostrava*</t>
  </si>
  <si>
    <t>* všechny činnosti včetně dopravy</t>
  </si>
  <si>
    <t>SPOTŘEBNÍ MATERIÁL*</t>
  </si>
  <si>
    <t>Malířské a lakýrnické práce*</t>
  </si>
  <si>
    <t>nátěry ocelových konstrukcí - barva akrylátová**</t>
  </si>
  <si>
    <t>nátěry ocelových konstrukcí - barva syntetická**</t>
  </si>
  <si>
    <t>nátěry truhlářských výrobků - barva syntetická**</t>
  </si>
  <si>
    <t>nátěry truhlářských výrobků - barva akrylátová**</t>
  </si>
  <si>
    <t>nátěry truhlářských výrobků dýhovaných - moření/lazura***</t>
  </si>
  <si>
    <t>**kvalitní nátěrová hmota (např. Düfa)</t>
  </si>
  <si>
    <t>Obsluha tlakových nádob - měsíční paušál - c)*</t>
  </si>
  <si>
    <t>* dodávky materiálu včetně dopravy</t>
  </si>
  <si>
    <t xml:space="preserve">Práce TSO dle přílohy smlouvy č.1, bod n, odst.2 v pracovních dnech v době od 6.00 do 18.00 hod. </t>
  </si>
  <si>
    <t>Práce TSO dle přílohy smlouvy č.1, bod n, odst.2 v pracovních dnech v době od 18.00 do 6.00 a ve dnech pracovního volna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</si>
</sst>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  <numFmt numFmtId="166" formatCode="#,##0\ &quot;Kč&quot;"/>
    <numFmt numFmtId="167" formatCode="#,##0.0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9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6"/>
      <color indexed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Times New Roman"/>
      <family val="1"/>
    </font>
    <font>
      <vertAlign val="superscript"/>
      <sz val="9"/>
      <name val="Arial CE"/>
      <family val="2"/>
    </font>
    <font>
      <vertAlign val="superscript"/>
      <sz val="10"/>
      <name val="Arial"/>
      <family val="2"/>
    </font>
    <font>
      <sz val="10"/>
      <name val="Arial CE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b/>
      <i/>
      <u val="single"/>
      <sz val="10"/>
      <name val="Times New Roman"/>
      <family val="1"/>
    </font>
    <font>
      <u val="single"/>
      <sz val="10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1"/>
      <name val="Calibri"/>
      <family val="2"/>
      <scheme val="minor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496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7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4" fontId="4" fillId="0" borderId="10" xfId="0" applyNumberFormat="1" applyFont="1" applyBorder="1"/>
    <xf numFmtId="0" fontId="5" fillId="0" borderId="11" xfId="0" applyFont="1" applyBorder="1"/>
    <xf numFmtId="0" fontId="4" fillId="0" borderId="12" xfId="0" applyFont="1" applyBorder="1"/>
    <xf numFmtId="4" fontId="4" fillId="0" borderId="13" xfId="0" applyNumberFormat="1" applyFont="1" applyBorder="1"/>
    <xf numFmtId="0" fontId="7" fillId="0" borderId="14" xfId="0" applyFont="1" applyBorder="1"/>
    <xf numFmtId="0" fontId="4" fillId="0" borderId="15" xfId="0" applyFont="1" applyBorder="1"/>
    <xf numFmtId="4" fontId="7" fillId="0" borderId="16" xfId="0" applyNumberFormat="1" applyFont="1" applyBorder="1"/>
    <xf numFmtId="4" fontId="5" fillId="0" borderId="13" xfId="0" applyNumberFormat="1" applyFont="1" applyBorder="1"/>
    <xf numFmtId="0" fontId="9" fillId="0" borderId="9" xfId="0" applyFont="1" applyBorder="1"/>
    <xf numFmtId="0" fontId="9" fillId="0" borderId="0" xfId="0" applyFont="1"/>
    <xf numFmtId="0" fontId="10" fillId="0" borderId="0" xfId="0" applyFont="1"/>
    <xf numFmtId="0" fontId="9" fillId="0" borderId="7" xfId="0" applyFont="1" applyBorder="1"/>
    <xf numFmtId="0" fontId="9" fillId="0" borderId="8" xfId="0" applyFont="1" applyBorder="1"/>
    <xf numFmtId="0" fontId="9" fillId="0" borderId="4" xfId="0" applyFont="1" applyBorder="1"/>
    <xf numFmtId="4" fontId="9" fillId="0" borderId="10" xfId="0" applyNumberFormat="1" applyFont="1" applyBorder="1"/>
    <xf numFmtId="0" fontId="9" fillId="0" borderId="12" xfId="0" applyFont="1" applyBorder="1"/>
    <xf numFmtId="0" fontId="9" fillId="0" borderId="5" xfId="0" applyFont="1" applyBorder="1"/>
    <xf numFmtId="0" fontId="5" fillId="0" borderId="17" xfId="0" applyFont="1" applyBorder="1"/>
    <xf numFmtId="4" fontId="5" fillId="0" borderId="18" xfId="0" applyNumberFormat="1" applyFont="1" applyBorder="1"/>
    <xf numFmtId="4" fontId="4" fillId="0" borderId="8" xfId="0" applyNumberFormat="1" applyFont="1" applyBorder="1"/>
    <xf numFmtId="0" fontId="5" fillId="0" borderId="19" xfId="0" applyFont="1" applyBorder="1"/>
    <xf numFmtId="0" fontId="4" fillId="0" borderId="20" xfId="0" applyFont="1" applyBorder="1"/>
    <xf numFmtId="4" fontId="5" fillId="0" borderId="21" xfId="0" applyNumberFormat="1" applyFont="1" applyBorder="1"/>
    <xf numFmtId="0" fontId="4" fillId="0" borderId="11" xfId="0" applyFont="1" applyBorder="1"/>
    <xf numFmtId="4" fontId="17" fillId="0" borderId="4" xfId="0" applyNumberFormat="1" applyFont="1" applyBorder="1" applyAlignment="1">
      <alignment horizontal="center" vertical="center" wrapText="1"/>
    </xf>
    <xf numFmtId="3" fontId="17" fillId="0" borderId="4" xfId="0" applyNumberFormat="1" applyFont="1" applyBorder="1" applyAlignment="1">
      <alignment horizontal="center" vertical="center" wrapText="1"/>
    </xf>
    <xf numFmtId="4" fontId="1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9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4" fontId="17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center"/>
    </xf>
    <xf numFmtId="0" fontId="0" fillId="0" borderId="0" xfId="0"/>
    <xf numFmtId="0" fontId="4" fillId="0" borderId="0" xfId="0" applyFont="1"/>
    <xf numFmtId="0" fontId="5" fillId="0" borderId="9" xfId="0" applyFont="1" applyBorder="1"/>
    <xf numFmtId="4" fontId="5" fillId="0" borderId="10" xfId="0" applyNumberFormat="1" applyFont="1" applyBorder="1"/>
    <xf numFmtId="0" fontId="7" fillId="0" borderId="11" xfId="0" applyFont="1" applyBorder="1"/>
    <xf numFmtId="4" fontId="7" fillId="0" borderId="13" xfId="0" applyNumberFormat="1" applyFont="1" applyBorder="1"/>
    <xf numFmtId="0" fontId="4" fillId="0" borderId="0" xfId="0" applyFont="1" applyBorder="1"/>
    <xf numFmtId="0" fontId="29" fillId="0" borderId="9" xfId="0" applyFont="1" applyBorder="1"/>
    <xf numFmtId="4" fontId="9" fillId="2" borderId="7" xfId="43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wrapText="1"/>
    </xf>
    <xf numFmtId="0" fontId="31" fillId="0" borderId="6" xfId="0" applyFont="1" applyBorder="1"/>
    <xf numFmtId="0" fontId="19" fillId="0" borderId="9" xfId="0" applyFont="1" applyFill="1" applyBorder="1" applyAlignment="1">
      <alignment vertical="center" wrapText="1"/>
    </xf>
    <xf numFmtId="0" fontId="19" fillId="0" borderId="9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7" xfId="0" applyFont="1" applyBorder="1"/>
    <xf numFmtId="4" fontId="10" fillId="0" borderId="18" xfId="0" applyNumberFormat="1" applyFont="1" applyBorder="1"/>
    <xf numFmtId="4" fontId="9" fillId="0" borderId="8" xfId="0" applyNumberFormat="1" applyFont="1" applyBorder="1"/>
    <xf numFmtId="0" fontId="10" fillId="0" borderId="11" xfId="0" applyFont="1" applyBorder="1"/>
    <xf numFmtId="4" fontId="10" fillId="0" borderId="13" xfId="0" applyNumberFormat="1" applyFont="1" applyBorder="1"/>
    <xf numFmtId="0" fontId="31" fillId="0" borderId="14" xfId="0" applyFont="1" applyBorder="1"/>
    <xf numFmtId="0" fontId="9" fillId="0" borderId="15" xfId="0" applyFont="1" applyBorder="1"/>
    <xf numFmtId="4" fontId="31" fillId="0" borderId="16" xfId="0" applyNumberFormat="1" applyFont="1" applyBorder="1"/>
    <xf numFmtId="0" fontId="37" fillId="0" borderId="0" xfId="0" applyFont="1"/>
    <xf numFmtId="0" fontId="9" fillId="0" borderId="11" xfId="0" applyFont="1" applyBorder="1"/>
    <xf numFmtId="0" fontId="10" fillId="0" borderId="19" xfId="0" applyFont="1" applyBorder="1"/>
    <xf numFmtId="0" fontId="9" fillId="0" borderId="20" xfId="0" applyFont="1" applyBorder="1"/>
    <xf numFmtId="4" fontId="17" fillId="3" borderId="4" xfId="0" applyNumberFormat="1" applyFont="1" applyFill="1" applyBorder="1" applyAlignment="1" applyProtection="1">
      <alignment horizontal="center"/>
      <protection locked="0"/>
    </xf>
    <xf numFmtId="4" fontId="17" fillId="3" borderId="4" xfId="27" applyNumberFormat="1" applyFont="1" applyFill="1" applyBorder="1" applyAlignment="1" applyProtection="1">
      <alignment horizontal="center"/>
      <protection locked="0"/>
    </xf>
    <xf numFmtId="4" fontId="17" fillId="3" borderId="5" xfId="27" applyNumberFormat="1" applyFont="1" applyFill="1" applyBorder="1" applyAlignment="1" applyProtection="1">
      <alignment horizontal="center"/>
      <protection locked="0"/>
    </xf>
    <xf numFmtId="4" fontId="17" fillId="3" borderId="23" xfId="27" applyNumberFormat="1" applyFont="1" applyFill="1" applyBorder="1" applyAlignment="1" applyProtection="1">
      <alignment horizontal="center"/>
      <protection locked="0"/>
    </xf>
    <xf numFmtId="4" fontId="17" fillId="3" borderId="12" xfId="27" applyNumberFormat="1" applyFont="1" applyFill="1" applyBorder="1" applyAlignment="1" applyProtection="1">
      <alignment horizontal="center"/>
      <protection locked="0"/>
    </xf>
    <xf numFmtId="0" fontId="14" fillId="0" borderId="6" xfId="0" applyFont="1" applyBorder="1" applyAlignment="1">
      <alignment horizontal="center" vertical="center" wrapText="1"/>
    </xf>
    <xf numFmtId="4" fontId="4" fillId="0" borderId="12" xfId="0" applyNumberFormat="1" applyFont="1" applyBorder="1"/>
    <xf numFmtId="4" fontId="4" fillId="0" borderId="7" xfId="0" applyNumberFormat="1" applyFont="1" applyBorder="1"/>
    <xf numFmtId="4" fontId="4" fillId="0" borderId="15" xfId="0" applyNumberFormat="1" applyFont="1" applyBorder="1"/>
    <xf numFmtId="4" fontId="4" fillId="0" borderId="5" xfId="0" applyNumberFormat="1" applyFont="1" applyBorder="1"/>
    <xf numFmtId="4" fontId="4" fillId="0" borderId="20" xfId="0" applyNumberFormat="1" applyFont="1" applyBorder="1"/>
    <xf numFmtId="4" fontId="4" fillId="0" borderId="4" xfId="0" applyNumberFormat="1" applyFont="1" applyBorder="1"/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4" fontId="9" fillId="0" borderId="13" xfId="0" applyNumberFormat="1" applyFont="1" applyBorder="1"/>
    <xf numFmtId="0" fontId="14" fillId="0" borderId="17" xfId="0" applyFont="1" applyFill="1" applyBorder="1" applyAlignment="1">
      <alignment horizontal="left" vertical="center" wrapText="1"/>
    </xf>
    <xf numFmtId="4" fontId="9" fillId="0" borderId="18" xfId="0" applyNumberFormat="1" applyFont="1" applyBorder="1"/>
    <xf numFmtId="0" fontId="12" fillId="0" borderId="24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4" fontId="12" fillId="0" borderId="26" xfId="0" applyNumberFormat="1" applyFont="1" applyFill="1" applyBorder="1" applyAlignment="1">
      <alignment horizontal="right" vertical="center" wrapText="1"/>
    </xf>
    <xf numFmtId="0" fontId="12" fillId="0" borderId="6" xfId="0" applyFont="1" applyBorder="1" applyAlignment="1">
      <alignment horizontal="left" vertical="center" wrapText="1"/>
    </xf>
    <xf numFmtId="4" fontId="17" fillId="0" borderId="7" xfId="0" applyNumberFormat="1" applyFont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4" fontId="9" fillId="0" borderId="5" xfId="0" applyNumberFormat="1" applyFont="1" applyBorder="1"/>
    <xf numFmtId="4" fontId="9" fillId="0" borderId="7" xfId="0" applyNumberFormat="1" applyFont="1" applyBorder="1"/>
    <xf numFmtId="4" fontId="9" fillId="4" borderId="12" xfId="0" applyNumberFormat="1" applyFont="1" applyFill="1" applyBorder="1"/>
    <xf numFmtId="4" fontId="12" fillId="0" borderId="25" xfId="0" applyNumberFormat="1" applyFont="1" applyFill="1" applyBorder="1" applyAlignment="1">
      <alignment horizontal="left" vertical="center" wrapText="1"/>
    </xf>
    <xf numFmtId="4" fontId="9" fillId="0" borderId="12" xfId="0" applyNumberFormat="1" applyFont="1" applyBorder="1"/>
    <xf numFmtId="4" fontId="9" fillId="0" borderId="15" xfId="0" applyNumberFormat="1" applyFont="1" applyBorder="1"/>
    <xf numFmtId="2" fontId="9" fillId="0" borderId="10" xfId="0" applyNumberFormat="1" applyFont="1" applyBorder="1"/>
    <xf numFmtId="2" fontId="9" fillId="0" borderId="5" xfId="0" applyNumberFormat="1" applyFont="1" applyBorder="1"/>
    <xf numFmtId="2" fontId="10" fillId="0" borderId="18" xfId="0" applyNumberFormat="1" applyFont="1" applyBorder="1"/>
    <xf numFmtId="2" fontId="9" fillId="0" borderId="7" xfId="0" applyNumberFormat="1" applyFont="1" applyBorder="1"/>
    <xf numFmtId="2" fontId="9" fillId="0" borderId="8" xfId="0" applyNumberFormat="1" applyFont="1" applyBorder="1"/>
    <xf numFmtId="2" fontId="9" fillId="0" borderId="20" xfId="0" applyNumberFormat="1" applyFont="1" applyBorder="1"/>
    <xf numFmtId="2" fontId="10" fillId="0" borderId="21" xfId="0" applyNumberFormat="1" applyFont="1" applyBorder="1"/>
    <xf numFmtId="2" fontId="9" fillId="0" borderId="15" xfId="0" applyNumberFormat="1" applyFont="1" applyBorder="1"/>
    <xf numFmtId="2" fontId="31" fillId="0" borderId="16" xfId="0" applyNumberFormat="1" applyFont="1" applyBorder="1"/>
    <xf numFmtId="4" fontId="4" fillId="3" borderId="4" xfId="0" applyNumberFormat="1" applyFont="1" applyFill="1" applyBorder="1" applyProtection="1">
      <protection locked="0"/>
    </xf>
    <xf numFmtId="0" fontId="6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4" fontId="17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/>
    </xf>
    <xf numFmtId="0" fontId="40" fillId="0" borderId="0" xfId="0" applyFont="1" applyProtection="1">
      <protection/>
    </xf>
    <xf numFmtId="0" fontId="0" fillId="0" borderId="4" xfId="0" applyBorder="1" applyProtection="1">
      <protection/>
    </xf>
    <xf numFmtId="4" fontId="0" fillId="0" borderId="4" xfId="0" applyNumberFormat="1" applyBorder="1" applyAlignment="1" applyProtection="1">
      <alignment horizontal="center"/>
      <protection/>
    </xf>
    <xf numFmtId="0" fontId="0" fillId="0" borderId="4" xfId="0" applyFill="1" applyBorder="1" applyProtection="1">
      <protection/>
    </xf>
    <xf numFmtId="4" fontId="0" fillId="0" borderId="0" xfId="0" applyNumberFormat="1" applyProtection="1">
      <protection/>
    </xf>
    <xf numFmtId="0" fontId="39" fillId="0" borderId="4" xfId="0" applyFont="1" applyBorder="1" applyProtection="1">
      <protection/>
    </xf>
    <xf numFmtId="4" fontId="39" fillId="0" borderId="4" xfId="0" applyNumberFormat="1" applyFont="1" applyBorder="1" applyAlignment="1" applyProtection="1">
      <alignment horizontal="center"/>
      <protection/>
    </xf>
    <xf numFmtId="0" fontId="41" fillId="0" borderId="0" xfId="0" applyFont="1" applyProtection="1">
      <protection/>
    </xf>
    <xf numFmtId="4" fontId="4" fillId="3" borderId="5" xfId="0" applyNumberFormat="1" applyFont="1" applyFill="1" applyBorder="1" applyProtection="1">
      <protection locked="0"/>
    </xf>
    <xf numFmtId="4" fontId="9" fillId="3" borderId="4" xfId="0" applyNumberFormat="1" applyFont="1" applyFill="1" applyBorder="1" applyProtection="1">
      <protection locked="0"/>
    </xf>
    <xf numFmtId="4" fontId="4" fillId="3" borderId="12" xfId="0" applyNumberFormat="1" applyFont="1" applyFill="1" applyBorder="1" applyProtection="1">
      <protection locked="0"/>
    </xf>
    <xf numFmtId="0" fontId="9" fillId="0" borderId="0" xfId="0" applyFont="1" applyProtection="1">
      <protection/>
    </xf>
    <xf numFmtId="0" fontId="10" fillId="0" borderId="0" xfId="0" applyFont="1" applyProtection="1">
      <protection/>
    </xf>
    <xf numFmtId="0" fontId="11" fillId="0" borderId="27" xfId="0" applyFont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 horizontal="center"/>
      <protection/>
    </xf>
    <xf numFmtId="0" fontId="9" fillId="0" borderId="29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0" fontId="31" fillId="0" borderId="6" xfId="0" applyFont="1" applyBorder="1" applyProtection="1">
      <protection/>
    </xf>
    <xf numFmtId="0" fontId="9" fillId="0" borderId="7" xfId="0" applyFont="1" applyBorder="1" applyProtection="1">
      <protection/>
    </xf>
    <xf numFmtId="0" fontId="9" fillId="0" borderId="8" xfId="0" applyFont="1" applyBorder="1" applyProtection="1">
      <protection/>
    </xf>
    <xf numFmtId="0" fontId="9" fillId="0" borderId="9" xfId="0" applyFont="1" applyFill="1" applyBorder="1" applyAlignment="1" applyProtection="1">
      <alignment vertical="center" wrapText="1"/>
      <protection/>
    </xf>
    <xf numFmtId="4" fontId="17" fillId="0" borderId="4" xfId="0" applyNumberFormat="1" applyFont="1" applyBorder="1" applyAlignment="1" applyProtection="1">
      <alignment horizontal="left" vertical="center" wrapText="1"/>
      <protection/>
    </xf>
    <xf numFmtId="0" fontId="9" fillId="0" borderId="23" xfId="0" applyFont="1" applyBorder="1" applyProtection="1">
      <protection/>
    </xf>
    <xf numFmtId="4" fontId="9" fillId="0" borderId="10" xfId="0" applyNumberFormat="1" applyFont="1" applyBorder="1" applyProtection="1">
      <protection/>
    </xf>
    <xf numFmtId="3" fontId="9" fillId="0" borderId="4" xfId="0" applyNumberFormat="1" applyFont="1" applyBorder="1" applyAlignment="1" applyProtection="1">
      <alignment horizontal="right" vertical="center" wrapText="1"/>
      <protection/>
    </xf>
    <xf numFmtId="0" fontId="9" fillId="0" borderId="4" xfId="0" applyNumberFormat="1" applyFont="1" applyBorder="1" applyAlignment="1" applyProtection="1">
      <alignment horizontal="right" vertical="center" wrapText="1"/>
      <protection/>
    </xf>
    <xf numFmtId="3" fontId="8" fillId="0" borderId="4" xfId="0" applyNumberFormat="1" applyFont="1" applyBorder="1" applyAlignment="1" applyProtection="1">
      <alignment horizontal="right" vertical="center" wrapText="1"/>
      <protection/>
    </xf>
    <xf numFmtId="0" fontId="9" fillId="0" borderId="9" xfId="0" applyFont="1" applyBorder="1" applyProtection="1">
      <protection/>
    </xf>
    <xf numFmtId="0" fontId="9" fillId="0" borderId="4" xfId="0" applyFont="1" applyBorder="1" applyProtection="1">
      <protection/>
    </xf>
    <xf numFmtId="0" fontId="10" fillId="0" borderId="17" xfId="0" applyFont="1" applyBorder="1" applyProtection="1">
      <protection/>
    </xf>
    <xf numFmtId="0" fontId="9" fillId="0" borderId="5" xfId="0" applyFont="1" applyBorder="1" applyProtection="1">
      <protection/>
    </xf>
    <xf numFmtId="4" fontId="9" fillId="0" borderId="5" xfId="0" applyNumberFormat="1" applyFont="1" applyBorder="1" applyProtection="1">
      <protection/>
    </xf>
    <xf numFmtId="4" fontId="10" fillId="0" borderId="18" xfId="0" applyNumberFormat="1" applyFont="1" applyBorder="1" applyProtection="1">
      <protection/>
    </xf>
    <xf numFmtId="4" fontId="9" fillId="0" borderId="7" xfId="0" applyNumberFormat="1" applyFont="1" applyBorder="1" applyProtection="1">
      <protection/>
    </xf>
    <xf numFmtId="4" fontId="9" fillId="0" borderId="8" xfId="0" applyNumberFormat="1" applyFont="1" applyBorder="1" applyProtection="1">
      <protection/>
    </xf>
    <xf numFmtId="0" fontId="10" fillId="0" borderId="11" xfId="0" applyFont="1" applyBorder="1" applyProtection="1">
      <protection/>
    </xf>
    <xf numFmtId="0" fontId="9" fillId="0" borderId="12" xfId="0" applyFont="1" applyBorder="1" applyProtection="1">
      <protection/>
    </xf>
    <xf numFmtId="4" fontId="9" fillId="0" borderId="12" xfId="0" applyNumberFormat="1" applyFont="1" applyBorder="1" applyProtection="1">
      <protection/>
    </xf>
    <xf numFmtId="4" fontId="10" fillId="0" borderId="13" xfId="0" applyNumberFormat="1" applyFont="1" applyBorder="1" applyProtection="1">
      <protection/>
    </xf>
    <xf numFmtId="0" fontId="31" fillId="0" borderId="14" xfId="0" applyFont="1" applyBorder="1" applyProtection="1">
      <protection/>
    </xf>
    <xf numFmtId="0" fontId="9" fillId="0" borderId="15" xfId="0" applyFont="1" applyBorder="1" applyProtection="1">
      <protection/>
    </xf>
    <xf numFmtId="4" fontId="9" fillId="0" borderId="15" xfId="0" applyNumberFormat="1" applyFont="1" applyBorder="1" applyProtection="1">
      <protection/>
    </xf>
    <xf numFmtId="4" fontId="31" fillId="0" borderId="16" xfId="0" applyNumberFormat="1" applyFont="1" applyBorder="1" applyProtection="1">
      <protection/>
    </xf>
    <xf numFmtId="0" fontId="4" fillId="0" borderId="0" xfId="0" applyFont="1" applyProtection="1">
      <protection/>
    </xf>
    <xf numFmtId="4" fontId="9" fillId="3" borderId="23" xfId="0" applyNumberFormat="1" applyFont="1" applyFill="1" applyBorder="1" applyProtection="1">
      <protection locked="0"/>
    </xf>
    <xf numFmtId="4" fontId="9" fillId="3" borderId="5" xfId="0" applyNumberFormat="1" applyFont="1" applyFill="1" applyBorder="1" applyProtection="1">
      <protection locked="0"/>
    </xf>
    <xf numFmtId="0" fontId="5" fillId="0" borderId="0" xfId="0" applyFont="1" applyProtection="1"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Protection="1">
      <protection/>
    </xf>
    <xf numFmtId="0" fontId="4" fillId="0" borderId="7" xfId="0" applyFont="1" applyBorder="1" applyProtection="1">
      <protection/>
    </xf>
    <xf numFmtId="0" fontId="4" fillId="0" borderId="8" xfId="0" applyFont="1" applyBorder="1" applyProtection="1">
      <protection/>
    </xf>
    <xf numFmtId="0" fontId="4" fillId="0" borderId="4" xfId="0" applyFont="1" applyBorder="1" applyProtection="1">
      <protection/>
    </xf>
    <xf numFmtId="4" fontId="4" fillId="0" borderId="10" xfId="0" applyNumberFormat="1" applyFont="1" applyBorder="1" applyProtection="1">
      <protection/>
    </xf>
    <xf numFmtId="0" fontId="4" fillId="0" borderId="9" xfId="0" applyFont="1" applyBorder="1" applyProtection="1">
      <protection/>
    </xf>
    <xf numFmtId="0" fontId="5" fillId="0" borderId="17" xfId="0" applyFont="1" applyBorder="1" applyProtection="1">
      <protection/>
    </xf>
    <xf numFmtId="0" fontId="4" fillId="0" borderId="5" xfId="0" applyFont="1" applyBorder="1" applyProtection="1">
      <protection/>
    </xf>
    <xf numFmtId="4" fontId="4" fillId="0" borderId="5" xfId="0" applyNumberFormat="1" applyFont="1" applyBorder="1" applyProtection="1">
      <protection/>
    </xf>
    <xf numFmtId="4" fontId="5" fillId="0" borderId="18" xfId="0" applyNumberFormat="1" applyFont="1" applyBorder="1" applyProtection="1">
      <protection/>
    </xf>
    <xf numFmtId="4" fontId="4" fillId="0" borderId="7" xfId="0" applyNumberFormat="1" applyFont="1" applyBorder="1" applyProtection="1">
      <protection/>
    </xf>
    <xf numFmtId="4" fontId="4" fillId="0" borderId="8" xfId="0" applyNumberFormat="1" applyFont="1" applyBorder="1" applyProtection="1">
      <protection/>
    </xf>
    <xf numFmtId="0" fontId="5" fillId="0" borderId="11" xfId="0" applyFont="1" applyBorder="1" applyProtection="1">
      <protection/>
    </xf>
    <xf numFmtId="0" fontId="4" fillId="0" borderId="12" xfId="0" applyFont="1" applyBorder="1" applyProtection="1">
      <protection/>
    </xf>
    <xf numFmtId="4" fontId="4" fillId="0" borderId="12" xfId="0" applyNumberFormat="1" applyFont="1" applyBorder="1" applyProtection="1">
      <protection/>
    </xf>
    <xf numFmtId="4" fontId="5" fillId="0" borderId="13" xfId="0" applyNumberFormat="1" applyFont="1" applyBorder="1" applyProtection="1">
      <protection/>
    </xf>
    <xf numFmtId="0" fontId="7" fillId="0" borderId="14" xfId="0" applyFont="1" applyBorder="1" applyProtection="1">
      <protection/>
    </xf>
    <xf numFmtId="0" fontId="4" fillId="0" borderId="15" xfId="0" applyFont="1" applyBorder="1" applyProtection="1">
      <protection/>
    </xf>
    <xf numFmtId="4" fontId="4" fillId="0" borderId="15" xfId="0" applyNumberFormat="1" applyFont="1" applyBorder="1" applyProtection="1">
      <protection/>
    </xf>
    <xf numFmtId="4" fontId="7" fillId="0" borderId="16" xfId="0" applyNumberFormat="1" applyFont="1" applyBorder="1" applyProtection="1">
      <protection/>
    </xf>
    <xf numFmtId="2" fontId="9" fillId="3" borderId="4" xfId="0" applyNumberFormat="1" applyFont="1" applyFill="1" applyBorder="1" applyProtection="1">
      <protection locked="0"/>
    </xf>
    <xf numFmtId="2" fontId="9" fillId="3" borderId="12" xfId="0" applyNumberFormat="1" applyFont="1" applyFill="1" applyBorder="1" applyProtection="1">
      <protection locked="0"/>
    </xf>
    <xf numFmtId="0" fontId="9" fillId="0" borderId="9" xfId="0" applyFont="1" applyBorder="1" applyAlignment="1" applyProtection="1">
      <alignment vertical="center" wrapText="1"/>
      <protection/>
    </xf>
    <xf numFmtId="4" fontId="23" fillId="0" borderId="10" xfId="0" applyNumberFormat="1" applyFont="1" applyBorder="1" applyProtection="1">
      <protection/>
    </xf>
    <xf numFmtId="4" fontId="23" fillId="5" borderId="4" xfId="0" applyNumberFormat="1" applyFont="1" applyFill="1" applyBorder="1" applyProtection="1">
      <protection locked="0"/>
    </xf>
    <xf numFmtId="4" fontId="9" fillId="0" borderId="4" xfId="0" applyNumberFormat="1" applyFont="1" applyBorder="1" applyAlignment="1" applyProtection="1">
      <alignment horizontal="left" vertical="center" wrapText="1"/>
      <protection/>
    </xf>
    <xf numFmtId="0" fontId="21" fillId="0" borderId="0" xfId="0" applyFont="1" applyProtection="1">
      <protection/>
    </xf>
    <xf numFmtId="0" fontId="4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31" fillId="4" borderId="1" xfId="0" applyFont="1" applyFill="1" applyBorder="1" applyAlignment="1" applyProtection="1">
      <alignment horizontal="center"/>
      <protection/>
    </xf>
    <xf numFmtId="0" fontId="12" fillId="4" borderId="2" xfId="0" applyFont="1" applyFill="1" applyBorder="1" applyAlignment="1" applyProtection="1">
      <alignment horizontal="center"/>
      <protection/>
    </xf>
    <xf numFmtId="0" fontId="12" fillId="4" borderId="3" xfId="0" applyFont="1" applyFill="1" applyBorder="1" applyAlignment="1" applyProtection="1">
      <alignment horizontal="center"/>
      <protection/>
    </xf>
    <xf numFmtId="0" fontId="21" fillId="4" borderId="24" xfId="0" applyFont="1" applyFill="1" applyBorder="1" applyAlignment="1" applyProtection="1">
      <alignment horizontal="center"/>
      <protection/>
    </xf>
    <xf numFmtId="0" fontId="21" fillId="4" borderId="25" xfId="0" applyFont="1" applyFill="1" applyBorder="1" applyAlignment="1" applyProtection="1">
      <alignment horizontal="center"/>
      <protection/>
    </xf>
    <xf numFmtId="0" fontId="21" fillId="4" borderId="32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44" fontId="21" fillId="0" borderId="0" xfId="44" applyFont="1" applyFill="1" applyBorder="1" applyAlignment="1" applyProtection="1">
      <alignment horizontal="center"/>
      <protection/>
    </xf>
    <xf numFmtId="0" fontId="14" fillId="0" borderId="6" xfId="0" applyFont="1" applyBorder="1" applyAlignment="1" applyProtection="1">
      <alignment horizontal="center" vertical="center" wrapText="1"/>
      <protection/>
    </xf>
    <xf numFmtId="0" fontId="14" fillId="0" borderId="7" xfId="0" applyFont="1" applyBorder="1" applyAlignment="1" applyProtection="1">
      <alignment horizontal="center" vertical="center" wrapText="1"/>
      <protection/>
    </xf>
    <xf numFmtId="0" fontId="14" fillId="0" borderId="7" xfId="0" applyFont="1" applyBorder="1" applyAlignment="1" applyProtection="1">
      <alignment horizontal="center" vertical="center"/>
      <protection/>
    </xf>
    <xf numFmtId="44" fontId="14" fillId="0" borderId="8" xfId="44" applyFont="1" applyBorder="1" applyAlignment="1" applyProtection="1">
      <alignment horizontal="center" vertical="center" wrapText="1"/>
      <protection/>
    </xf>
    <xf numFmtId="0" fontId="17" fillId="0" borderId="9" xfId="0" applyFont="1" applyBorder="1" applyProtection="1">
      <protection/>
    </xf>
    <xf numFmtId="0" fontId="17" fillId="0" borderId="4" xfId="0" applyFont="1" applyBorder="1" applyAlignment="1" applyProtection="1">
      <alignment horizontal="center" vertical="center"/>
      <protection/>
    </xf>
    <xf numFmtId="0" fontId="17" fillId="0" borderId="4" xfId="0" applyFont="1" applyBorder="1" applyAlignment="1" applyProtection="1">
      <alignment vertical="center"/>
      <protection/>
    </xf>
    <xf numFmtId="0" fontId="17" fillId="0" borderId="4" xfId="0" applyFont="1" applyBorder="1" applyAlignment="1" applyProtection="1">
      <alignment vertical="center" wrapText="1"/>
      <protection/>
    </xf>
    <xf numFmtId="44" fontId="17" fillId="0" borderId="10" xfId="44" applyFont="1" applyBorder="1" applyAlignment="1" applyProtection="1">
      <alignment horizontal="center" vertical="center" wrapText="1"/>
      <protection/>
    </xf>
    <xf numFmtId="0" fontId="17" fillId="0" borderId="11" xfId="0" applyFont="1" applyBorder="1" applyProtection="1"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vertical="center"/>
      <protection/>
    </xf>
    <xf numFmtId="0" fontId="17" fillId="0" borderId="12" xfId="0" applyFont="1" applyBorder="1" applyAlignment="1" applyProtection="1">
      <alignment vertical="center" wrapText="1"/>
      <protection/>
    </xf>
    <xf numFmtId="44" fontId="17" fillId="0" borderId="13" xfId="44" applyFont="1" applyBorder="1" applyAlignment="1" applyProtection="1">
      <alignment horizontal="center" vertical="center" wrapText="1"/>
      <protection/>
    </xf>
    <xf numFmtId="0" fontId="21" fillId="0" borderId="33" xfId="0" applyFont="1" applyFill="1" applyBorder="1" applyAlignment="1" applyProtection="1">
      <alignment/>
      <protection/>
    </xf>
    <xf numFmtId="0" fontId="16" fillId="0" borderId="34" xfId="0" applyFont="1" applyFill="1" applyBorder="1" applyAlignment="1" applyProtection="1">
      <alignment horizontal="center"/>
      <protection/>
    </xf>
    <xf numFmtId="0" fontId="16" fillId="0" borderId="34" xfId="0" applyFont="1" applyFill="1" applyBorder="1" applyAlignment="1" applyProtection="1">
      <alignment/>
      <protection/>
    </xf>
    <xf numFmtId="44" fontId="16" fillId="0" borderId="35" xfId="44" applyFont="1" applyFill="1" applyBorder="1" applyAlignment="1" applyProtection="1">
      <alignment/>
      <protection/>
    </xf>
    <xf numFmtId="0" fontId="17" fillId="0" borderId="9" xfId="0" applyFont="1" applyBorder="1" applyAlignment="1" applyProtection="1">
      <alignment/>
      <protection/>
    </xf>
    <xf numFmtId="0" fontId="17" fillId="0" borderId="4" xfId="0" applyFont="1" applyBorder="1" applyAlignment="1" applyProtection="1">
      <alignment horizontal="center"/>
      <protection/>
    </xf>
    <xf numFmtId="0" fontId="17" fillId="0" borderId="4" xfId="0" applyFont="1" applyBorder="1" applyProtection="1">
      <protection/>
    </xf>
    <xf numFmtId="44" fontId="17" fillId="0" borderId="10" xfId="44" applyFont="1" applyBorder="1" applyAlignment="1" applyProtection="1">
      <alignment horizontal="center"/>
      <protection/>
    </xf>
    <xf numFmtId="4" fontId="17" fillId="0" borderId="4" xfId="0" applyNumberFormat="1" applyFont="1" applyBorder="1" applyAlignment="1" applyProtection="1">
      <alignment horizontal="center"/>
      <protection/>
    </xf>
    <xf numFmtId="3" fontId="17" fillId="0" borderId="4" xfId="0" applyNumberFormat="1" applyFont="1" applyBorder="1" applyAlignment="1" applyProtection="1">
      <alignment horizontal="center"/>
      <protection/>
    </xf>
    <xf numFmtId="4" fontId="17" fillId="0" borderId="10" xfId="44" applyNumberFormat="1" applyFont="1" applyBorder="1" applyAlignment="1" applyProtection="1">
      <alignment horizontal="center"/>
      <protection/>
    </xf>
    <xf numFmtId="0" fontId="17" fillId="0" borderId="9" xfId="0" applyFont="1" applyFill="1" applyBorder="1" applyAlignment="1" applyProtection="1">
      <alignment/>
      <protection/>
    </xf>
    <xf numFmtId="4" fontId="17" fillId="0" borderId="4" xfId="27" applyNumberFormat="1" applyFont="1" applyBorder="1" applyAlignment="1" applyProtection="1">
      <alignment horizontal="center"/>
      <protection/>
    </xf>
    <xf numFmtId="4" fontId="17" fillId="0" borderId="4" xfId="27" applyNumberFormat="1" applyFont="1" applyFill="1" applyBorder="1" applyAlignment="1" applyProtection="1">
      <alignment horizontal="center"/>
      <protection/>
    </xf>
    <xf numFmtId="3" fontId="17" fillId="6" borderId="4" xfId="0" applyNumberFormat="1" applyFont="1" applyFill="1" applyBorder="1" applyAlignment="1" applyProtection="1">
      <alignment horizontal="center"/>
      <protection/>
    </xf>
    <xf numFmtId="167" fontId="17" fillId="6" borderId="4" xfId="0" applyNumberFormat="1" applyFont="1" applyFill="1" applyBorder="1" applyAlignment="1" applyProtection="1">
      <alignment horizontal="center"/>
      <protection/>
    </xf>
    <xf numFmtId="0" fontId="17" fillId="0" borderId="9" xfId="0" applyFont="1" applyBorder="1" applyProtection="1">
      <protection/>
    </xf>
    <xf numFmtId="0" fontId="17" fillId="0" borderId="4" xfId="0" applyFont="1" applyBorder="1" applyAlignment="1" applyProtection="1">
      <alignment horizontal="center" vertical="center"/>
      <protection/>
    </xf>
    <xf numFmtId="0" fontId="17" fillId="0" borderId="4" xfId="0" applyFont="1" applyBorder="1" applyAlignment="1" applyProtection="1">
      <alignment vertical="center"/>
      <protection/>
    </xf>
    <xf numFmtId="0" fontId="17" fillId="0" borderId="4" xfId="0" applyFont="1" applyBorder="1" applyAlignment="1" applyProtection="1">
      <alignment vertical="center" wrapText="1"/>
      <protection/>
    </xf>
    <xf numFmtId="4" fontId="17" fillId="0" borderId="4" xfId="27" applyNumberFormat="1" applyFont="1" applyBorder="1" applyAlignment="1" applyProtection="1">
      <alignment horizontal="center" vertical="center" wrapText="1"/>
      <protection/>
    </xf>
    <xf numFmtId="4" fontId="17" fillId="0" borderId="4" xfId="0" applyNumberFormat="1" applyFont="1" applyFill="1" applyBorder="1" applyAlignment="1" applyProtection="1">
      <alignment horizontal="center"/>
      <protection/>
    </xf>
    <xf numFmtId="0" fontId="21" fillId="0" borderId="34" xfId="0" applyFont="1" applyFill="1" applyBorder="1" applyAlignment="1" applyProtection="1">
      <alignment horizontal="center"/>
      <protection/>
    </xf>
    <xf numFmtId="0" fontId="21" fillId="0" borderId="34" xfId="0" applyFont="1" applyFill="1" applyBorder="1" applyAlignment="1" applyProtection="1">
      <alignment/>
      <protection/>
    </xf>
    <xf numFmtId="0" fontId="21" fillId="0" borderId="36" xfId="0" applyFont="1" applyFill="1" applyBorder="1" applyAlignment="1" applyProtection="1">
      <alignment/>
      <protection/>
    </xf>
    <xf numFmtId="4" fontId="21" fillId="0" borderId="8" xfId="44" applyNumberFormat="1" applyFont="1" applyFill="1" applyBorder="1" applyAlignment="1" applyProtection="1">
      <alignment horizontal="center"/>
      <protection/>
    </xf>
    <xf numFmtId="0" fontId="21" fillId="0" borderId="37" xfId="0" applyFont="1" applyFill="1" applyBorder="1" applyAlignment="1" applyProtection="1">
      <alignment/>
      <protection/>
    </xf>
    <xf numFmtId="0" fontId="21" fillId="0" borderId="38" xfId="0" applyFont="1" applyFill="1" applyBorder="1" applyAlignment="1" applyProtection="1">
      <alignment horizontal="center"/>
      <protection/>
    </xf>
    <xf numFmtId="0" fontId="21" fillId="0" borderId="38" xfId="0" applyFont="1" applyFill="1" applyBorder="1" applyAlignment="1" applyProtection="1">
      <alignment/>
      <protection/>
    </xf>
    <xf numFmtId="0" fontId="21" fillId="0" borderId="39" xfId="0" applyFont="1" applyFill="1" applyBorder="1" applyAlignment="1" applyProtection="1">
      <alignment/>
      <protection/>
    </xf>
    <xf numFmtId="4" fontId="21" fillId="0" borderId="13" xfId="44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4" fontId="21" fillId="0" borderId="0" xfId="44" applyNumberFormat="1" applyFont="1" applyFill="1" applyBorder="1" applyAlignment="1" applyProtection="1">
      <alignment horizontal="center"/>
      <protection/>
    </xf>
    <xf numFmtId="0" fontId="31" fillId="0" borderId="14" xfId="0" applyFont="1" applyFill="1" applyBorder="1" applyAlignment="1" applyProtection="1">
      <alignment horizontal="left"/>
      <protection/>
    </xf>
    <xf numFmtId="0" fontId="31" fillId="0" borderId="15" xfId="0" applyFont="1" applyFill="1" applyBorder="1" applyAlignment="1" applyProtection="1">
      <alignment horizontal="left"/>
      <protection/>
    </xf>
    <xf numFmtId="4" fontId="21" fillId="0" borderId="40" xfId="44" applyNumberFormat="1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44" fontId="21" fillId="0" borderId="0" xfId="44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Protection="1">
      <protection/>
    </xf>
    <xf numFmtId="0" fontId="31" fillId="0" borderId="27" xfId="0" applyFont="1" applyFill="1" applyBorder="1" applyAlignment="1" applyProtection="1">
      <alignment horizontal="center"/>
      <protection/>
    </xf>
    <xf numFmtId="0" fontId="31" fillId="0" borderId="28" xfId="0" applyFont="1" applyFill="1" applyBorder="1" applyAlignment="1" applyProtection="1">
      <alignment horizontal="center"/>
      <protection/>
    </xf>
    <xf numFmtId="0" fontId="31" fillId="0" borderId="29" xfId="0" applyFont="1" applyFill="1" applyBorder="1" applyAlignment="1" applyProtection="1">
      <alignment horizontal="center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Protection="1">
      <protection/>
    </xf>
    <xf numFmtId="0" fontId="4" fillId="0" borderId="0" xfId="0" applyFont="1" applyBorder="1" applyAlignment="1" applyProtection="1">
      <alignment horizontal="center"/>
      <protection/>
    </xf>
    <xf numFmtId="0" fontId="14" fillId="0" borderId="8" xfId="0" applyFont="1" applyBorder="1" applyAlignment="1" applyProtection="1">
      <alignment horizontal="center" vertical="center" wrapText="1"/>
      <protection/>
    </xf>
    <xf numFmtId="0" fontId="17" fillId="0" borderId="4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21" fillId="4" borderId="33" xfId="0" applyFont="1" applyFill="1" applyBorder="1" applyProtection="1">
      <protection/>
    </xf>
    <xf numFmtId="0" fontId="17" fillId="4" borderId="34" xfId="0" applyFont="1" applyFill="1" applyBorder="1" applyAlignment="1" applyProtection="1">
      <alignment horizontal="center" vertical="center"/>
      <protection/>
    </xf>
    <xf numFmtId="0" fontId="17" fillId="4" borderId="34" xfId="0" applyFont="1" applyFill="1" applyBorder="1" applyAlignment="1" applyProtection="1">
      <alignment vertical="center"/>
      <protection/>
    </xf>
    <xf numFmtId="0" fontId="17" fillId="4" borderId="34" xfId="0" applyFont="1" applyFill="1" applyBorder="1" applyAlignment="1" applyProtection="1">
      <alignment vertical="center" wrapText="1"/>
      <protection/>
    </xf>
    <xf numFmtId="0" fontId="17" fillId="4" borderId="34" xfId="0" applyFont="1" applyFill="1" applyBorder="1" applyAlignment="1" applyProtection="1">
      <alignment horizontal="center" vertical="center" wrapText="1"/>
      <protection/>
    </xf>
    <xf numFmtId="0" fontId="17" fillId="4" borderId="35" xfId="0" applyFont="1" applyFill="1" applyBorder="1" applyAlignment="1" applyProtection="1">
      <alignment horizontal="center" vertical="center" wrapText="1"/>
      <protection/>
    </xf>
    <xf numFmtId="0" fontId="14" fillId="0" borderId="9" xfId="0" applyFont="1" applyBorder="1" applyAlignment="1" applyProtection="1">
      <alignment/>
      <protection/>
    </xf>
    <xf numFmtId="0" fontId="32" fillId="0" borderId="4" xfId="0" applyFont="1" applyBorder="1" applyAlignment="1" applyProtection="1">
      <alignment horizontal="center"/>
      <protection/>
    </xf>
    <xf numFmtId="0" fontId="32" fillId="0" borderId="4" xfId="0" applyFont="1" applyBorder="1" applyAlignment="1" applyProtection="1">
      <alignment/>
      <protection/>
    </xf>
    <xf numFmtId="0" fontId="32" fillId="0" borderId="10" xfId="0" applyFont="1" applyBorder="1" applyAlignment="1" applyProtection="1">
      <alignment horizontal="center"/>
      <protection/>
    </xf>
    <xf numFmtId="4" fontId="17" fillId="0" borderId="10" xfId="0" applyNumberFormat="1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4" fontId="17" fillId="0" borderId="41" xfId="0" applyNumberFormat="1" applyFont="1" applyBorder="1" applyAlignment="1" applyProtection="1">
      <alignment horizontal="center"/>
      <protection/>
    </xf>
    <xf numFmtId="4" fontId="17" fillId="0" borderId="42" xfId="0" applyNumberFormat="1" applyFont="1" applyBorder="1" applyAlignment="1" applyProtection="1">
      <alignment horizontal="center"/>
      <protection/>
    </xf>
    <xf numFmtId="4" fontId="17" fillId="0" borderId="43" xfId="0" applyNumberFormat="1" applyFont="1" applyBorder="1" applyAlignment="1" applyProtection="1">
      <alignment horizontal="center"/>
      <protection/>
    </xf>
    <xf numFmtId="0" fontId="17" fillId="0" borderId="44" xfId="0" applyFont="1" applyFill="1" applyBorder="1" applyAlignment="1" applyProtection="1">
      <alignment wrapText="1"/>
      <protection/>
    </xf>
    <xf numFmtId="3" fontId="17" fillId="0" borderId="41" xfId="0" applyNumberFormat="1" applyFont="1" applyBorder="1" applyAlignment="1" applyProtection="1">
      <alignment horizontal="center"/>
      <protection/>
    </xf>
    <xf numFmtId="4" fontId="17" fillId="0" borderId="43" xfId="0" applyNumberFormat="1" applyFont="1" applyBorder="1" applyAlignment="1" applyProtection="1">
      <alignment horizontal="center"/>
      <protection/>
    </xf>
    <xf numFmtId="0" fontId="14" fillId="0" borderId="17" xfId="0" applyFont="1" applyFill="1" applyBorder="1" applyAlignment="1" applyProtection="1">
      <alignment/>
      <protection/>
    </xf>
    <xf numFmtId="4" fontId="17" fillId="0" borderId="5" xfId="0" applyNumberFormat="1" applyFont="1" applyBorder="1" applyAlignment="1" applyProtection="1">
      <alignment horizontal="center"/>
      <protection/>
    </xf>
    <xf numFmtId="3" fontId="17" fillId="0" borderId="5" xfId="0" applyNumberFormat="1" applyFont="1" applyBorder="1" applyAlignment="1" applyProtection="1">
      <alignment horizontal="center"/>
      <protection/>
    </xf>
    <xf numFmtId="4" fontId="17" fillId="0" borderId="5" xfId="27" applyNumberFormat="1" applyFont="1" applyFill="1" applyBorder="1" applyAlignment="1" applyProtection="1">
      <alignment horizontal="center"/>
      <protection/>
    </xf>
    <xf numFmtId="4" fontId="17" fillId="0" borderId="18" xfId="0" applyNumberFormat="1" applyFont="1" applyBorder="1" applyAlignment="1" applyProtection="1">
      <alignment horizontal="center"/>
      <protection/>
    </xf>
    <xf numFmtId="0" fontId="17" fillId="0" borderId="9" xfId="45" applyFont="1" applyFill="1" applyBorder="1" applyAlignment="1" applyProtection="1">
      <alignment/>
      <protection/>
    </xf>
    <xf numFmtId="0" fontId="17" fillId="0" borderId="9" xfId="45" applyFont="1" applyBorder="1" applyAlignment="1" applyProtection="1">
      <alignment horizontal="left"/>
      <protection/>
    </xf>
    <xf numFmtId="0" fontId="17" fillId="0" borderId="9" xfId="46" applyFont="1" applyBorder="1" applyAlignment="1" applyProtection="1">
      <alignment horizontal="left"/>
      <protection/>
    </xf>
    <xf numFmtId="0" fontId="17" fillId="0" borderId="11" xfId="45" applyFont="1" applyBorder="1" applyAlignment="1" applyProtection="1">
      <alignment horizontal="left"/>
      <protection/>
    </xf>
    <xf numFmtId="4" fontId="17" fillId="0" borderId="12" xfId="0" applyNumberFormat="1" applyFont="1" applyBorder="1" applyAlignment="1" applyProtection="1">
      <alignment horizontal="center"/>
      <protection/>
    </xf>
    <xf numFmtId="3" fontId="17" fillId="0" borderId="12" xfId="0" applyNumberFormat="1" applyFont="1" applyBorder="1" applyAlignment="1" applyProtection="1">
      <alignment horizontal="center"/>
      <protection/>
    </xf>
    <xf numFmtId="4" fontId="17" fillId="0" borderId="13" xfId="0" applyNumberFormat="1" applyFont="1" applyBorder="1" applyAlignment="1" applyProtection="1">
      <alignment horizontal="center"/>
      <protection/>
    </xf>
    <xf numFmtId="4" fontId="12" fillId="0" borderId="14" xfId="0" applyNumberFormat="1" applyFont="1" applyFill="1" applyBorder="1" applyAlignment="1" applyProtection="1">
      <alignment/>
      <protection/>
    </xf>
    <xf numFmtId="4" fontId="35" fillId="0" borderId="15" xfId="0" applyNumberFormat="1" applyFont="1" applyFill="1" applyBorder="1" applyAlignment="1" applyProtection="1">
      <alignment/>
      <protection/>
    </xf>
    <xf numFmtId="4" fontId="35" fillId="0" borderId="15" xfId="0" applyNumberFormat="1" applyFont="1" applyFill="1" applyBorder="1" applyAlignment="1" applyProtection="1">
      <alignment horizontal="center"/>
      <protection/>
    </xf>
    <xf numFmtId="4" fontId="12" fillId="0" borderId="16" xfId="0" applyNumberFormat="1" applyFont="1" applyFill="1" applyBorder="1" applyAlignment="1" applyProtection="1">
      <alignment horizontal="center"/>
      <protection/>
    </xf>
    <xf numFmtId="4" fontId="35" fillId="0" borderId="40" xfId="0" applyNumberFormat="1" applyFont="1" applyFill="1" applyBorder="1" applyAlignment="1" applyProtection="1">
      <alignment horizontal="center"/>
      <protection/>
    </xf>
    <xf numFmtId="0" fontId="35" fillId="0" borderId="0" xfId="0" applyFont="1" applyProtection="1">
      <protection/>
    </xf>
    <xf numFmtId="4" fontId="12" fillId="0" borderId="15" xfId="0" applyNumberFormat="1" applyFont="1" applyFill="1" applyBorder="1" applyAlignment="1" applyProtection="1">
      <alignment horizontal="center"/>
      <protection/>
    </xf>
    <xf numFmtId="0" fontId="33" fillId="0" borderId="0" xfId="0" applyFont="1" applyProtection="1"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wrapText="1"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Protection="1">
      <protection/>
    </xf>
    <xf numFmtId="0" fontId="31" fillId="4" borderId="14" xfId="0" applyFont="1" applyFill="1" applyBorder="1" applyAlignment="1" applyProtection="1">
      <alignment horizontal="center" vertical="center"/>
      <protection/>
    </xf>
    <xf numFmtId="0" fontId="31" fillId="4" borderId="15" xfId="0" applyFont="1" applyFill="1" applyBorder="1" applyAlignment="1" applyProtection="1">
      <alignment horizontal="center" vertical="center"/>
      <protection/>
    </xf>
    <xf numFmtId="0" fontId="31" fillId="4" borderId="16" xfId="0" applyFont="1" applyFill="1" applyBorder="1" applyAlignment="1" applyProtection="1">
      <alignment horizontal="center" vertical="center"/>
      <protection/>
    </xf>
    <xf numFmtId="0" fontId="14" fillId="0" borderId="45" xfId="0" applyFont="1" applyBorder="1" applyAlignment="1" applyProtection="1">
      <alignment horizontal="left" vertical="center" wrapText="1"/>
      <protection/>
    </xf>
    <xf numFmtId="0" fontId="14" fillId="0" borderId="46" xfId="0" applyFont="1" applyBorder="1" applyAlignment="1" applyProtection="1">
      <alignment horizontal="center" vertical="center" wrapText="1"/>
      <protection/>
    </xf>
    <xf numFmtId="0" fontId="14" fillId="0" borderId="47" xfId="0" applyFont="1" applyBorder="1" applyAlignment="1" applyProtection="1">
      <alignment horizontal="center" vertical="center" wrapText="1"/>
      <protection/>
    </xf>
    <xf numFmtId="0" fontId="21" fillId="4" borderId="33" xfId="0" applyFont="1" applyFill="1" applyBorder="1" applyAlignment="1" applyProtection="1">
      <alignment horizontal="left" vertical="center"/>
      <protection/>
    </xf>
    <xf numFmtId="0" fontId="21" fillId="4" borderId="34" xfId="0" applyFont="1" applyFill="1" applyBorder="1" applyAlignment="1" applyProtection="1">
      <alignment horizontal="center" vertical="top" wrapText="1"/>
      <protection/>
    </xf>
    <xf numFmtId="0" fontId="21" fillId="4" borderId="35" xfId="0" applyFont="1" applyFill="1" applyBorder="1" applyAlignment="1" applyProtection="1">
      <alignment horizontal="center" vertical="top" wrapText="1"/>
      <protection/>
    </xf>
    <xf numFmtId="0" fontId="4" fillId="0" borderId="48" xfId="0" applyFont="1" applyBorder="1" applyAlignment="1" applyProtection="1">
      <alignment wrapText="1"/>
      <protection/>
    </xf>
    <xf numFmtId="4" fontId="17" fillId="0" borderId="5" xfId="0" applyNumberFormat="1" applyFont="1" applyFill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wrapText="1"/>
      <protection/>
    </xf>
    <xf numFmtId="0" fontId="4" fillId="0" borderId="9" xfId="0" applyFont="1" applyBorder="1" applyAlignment="1" applyProtection="1">
      <alignment shrinkToFit="1"/>
      <protection/>
    </xf>
    <xf numFmtId="0" fontId="4" fillId="0" borderId="17" xfId="0" applyFont="1" applyBorder="1" applyProtection="1">
      <protection/>
    </xf>
    <xf numFmtId="0" fontId="17" fillId="0" borderId="17" xfId="0" applyNumberFormat="1" applyFont="1" applyFill="1" applyBorder="1" applyAlignment="1" applyProtection="1">
      <alignment/>
      <protection/>
    </xf>
    <xf numFmtId="0" fontId="17" fillId="0" borderId="17" xfId="0" applyNumberFormat="1" applyFont="1" applyFill="1" applyBorder="1" applyAlignment="1" applyProtection="1">
      <alignment wrapText="1"/>
      <protection/>
    </xf>
    <xf numFmtId="0" fontId="12" fillId="4" borderId="33" xfId="0" applyFont="1" applyFill="1" applyBorder="1" applyProtection="1">
      <protection/>
    </xf>
    <xf numFmtId="0" fontId="4" fillId="4" borderId="34" xfId="0" applyFont="1" applyFill="1" applyBorder="1" applyAlignment="1" applyProtection="1">
      <alignment horizontal="center"/>
      <protection/>
    </xf>
    <xf numFmtId="2" fontId="4" fillId="4" borderId="36" xfId="0" applyNumberFormat="1" applyFont="1" applyFill="1" applyBorder="1" applyAlignment="1" applyProtection="1">
      <alignment horizontal="center"/>
      <protection/>
    </xf>
    <xf numFmtId="4" fontId="21" fillId="4" borderId="8" xfId="0" applyNumberFormat="1" applyFont="1" applyFill="1" applyBorder="1" applyAlignment="1" applyProtection="1">
      <alignment horizontal="center"/>
      <protection/>
    </xf>
    <xf numFmtId="4" fontId="4" fillId="4" borderId="40" xfId="0" applyNumberFormat="1" applyFont="1" applyFill="1" applyBorder="1" applyAlignment="1" applyProtection="1">
      <alignment horizontal="center"/>
      <protection/>
    </xf>
    <xf numFmtId="0" fontId="31" fillId="4" borderId="37" xfId="0" applyFont="1" applyFill="1" applyBorder="1" applyProtection="1">
      <protection/>
    </xf>
    <xf numFmtId="0" fontId="4" fillId="4" borderId="38" xfId="0" applyFont="1" applyFill="1" applyBorder="1" applyAlignment="1" applyProtection="1">
      <alignment horizontal="center"/>
      <protection/>
    </xf>
    <xf numFmtId="2" fontId="4" fillId="4" borderId="38" xfId="0" applyNumberFormat="1" applyFont="1" applyFill="1" applyBorder="1" applyAlignment="1" applyProtection="1">
      <alignment horizontal="center"/>
      <protection/>
    </xf>
    <xf numFmtId="2" fontId="19" fillId="4" borderId="38" xfId="0" applyNumberFormat="1" applyFont="1" applyFill="1" applyBorder="1" applyAlignment="1" applyProtection="1">
      <alignment horizontal="center"/>
      <protection/>
    </xf>
    <xf numFmtId="4" fontId="21" fillId="4" borderId="40" xfId="0" applyNumberFormat="1" applyFont="1" applyFill="1" applyBorder="1" applyAlignment="1" applyProtection="1">
      <alignment horizontal="center"/>
      <protection/>
    </xf>
    <xf numFmtId="0" fontId="4" fillId="4" borderId="15" xfId="0" applyFont="1" applyFill="1" applyBorder="1" applyAlignment="1" applyProtection="1">
      <alignment horizontal="center"/>
      <protection/>
    </xf>
    <xf numFmtId="2" fontId="4" fillId="4" borderId="15" xfId="0" applyNumberFormat="1" applyFont="1" applyFill="1" applyBorder="1" applyAlignment="1" applyProtection="1">
      <alignment horizontal="center"/>
      <protection/>
    </xf>
    <xf numFmtId="2" fontId="19" fillId="4" borderId="15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Protection="1">
      <protection/>
    </xf>
    <xf numFmtId="0" fontId="16" fillId="0" borderId="0" xfId="0" applyFont="1" applyProtection="1"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right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14" fillId="0" borderId="1" xfId="0" applyFont="1" applyBorder="1" applyAlignment="1" applyProtection="1">
      <alignment horizontal="center" vertical="center" wrapText="1"/>
      <protection/>
    </xf>
    <xf numFmtId="0" fontId="15" fillId="0" borderId="2" xfId="0" applyFont="1" applyBorder="1" applyAlignment="1" applyProtection="1">
      <alignment horizontal="center" vertical="center" wrapText="1"/>
      <protection/>
    </xf>
    <xf numFmtId="0" fontId="15" fillId="0" borderId="3" xfId="0" applyFont="1" applyBorder="1" applyAlignment="1" applyProtection="1">
      <alignment horizontal="center" vertical="center" wrapText="1"/>
      <protection/>
    </xf>
    <xf numFmtId="0" fontId="12" fillId="0" borderId="33" xfId="0" applyFont="1" applyFill="1" applyBorder="1" applyAlignment="1" applyProtection="1">
      <alignment horizontal="left" vertical="center" wrapText="1"/>
      <protection/>
    </xf>
    <xf numFmtId="0" fontId="16" fillId="0" borderId="34" xfId="0" applyFont="1" applyFill="1" applyBorder="1" applyAlignment="1" applyProtection="1">
      <alignment horizontal="center" vertical="center" wrapText="1"/>
      <protection/>
    </xf>
    <xf numFmtId="4" fontId="16" fillId="0" borderId="34" xfId="0" applyNumberFormat="1" applyFont="1" applyFill="1" applyBorder="1" applyAlignment="1" applyProtection="1">
      <alignment horizontal="center" vertical="center" wrapText="1"/>
      <protection/>
    </xf>
    <xf numFmtId="4" fontId="16" fillId="0" borderId="35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Font="1" applyFill="1" applyBorder="1" applyAlignment="1" applyProtection="1">
      <alignment vertical="center" wrapText="1"/>
      <protection/>
    </xf>
    <xf numFmtId="4" fontId="17" fillId="0" borderId="4" xfId="0" applyNumberFormat="1" applyFont="1" applyBorder="1" applyAlignment="1" applyProtection="1">
      <alignment horizontal="center" vertical="center" wrapText="1"/>
      <protection/>
    </xf>
    <xf numFmtId="3" fontId="17" fillId="0" borderId="4" xfId="0" applyNumberFormat="1" applyFont="1" applyBorder="1" applyAlignment="1" applyProtection="1">
      <alignment horizontal="center" vertical="center" wrapText="1"/>
      <protection/>
    </xf>
    <xf numFmtId="4" fontId="17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/>
      <protection/>
    </xf>
    <xf numFmtId="0" fontId="12" fillId="0" borderId="15" xfId="0" applyFont="1" applyFill="1" applyBorder="1" applyAlignment="1" applyProtection="1">
      <alignment horizontal="left" vertical="center" wrapText="1"/>
      <protection/>
    </xf>
    <xf numFmtId="0" fontId="12" fillId="0" borderId="49" xfId="0" applyFont="1" applyFill="1" applyBorder="1" applyAlignment="1" applyProtection="1">
      <alignment horizontal="left" vertical="center" wrapText="1"/>
      <protection/>
    </xf>
    <xf numFmtId="4" fontId="14" fillId="0" borderId="13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36" fillId="0" borderId="25" xfId="0" applyFont="1" applyBorder="1" applyAlignment="1" applyProtection="1">
      <alignment/>
      <protection/>
    </xf>
    <xf numFmtId="0" fontId="36" fillId="0" borderId="32" xfId="0" applyFont="1" applyBorder="1" applyAlignment="1" applyProtection="1">
      <alignment/>
      <protection/>
    </xf>
    <xf numFmtId="0" fontId="7" fillId="0" borderId="48" xfId="0" applyFont="1" applyBorder="1" applyProtection="1">
      <protection/>
    </xf>
    <xf numFmtId="0" fontId="4" fillId="0" borderId="50" xfId="0" applyFont="1" applyBorder="1" applyAlignment="1" applyProtection="1">
      <alignment horizontal="center"/>
      <protection/>
    </xf>
    <xf numFmtId="0" fontId="4" fillId="0" borderId="51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50" xfId="0" applyFont="1" applyBorder="1" applyProtection="1">
      <protection/>
    </xf>
    <xf numFmtId="0" fontId="22" fillId="0" borderId="9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10" xfId="0" applyFont="1" applyBorder="1" applyProtection="1">
      <protection/>
    </xf>
    <xf numFmtId="0" fontId="4" fillId="0" borderId="10" xfId="0" applyFont="1" applyBorder="1" applyAlignment="1" applyProtection="1">
      <alignment horizontal="left"/>
      <protection/>
    </xf>
    <xf numFmtId="0" fontId="19" fillId="0" borderId="9" xfId="0" applyFont="1" applyBorder="1" applyAlignment="1" applyProtection="1">
      <alignment vertical="center" wrapText="1"/>
      <protection/>
    </xf>
    <xf numFmtId="0" fontId="30" fillId="0" borderId="9" xfId="0" applyFont="1" applyBorder="1" applyAlignment="1" applyProtection="1">
      <alignment vertical="center" wrapText="1"/>
      <protection/>
    </xf>
    <xf numFmtId="0" fontId="29" fillId="0" borderId="10" xfId="0" applyFont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/>
      <protection/>
    </xf>
    <xf numFmtId="165" fontId="4" fillId="0" borderId="52" xfId="0" applyNumberFormat="1" applyFont="1" applyFill="1" applyBorder="1" applyProtection="1">
      <protection/>
    </xf>
    <xf numFmtId="0" fontId="22" fillId="0" borderId="9" xfId="0" applyFont="1" applyBorder="1" applyProtection="1">
      <protection/>
    </xf>
    <xf numFmtId="0" fontId="22" fillId="0" borderId="10" xfId="0" applyFont="1" applyBorder="1" applyAlignment="1" applyProtection="1">
      <alignment horizontal="center"/>
      <protection/>
    </xf>
    <xf numFmtId="166" fontId="4" fillId="0" borderId="22" xfId="0" applyNumberFormat="1" applyFont="1" applyBorder="1" applyProtection="1">
      <protection/>
    </xf>
    <xf numFmtId="166" fontId="4" fillId="0" borderId="4" xfId="0" applyNumberFormat="1" applyFont="1" applyBorder="1" applyProtection="1">
      <protection/>
    </xf>
    <xf numFmtId="0" fontId="4" fillId="0" borderId="18" xfId="0" applyFont="1" applyBorder="1" applyProtection="1"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horizontal="center"/>
      <protection/>
    </xf>
    <xf numFmtId="165" fontId="5" fillId="0" borderId="39" xfId="0" applyNumberFormat="1" applyFont="1" applyBorder="1" applyProtection="1">
      <protection/>
    </xf>
    <xf numFmtId="165" fontId="5" fillId="4" borderId="13" xfId="0" applyNumberFormat="1" applyFont="1" applyFill="1" applyBorder="1" applyProtection="1">
      <protection/>
    </xf>
    <xf numFmtId="165" fontId="7" fillId="0" borderId="47" xfId="0" applyNumberFormat="1" applyFont="1" applyBorder="1" applyProtection="1">
      <protection/>
    </xf>
    <xf numFmtId="165" fontId="4" fillId="7" borderId="4" xfId="0" applyNumberFormat="1" applyFont="1" applyFill="1" applyBorder="1" applyProtection="1">
      <protection locked="0"/>
    </xf>
    <xf numFmtId="165" fontId="4" fillId="7" borderId="52" xfId="0" applyNumberFormat="1" applyFont="1" applyFill="1" applyBorder="1" applyProtection="1">
      <protection locked="0"/>
    </xf>
    <xf numFmtId="165" fontId="4" fillId="7" borderId="44" xfId="0" applyNumberFormat="1" applyFont="1" applyFill="1" applyBorder="1" applyAlignment="1" applyProtection="1">
      <alignment horizontal="center"/>
      <protection locked="0"/>
    </xf>
    <xf numFmtId="165" fontId="4" fillId="7" borderId="42" xfId="0" applyNumberFormat="1" applyFont="1" applyFill="1" applyBorder="1" applyAlignment="1" applyProtection="1">
      <alignment horizontal="center"/>
      <protection locked="0"/>
    </xf>
    <xf numFmtId="165" fontId="4" fillId="7" borderId="52" xfId="0" applyNumberFormat="1" applyFont="1" applyFill="1" applyBorder="1" applyAlignment="1" applyProtection="1">
      <alignment horizontal="center"/>
      <protection locked="0"/>
    </xf>
    <xf numFmtId="0" fontId="17" fillId="0" borderId="9" xfId="0" applyFont="1" applyBorder="1" applyAlignment="1" applyProtection="1">
      <alignment vertical="center" wrapText="1"/>
      <protection/>
    </xf>
    <xf numFmtId="0" fontId="14" fillId="0" borderId="37" xfId="0" applyFont="1" applyFill="1" applyBorder="1" applyAlignment="1" applyProtection="1">
      <alignment horizontal="left" vertical="center" wrapText="1"/>
      <protection/>
    </xf>
    <xf numFmtId="4" fontId="17" fillId="0" borderId="38" xfId="0" applyNumberFormat="1" applyFont="1" applyBorder="1" applyAlignment="1" applyProtection="1">
      <alignment horizontal="center" vertical="center" wrapText="1"/>
      <protection/>
    </xf>
    <xf numFmtId="3" fontId="17" fillId="0" borderId="38" xfId="0" applyNumberFormat="1" applyFont="1" applyBorder="1" applyAlignment="1" applyProtection="1">
      <alignment horizontal="center" vertical="center" wrapText="1"/>
      <protection/>
    </xf>
    <xf numFmtId="4" fontId="17" fillId="0" borderId="39" xfId="0" applyNumberFormat="1" applyFont="1" applyFill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left" vertical="center" wrapText="1"/>
      <protection/>
    </xf>
    <xf numFmtId="4" fontId="17" fillId="0" borderId="28" xfId="0" applyNumberFormat="1" applyFont="1" applyBorder="1" applyAlignment="1" applyProtection="1">
      <alignment horizontal="center" vertical="center" wrapText="1"/>
      <protection/>
    </xf>
    <xf numFmtId="3" fontId="17" fillId="0" borderId="28" xfId="0" applyNumberFormat="1" applyFont="1" applyBorder="1" applyAlignment="1" applyProtection="1">
      <alignment horizontal="center" vertical="center" wrapText="1"/>
      <protection/>
    </xf>
    <xf numFmtId="4" fontId="17" fillId="0" borderId="28" xfId="0" applyNumberFormat="1" applyFont="1" applyFill="1" applyBorder="1" applyAlignment="1" applyProtection="1">
      <alignment horizontal="center" vertical="center" wrapText="1"/>
      <protection/>
    </xf>
    <xf numFmtId="4" fontId="17" fillId="0" borderId="29" xfId="0" applyNumberFormat="1" applyFont="1" applyBorder="1" applyAlignment="1" applyProtection="1">
      <alignment horizontal="center" vertical="center" wrapText="1"/>
      <protection/>
    </xf>
    <xf numFmtId="0" fontId="17" fillId="0" borderId="9" xfId="0" applyFont="1" applyFill="1" applyBorder="1" applyAlignment="1" applyProtection="1">
      <alignment horizontal="left" vertical="center" wrapText="1"/>
      <protection/>
    </xf>
    <xf numFmtId="0" fontId="17" fillId="0" borderId="38" xfId="0" applyFont="1" applyBorder="1" applyAlignment="1" applyProtection="1">
      <alignment horizontal="center" vertical="center" wrapText="1"/>
      <protection/>
    </xf>
    <xf numFmtId="4" fontId="17" fillId="0" borderId="39" xfId="0" applyNumberFormat="1" applyFont="1" applyBorder="1" applyAlignment="1" applyProtection="1">
      <alignment horizontal="center" vertical="center" wrapText="1"/>
      <protection/>
    </xf>
    <xf numFmtId="4" fontId="14" fillId="0" borderId="47" xfId="0" applyNumberFormat="1" applyFont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left" vertical="center" wrapText="1"/>
      <protection/>
    </xf>
    <xf numFmtId="0" fontId="17" fillId="0" borderId="6" xfId="0" applyFont="1" applyBorder="1" applyAlignment="1" applyProtection="1">
      <alignment vertical="center" wrapText="1"/>
      <protection/>
    </xf>
    <xf numFmtId="4" fontId="9" fillId="0" borderId="8" xfId="0" applyNumberFormat="1" applyFont="1" applyBorder="1" applyAlignment="1" applyProtection="1">
      <alignment horizontal="center" vertical="center" wrapText="1"/>
      <protection/>
    </xf>
    <xf numFmtId="4" fontId="9" fillId="0" borderId="10" xfId="0" applyNumberFormat="1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vertical="center" wrapText="1"/>
      <protection/>
    </xf>
    <xf numFmtId="4" fontId="9" fillId="0" borderId="13" xfId="0" applyNumberFormat="1" applyFont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left" vertical="center" wrapText="1"/>
      <protection/>
    </xf>
    <xf numFmtId="0" fontId="17" fillId="0" borderId="25" xfId="0" applyFont="1" applyBorder="1" applyAlignment="1" applyProtection="1">
      <alignment horizontal="center" vertical="center" wrapText="1"/>
      <protection/>
    </xf>
    <xf numFmtId="3" fontId="17" fillId="0" borderId="25" xfId="0" applyNumberFormat="1" applyFont="1" applyBorder="1" applyAlignment="1" applyProtection="1">
      <alignment horizontal="center" vertical="center" wrapText="1"/>
      <protection/>
    </xf>
    <xf numFmtId="4" fontId="17" fillId="0" borderId="26" xfId="0" applyNumberFormat="1" applyFont="1" applyBorder="1" applyAlignment="1" applyProtection="1">
      <alignment horizontal="center" vertical="center" wrapText="1"/>
      <protection/>
    </xf>
    <xf numFmtId="4" fontId="14" fillId="0" borderId="21" xfId="0" applyNumberFormat="1" applyFont="1" applyBorder="1" applyAlignment="1" applyProtection="1">
      <alignment horizontal="center" vertical="center" wrapText="1"/>
      <protection/>
    </xf>
    <xf numFmtId="0" fontId="20" fillId="0" borderId="27" xfId="0" applyFont="1" applyBorder="1" applyAlignment="1" applyProtection="1">
      <alignment horizontal="left" vertical="center" wrapText="1"/>
      <protection/>
    </xf>
    <xf numFmtId="0" fontId="4" fillId="0" borderId="0" xfId="0" applyFont="1" applyFill="1" applyBorder="1" applyProtection="1"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7" fillId="0" borderId="44" xfId="0" applyFont="1" applyBorder="1" applyAlignment="1" applyProtection="1">
      <alignment wrapText="1"/>
      <protection/>
    </xf>
    <xf numFmtId="0" fontId="17" fillId="0" borderId="4" xfId="0" applyFont="1" applyBorder="1" applyAlignment="1" applyProtection="1">
      <alignment horizontal="center" vertical="center" wrapText="1"/>
      <protection/>
    </xf>
    <xf numFmtId="0" fontId="8" fillId="0" borderId="4" xfId="0" applyFont="1" applyFill="1" applyBorder="1" applyAlignment="1" applyProtection="1">
      <alignment horizontal="center" vertical="center" wrapText="1"/>
      <protection/>
    </xf>
    <xf numFmtId="0" fontId="17" fillId="0" borderId="9" xfId="0" applyFont="1" applyBorder="1" applyAlignment="1" applyProtection="1">
      <alignment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7" fillId="0" borderId="53" xfId="0" applyFont="1" applyFill="1" applyBorder="1" applyAlignment="1" applyProtection="1">
      <alignment vertical="center" wrapText="1"/>
      <protection/>
    </xf>
    <xf numFmtId="0" fontId="17" fillId="0" borderId="17" xfId="0" applyFont="1" applyFill="1" applyBorder="1" applyAlignment="1" applyProtection="1">
      <alignment vertical="center" wrapText="1"/>
      <protection/>
    </xf>
    <xf numFmtId="4" fontId="17" fillId="0" borderId="5" xfId="0" applyNumberFormat="1" applyFont="1" applyBorder="1" applyAlignment="1" applyProtection="1">
      <alignment horizontal="center" vertical="center" wrapText="1"/>
      <protection/>
    </xf>
    <xf numFmtId="3" fontId="17" fillId="0" borderId="5" xfId="0" applyNumberFormat="1" applyFont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left" vertical="center" wrapText="1"/>
      <protection/>
    </xf>
    <xf numFmtId="4" fontId="17" fillId="0" borderId="12" xfId="0" applyNumberFormat="1" applyFont="1" applyBorder="1" applyAlignment="1" applyProtection="1">
      <alignment horizontal="center" vertical="center" wrapText="1"/>
      <protection/>
    </xf>
    <xf numFmtId="3" fontId="17" fillId="0" borderId="12" xfId="0" applyNumberFormat="1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wrapText="1"/>
      <protection/>
    </xf>
    <xf numFmtId="4" fontId="17" fillId="0" borderId="5" xfId="0" applyNumberFormat="1" applyFont="1" applyBorder="1" applyAlignment="1" applyProtection="1">
      <alignment horizontal="center" vertical="center" wrapText="1"/>
      <protection/>
    </xf>
    <xf numFmtId="3" fontId="17" fillId="0" borderId="5" xfId="0" applyNumberFormat="1" applyFont="1" applyBorder="1" applyAlignment="1" applyProtection="1">
      <alignment horizontal="center" vertical="center" wrapText="1"/>
      <protection/>
    </xf>
    <xf numFmtId="4" fontId="17" fillId="0" borderId="18" xfId="0" applyNumberFormat="1" applyFont="1" applyBorder="1" applyAlignment="1" applyProtection="1">
      <alignment horizontal="center" vertical="center" wrapText="1"/>
      <protection/>
    </xf>
    <xf numFmtId="0" fontId="18" fillId="0" borderId="48" xfId="0" applyFont="1" applyBorder="1" applyAlignment="1" applyProtection="1">
      <alignment wrapText="1"/>
      <protection/>
    </xf>
    <xf numFmtId="4" fontId="17" fillId="0" borderId="23" xfId="0" applyNumberFormat="1" applyFont="1" applyBorder="1" applyAlignment="1" applyProtection="1">
      <alignment horizontal="center" vertical="center" wrapText="1"/>
      <protection/>
    </xf>
    <xf numFmtId="3" fontId="17" fillId="0" borderId="23" xfId="0" applyNumberFormat="1" applyFont="1" applyBorder="1" applyAlignment="1" applyProtection="1">
      <alignment horizontal="center" vertical="center" wrapText="1"/>
      <protection/>
    </xf>
    <xf numFmtId="4" fontId="17" fillId="0" borderId="50" xfId="0" applyNumberFormat="1" applyFont="1" applyBorder="1" applyAlignment="1" applyProtection="1">
      <alignment horizontal="center" vertical="center" wrapText="1"/>
      <protection/>
    </xf>
    <xf numFmtId="0" fontId="18" fillId="0" borderId="9" xfId="0" applyFont="1" applyBorder="1" applyAlignment="1" applyProtection="1">
      <alignment wrapText="1"/>
      <protection/>
    </xf>
    <xf numFmtId="4" fontId="17" fillId="0" borderId="18" xfId="0" applyNumberFormat="1" applyFont="1" applyBorder="1" applyAlignment="1" applyProtection="1">
      <alignment horizontal="center" vertical="center" wrapText="1"/>
      <protection/>
    </xf>
    <xf numFmtId="4" fontId="17" fillId="0" borderId="23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Protection="1"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38" fillId="0" borderId="9" xfId="0" applyFont="1" applyBorder="1" applyProtection="1">
      <protection/>
    </xf>
    <xf numFmtId="4" fontId="17" fillId="0" borderId="54" xfId="0" applyNumberFormat="1" applyFont="1" applyBorder="1" applyAlignment="1" applyProtection="1">
      <alignment horizontal="center" vertical="center" wrapText="1"/>
      <protection/>
    </xf>
    <xf numFmtId="0" fontId="38" fillId="0" borderId="53" xfId="0" applyFont="1" applyBorder="1" applyProtection="1">
      <protection/>
    </xf>
    <xf numFmtId="0" fontId="23" fillId="0" borderId="55" xfId="61" applyFont="1" applyBorder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23" fillId="0" borderId="30" xfId="61" applyFont="1" applyBorder="1" applyProtection="1">
      <alignment/>
      <protection/>
    </xf>
    <xf numFmtId="2" fontId="0" fillId="0" borderId="0" xfId="0" applyNumberFormat="1" applyProtection="1"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7" xfId="20"/>
    <cellStyle name="Měna 2" xfId="21"/>
    <cellStyle name="měny 2" xfId="22"/>
    <cellStyle name="měny 3" xfId="23"/>
    <cellStyle name="Normálna 2" xfId="24"/>
    <cellStyle name="normální 2" xfId="25"/>
    <cellStyle name="normální 2 2" xfId="26"/>
    <cellStyle name="normální 3" xfId="27"/>
    <cellStyle name="normální 3 2" xfId="28"/>
    <cellStyle name="normální 3 2 2" xfId="29"/>
    <cellStyle name="normální 3 3" xfId="30"/>
    <cellStyle name="normální 3_1" xfId="31"/>
    <cellStyle name="normální 4" xfId="32"/>
    <cellStyle name="normální 4 2" xfId="33"/>
    <cellStyle name="normální 4_1" xfId="34"/>
    <cellStyle name="normální 5" xfId="35"/>
    <cellStyle name="normální 5 2" xfId="36"/>
    <cellStyle name="normální 5_Briklis Brno" xfId="37"/>
    <cellStyle name="Normální 6" xfId="38"/>
    <cellStyle name="Standard_Preis" xfId="39"/>
    <cellStyle name="Normální 8" xfId="40"/>
    <cellStyle name="Normální 9" xfId="41"/>
    <cellStyle name="Normální 10" xfId="42"/>
    <cellStyle name="normální 5 3" xfId="43"/>
    <cellStyle name="Měna" xfId="44"/>
    <cellStyle name="normální_List2" xfId="45"/>
    <cellStyle name="normální_List6" xfId="46"/>
    <cellStyle name="Měna 2 2" xfId="47"/>
    <cellStyle name="měny 2 2" xfId="48"/>
    <cellStyle name="měny 3 2" xfId="49"/>
    <cellStyle name="Normálna 2 2" xfId="50"/>
    <cellStyle name="normální 2 3" xfId="51"/>
    <cellStyle name="normální 2 2 2" xfId="52"/>
    <cellStyle name="normální 3 4" xfId="53"/>
    <cellStyle name="normální 3 2 3" xfId="54"/>
    <cellStyle name="normální 3 2 2 2" xfId="55"/>
    <cellStyle name="normální 3 3 2" xfId="56"/>
    <cellStyle name="normální 5 2 2" xfId="57"/>
    <cellStyle name="Normální 6 2" xfId="58"/>
    <cellStyle name="Normální 10 2" xfId="59"/>
    <cellStyle name="normální 5 3 2" xfId="60"/>
    <cellStyle name="Excel Built-in Norm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38"/>
  <sheetViews>
    <sheetView tabSelected="1" workbookViewId="0" topLeftCell="A1">
      <selection activeCell="I28" sqref="I28"/>
    </sheetView>
  </sheetViews>
  <sheetFormatPr defaultColWidth="9.140625" defaultRowHeight="15"/>
  <cols>
    <col min="1" max="1" width="9.140625" style="128" customWidth="1"/>
    <col min="2" max="2" width="19.421875" style="128" customWidth="1"/>
    <col min="3" max="3" width="22.8515625" style="128" customWidth="1"/>
    <col min="4" max="16384" width="9.140625" style="128" customWidth="1"/>
  </cols>
  <sheetData>
    <row r="2" ht="15">
      <c r="B2" s="129" t="s">
        <v>314</v>
      </c>
    </row>
    <row r="3" spans="2:3" ht="15">
      <c r="B3" s="130" t="s">
        <v>283</v>
      </c>
      <c r="C3" s="131">
        <f>PS1!$F$15</f>
        <v>0</v>
      </c>
    </row>
    <row r="4" spans="2:3" ht="15">
      <c r="B4" s="130" t="s">
        <v>285</v>
      </c>
      <c r="C4" s="131">
        <f>PS2!$F$18</f>
        <v>0</v>
      </c>
    </row>
    <row r="5" spans="2:3" ht="15">
      <c r="B5" s="130" t="s">
        <v>286</v>
      </c>
      <c r="C5" s="131">
        <f>PS3!$F$15</f>
        <v>0</v>
      </c>
    </row>
    <row r="6" spans="2:3" ht="15">
      <c r="B6" s="130" t="s">
        <v>287</v>
      </c>
      <c r="C6" s="131">
        <f>PS4!$F$18</f>
        <v>0</v>
      </c>
    </row>
    <row r="7" spans="2:3" ht="15">
      <c r="B7" s="130" t="s">
        <v>288</v>
      </c>
      <c r="C7" s="131">
        <f>PS5!$F$15</f>
        <v>0</v>
      </c>
    </row>
    <row r="8" spans="2:3" ht="15">
      <c r="B8" s="130" t="s">
        <v>289</v>
      </c>
      <c r="C8" s="131">
        <f>PS6!$F$18</f>
        <v>0</v>
      </c>
    </row>
    <row r="9" spans="2:3" ht="15">
      <c r="B9" s="130" t="s">
        <v>290</v>
      </c>
      <c r="C9" s="131">
        <f>PS7!$F$13</f>
        <v>0</v>
      </c>
    </row>
    <row r="10" spans="2:3" ht="15">
      <c r="B10" s="130" t="s">
        <v>291</v>
      </c>
      <c r="C10" s="131">
        <f>PS8!$F$23</f>
        <v>0</v>
      </c>
    </row>
    <row r="11" spans="2:3" ht="15">
      <c r="B11" s="130" t="s">
        <v>292</v>
      </c>
      <c r="C11" s="131">
        <f>PS9!$F$15</f>
        <v>0</v>
      </c>
    </row>
    <row r="12" spans="2:3" ht="15">
      <c r="B12" s="130" t="s">
        <v>293</v>
      </c>
      <c r="C12" s="131">
        <f>PS10!$F$12</f>
        <v>0</v>
      </c>
    </row>
    <row r="13" spans="2:3" ht="15">
      <c r="B13" s="130" t="s">
        <v>294</v>
      </c>
      <c r="C13" s="131">
        <f>PS11!$F$12</f>
        <v>0</v>
      </c>
    </row>
    <row r="14" spans="2:3" ht="15">
      <c r="B14" s="130" t="s">
        <v>295</v>
      </c>
      <c r="C14" s="131">
        <f>PS12!$F$13</f>
        <v>0</v>
      </c>
    </row>
    <row r="15" spans="2:3" ht="15">
      <c r="B15" s="130" t="s">
        <v>296</v>
      </c>
      <c r="C15" s="131">
        <f>PS13!$F$13</f>
        <v>0</v>
      </c>
    </row>
    <row r="16" spans="2:3" ht="15">
      <c r="B16" s="130" t="s">
        <v>297</v>
      </c>
      <c r="C16" s="131">
        <f>PS14!$F$15</f>
        <v>0</v>
      </c>
    </row>
    <row r="17" spans="2:3" ht="15">
      <c r="B17" s="130" t="s">
        <v>298</v>
      </c>
      <c r="C17" s="131">
        <f>PS15!$F$30</f>
        <v>0</v>
      </c>
    </row>
    <row r="18" spans="2:3" ht="15">
      <c r="B18" s="130" t="s">
        <v>299</v>
      </c>
      <c r="C18" s="131">
        <f>PS16!$F$15</f>
        <v>0</v>
      </c>
    </row>
    <row r="19" spans="2:3" ht="15">
      <c r="B19" s="130" t="s">
        <v>300</v>
      </c>
      <c r="C19" s="131">
        <f>'Tab.17a'!$F$70</f>
        <v>0</v>
      </c>
    </row>
    <row r="20" spans="2:3" ht="15">
      <c r="B20" s="130" t="s">
        <v>301</v>
      </c>
      <c r="C20" s="131">
        <f>'Tab.17b'!$F$46</f>
        <v>0</v>
      </c>
    </row>
    <row r="21" spans="2:3" ht="15">
      <c r="B21" s="130" t="s">
        <v>302</v>
      </c>
      <c r="C21" s="131">
        <f>'Tab.17c'!$F$25</f>
        <v>0</v>
      </c>
    </row>
    <row r="22" spans="2:3" ht="15">
      <c r="B22" s="130" t="s">
        <v>303</v>
      </c>
      <c r="C22" s="131">
        <f>'Tab.18'!$F$12</f>
        <v>0</v>
      </c>
    </row>
    <row r="23" spans="2:3" ht="15">
      <c r="B23" s="130" t="s">
        <v>304</v>
      </c>
      <c r="C23" s="131">
        <f>'Tab.19'!$I$26</f>
        <v>0</v>
      </c>
    </row>
    <row r="24" spans="2:3" ht="15">
      <c r="B24" s="130" t="s">
        <v>305</v>
      </c>
      <c r="C24" s="131">
        <f>'Tab.20'!$F$11</f>
        <v>0</v>
      </c>
    </row>
    <row r="25" spans="2:3" ht="15">
      <c r="B25" s="130" t="s">
        <v>306</v>
      </c>
      <c r="C25" s="131">
        <f>'Tab.21'!$F$27</f>
        <v>0</v>
      </c>
    </row>
    <row r="26" spans="2:3" ht="15">
      <c r="B26" s="130" t="s">
        <v>307</v>
      </c>
      <c r="C26" s="131">
        <f>'Tab.22'!$F$29</f>
        <v>0</v>
      </c>
    </row>
    <row r="27" spans="2:3" ht="15">
      <c r="B27" s="130" t="s">
        <v>308</v>
      </c>
      <c r="C27" s="131">
        <f>'Tab.23'!$F$12</f>
        <v>0</v>
      </c>
    </row>
    <row r="28" spans="2:3" ht="15">
      <c r="B28" s="130" t="s">
        <v>309</v>
      </c>
      <c r="C28" s="131">
        <f>'Tab.24'!$F$13</f>
        <v>0</v>
      </c>
    </row>
    <row r="29" spans="2:3" ht="15">
      <c r="B29" s="130" t="s">
        <v>310</v>
      </c>
      <c r="C29" s="131">
        <f>'Tab.25'!$F$10</f>
        <v>0</v>
      </c>
    </row>
    <row r="30" spans="2:3" ht="15">
      <c r="B30" s="130" t="s">
        <v>311</v>
      </c>
      <c r="C30" s="131">
        <f>'Tab.26'!$F$17</f>
        <v>0</v>
      </c>
    </row>
    <row r="31" spans="2:3" ht="15">
      <c r="B31" s="130" t="s">
        <v>315</v>
      </c>
      <c r="C31" s="131">
        <f>'Tab.27'!$F$16</f>
        <v>0</v>
      </c>
    </row>
    <row r="32" spans="2:3" ht="15">
      <c r="B32" s="130" t="s">
        <v>316</v>
      </c>
      <c r="C32" s="131">
        <f>'Tab.28'!$F$8</f>
        <v>0</v>
      </c>
    </row>
    <row r="33" spans="2:3" ht="15">
      <c r="B33" s="130" t="s">
        <v>317</v>
      </c>
      <c r="C33" s="131">
        <f>'Tab.29'!$F$10</f>
        <v>0</v>
      </c>
    </row>
    <row r="34" spans="2:3" ht="15">
      <c r="B34" s="132" t="s">
        <v>312</v>
      </c>
      <c r="C34" s="131">
        <f>'Tab.30'!$F$15</f>
        <v>0</v>
      </c>
    </row>
    <row r="35" ht="15">
      <c r="C35" s="133"/>
    </row>
    <row r="36" spans="2:3" ht="15">
      <c r="B36" s="134" t="s">
        <v>313</v>
      </c>
      <c r="C36" s="135">
        <f>SUM(C3:C34)</f>
        <v>0</v>
      </c>
    </row>
    <row r="38" ht="15">
      <c r="B38" s="136" t="s">
        <v>284</v>
      </c>
    </row>
  </sheetData>
  <sheetProtection password="CC06" sheet="1" objects="1" scenarios="1"/>
  <printOptions/>
  <pageMargins left="0.7" right="0.7" top="0.787401575" bottom="0.787401575" header="0.3" footer="0.3"/>
  <pageSetup fitToHeight="1" fitToWidth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workbookViewId="0" topLeftCell="A1">
      <selection activeCell="F14" sqref="F14"/>
    </sheetView>
  </sheetViews>
  <sheetFormatPr defaultColWidth="9.140625" defaultRowHeight="15"/>
  <cols>
    <col min="1" max="1" width="2.8515625" style="128" customWidth="1"/>
    <col min="2" max="2" width="111.421875" style="128" bestFit="1" customWidth="1"/>
    <col min="3" max="3" width="10.28125" style="128" customWidth="1"/>
    <col min="4" max="4" width="13.421875" style="128" customWidth="1"/>
    <col min="5" max="5" width="14.8515625" style="128" customWidth="1"/>
    <col min="6" max="6" width="19.28125" style="128" customWidth="1"/>
    <col min="7" max="16384" width="9.140625" style="128" customWidth="1"/>
  </cols>
  <sheetData>
    <row r="1" spans="2:10" ht="15.75" thickBot="1">
      <c r="B1" s="177" t="s">
        <v>151</v>
      </c>
      <c r="C1" s="177"/>
      <c r="D1" s="177"/>
      <c r="F1" s="180" t="s">
        <v>28</v>
      </c>
      <c r="G1" s="177"/>
      <c r="H1" s="177"/>
      <c r="I1" s="177"/>
      <c r="J1" s="177"/>
    </row>
    <row r="2" spans="2:10" ht="20.25">
      <c r="B2" s="181" t="s">
        <v>25</v>
      </c>
      <c r="C2" s="182"/>
      <c r="D2" s="182"/>
      <c r="E2" s="182"/>
      <c r="F2" s="183"/>
      <c r="G2" s="177"/>
      <c r="H2" s="177"/>
      <c r="I2" s="177"/>
      <c r="J2" s="177"/>
    </row>
    <row r="3" spans="2:10" ht="21" thickBot="1">
      <c r="B3" s="184" t="s">
        <v>2</v>
      </c>
      <c r="C3" s="185"/>
      <c r="D3" s="185"/>
      <c r="E3" s="185"/>
      <c r="F3" s="186"/>
      <c r="G3" s="177"/>
      <c r="H3" s="177"/>
      <c r="I3" s="177"/>
      <c r="J3" s="177"/>
    </row>
    <row r="4" spans="2:10" ht="57.75" thickBot="1">
      <c r="B4" s="187" t="s">
        <v>3</v>
      </c>
      <c r="C4" s="188" t="s">
        <v>4</v>
      </c>
      <c r="D4" s="188" t="s">
        <v>5</v>
      </c>
      <c r="E4" s="188" t="s">
        <v>6</v>
      </c>
      <c r="F4" s="189" t="s">
        <v>7</v>
      </c>
      <c r="G4" s="177"/>
      <c r="H4" s="177"/>
      <c r="I4" s="177"/>
      <c r="J4" s="177"/>
    </row>
    <row r="5" spans="2:10" ht="18.75">
      <c r="B5" s="190" t="s">
        <v>8</v>
      </c>
      <c r="C5" s="191"/>
      <c r="D5" s="191"/>
      <c r="E5" s="191"/>
      <c r="F5" s="192"/>
      <c r="G5" s="177"/>
      <c r="H5" s="177"/>
      <c r="I5" s="177"/>
      <c r="J5" s="177"/>
    </row>
    <row r="6" spans="2:10" ht="15">
      <c r="B6" s="161" t="s">
        <v>324</v>
      </c>
      <c r="C6" s="193" t="s">
        <v>9</v>
      </c>
      <c r="D6" s="193">
        <v>1</v>
      </c>
      <c r="E6" s="109"/>
      <c r="F6" s="194">
        <f>D6*E6*3</f>
        <v>0</v>
      </c>
      <c r="G6" s="177"/>
      <c r="H6" s="177"/>
      <c r="I6" s="177"/>
      <c r="J6" s="177"/>
    </row>
    <row r="7" spans="2:10" ht="15">
      <c r="B7" s="195" t="s">
        <v>325</v>
      </c>
      <c r="C7" s="193" t="s">
        <v>9</v>
      </c>
      <c r="D7" s="193">
        <v>1</v>
      </c>
      <c r="E7" s="109"/>
      <c r="F7" s="194">
        <f aca="true" t="shared" si="0" ref="F7:F9">D7*E7*4</f>
        <v>0</v>
      </c>
      <c r="G7" s="177"/>
      <c r="H7" s="177"/>
      <c r="I7" s="177"/>
      <c r="J7" s="177"/>
    </row>
    <row r="8" spans="2:10" ht="15">
      <c r="B8" s="195" t="s">
        <v>318</v>
      </c>
      <c r="C8" s="193" t="s">
        <v>11</v>
      </c>
      <c r="D8" s="193">
        <v>30</v>
      </c>
      <c r="E8" s="109"/>
      <c r="F8" s="194">
        <f t="shared" si="0"/>
        <v>0</v>
      </c>
      <c r="G8" s="177"/>
      <c r="H8" s="177"/>
      <c r="I8" s="177"/>
      <c r="J8" s="177"/>
    </row>
    <row r="9" spans="2:10" ht="15">
      <c r="B9" s="195" t="s">
        <v>319</v>
      </c>
      <c r="C9" s="193" t="s">
        <v>11</v>
      </c>
      <c r="D9" s="193">
        <v>6</v>
      </c>
      <c r="E9" s="109"/>
      <c r="F9" s="194">
        <f t="shared" si="0"/>
        <v>0</v>
      </c>
      <c r="G9" s="177"/>
      <c r="H9" s="177"/>
      <c r="I9" s="177"/>
      <c r="J9" s="177"/>
    </row>
    <row r="10" spans="2:10" ht="15.75" thickBot="1">
      <c r="B10" s="196" t="s">
        <v>12</v>
      </c>
      <c r="C10" s="197"/>
      <c r="D10" s="197"/>
      <c r="E10" s="198"/>
      <c r="F10" s="199">
        <f>SUM(F6:F9)</f>
        <v>0</v>
      </c>
      <c r="G10" s="177"/>
      <c r="H10" s="177"/>
      <c r="I10" s="177"/>
      <c r="J10" s="177"/>
    </row>
    <row r="11" spans="2:10" ht="18.75">
      <c r="B11" s="190" t="s">
        <v>14</v>
      </c>
      <c r="C11" s="191"/>
      <c r="D11" s="191"/>
      <c r="E11" s="200"/>
      <c r="F11" s="201"/>
      <c r="G11" s="177"/>
      <c r="H11" s="177"/>
      <c r="I11" s="177"/>
      <c r="J11" s="177"/>
    </row>
    <row r="12" spans="2:10" ht="15">
      <c r="B12" s="195" t="s">
        <v>320</v>
      </c>
      <c r="C12" s="193" t="s">
        <v>13</v>
      </c>
      <c r="D12" s="193">
        <v>5</v>
      </c>
      <c r="E12" s="109"/>
      <c r="F12" s="194">
        <f>D12*E12*4</f>
        <v>0</v>
      </c>
      <c r="G12" s="177"/>
      <c r="H12" s="177"/>
      <c r="I12" s="177"/>
      <c r="J12" s="177"/>
    </row>
    <row r="13" spans="2:10" ht="15">
      <c r="B13" s="195" t="s">
        <v>321</v>
      </c>
      <c r="C13" s="193" t="s">
        <v>13</v>
      </c>
      <c r="D13" s="197">
        <v>2</v>
      </c>
      <c r="E13" s="137"/>
      <c r="F13" s="194">
        <f>D13*E13*4</f>
        <v>0</v>
      </c>
      <c r="G13" s="177"/>
      <c r="H13" s="177"/>
      <c r="I13" s="177"/>
      <c r="J13" s="177"/>
    </row>
    <row r="14" spans="2:10" ht="15.75" thickBot="1">
      <c r="B14" s="202" t="s">
        <v>15</v>
      </c>
      <c r="C14" s="203"/>
      <c r="D14" s="203"/>
      <c r="E14" s="204"/>
      <c r="F14" s="205">
        <f>SUM(F12:F13)</f>
        <v>0</v>
      </c>
      <c r="G14" s="177"/>
      <c r="H14" s="177"/>
      <c r="I14" s="177"/>
      <c r="J14" s="177"/>
    </row>
    <row r="15" spans="2:10" ht="19.5" thickBot="1">
      <c r="B15" s="206" t="s">
        <v>276</v>
      </c>
      <c r="C15" s="207"/>
      <c r="D15" s="207"/>
      <c r="E15" s="208"/>
      <c r="F15" s="209">
        <f>SUM(F14,F10)</f>
        <v>0</v>
      </c>
      <c r="G15" s="177"/>
      <c r="H15" s="177"/>
      <c r="I15" s="177"/>
      <c r="J15" s="177"/>
    </row>
    <row r="16" spans="2:10" ht="15">
      <c r="B16" s="177"/>
      <c r="C16" s="177"/>
      <c r="D16" s="177"/>
      <c r="E16" s="177"/>
      <c r="F16" s="177"/>
      <c r="G16" s="177"/>
      <c r="H16" s="177"/>
      <c r="I16" s="177"/>
      <c r="J16" s="177"/>
    </row>
    <row r="17" spans="2:10" ht="15">
      <c r="B17" s="177" t="s">
        <v>403</v>
      </c>
      <c r="C17" s="177"/>
      <c r="D17" s="177"/>
      <c r="E17" s="177"/>
      <c r="F17" s="177"/>
      <c r="G17" s="177"/>
      <c r="H17" s="177"/>
      <c r="I17" s="177"/>
      <c r="J17" s="177"/>
    </row>
    <row r="18" spans="2:10" ht="15">
      <c r="B18" s="177"/>
      <c r="C18" s="177"/>
      <c r="D18" s="177"/>
      <c r="E18" s="177"/>
      <c r="F18" s="177"/>
      <c r="G18" s="177"/>
      <c r="H18" s="177"/>
      <c r="I18" s="177"/>
      <c r="J18" s="177"/>
    </row>
  </sheetData>
  <sheetProtection password="CC06" sheet="1" objects="1" scenarios="1"/>
  <mergeCells count="2">
    <mergeCell ref="B2:F2"/>
    <mergeCell ref="B3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5"/>
  <sheetViews>
    <sheetView workbookViewId="0" topLeftCell="A1">
      <selection activeCell="E10" sqref="E10"/>
    </sheetView>
  </sheetViews>
  <sheetFormatPr defaultColWidth="9.140625" defaultRowHeight="15"/>
  <cols>
    <col min="1" max="1" width="2.8515625" style="0" customWidth="1"/>
    <col min="2" max="2" width="111.421875" style="0" bestFit="1" customWidth="1"/>
    <col min="3" max="3" width="10.28125" style="0" customWidth="1"/>
    <col min="4" max="4" width="13.421875" style="0" customWidth="1"/>
    <col min="5" max="5" width="14.8515625" style="0" customWidth="1"/>
    <col min="6" max="6" width="19.28125" style="0" customWidth="1"/>
  </cols>
  <sheetData>
    <row r="1" spans="2:10" ht="15.75" thickBot="1">
      <c r="B1" s="1" t="s">
        <v>151</v>
      </c>
      <c r="C1" s="1"/>
      <c r="D1" s="1"/>
      <c r="F1" s="2" t="s">
        <v>27</v>
      </c>
      <c r="G1" s="1"/>
      <c r="H1" s="1"/>
      <c r="I1" s="1"/>
      <c r="J1" s="1"/>
    </row>
    <row r="2" spans="2:10" ht="20.25">
      <c r="B2" s="110" t="s">
        <v>26</v>
      </c>
      <c r="C2" s="111"/>
      <c r="D2" s="111"/>
      <c r="E2" s="111"/>
      <c r="F2" s="112"/>
      <c r="G2" s="1"/>
      <c r="H2" s="1"/>
      <c r="I2" s="1"/>
      <c r="J2" s="1"/>
    </row>
    <row r="3" spans="2:10" ht="21" thickBot="1">
      <c r="B3" s="113" t="s">
        <v>2</v>
      </c>
      <c r="C3" s="114"/>
      <c r="D3" s="114"/>
      <c r="E3" s="114"/>
      <c r="F3" s="115"/>
      <c r="G3" s="1"/>
      <c r="H3" s="1"/>
      <c r="I3" s="1"/>
      <c r="J3" s="1"/>
    </row>
    <row r="4" spans="2:10" ht="57.75" thickBot="1">
      <c r="B4" s="3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1"/>
      <c r="H4" s="1"/>
      <c r="I4" s="1"/>
      <c r="J4" s="1"/>
    </row>
    <row r="5" spans="2:10" ht="18.75">
      <c r="B5" s="8" t="s">
        <v>8</v>
      </c>
      <c r="C5" s="9"/>
      <c r="D5" s="9"/>
      <c r="E5" s="9"/>
      <c r="F5" s="10"/>
      <c r="G5" s="1"/>
      <c r="H5" s="1"/>
      <c r="I5" s="1"/>
      <c r="J5" s="1"/>
    </row>
    <row r="6" spans="2:10" ht="15">
      <c r="B6" s="11" t="s">
        <v>344</v>
      </c>
      <c r="C6" s="6" t="s">
        <v>9</v>
      </c>
      <c r="D6" s="6">
        <v>1</v>
      </c>
      <c r="E6" s="109"/>
      <c r="F6" s="12">
        <f>D6*E6*4</f>
        <v>0</v>
      </c>
      <c r="G6" s="1"/>
      <c r="H6" s="1"/>
      <c r="I6" s="1"/>
      <c r="J6" s="1"/>
    </row>
    <row r="7" spans="2:10" ht="15">
      <c r="B7" s="11" t="s">
        <v>318</v>
      </c>
      <c r="C7" s="6" t="s">
        <v>11</v>
      </c>
      <c r="D7" s="6">
        <v>10</v>
      </c>
      <c r="E7" s="109"/>
      <c r="F7" s="12">
        <f>D7*E7*4</f>
        <v>0</v>
      </c>
      <c r="G7" s="1"/>
      <c r="H7" s="1"/>
      <c r="I7" s="1"/>
      <c r="J7" s="1"/>
    </row>
    <row r="8" spans="2:10" ht="15.75" thickBot="1">
      <c r="B8" s="29" t="s">
        <v>12</v>
      </c>
      <c r="C8" s="7"/>
      <c r="D8" s="7"/>
      <c r="E8" s="80"/>
      <c r="F8" s="30">
        <f>SUM(F6:F7)</f>
        <v>0</v>
      </c>
      <c r="G8" s="1"/>
      <c r="H8" s="1"/>
      <c r="I8" s="1"/>
      <c r="J8" s="1"/>
    </row>
    <row r="9" spans="2:10" ht="18.75">
      <c r="B9" s="8" t="s">
        <v>14</v>
      </c>
      <c r="C9" s="9"/>
      <c r="D9" s="9"/>
      <c r="E9" s="78"/>
      <c r="F9" s="31"/>
      <c r="G9" s="1"/>
      <c r="H9" s="1"/>
      <c r="I9" s="1"/>
      <c r="J9" s="1"/>
    </row>
    <row r="10" spans="2:10" ht="15">
      <c r="B10" s="11" t="s">
        <v>320</v>
      </c>
      <c r="C10" s="6" t="s">
        <v>13</v>
      </c>
      <c r="D10" s="6">
        <v>2</v>
      </c>
      <c r="E10" s="109"/>
      <c r="F10" s="12">
        <f>D10*E10*4</f>
        <v>0</v>
      </c>
      <c r="G10" s="1"/>
      <c r="H10" s="1"/>
      <c r="I10" s="1"/>
      <c r="J10" s="1"/>
    </row>
    <row r="11" spans="2:10" ht="15.75" thickBot="1">
      <c r="B11" s="13" t="s">
        <v>15</v>
      </c>
      <c r="C11" s="14"/>
      <c r="D11" s="14"/>
      <c r="E11" s="77"/>
      <c r="F11" s="19">
        <f>SUM(F10:F10)</f>
        <v>0</v>
      </c>
      <c r="G11" s="1"/>
      <c r="H11" s="1"/>
      <c r="I11" s="1"/>
      <c r="J11" s="1"/>
    </row>
    <row r="12" spans="2:10" ht="19.5" thickBot="1">
      <c r="B12" s="16" t="s">
        <v>276</v>
      </c>
      <c r="C12" s="17"/>
      <c r="D12" s="17"/>
      <c r="E12" s="79"/>
      <c r="F12" s="18">
        <f>SUM(F11,F8)</f>
        <v>0</v>
      </c>
      <c r="G12" s="1"/>
      <c r="H12" s="1"/>
      <c r="I12" s="1"/>
      <c r="J12" s="1"/>
    </row>
    <row r="13" spans="2:10" ht="15">
      <c r="B13" s="1"/>
      <c r="C13" s="1"/>
      <c r="D13" s="1"/>
      <c r="E13" s="1"/>
      <c r="F13" s="1"/>
      <c r="G13" s="1"/>
      <c r="H13" s="1"/>
      <c r="I13" s="1"/>
      <c r="J13" s="1"/>
    </row>
    <row r="14" spans="2:10" ht="15">
      <c r="B14" s="44" t="s">
        <v>403</v>
      </c>
      <c r="C14" s="1"/>
      <c r="D14" s="1"/>
      <c r="E14" s="1"/>
      <c r="F14" s="1"/>
      <c r="G14" s="1"/>
      <c r="H14" s="1"/>
      <c r="I14" s="1"/>
      <c r="J14" s="1"/>
    </row>
    <row r="15" spans="2:10" ht="15">
      <c r="B15" s="1"/>
      <c r="C15" s="1"/>
      <c r="D15" s="1"/>
      <c r="E15" s="1"/>
      <c r="F15" s="1"/>
      <c r="G15" s="1"/>
      <c r="H15" s="1"/>
      <c r="I15" s="1"/>
      <c r="J15" s="1"/>
    </row>
  </sheetData>
  <sheetProtection password="CC06" sheet="1" objects="1" scenarios="1"/>
  <mergeCells count="2">
    <mergeCell ref="B2:F2"/>
    <mergeCell ref="B3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1"/>
  <ignoredErrors>
    <ignoredError sqref="F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5"/>
  <sheetViews>
    <sheetView workbookViewId="0" topLeftCell="A1">
      <selection activeCell="E10" sqref="E10"/>
    </sheetView>
  </sheetViews>
  <sheetFormatPr defaultColWidth="9.140625" defaultRowHeight="15"/>
  <cols>
    <col min="1" max="1" width="2.8515625" style="43" customWidth="1"/>
    <col min="2" max="2" width="111.421875" style="43" bestFit="1" customWidth="1"/>
    <col min="3" max="3" width="10.28125" style="43" customWidth="1"/>
    <col min="4" max="4" width="13.421875" style="43" customWidth="1"/>
    <col min="5" max="5" width="14.8515625" style="43" customWidth="1"/>
    <col min="6" max="6" width="19.28125" style="43" customWidth="1"/>
    <col min="7" max="16384" width="9.140625" style="43" customWidth="1"/>
  </cols>
  <sheetData>
    <row r="1" spans="2:10" ht="15.75" thickBot="1">
      <c r="B1" s="44" t="s">
        <v>151</v>
      </c>
      <c r="C1" s="44"/>
      <c r="D1" s="44"/>
      <c r="F1" s="2" t="s">
        <v>38</v>
      </c>
      <c r="G1" s="44"/>
      <c r="H1" s="44"/>
      <c r="I1" s="44"/>
      <c r="J1" s="44"/>
    </row>
    <row r="2" spans="2:10" ht="20.25">
      <c r="B2" s="110" t="s">
        <v>39</v>
      </c>
      <c r="C2" s="111"/>
      <c r="D2" s="111"/>
      <c r="E2" s="111"/>
      <c r="F2" s="112"/>
      <c r="G2" s="44"/>
      <c r="H2" s="44"/>
      <c r="I2" s="44"/>
      <c r="J2" s="44"/>
    </row>
    <row r="3" spans="2:10" ht="21" thickBot="1">
      <c r="B3" s="113" t="s">
        <v>2</v>
      </c>
      <c r="C3" s="114"/>
      <c r="D3" s="114"/>
      <c r="E3" s="114"/>
      <c r="F3" s="115"/>
      <c r="G3" s="44"/>
      <c r="H3" s="44"/>
      <c r="I3" s="44"/>
      <c r="J3" s="44"/>
    </row>
    <row r="4" spans="2:10" ht="57.75" thickBot="1">
      <c r="B4" s="3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4"/>
      <c r="H4" s="44"/>
      <c r="I4" s="44"/>
      <c r="J4" s="44"/>
    </row>
    <row r="5" spans="2:10" ht="18.75">
      <c r="B5" s="8" t="s">
        <v>8</v>
      </c>
      <c r="C5" s="9"/>
      <c r="D5" s="9"/>
      <c r="E5" s="9"/>
      <c r="F5" s="10"/>
      <c r="G5" s="44"/>
      <c r="H5" s="44"/>
      <c r="I5" s="44"/>
      <c r="J5" s="44"/>
    </row>
    <row r="6" spans="2:10" ht="15">
      <c r="B6" s="11" t="s">
        <v>344</v>
      </c>
      <c r="C6" s="6" t="s">
        <v>9</v>
      </c>
      <c r="D6" s="6">
        <v>1</v>
      </c>
      <c r="E6" s="109"/>
      <c r="F6" s="12">
        <f>D6*E6*4</f>
        <v>0</v>
      </c>
      <c r="G6" s="44"/>
      <c r="H6" s="44"/>
      <c r="I6" s="44"/>
      <c r="J6" s="44"/>
    </row>
    <row r="7" spans="2:10" ht="15">
      <c r="B7" s="11" t="s">
        <v>318</v>
      </c>
      <c r="C7" s="6" t="s">
        <v>11</v>
      </c>
      <c r="D7" s="6">
        <v>30</v>
      </c>
      <c r="E7" s="109"/>
      <c r="F7" s="12">
        <f>D7*E7*4</f>
        <v>0</v>
      </c>
      <c r="G7" s="44"/>
      <c r="H7" s="44"/>
      <c r="I7" s="44"/>
      <c r="J7" s="44"/>
    </row>
    <row r="8" spans="2:10" ht="15.75" thickBot="1">
      <c r="B8" s="29" t="s">
        <v>12</v>
      </c>
      <c r="C8" s="7"/>
      <c r="D8" s="7"/>
      <c r="E8" s="80"/>
      <c r="F8" s="30">
        <f>SUM(F6:F7)</f>
        <v>0</v>
      </c>
      <c r="G8" s="44"/>
      <c r="H8" s="44"/>
      <c r="I8" s="44"/>
      <c r="J8" s="44"/>
    </row>
    <row r="9" spans="2:10" ht="18.75">
      <c r="B9" s="8" t="s">
        <v>14</v>
      </c>
      <c r="C9" s="9"/>
      <c r="D9" s="9"/>
      <c r="E9" s="78"/>
      <c r="F9" s="31"/>
      <c r="G9" s="44"/>
      <c r="H9" s="44"/>
      <c r="I9" s="44"/>
      <c r="J9" s="44"/>
    </row>
    <row r="10" spans="2:10" ht="15">
      <c r="B10" s="11" t="s">
        <v>320</v>
      </c>
      <c r="C10" s="6" t="s">
        <v>13</v>
      </c>
      <c r="D10" s="6">
        <v>5</v>
      </c>
      <c r="E10" s="109"/>
      <c r="F10" s="12">
        <f>D10*E10*4</f>
        <v>0</v>
      </c>
      <c r="G10" s="44"/>
      <c r="H10" s="44"/>
      <c r="I10" s="44"/>
      <c r="J10" s="44"/>
    </row>
    <row r="11" spans="2:10" ht="15.75" thickBot="1">
      <c r="B11" s="13" t="s">
        <v>15</v>
      </c>
      <c r="C11" s="14"/>
      <c r="D11" s="14"/>
      <c r="E11" s="77"/>
      <c r="F11" s="19">
        <f>SUM(F10:F10)</f>
        <v>0</v>
      </c>
      <c r="G11" s="44"/>
      <c r="H11" s="44"/>
      <c r="I11" s="44"/>
      <c r="J11" s="44"/>
    </row>
    <row r="12" spans="2:10" ht="19.5" thickBot="1">
      <c r="B12" s="16" t="s">
        <v>276</v>
      </c>
      <c r="C12" s="17"/>
      <c r="D12" s="17"/>
      <c r="E12" s="79"/>
      <c r="F12" s="18">
        <f>SUM(F11,F8)</f>
        <v>0</v>
      </c>
      <c r="G12" s="44"/>
      <c r="H12" s="44"/>
      <c r="I12" s="44"/>
      <c r="J12" s="44"/>
    </row>
    <row r="13" spans="2:10" ht="15">
      <c r="B13" s="44"/>
      <c r="C13" s="44"/>
      <c r="D13" s="44"/>
      <c r="E13" s="44"/>
      <c r="F13" s="44"/>
      <c r="G13" s="44"/>
      <c r="H13" s="44"/>
      <c r="I13" s="44"/>
      <c r="J13" s="44"/>
    </row>
    <row r="14" spans="2:10" ht="15">
      <c r="B14" s="44" t="s">
        <v>403</v>
      </c>
      <c r="C14" s="44"/>
      <c r="D14" s="44"/>
      <c r="E14" s="44"/>
      <c r="F14" s="44"/>
      <c r="G14" s="44"/>
      <c r="H14" s="44"/>
      <c r="I14" s="44"/>
      <c r="J14" s="44"/>
    </row>
    <row r="15" spans="2:10" ht="15">
      <c r="B15" s="44"/>
      <c r="C15" s="44"/>
      <c r="D15" s="44"/>
      <c r="E15" s="44"/>
      <c r="F15" s="44"/>
      <c r="G15" s="44"/>
      <c r="H15" s="44"/>
      <c r="I15" s="44"/>
      <c r="J15" s="44"/>
    </row>
  </sheetData>
  <sheetProtection password="CC06" sheet="1" objects="1" scenarios="1"/>
  <mergeCells count="2">
    <mergeCell ref="B2:F2"/>
    <mergeCell ref="B3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6"/>
  <sheetViews>
    <sheetView workbookViewId="0" topLeftCell="A1">
      <selection activeCell="E11" sqref="E11"/>
    </sheetView>
  </sheetViews>
  <sheetFormatPr defaultColWidth="9.140625" defaultRowHeight="15"/>
  <cols>
    <col min="1" max="1" width="2.8515625" style="0" customWidth="1"/>
    <col min="2" max="2" width="111.421875" style="0" bestFit="1" customWidth="1"/>
    <col min="3" max="3" width="10.28125" style="0" customWidth="1"/>
    <col min="4" max="4" width="13.421875" style="0" customWidth="1"/>
    <col min="5" max="5" width="14.8515625" style="0" customWidth="1"/>
    <col min="6" max="6" width="19.28125" style="0" customWidth="1"/>
  </cols>
  <sheetData>
    <row r="1" spans="2:10" ht="15.75" thickBot="1">
      <c r="B1" s="1" t="s">
        <v>151</v>
      </c>
      <c r="C1" s="1"/>
      <c r="D1" s="1"/>
      <c r="F1" s="2" t="s">
        <v>37</v>
      </c>
      <c r="G1" s="1"/>
      <c r="H1" s="1"/>
      <c r="I1" s="1"/>
      <c r="J1" s="1"/>
    </row>
    <row r="2" spans="2:10" ht="20.25">
      <c r="B2" s="110" t="s">
        <v>40</v>
      </c>
      <c r="C2" s="111"/>
      <c r="D2" s="111"/>
      <c r="E2" s="111"/>
      <c r="F2" s="112"/>
      <c r="G2" s="1"/>
      <c r="H2" s="1"/>
      <c r="I2" s="1"/>
      <c r="J2" s="1"/>
    </row>
    <row r="3" spans="2:10" ht="21" thickBot="1">
      <c r="B3" s="113" t="s">
        <v>2</v>
      </c>
      <c r="C3" s="114"/>
      <c r="D3" s="114"/>
      <c r="E3" s="114"/>
      <c r="F3" s="115"/>
      <c r="G3" s="1"/>
      <c r="H3" s="1"/>
      <c r="I3" s="1"/>
      <c r="J3" s="1"/>
    </row>
    <row r="4" spans="2:10" ht="57.75" thickBot="1">
      <c r="B4" s="3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1"/>
      <c r="H4" s="1"/>
      <c r="I4" s="1"/>
      <c r="J4" s="1"/>
    </row>
    <row r="5" spans="2:10" ht="18.75">
      <c r="B5" s="8" t="s">
        <v>8</v>
      </c>
      <c r="C5" s="9"/>
      <c r="D5" s="9"/>
      <c r="E5" s="9"/>
      <c r="F5" s="10"/>
      <c r="G5" s="1"/>
      <c r="H5" s="1"/>
      <c r="I5" s="1"/>
      <c r="J5" s="1"/>
    </row>
    <row r="6" spans="2:10" ht="15">
      <c r="B6" s="11" t="s">
        <v>344</v>
      </c>
      <c r="C6" s="6" t="s">
        <v>9</v>
      </c>
      <c r="D6" s="6">
        <v>1</v>
      </c>
      <c r="E6" s="109"/>
      <c r="F6" s="12">
        <f>D6*E6*4</f>
        <v>0</v>
      </c>
      <c r="G6" s="1"/>
      <c r="H6" s="1"/>
      <c r="I6" s="1"/>
      <c r="J6" s="1"/>
    </row>
    <row r="7" spans="2:10" ht="15">
      <c r="B7" s="11" t="s">
        <v>10</v>
      </c>
      <c r="C7" s="6" t="s">
        <v>11</v>
      </c>
      <c r="D7" s="6">
        <v>30</v>
      </c>
      <c r="E7" s="109"/>
      <c r="F7" s="12">
        <f aca="true" t="shared" si="0" ref="F7:F8">D7*E7*4</f>
        <v>0</v>
      </c>
      <c r="G7" s="1"/>
      <c r="H7" s="1"/>
      <c r="I7" s="1"/>
      <c r="J7" s="1"/>
    </row>
    <row r="8" spans="2:10" ht="15">
      <c r="B8" s="11" t="s">
        <v>359</v>
      </c>
      <c r="C8" s="6" t="s">
        <v>260</v>
      </c>
      <c r="D8" s="6">
        <v>1</v>
      </c>
      <c r="E8" s="109"/>
      <c r="F8" s="12">
        <f t="shared" si="0"/>
        <v>0</v>
      </c>
      <c r="G8" s="1"/>
      <c r="H8" s="1"/>
      <c r="I8" s="1"/>
      <c r="J8" s="1"/>
    </row>
    <row r="9" spans="2:10" ht="15.75" thickBot="1">
      <c r="B9" s="29" t="s">
        <v>12</v>
      </c>
      <c r="C9" s="7"/>
      <c r="D9" s="7"/>
      <c r="E9" s="80"/>
      <c r="F9" s="30">
        <f>SUM(F6:F8)</f>
        <v>0</v>
      </c>
      <c r="G9" s="1"/>
      <c r="H9" s="1"/>
      <c r="I9" s="1"/>
      <c r="J9" s="1"/>
    </row>
    <row r="10" spans="2:10" ht="18.75">
      <c r="B10" s="8" t="s">
        <v>14</v>
      </c>
      <c r="C10" s="9"/>
      <c r="D10" s="9"/>
      <c r="E10" s="78"/>
      <c r="F10" s="31"/>
      <c r="G10" s="1"/>
      <c r="H10" s="1"/>
      <c r="I10" s="1"/>
      <c r="J10" s="1"/>
    </row>
    <row r="11" spans="2:10" ht="15">
      <c r="B11" s="11" t="s">
        <v>320</v>
      </c>
      <c r="C11" s="6" t="s">
        <v>13</v>
      </c>
      <c r="D11" s="6">
        <v>5</v>
      </c>
      <c r="E11" s="109"/>
      <c r="F11" s="12">
        <f>D11*E11*4</f>
        <v>0</v>
      </c>
      <c r="G11" s="1"/>
      <c r="H11" s="1"/>
      <c r="I11" s="1"/>
      <c r="J11" s="1"/>
    </row>
    <row r="12" spans="2:10" ht="15.75" thickBot="1">
      <c r="B12" s="13" t="s">
        <v>15</v>
      </c>
      <c r="C12" s="14"/>
      <c r="D12" s="14"/>
      <c r="E12" s="77"/>
      <c r="F12" s="15">
        <f>SUM(F11:F11)</f>
        <v>0</v>
      </c>
      <c r="G12" s="1"/>
      <c r="H12" s="1"/>
      <c r="I12" s="1"/>
      <c r="J12" s="1"/>
    </row>
    <row r="13" spans="2:10" ht="19.5" thickBot="1">
      <c r="B13" s="16" t="s">
        <v>276</v>
      </c>
      <c r="C13" s="17"/>
      <c r="D13" s="17"/>
      <c r="E13" s="79"/>
      <c r="F13" s="18">
        <f>SUM(F12,F9)</f>
        <v>0</v>
      </c>
      <c r="G13" s="1"/>
      <c r="H13" s="1"/>
      <c r="I13" s="1"/>
      <c r="J13" s="1"/>
    </row>
    <row r="14" spans="2:10" ht="15">
      <c r="B14" s="1"/>
      <c r="C14" s="1"/>
      <c r="D14" s="1"/>
      <c r="E14" s="1"/>
      <c r="F14" s="1"/>
      <c r="G14" s="1"/>
      <c r="H14" s="1"/>
      <c r="I14" s="1"/>
      <c r="J14" s="1"/>
    </row>
    <row r="15" spans="2:10" ht="15">
      <c r="B15" s="44" t="s">
        <v>403</v>
      </c>
      <c r="C15" s="1"/>
      <c r="D15" s="1"/>
      <c r="E15" s="1"/>
      <c r="F15" s="1"/>
      <c r="G15" s="1"/>
      <c r="H15" s="1"/>
      <c r="I15" s="1"/>
      <c r="J15" s="1"/>
    </row>
    <row r="16" spans="2:10" ht="15">
      <c r="B16" s="1"/>
      <c r="C16" s="1"/>
      <c r="D16" s="1"/>
      <c r="E16" s="1"/>
      <c r="F16" s="1"/>
      <c r="G16" s="1"/>
      <c r="H16" s="1"/>
      <c r="I16" s="1"/>
      <c r="J16" s="1"/>
    </row>
  </sheetData>
  <sheetProtection password="CC06" sheet="1" objects="1" scenarios="1"/>
  <mergeCells count="2">
    <mergeCell ref="B2:F2"/>
    <mergeCell ref="B3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6"/>
  <sheetViews>
    <sheetView workbookViewId="0" topLeftCell="A1">
      <selection activeCell="E11" sqref="E11"/>
    </sheetView>
  </sheetViews>
  <sheetFormatPr defaultColWidth="9.140625" defaultRowHeight="15"/>
  <cols>
    <col min="1" max="1" width="2.8515625" style="67" customWidth="1"/>
    <col min="2" max="2" width="111.421875" style="67" bestFit="1" customWidth="1"/>
    <col min="3" max="3" width="10.28125" style="67" customWidth="1"/>
    <col min="4" max="4" width="13.421875" style="67" customWidth="1"/>
    <col min="5" max="5" width="14.8515625" style="67" customWidth="1"/>
    <col min="6" max="6" width="19.28125" style="67" customWidth="1"/>
    <col min="7" max="16384" width="9.140625" style="67" customWidth="1"/>
  </cols>
  <sheetData>
    <row r="1" spans="2:10" ht="15.75" thickBot="1">
      <c r="B1" s="21" t="s">
        <v>151</v>
      </c>
      <c r="C1" s="21"/>
      <c r="D1" s="21"/>
      <c r="F1" s="22" t="s">
        <v>36</v>
      </c>
      <c r="G1" s="21"/>
      <c r="H1" s="21"/>
      <c r="I1" s="21"/>
      <c r="J1" s="21"/>
    </row>
    <row r="2" spans="2:10" ht="20.25">
      <c r="B2" s="116" t="s">
        <v>41</v>
      </c>
      <c r="C2" s="122"/>
      <c r="D2" s="122"/>
      <c r="E2" s="122"/>
      <c r="F2" s="123"/>
      <c r="G2" s="21"/>
      <c r="H2" s="21"/>
      <c r="I2" s="21"/>
      <c r="J2" s="21"/>
    </row>
    <row r="3" spans="2:10" ht="21" thickBot="1">
      <c r="B3" s="119" t="s">
        <v>2</v>
      </c>
      <c r="C3" s="124"/>
      <c r="D3" s="124"/>
      <c r="E3" s="124"/>
      <c r="F3" s="125"/>
      <c r="G3" s="21"/>
      <c r="H3" s="21"/>
      <c r="I3" s="21"/>
      <c r="J3" s="21"/>
    </row>
    <row r="4" spans="2:10" ht="57.75" thickBot="1">
      <c r="B4" s="56" t="s">
        <v>3</v>
      </c>
      <c r="C4" s="57" t="s">
        <v>4</v>
      </c>
      <c r="D4" s="57" t="s">
        <v>5</v>
      </c>
      <c r="E4" s="57" t="s">
        <v>6</v>
      </c>
      <c r="F4" s="58" t="s">
        <v>7</v>
      </c>
      <c r="G4" s="21"/>
      <c r="H4" s="21"/>
      <c r="I4" s="21"/>
      <c r="J4" s="21"/>
    </row>
    <row r="5" spans="2:10" ht="18.75">
      <c r="B5" s="53" t="s">
        <v>8</v>
      </c>
      <c r="C5" s="23"/>
      <c r="D5" s="23"/>
      <c r="E5" s="23"/>
      <c r="F5" s="24"/>
      <c r="G5" s="21"/>
      <c r="H5" s="21"/>
      <c r="I5" s="21"/>
      <c r="J5" s="21"/>
    </row>
    <row r="6" spans="2:10" ht="15">
      <c r="B6" s="20" t="s">
        <v>360</v>
      </c>
      <c r="C6" s="25" t="s">
        <v>9</v>
      </c>
      <c r="D6" s="25">
        <v>1</v>
      </c>
      <c r="E6" s="138"/>
      <c r="F6" s="26">
        <f>D6*E6*4</f>
        <v>0</v>
      </c>
      <c r="G6" s="21"/>
      <c r="H6" s="21"/>
      <c r="I6" s="21"/>
      <c r="J6" s="21"/>
    </row>
    <row r="7" spans="2:10" ht="15">
      <c r="B7" s="20" t="s">
        <v>361</v>
      </c>
      <c r="C7" s="25" t="s">
        <v>9</v>
      </c>
      <c r="D7" s="25">
        <v>1</v>
      </c>
      <c r="E7" s="138"/>
      <c r="F7" s="26">
        <f aca="true" t="shared" si="0" ref="F7:F8">D7*E7*4</f>
        <v>0</v>
      </c>
      <c r="G7" s="21"/>
      <c r="H7" s="21"/>
      <c r="I7" s="21"/>
      <c r="J7" s="21"/>
    </row>
    <row r="8" spans="2:10" ht="15">
      <c r="B8" s="20" t="s">
        <v>318</v>
      </c>
      <c r="C8" s="25" t="s">
        <v>11</v>
      </c>
      <c r="D8" s="25">
        <v>30</v>
      </c>
      <c r="E8" s="138"/>
      <c r="F8" s="26">
        <f t="shared" si="0"/>
        <v>0</v>
      </c>
      <c r="G8" s="21"/>
      <c r="H8" s="21"/>
      <c r="I8" s="21"/>
      <c r="J8" s="21"/>
    </row>
    <row r="9" spans="2:10" ht="15.75" thickBot="1">
      <c r="B9" s="59" t="s">
        <v>12</v>
      </c>
      <c r="C9" s="28"/>
      <c r="D9" s="28"/>
      <c r="E9" s="94"/>
      <c r="F9" s="60">
        <f>SUM(F6:F8)</f>
        <v>0</v>
      </c>
      <c r="G9" s="21"/>
      <c r="H9" s="21"/>
      <c r="I9" s="21"/>
      <c r="J9" s="21"/>
    </row>
    <row r="10" spans="2:10" ht="18.75">
      <c r="B10" s="53" t="s">
        <v>14</v>
      </c>
      <c r="C10" s="23"/>
      <c r="D10" s="23"/>
      <c r="E10" s="95"/>
      <c r="F10" s="61"/>
      <c r="G10" s="21"/>
      <c r="H10" s="21"/>
      <c r="I10" s="21"/>
      <c r="J10" s="21"/>
    </row>
    <row r="11" spans="2:10" ht="15">
      <c r="B11" s="20" t="s">
        <v>320</v>
      </c>
      <c r="C11" s="25" t="s">
        <v>13</v>
      </c>
      <c r="D11" s="25">
        <v>5</v>
      </c>
      <c r="E11" s="138"/>
      <c r="F11" s="26">
        <f>D11*E11*4</f>
        <v>0</v>
      </c>
      <c r="G11" s="21"/>
      <c r="H11" s="21"/>
      <c r="I11" s="21"/>
      <c r="J11" s="21"/>
    </row>
    <row r="12" spans="2:10" ht="15.75" thickBot="1">
      <c r="B12" s="62" t="s">
        <v>15</v>
      </c>
      <c r="C12" s="27"/>
      <c r="D12" s="27"/>
      <c r="E12" s="98"/>
      <c r="F12" s="63">
        <f>SUM(F11:F11)</f>
        <v>0</v>
      </c>
      <c r="G12" s="21"/>
      <c r="H12" s="21"/>
      <c r="I12" s="21"/>
      <c r="J12" s="21"/>
    </row>
    <row r="13" spans="2:10" ht="19.5" thickBot="1">
      <c r="B13" s="64" t="s">
        <v>276</v>
      </c>
      <c r="C13" s="65"/>
      <c r="D13" s="65"/>
      <c r="E13" s="99"/>
      <c r="F13" s="66">
        <f>SUM(F12,F9)</f>
        <v>0</v>
      </c>
      <c r="G13" s="21"/>
      <c r="H13" s="21"/>
      <c r="I13" s="21"/>
      <c r="J13" s="21"/>
    </row>
    <row r="14" spans="2:10" ht="15">
      <c r="B14" s="21"/>
      <c r="C14" s="21"/>
      <c r="D14" s="21"/>
      <c r="E14" s="21"/>
      <c r="F14" s="21"/>
      <c r="G14" s="21"/>
      <c r="H14" s="21"/>
      <c r="I14" s="21"/>
      <c r="J14" s="21"/>
    </row>
    <row r="15" spans="2:10" ht="15">
      <c r="B15" s="21"/>
      <c r="C15" s="21"/>
      <c r="D15" s="21"/>
      <c r="E15" s="21"/>
      <c r="F15" s="21"/>
      <c r="G15" s="21"/>
      <c r="H15" s="21"/>
      <c r="I15" s="21"/>
      <c r="J15" s="21"/>
    </row>
    <row r="16" spans="2:10" ht="15">
      <c r="B16" s="44" t="s">
        <v>403</v>
      </c>
      <c r="C16" s="21"/>
      <c r="D16" s="21"/>
      <c r="E16" s="21"/>
      <c r="F16" s="21"/>
      <c r="G16" s="21"/>
      <c r="H16" s="21"/>
      <c r="I16" s="21"/>
      <c r="J16" s="21"/>
    </row>
  </sheetData>
  <sheetProtection password="CC06" sheet="1" objects="1" scenarios="1"/>
  <mergeCells count="2">
    <mergeCell ref="B2:F2"/>
    <mergeCell ref="B3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workbookViewId="0" topLeftCell="A1">
      <selection activeCell="E12" sqref="E12:E13"/>
    </sheetView>
  </sheetViews>
  <sheetFormatPr defaultColWidth="9.140625" defaultRowHeight="15"/>
  <cols>
    <col min="1" max="1" width="2.8515625" style="67" customWidth="1"/>
    <col min="2" max="2" width="111.421875" style="67" bestFit="1" customWidth="1"/>
    <col min="3" max="3" width="10.28125" style="67" customWidth="1"/>
    <col min="4" max="4" width="13.421875" style="67" customWidth="1"/>
    <col min="5" max="5" width="14.8515625" style="67" customWidth="1"/>
    <col min="6" max="6" width="19.28125" style="67" customWidth="1"/>
    <col min="7" max="16384" width="9.140625" style="67" customWidth="1"/>
  </cols>
  <sheetData>
    <row r="1" spans="2:10" ht="15.75" thickBot="1">
      <c r="B1" s="21" t="s">
        <v>151</v>
      </c>
      <c r="C1" s="21"/>
      <c r="D1" s="21"/>
      <c r="F1" s="22" t="s">
        <v>35</v>
      </c>
      <c r="G1" s="21"/>
      <c r="H1" s="21"/>
      <c r="I1" s="21"/>
      <c r="J1" s="21"/>
    </row>
    <row r="2" spans="2:10" ht="20.25">
      <c r="B2" s="116" t="s">
        <v>42</v>
      </c>
      <c r="C2" s="122"/>
      <c r="D2" s="122"/>
      <c r="E2" s="122"/>
      <c r="F2" s="123"/>
      <c r="G2" s="21"/>
      <c r="H2" s="21"/>
      <c r="I2" s="21"/>
      <c r="J2" s="21"/>
    </row>
    <row r="3" spans="2:10" ht="21" thickBot="1">
      <c r="B3" s="119" t="s">
        <v>2</v>
      </c>
      <c r="C3" s="124"/>
      <c r="D3" s="124"/>
      <c r="E3" s="124"/>
      <c r="F3" s="125"/>
      <c r="G3" s="21"/>
      <c r="H3" s="21"/>
      <c r="I3" s="21"/>
      <c r="J3" s="21"/>
    </row>
    <row r="4" spans="2:10" ht="57.75" thickBot="1">
      <c r="B4" s="56" t="s">
        <v>3</v>
      </c>
      <c r="C4" s="57" t="s">
        <v>4</v>
      </c>
      <c r="D4" s="57" t="s">
        <v>5</v>
      </c>
      <c r="E4" s="57" t="s">
        <v>6</v>
      </c>
      <c r="F4" s="58" t="s">
        <v>7</v>
      </c>
      <c r="G4" s="21"/>
      <c r="H4" s="21"/>
      <c r="I4" s="21"/>
      <c r="J4" s="21"/>
    </row>
    <row r="5" spans="2:10" ht="18.75">
      <c r="B5" s="53" t="s">
        <v>8</v>
      </c>
      <c r="C5" s="23"/>
      <c r="D5" s="23"/>
      <c r="E5" s="23"/>
      <c r="F5" s="24"/>
      <c r="G5" s="21"/>
      <c r="H5" s="21"/>
      <c r="I5" s="21"/>
      <c r="J5" s="21"/>
    </row>
    <row r="6" spans="2:10" ht="15">
      <c r="B6" s="20" t="s">
        <v>362</v>
      </c>
      <c r="C6" s="25" t="s">
        <v>9</v>
      </c>
      <c r="D6" s="25">
        <v>2</v>
      </c>
      <c r="E6" s="210"/>
      <c r="F6" s="100">
        <f>D6*E6*4</f>
        <v>0</v>
      </c>
      <c r="G6" s="21"/>
      <c r="H6" s="21"/>
      <c r="I6" s="21"/>
      <c r="J6" s="21"/>
    </row>
    <row r="7" spans="2:10" ht="15">
      <c r="B7" s="20" t="s">
        <v>363</v>
      </c>
      <c r="C7" s="25" t="s">
        <v>9</v>
      </c>
      <c r="D7" s="25">
        <v>1</v>
      </c>
      <c r="E7" s="210"/>
      <c r="F7" s="100">
        <f aca="true" t="shared" si="0" ref="F7:F9">D7*E7*4</f>
        <v>0</v>
      </c>
      <c r="G7" s="21"/>
      <c r="H7" s="21"/>
      <c r="I7" s="21"/>
      <c r="J7" s="21"/>
    </row>
    <row r="8" spans="2:10" ht="15">
      <c r="B8" s="20" t="s">
        <v>318</v>
      </c>
      <c r="C8" s="25" t="s">
        <v>11</v>
      </c>
      <c r="D8" s="25">
        <v>30</v>
      </c>
      <c r="E8" s="210"/>
      <c r="F8" s="100">
        <f t="shared" si="0"/>
        <v>0</v>
      </c>
      <c r="G8" s="21"/>
      <c r="H8" s="21"/>
      <c r="I8" s="21"/>
      <c r="J8" s="21"/>
    </row>
    <row r="9" spans="2:10" ht="15">
      <c r="B9" s="20" t="s">
        <v>319</v>
      </c>
      <c r="C9" s="25" t="s">
        <v>11</v>
      </c>
      <c r="D9" s="25">
        <v>6</v>
      </c>
      <c r="E9" s="210"/>
      <c r="F9" s="100">
        <f t="shared" si="0"/>
        <v>0</v>
      </c>
      <c r="G9" s="21"/>
      <c r="H9" s="21"/>
      <c r="I9" s="21"/>
      <c r="J9" s="21"/>
    </row>
    <row r="10" spans="2:10" ht="15.75" thickBot="1">
      <c r="B10" s="59" t="s">
        <v>12</v>
      </c>
      <c r="C10" s="28"/>
      <c r="D10" s="28"/>
      <c r="E10" s="101"/>
      <c r="F10" s="102">
        <f>SUM(F6:F9)</f>
        <v>0</v>
      </c>
      <c r="G10" s="21"/>
      <c r="H10" s="21"/>
      <c r="I10" s="21"/>
      <c r="J10" s="21"/>
    </row>
    <row r="11" spans="2:10" ht="18.75">
      <c r="B11" s="53" t="s">
        <v>14</v>
      </c>
      <c r="C11" s="23"/>
      <c r="D11" s="23"/>
      <c r="E11" s="103"/>
      <c r="F11" s="104"/>
      <c r="G11" s="21"/>
      <c r="H11" s="21"/>
      <c r="I11" s="21"/>
      <c r="J11" s="21"/>
    </row>
    <row r="12" spans="2:10" ht="15">
      <c r="B12" s="20" t="s">
        <v>320</v>
      </c>
      <c r="C12" s="25" t="s">
        <v>13</v>
      </c>
      <c r="D12" s="25">
        <v>5</v>
      </c>
      <c r="E12" s="210"/>
      <c r="F12" s="100">
        <f>D12*E12*4</f>
        <v>0</v>
      </c>
      <c r="G12" s="21"/>
      <c r="H12" s="21"/>
      <c r="I12" s="21"/>
      <c r="J12" s="21"/>
    </row>
    <row r="13" spans="2:10" ht="15.75" thickBot="1">
      <c r="B13" s="68" t="s">
        <v>321</v>
      </c>
      <c r="C13" s="27" t="s">
        <v>13</v>
      </c>
      <c r="D13" s="27">
        <v>1</v>
      </c>
      <c r="E13" s="211"/>
      <c r="F13" s="100">
        <f>D13*E13*4</f>
        <v>0</v>
      </c>
      <c r="G13" s="21"/>
      <c r="H13" s="21"/>
      <c r="I13" s="21"/>
      <c r="J13" s="21"/>
    </row>
    <row r="14" spans="2:10" ht="15.75" thickBot="1">
      <c r="B14" s="69" t="s">
        <v>15</v>
      </c>
      <c r="C14" s="70"/>
      <c r="D14" s="70"/>
      <c r="E14" s="105"/>
      <c r="F14" s="106">
        <f>SUM(F12:F13)</f>
        <v>0</v>
      </c>
      <c r="G14" s="21"/>
      <c r="H14" s="21"/>
      <c r="I14" s="21"/>
      <c r="J14" s="21"/>
    </row>
    <row r="15" spans="2:10" ht="19.5" thickBot="1">
      <c r="B15" s="64" t="s">
        <v>276</v>
      </c>
      <c r="C15" s="65"/>
      <c r="D15" s="65"/>
      <c r="E15" s="107"/>
      <c r="F15" s="108">
        <f>SUM(F14,F10)</f>
        <v>0</v>
      </c>
      <c r="G15" s="21"/>
      <c r="H15" s="21"/>
      <c r="I15" s="21"/>
      <c r="J15" s="21"/>
    </row>
    <row r="16" spans="2:10" ht="15">
      <c r="B16" s="21"/>
      <c r="C16" s="21"/>
      <c r="D16" s="21"/>
      <c r="E16" s="21"/>
      <c r="F16" s="21"/>
      <c r="G16" s="21"/>
      <c r="H16" s="21"/>
      <c r="I16" s="21"/>
      <c r="J16" s="21"/>
    </row>
    <row r="17" spans="2:10" ht="15">
      <c r="B17" s="44" t="s">
        <v>403</v>
      </c>
      <c r="C17" s="21"/>
      <c r="D17" s="21"/>
      <c r="E17" s="21"/>
      <c r="F17" s="21"/>
      <c r="G17" s="21"/>
      <c r="H17" s="21"/>
      <c r="I17" s="21"/>
      <c r="J17" s="21"/>
    </row>
    <row r="18" spans="2:10" ht="15">
      <c r="B18" s="21"/>
      <c r="C18" s="21"/>
      <c r="D18" s="21"/>
      <c r="E18" s="21"/>
      <c r="F18" s="21"/>
      <c r="G18" s="21"/>
      <c r="H18" s="21"/>
      <c r="I18" s="21"/>
      <c r="J18" s="21"/>
    </row>
  </sheetData>
  <sheetProtection password="CC06" sheet="1" objects="1" scenarios="1"/>
  <mergeCells count="2">
    <mergeCell ref="B2:F2"/>
    <mergeCell ref="B3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2"/>
  <sheetViews>
    <sheetView workbookViewId="0" topLeftCell="B1">
      <selection activeCell="E27" sqref="E27:E28"/>
    </sheetView>
  </sheetViews>
  <sheetFormatPr defaultColWidth="9.140625" defaultRowHeight="15"/>
  <cols>
    <col min="1" max="1" width="2.8515625" style="128" customWidth="1"/>
    <col min="2" max="2" width="122.00390625" style="128" customWidth="1"/>
    <col min="3" max="3" width="10.28125" style="128" customWidth="1"/>
    <col min="4" max="4" width="13.421875" style="128" customWidth="1"/>
    <col min="5" max="5" width="14.8515625" style="128" customWidth="1"/>
    <col min="6" max="6" width="19.28125" style="128" customWidth="1"/>
    <col min="7" max="16384" width="9.140625" style="128" customWidth="1"/>
  </cols>
  <sheetData>
    <row r="1" spans="2:10" ht="15.75" thickBot="1">
      <c r="B1" s="177" t="s">
        <v>151</v>
      </c>
      <c r="C1" s="177"/>
      <c r="D1" s="177"/>
      <c r="F1" s="180" t="s">
        <v>34</v>
      </c>
      <c r="G1" s="177"/>
      <c r="H1" s="177"/>
      <c r="I1" s="177"/>
      <c r="J1" s="177"/>
    </row>
    <row r="2" spans="2:10" ht="20.25">
      <c r="B2" s="181" t="s">
        <v>43</v>
      </c>
      <c r="C2" s="182"/>
      <c r="D2" s="182"/>
      <c r="E2" s="182"/>
      <c r="F2" s="183"/>
      <c r="G2" s="177"/>
      <c r="H2" s="177"/>
      <c r="I2" s="177"/>
      <c r="J2" s="177"/>
    </row>
    <row r="3" spans="2:10" ht="21" thickBot="1">
      <c r="B3" s="184" t="s">
        <v>2</v>
      </c>
      <c r="C3" s="185"/>
      <c r="D3" s="185"/>
      <c r="E3" s="185"/>
      <c r="F3" s="186"/>
      <c r="G3" s="177"/>
      <c r="H3" s="177"/>
      <c r="I3" s="177"/>
      <c r="J3" s="177"/>
    </row>
    <row r="4" spans="2:10" ht="57.75" thickBot="1">
      <c r="B4" s="187" t="s">
        <v>3</v>
      </c>
      <c r="C4" s="188" t="s">
        <v>4</v>
      </c>
      <c r="D4" s="188" t="s">
        <v>5</v>
      </c>
      <c r="E4" s="188" t="s">
        <v>6</v>
      </c>
      <c r="F4" s="189" t="s">
        <v>7</v>
      </c>
      <c r="G4" s="177"/>
      <c r="H4" s="177"/>
      <c r="I4" s="177"/>
      <c r="J4" s="177"/>
    </row>
    <row r="5" spans="2:10" ht="18.75">
      <c r="B5" s="190" t="s">
        <v>8</v>
      </c>
      <c r="C5" s="191"/>
      <c r="D5" s="191"/>
      <c r="E5" s="191"/>
      <c r="F5" s="192"/>
      <c r="G5" s="177"/>
      <c r="H5" s="177"/>
      <c r="I5" s="177"/>
      <c r="J5" s="177"/>
    </row>
    <row r="6" spans="2:10" ht="15">
      <c r="B6" s="212" t="s">
        <v>364</v>
      </c>
      <c r="C6" s="155" t="s">
        <v>9</v>
      </c>
      <c r="D6" s="158">
        <v>1</v>
      </c>
      <c r="E6" s="214"/>
      <c r="F6" s="213">
        <f>PRODUCT(D6*E6*4)</f>
        <v>0</v>
      </c>
      <c r="G6" s="177"/>
      <c r="H6" s="177"/>
      <c r="I6" s="177"/>
      <c r="J6" s="177"/>
    </row>
    <row r="7" spans="2:10" ht="15">
      <c r="B7" s="212" t="s">
        <v>365</v>
      </c>
      <c r="C7" s="155" t="s">
        <v>9</v>
      </c>
      <c r="D7" s="158">
        <v>1</v>
      </c>
      <c r="E7" s="214"/>
      <c r="F7" s="213">
        <f aca="true" t="shared" si="0" ref="F7:F24">PRODUCT(D7*E7*4)</f>
        <v>0</v>
      </c>
      <c r="G7" s="177"/>
      <c r="H7" s="177"/>
      <c r="I7" s="177"/>
      <c r="J7" s="177"/>
    </row>
    <row r="8" spans="2:10" ht="15">
      <c r="B8" s="212" t="s">
        <v>366</v>
      </c>
      <c r="C8" s="155" t="s">
        <v>9</v>
      </c>
      <c r="D8" s="158">
        <v>1</v>
      </c>
      <c r="E8" s="214"/>
      <c r="F8" s="213">
        <f t="shared" si="0"/>
        <v>0</v>
      </c>
      <c r="G8" s="177"/>
      <c r="H8" s="177"/>
      <c r="I8" s="177"/>
      <c r="J8" s="177"/>
    </row>
    <row r="9" spans="2:10" ht="15">
      <c r="B9" s="212" t="s">
        <v>367</v>
      </c>
      <c r="C9" s="155" t="s">
        <v>9</v>
      </c>
      <c r="D9" s="158">
        <v>1</v>
      </c>
      <c r="E9" s="214"/>
      <c r="F9" s="213">
        <f t="shared" si="0"/>
        <v>0</v>
      </c>
      <c r="G9" s="177"/>
      <c r="H9" s="177"/>
      <c r="I9" s="177"/>
      <c r="J9" s="177"/>
    </row>
    <row r="10" spans="2:10" ht="15">
      <c r="B10" s="154" t="s">
        <v>368</v>
      </c>
      <c r="C10" s="155" t="s">
        <v>9</v>
      </c>
      <c r="D10" s="158">
        <v>1</v>
      </c>
      <c r="E10" s="214"/>
      <c r="F10" s="213">
        <f t="shared" si="0"/>
        <v>0</v>
      </c>
      <c r="G10" s="177"/>
      <c r="H10" s="177"/>
      <c r="I10" s="177"/>
      <c r="J10" s="177"/>
    </row>
    <row r="11" spans="2:10" ht="15">
      <c r="B11" s="154" t="s">
        <v>369</v>
      </c>
      <c r="C11" s="155" t="s">
        <v>9</v>
      </c>
      <c r="D11" s="158">
        <v>1</v>
      </c>
      <c r="E11" s="214"/>
      <c r="F11" s="213">
        <f t="shared" si="0"/>
        <v>0</v>
      </c>
      <c r="G11" s="177"/>
      <c r="H11" s="177"/>
      <c r="I11" s="177"/>
      <c r="J11" s="177"/>
    </row>
    <row r="12" spans="2:10" ht="15">
      <c r="B12" s="154" t="s">
        <v>370</v>
      </c>
      <c r="C12" s="155" t="s">
        <v>9</v>
      </c>
      <c r="D12" s="158">
        <v>12</v>
      </c>
      <c r="E12" s="214"/>
      <c r="F12" s="213">
        <f t="shared" si="0"/>
        <v>0</v>
      </c>
      <c r="G12" s="177"/>
      <c r="H12" s="177"/>
      <c r="I12" s="177"/>
      <c r="J12" s="177"/>
    </row>
    <row r="13" spans="2:10" ht="15">
      <c r="B13" s="212" t="s">
        <v>371</v>
      </c>
      <c r="C13" s="155" t="s">
        <v>9</v>
      </c>
      <c r="D13" s="159">
        <v>1</v>
      </c>
      <c r="E13" s="214"/>
      <c r="F13" s="213">
        <f t="shared" si="0"/>
        <v>0</v>
      </c>
      <c r="G13" s="177"/>
      <c r="H13" s="177"/>
      <c r="I13" s="177"/>
      <c r="J13" s="177"/>
    </row>
    <row r="14" spans="2:10" ht="15">
      <c r="B14" s="212" t="s">
        <v>372</v>
      </c>
      <c r="C14" s="155" t="s">
        <v>9</v>
      </c>
      <c r="D14" s="159">
        <v>1</v>
      </c>
      <c r="E14" s="214"/>
      <c r="F14" s="213">
        <f t="shared" si="0"/>
        <v>0</v>
      </c>
      <c r="G14" s="177"/>
      <c r="H14" s="177"/>
      <c r="I14" s="177"/>
      <c r="J14" s="177"/>
    </row>
    <row r="15" spans="2:10" ht="15">
      <c r="B15" s="212" t="s">
        <v>373</v>
      </c>
      <c r="C15" s="155" t="s">
        <v>9</v>
      </c>
      <c r="D15" s="159">
        <v>1</v>
      </c>
      <c r="E15" s="214"/>
      <c r="F15" s="213">
        <f t="shared" si="0"/>
        <v>0</v>
      </c>
      <c r="G15" s="177"/>
      <c r="H15" s="177"/>
      <c r="I15" s="177"/>
      <c r="J15" s="177"/>
    </row>
    <row r="16" spans="2:10" ht="15">
      <c r="B16" s="212" t="s">
        <v>374</v>
      </c>
      <c r="C16" s="155" t="s">
        <v>9</v>
      </c>
      <c r="D16" s="159">
        <v>2</v>
      </c>
      <c r="E16" s="214"/>
      <c r="F16" s="213">
        <f t="shared" si="0"/>
        <v>0</v>
      </c>
      <c r="G16" s="177"/>
      <c r="H16" s="177"/>
      <c r="I16" s="177"/>
      <c r="J16" s="177"/>
    </row>
    <row r="17" spans="2:10" ht="15">
      <c r="B17" s="212" t="s">
        <v>375</v>
      </c>
      <c r="C17" s="155" t="s">
        <v>9</v>
      </c>
      <c r="D17" s="159">
        <v>2</v>
      </c>
      <c r="E17" s="214"/>
      <c r="F17" s="213">
        <f t="shared" si="0"/>
        <v>0</v>
      </c>
      <c r="G17" s="177"/>
      <c r="H17" s="177"/>
      <c r="I17" s="177"/>
      <c r="J17" s="177"/>
    </row>
    <row r="18" spans="2:10" ht="15">
      <c r="B18" s="212" t="s">
        <v>376</v>
      </c>
      <c r="C18" s="155" t="s">
        <v>9</v>
      </c>
      <c r="D18" s="159">
        <v>1</v>
      </c>
      <c r="E18" s="214"/>
      <c r="F18" s="213">
        <f t="shared" si="0"/>
        <v>0</v>
      </c>
      <c r="G18" s="177"/>
      <c r="H18" s="177"/>
      <c r="I18" s="177"/>
      <c r="J18" s="177"/>
    </row>
    <row r="19" spans="2:10" ht="15">
      <c r="B19" s="212" t="s">
        <v>377</v>
      </c>
      <c r="C19" s="155" t="s">
        <v>9</v>
      </c>
      <c r="D19" s="159">
        <v>1</v>
      </c>
      <c r="E19" s="214"/>
      <c r="F19" s="213">
        <f t="shared" si="0"/>
        <v>0</v>
      </c>
      <c r="G19" s="177"/>
      <c r="H19" s="177"/>
      <c r="I19" s="177"/>
      <c r="J19" s="177"/>
    </row>
    <row r="20" spans="2:10" ht="15">
      <c r="B20" s="212" t="s">
        <v>378</v>
      </c>
      <c r="C20" s="155" t="s">
        <v>9</v>
      </c>
      <c r="D20" s="159">
        <v>1</v>
      </c>
      <c r="E20" s="214"/>
      <c r="F20" s="213">
        <f t="shared" si="0"/>
        <v>0</v>
      </c>
      <c r="G20" s="177"/>
      <c r="H20" s="177"/>
      <c r="I20" s="177"/>
      <c r="J20" s="177"/>
    </row>
    <row r="21" spans="2:10" ht="15">
      <c r="B21" s="212" t="s">
        <v>379</v>
      </c>
      <c r="C21" s="155" t="s">
        <v>9</v>
      </c>
      <c r="D21" s="159">
        <v>1</v>
      </c>
      <c r="E21" s="214"/>
      <c r="F21" s="213">
        <f t="shared" si="0"/>
        <v>0</v>
      </c>
      <c r="G21" s="177"/>
      <c r="H21" s="177"/>
      <c r="I21" s="177"/>
      <c r="J21" s="177"/>
    </row>
    <row r="22" spans="2:10" ht="15">
      <c r="B22" s="212" t="s">
        <v>380</v>
      </c>
      <c r="C22" s="155" t="s">
        <v>9</v>
      </c>
      <c r="D22" s="159">
        <v>12</v>
      </c>
      <c r="E22" s="214"/>
      <c r="F22" s="213">
        <f t="shared" si="0"/>
        <v>0</v>
      </c>
      <c r="G22" s="177"/>
      <c r="H22" s="177"/>
      <c r="I22" s="177"/>
      <c r="J22" s="177"/>
    </row>
    <row r="23" spans="2:10" ht="15">
      <c r="B23" s="161" t="s">
        <v>318</v>
      </c>
      <c r="C23" s="193" t="s">
        <v>11</v>
      </c>
      <c r="D23" s="193">
        <v>30</v>
      </c>
      <c r="E23" s="214"/>
      <c r="F23" s="213">
        <f t="shared" si="0"/>
        <v>0</v>
      </c>
      <c r="G23" s="177"/>
      <c r="H23" s="177"/>
      <c r="I23" s="177"/>
      <c r="J23" s="177"/>
    </row>
    <row r="24" spans="2:10" ht="15">
      <c r="B24" s="161" t="s">
        <v>319</v>
      </c>
      <c r="C24" s="193" t="s">
        <v>11</v>
      </c>
      <c r="D24" s="193">
        <v>6</v>
      </c>
      <c r="E24" s="214"/>
      <c r="F24" s="213">
        <f t="shared" si="0"/>
        <v>0</v>
      </c>
      <c r="G24" s="177"/>
      <c r="H24" s="177"/>
      <c r="I24" s="177"/>
      <c r="J24" s="177"/>
    </row>
    <row r="25" spans="2:10" ht="15.75" thickBot="1">
      <c r="B25" s="196" t="s">
        <v>12</v>
      </c>
      <c r="C25" s="197"/>
      <c r="D25" s="197"/>
      <c r="E25" s="198"/>
      <c r="F25" s="199">
        <f>SUM(F6:F24)</f>
        <v>0</v>
      </c>
      <c r="G25" s="177"/>
      <c r="H25" s="177"/>
      <c r="I25" s="177"/>
      <c r="J25" s="177"/>
    </row>
    <row r="26" spans="2:10" ht="18.75">
      <c r="B26" s="190" t="s">
        <v>14</v>
      </c>
      <c r="C26" s="191"/>
      <c r="D26" s="191"/>
      <c r="E26" s="200"/>
      <c r="F26" s="201"/>
      <c r="G26" s="177"/>
      <c r="H26" s="177"/>
      <c r="I26" s="177"/>
      <c r="J26" s="177"/>
    </row>
    <row r="27" spans="2:10" ht="15">
      <c r="B27" s="195" t="s">
        <v>320</v>
      </c>
      <c r="C27" s="193" t="s">
        <v>13</v>
      </c>
      <c r="D27" s="193">
        <v>3</v>
      </c>
      <c r="E27" s="109"/>
      <c r="F27" s="194">
        <f>D27*E27*4</f>
        <v>0</v>
      </c>
      <c r="G27" s="177"/>
      <c r="H27" s="177"/>
      <c r="I27" s="177"/>
      <c r="J27" s="177"/>
    </row>
    <row r="28" spans="2:10" ht="15">
      <c r="B28" s="195" t="s">
        <v>321</v>
      </c>
      <c r="C28" s="193" t="s">
        <v>13</v>
      </c>
      <c r="D28" s="197">
        <v>1</v>
      </c>
      <c r="E28" s="137"/>
      <c r="F28" s="194">
        <f>D28*E28*4</f>
        <v>0</v>
      </c>
      <c r="G28" s="177"/>
      <c r="H28" s="177"/>
      <c r="I28" s="177"/>
      <c r="J28" s="177"/>
    </row>
    <row r="29" spans="2:10" ht="15.75" thickBot="1">
      <c r="B29" s="202" t="s">
        <v>15</v>
      </c>
      <c r="C29" s="203"/>
      <c r="D29" s="203"/>
      <c r="E29" s="204"/>
      <c r="F29" s="205">
        <f>SUM(F27:F28)</f>
        <v>0</v>
      </c>
      <c r="G29" s="177"/>
      <c r="H29" s="177"/>
      <c r="I29" s="177"/>
      <c r="J29" s="177"/>
    </row>
    <row r="30" spans="2:10" ht="19.5" thickBot="1">
      <c r="B30" s="206" t="s">
        <v>276</v>
      </c>
      <c r="C30" s="207"/>
      <c r="D30" s="207"/>
      <c r="E30" s="208"/>
      <c r="F30" s="209">
        <f>SUM(F29,F25)</f>
        <v>0</v>
      </c>
      <c r="G30" s="177"/>
      <c r="H30" s="177"/>
      <c r="I30" s="177"/>
      <c r="J30" s="177"/>
    </row>
    <row r="31" spans="2:10" ht="15">
      <c r="B31" s="177"/>
      <c r="C31" s="177"/>
      <c r="D31" s="177"/>
      <c r="E31" s="177"/>
      <c r="F31" s="177"/>
      <c r="G31" s="177"/>
      <c r="H31" s="177"/>
      <c r="I31" s="177"/>
      <c r="J31" s="177"/>
    </row>
    <row r="32" spans="2:10" ht="15">
      <c r="B32" s="177" t="s">
        <v>403</v>
      </c>
      <c r="C32" s="177"/>
      <c r="D32" s="177"/>
      <c r="E32" s="177"/>
      <c r="F32" s="177"/>
      <c r="G32" s="177"/>
      <c r="H32" s="177"/>
      <c r="I32" s="177"/>
      <c r="J32" s="177"/>
    </row>
  </sheetData>
  <sheetProtection password="CC06" sheet="1" objects="1" scenarios="1"/>
  <mergeCells count="2">
    <mergeCell ref="B2:F2"/>
    <mergeCell ref="B3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workbookViewId="0" topLeftCell="A1">
      <selection activeCell="E13" sqref="E13"/>
    </sheetView>
  </sheetViews>
  <sheetFormatPr defaultColWidth="9.140625" defaultRowHeight="15"/>
  <cols>
    <col min="1" max="1" width="2.8515625" style="128" customWidth="1"/>
    <col min="2" max="2" width="111.421875" style="128" bestFit="1" customWidth="1"/>
    <col min="3" max="3" width="10.28125" style="128" customWidth="1"/>
    <col min="4" max="4" width="13.421875" style="128" customWidth="1"/>
    <col min="5" max="5" width="14.8515625" style="128" customWidth="1"/>
    <col min="6" max="6" width="19.28125" style="128" customWidth="1"/>
    <col min="7" max="9" width="9.140625" style="128" customWidth="1"/>
    <col min="10" max="10" width="11.57421875" style="128" customWidth="1"/>
    <col min="11" max="16384" width="9.140625" style="128" customWidth="1"/>
  </cols>
  <sheetData>
    <row r="1" spans="2:10" ht="15.75" thickBot="1">
      <c r="B1" s="177" t="s">
        <v>151</v>
      </c>
      <c r="C1" s="177"/>
      <c r="D1" s="177"/>
      <c r="F1" s="180" t="s">
        <v>33</v>
      </c>
      <c r="G1" s="177"/>
      <c r="H1" s="177"/>
      <c r="I1" s="177"/>
      <c r="J1" s="177"/>
    </row>
    <row r="2" spans="2:10" ht="20.25">
      <c r="B2" s="181" t="s">
        <v>44</v>
      </c>
      <c r="C2" s="182"/>
      <c r="D2" s="182"/>
      <c r="E2" s="182"/>
      <c r="F2" s="183"/>
      <c r="G2" s="177"/>
      <c r="H2" s="177"/>
      <c r="I2" s="177"/>
      <c r="J2" s="177"/>
    </row>
    <row r="3" spans="2:10" ht="21" thickBot="1">
      <c r="B3" s="184" t="s">
        <v>2</v>
      </c>
      <c r="C3" s="185"/>
      <c r="D3" s="185"/>
      <c r="E3" s="185"/>
      <c r="F3" s="186"/>
      <c r="G3" s="177"/>
      <c r="H3" s="177"/>
      <c r="I3" s="177"/>
      <c r="J3" s="177"/>
    </row>
    <row r="4" spans="2:10" ht="57.75" thickBot="1">
      <c r="B4" s="187" t="s">
        <v>3</v>
      </c>
      <c r="C4" s="188" t="s">
        <v>4</v>
      </c>
      <c r="D4" s="188" t="s">
        <v>5</v>
      </c>
      <c r="E4" s="188" t="s">
        <v>6</v>
      </c>
      <c r="F4" s="189" t="s">
        <v>7</v>
      </c>
      <c r="G4" s="177"/>
      <c r="H4" s="177"/>
      <c r="I4" s="177"/>
      <c r="J4" s="177"/>
    </row>
    <row r="5" spans="2:9" ht="19.5" customHeight="1">
      <c r="B5" s="190" t="s">
        <v>8</v>
      </c>
      <c r="C5" s="191"/>
      <c r="D5" s="191"/>
      <c r="E5" s="191"/>
      <c r="F5" s="192"/>
      <c r="G5" s="177"/>
      <c r="H5" s="177"/>
      <c r="I5" s="177"/>
    </row>
    <row r="6" spans="2:9" ht="15" customHeight="1">
      <c r="B6" s="195" t="s">
        <v>344</v>
      </c>
      <c r="C6" s="193" t="s">
        <v>9</v>
      </c>
      <c r="D6" s="193">
        <v>2</v>
      </c>
      <c r="E6" s="109"/>
      <c r="F6" s="194">
        <f>D6*E6*4</f>
        <v>0</v>
      </c>
      <c r="G6" s="177"/>
      <c r="H6" s="177"/>
      <c r="I6" s="177"/>
    </row>
    <row r="7" spans="2:9" ht="15" customHeight="1">
      <c r="B7" s="195" t="s">
        <v>381</v>
      </c>
      <c r="C7" s="215" t="s">
        <v>45</v>
      </c>
      <c r="D7" s="158">
        <v>6</v>
      </c>
      <c r="E7" s="109"/>
      <c r="F7" s="194">
        <f aca="true" t="shared" si="0" ref="F7:F10">D7*E7*4</f>
        <v>0</v>
      </c>
      <c r="G7" s="177"/>
      <c r="H7" s="177"/>
      <c r="I7" s="177"/>
    </row>
    <row r="8" spans="2:9" ht="15" customHeight="1">
      <c r="B8" s="195" t="s">
        <v>382</v>
      </c>
      <c r="C8" s="215" t="s">
        <v>45</v>
      </c>
      <c r="D8" s="158">
        <v>3</v>
      </c>
      <c r="E8" s="109"/>
      <c r="F8" s="194">
        <f t="shared" si="0"/>
        <v>0</v>
      </c>
      <c r="G8" s="177"/>
      <c r="H8" s="177"/>
      <c r="I8" s="177"/>
    </row>
    <row r="9" spans="2:9" ht="15" customHeight="1">
      <c r="B9" s="161" t="s">
        <v>383</v>
      </c>
      <c r="C9" s="215" t="s">
        <v>45</v>
      </c>
      <c r="D9" s="158">
        <v>270</v>
      </c>
      <c r="E9" s="109"/>
      <c r="F9" s="194">
        <f t="shared" si="0"/>
        <v>0</v>
      </c>
      <c r="G9" s="177"/>
      <c r="H9" s="177"/>
      <c r="I9" s="177"/>
    </row>
    <row r="10" spans="2:9" ht="15" customHeight="1">
      <c r="B10" s="195" t="s">
        <v>318</v>
      </c>
      <c r="C10" s="193" t="s">
        <v>11</v>
      </c>
      <c r="D10" s="193">
        <v>30</v>
      </c>
      <c r="E10" s="109"/>
      <c r="F10" s="194">
        <f t="shared" si="0"/>
        <v>0</v>
      </c>
      <c r="G10" s="177"/>
      <c r="H10" s="177"/>
      <c r="I10" s="177"/>
    </row>
    <row r="11" spans="2:9" ht="15" customHeight="1" thickBot="1">
      <c r="B11" s="196" t="s">
        <v>12</v>
      </c>
      <c r="C11" s="197"/>
      <c r="D11" s="197"/>
      <c r="E11" s="198"/>
      <c r="F11" s="199">
        <f>SUM(F6:F10)</f>
        <v>0</v>
      </c>
      <c r="G11" s="177"/>
      <c r="H11" s="177"/>
      <c r="I11" s="177"/>
    </row>
    <row r="12" spans="2:9" ht="15" customHeight="1">
      <c r="B12" s="190" t="s">
        <v>14</v>
      </c>
      <c r="C12" s="191"/>
      <c r="D12" s="191"/>
      <c r="E12" s="200"/>
      <c r="F12" s="201"/>
      <c r="G12" s="177"/>
      <c r="H12" s="177"/>
      <c r="I12" s="177"/>
    </row>
    <row r="13" spans="2:9" ht="15" customHeight="1">
      <c r="B13" s="195" t="s">
        <v>320</v>
      </c>
      <c r="C13" s="193" t="s">
        <v>13</v>
      </c>
      <c r="D13" s="193">
        <v>5</v>
      </c>
      <c r="E13" s="109"/>
      <c r="F13" s="194">
        <f>D13*E13*4</f>
        <v>0</v>
      </c>
      <c r="G13" s="177"/>
      <c r="H13" s="177"/>
      <c r="I13" s="177"/>
    </row>
    <row r="14" spans="2:9" ht="15" customHeight="1" thickBot="1">
      <c r="B14" s="202" t="s">
        <v>15</v>
      </c>
      <c r="C14" s="203"/>
      <c r="D14" s="203"/>
      <c r="E14" s="204"/>
      <c r="F14" s="205">
        <f>SUM(F13:F13)</f>
        <v>0</v>
      </c>
      <c r="G14" s="177"/>
      <c r="H14" s="177"/>
      <c r="I14" s="177"/>
    </row>
    <row r="15" spans="2:10" ht="15" customHeight="1" thickBot="1">
      <c r="B15" s="206" t="s">
        <v>276</v>
      </c>
      <c r="C15" s="207"/>
      <c r="D15" s="207"/>
      <c r="E15" s="208"/>
      <c r="F15" s="209">
        <f>SUM(F14,F11)</f>
        <v>0</v>
      </c>
      <c r="G15" s="177"/>
      <c r="H15" s="177"/>
      <c r="I15" s="177"/>
      <c r="J15" s="177"/>
    </row>
    <row r="16" spans="2:10" ht="15">
      <c r="B16" s="177"/>
      <c r="C16" s="177"/>
      <c r="D16" s="177"/>
      <c r="E16" s="177"/>
      <c r="F16" s="177"/>
      <c r="G16" s="177"/>
      <c r="H16" s="177"/>
      <c r="I16" s="177"/>
      <c r="J16" s="177"/>
    </row>
    <row r="17" spans="2:10" ht="15">
      <c r="B17" s="177" t="s">
        <v>403</v>
      </c>
      <c r="C17" s="177"/>
      <c r="D17" s="177"/>
      <c r="E17" s="177"/>
      <c r="F17" s="177"/>
      <c r="G17" s="177"/>
      <c r="H17" s="177"/>
      <c r="I17" s="177"/>
      <c r="J17" s="177"/>
    </row>
    <row r="18" spans="2:10" ht="15">
      <c r="B18" s="177"/>
      <c r="C18" s="177"/>
      <c r="D18" s="177"/>
      <c r="E18" s="177"/>
      <c r="F18" s="177"/>
      <c r="G18" s="177"/>
      <c r="H18" s="177"/>
      <c r="I18" s="177"/>
      <c r="J18" s="177"/>
    </row>
  </sheetData>
  <sheetProtection password="CC06" sheet="1" objects="1" scenarios="1"/>
  <mergeCells count="2">
    <mergeCell ref="B2:F2"/>
    <mergeCell ref="B3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1"/>
  <ignoredErrors>
    <ignoredError sqref="F6 F7:F15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 topLeftCell="A25">
      <selection activeCell="L62" sqref="L62"/>
    </sheetView>
  </sheetViews>
  <sheetFormatPr defaultColWidth="9.140625" defaultRowHeight="15"/>
  <cols>
    <col min="1" max="1" width="60.28125" style="177" customWidth="1"/>
    <col min="2" max="2" width="11.28125" style="177" customWidth="1"/>
    <col min="3" max="4" width="9.140625" style="177" customWidth="1"/>
    <col min="5" max="5" width="15.57421875" style="177" customWidth="1"/>
    <col min="6" max="6" width="18.00390625" style="177" customWidth="1"/>
    <col min="7" max="16384" width="9.140625" style="177" customWidth="1"/>
  </cols>
  <sheetData>
    <row r="1" spans="1:6" ht="15.75">
      <c r="A1" s="216" t="s">
        <v>151</v>
      </c>
      <c r="B1" s="217"/>
      <c r="F1" s="218" t="s">
        <v>46</v>
      </c>
    </row>
    <row r="2" spans="2:6" ht="15.75" thickBot="1">
      <c r="B2" s="217"/>
      <c r="F2" s="217"/>
    </row>
    <row r="3" spans="1:6" ht="18.75">
      <c r="A3" s="219" t="s">
        <v>407</v>
      </c>
      <c r="B3" s="220"/>
      <c r="C3" s="220"/>
      <c r="D3" s="220"/>
      <c r="E3" s="220"/>
      <c r="F3" s="221"/>
    </row>
    <row r="4" spans="1:6" ht="15.75" thickBot="1">
      <c r="A4" s="222" t="s">
        <v>47</v>
      </c>
      <c r="B4" s="223"/>
      <c r="C4" s="223"/>
      <c r="D4" s="223"/>
      <c r="E4" s="223"/>
      <c r="F4" s="224"/>
    </row>
    <row r="5" spans="1:6" ht="15.75" thickBot="1">
      <c r="A5" s="225"/>
      <c r="B5" s="225"/>
      <c r="C5" s="225"/>
      <c r="D5" s="225"/>
      <c r="E5" s="225"/>
      <c r="F5" s="226"/>
    </row>
    <row r="6" spans="1:6" ht="15" customHeight="1">
      <c r="A6" s="227" t="s">
        <v>137</v>
      </c>
      <c r="B6" s="228" t="s">
        <v>49</v>
      </c>
      <c r="C6" s="229" t="s">
        <v>4</v>
      </c>
      <c r="D6" s="228" t="s">
        <v>50</v>
      </c>
      <c r="E6" s="228" t="s">
        <v>51</v>
      </c>
      <c r="F6" s="230" t="s">
        <v>52</v>
      </c>
    </row>
    <row r="7" spans="1:6" ht="15">
      <c r="A7" s="231"/>
      <c r="B7" s="232"/>
      <c r="C7" s="233"/>
      <c r="D7" s="234"/>
      <c r="E7" s="234"/>
      <c r="F7" s="235"/>
    </row>
    <row r="8" spans="1:6" ht="15.75" thickBot="1">
      <c r="A8" s="236"/>
      <c r="B8" s="237"/>
      <c r="C8" s="238"/>
      <c r="D8" s="239"/>
      <c r="E8" s="239"/>
      <c r="F8" s="240"/>
    </row>
    <row r="9" spans="1:6" ht="15">
      <c r="A9" s="241" t="s">
        <v>152</v>
      </c>
      <c r="B9" s="242"/>
      <c r="C9" s="243"/>
      <c r="D9" s="243"/>
      <c r="E9" s="243"/>
      <c r="F9" s="244"/>
    </row>
    <row r="10" spans="1:6" ht="15">
      <c r="A10" s="245" t="s">
        <v>153</v>
      </c>
      <c r="B10" s="246"/>
      <c r="C10" s="247"/>
      <c r="D10" s="247"/>
      <c r="E10" s="247"/>
      <c r="F10" s="248"/>
    </row>
    <row r="11" spans="1:6" ht="15">
      <c r="A11" s="245" t="s">
        <v>138</v>
      </c>
      <c r="B11" s="249">
        <v>1053.53</v>
      </c>
      <c r="C11" s="249" t="s">
        <v>53</v>
      </c>
      <c r="D11" s="250">
        <v>21</v>
      </c>
      <c r="E11" s="72"/>
      <c r="F11" s="251">
        <f>(B11*D11)*E11</f>
        <v>0</v>
      </c>
    </row>
    <row r="12" spans="1:6" ht="15">
      <c r="A12" s="245" t="s">
        <v>139</v>
      </c>
      <c r="B12" s="249">
        <v>17.4</v>
      </c>
      <c r="C12" s="249" t="s">
        <v>53</v>
      </c>
      <c r="D12" s="250">
        <v>21</v>
      </c>
      <c r="E12" s="72"/>
      <c r="F12" s="251">
        <f aca="true" t="shared" si="0" ref="F12:F62">(B12*D12)*E12</f>
        <v>0</v>
      </c>
    </row>
    <row r="13" spans="1:6" ht="15">
      <c r="A13" s="252" t="s">
        <v>154</v>
      </c>
      <c r="B13" s="249"/>
      <c r="C13" s="249"/>
      <c r="D13" s="250"/>
      <c r="E13" s="253"/>
      <c r="F13" s="251"/>
    </row>
    <row r="14" spans="1:6" ht="15">
      <c r="A14" s="252" t="s">
        <v>141</v>
      </c>
      <c r="B14" s="249">
        <v>78.49</v>
      </c>
      <c r="C14" s="249" t="s">
        <v>53</v>
      </c>
      <c r="D14" s="250">
        <v>21</v>
      </c>
      <c r="E14" s="72"/>
      <c r="F14" s="251">
        <f t="shared" si="0"/>
        <v>0</v>
      </c>
    </row>
    <row r="15" spans="1:6" ht="15">
      <c r="A15" s="252" t="s">
        <v>155</v>
      </c>
      <c r="B15" s="249"/>
      <c r="C15" s="249"/>
      <c r="D15" s="250"/>
      <c r="E15" s="253"/>
      <c r="F15" s="251"/>
    </row>
    <row r="16" spans="1:6" ht="15">
      <c r="A16" s="252" t="s">
        <v>138</v>
      </c>
      <c r="B16" s="249">
        <v>351.27</v>
      </c>
      <c r="C16" s="249" t="s">
        <v>53</v>
      </c>
      <c r="D16" s="250">
        <v>21</v>
      </c>
      <c r="E16" s="72"/>
      <c r="F16" s="251">
        <f t="shared" si="0"/>
        <v>0</v>
      </c>
    </row>
    <row r="17" spans="1:6" ht="15">
      <c r="A17" s="252" t="s">
        <v>139</v>
      </c>
      <c r="B17" s="249">
        <v>128.05</v>
      </c>
      <c r="C17" s="249" t="s">
        <v>53</v>
      </c>
      <c r="D17" s="250">
        <v>21</v>
      </c>
      <c r="E17" s="72"/>
      <c r="F17" s="251">
        <f t="shared" si="0"/>
        <v>0</v>
      </c>
    </row>
    <row r="18" spans="1:6" ht="15">
      <c r="A18" s="252" t="s">
        <v>141</v>
      </c>
      <c r="B18" s="249">
        <v>47.98</v>
      </c>
      <c r="C18" s="249" t="s">
        <v>53</v>
      </c>
      <c r="D18" s="250">
        <v>21</v>
      </c>
      <c r="E18" s="72"/>
      <c r="F18" s="251">
        <f t="shared" si="0"/>
        <v>0</v>
      </c>
    </row>
    <row r="19" spans="1:6" ht="15">
      <c r="A19" s="252" t="s">
        <v>156</v>
      </c>
      <c r="B19" s="249">
        <v>100.9</v>
      </c>
      <c r="C19" s="249" t="s">
        <v>53</v>
      </c>
      <c r="D19" s="250">
        <v>21</v>
      </c>
      <c r="E19" s="72"/>
      <c r="F19" s="251">
        <f t="shared" si="0"/>
        <v>0</v>
      </c>
    </row>
    <row r="20" spans="1:6" ht="15">
      <c r="A20" s="252" t="s">
        <v>157</v>
      </c>
      <c r="B20" s="249"/>
      <c r="C20" s="249"/>
      <c r="D20" s="250"/>
      <c r="E20" s="253"/>
      <c r="F20" s="251"/>
    </row>
    <row r="21" spans="1:6" ht="15">
      <c r="A21" s="252" t="s">
        <v>156</v>
      </c>
      <c r="B21" s="249">
        <v>179.88</v>
      </c>
      <c r="C21" s="249" t="s">
        <v>53</v>
      </c>
      <c r="D21" s="250">
        <v>21</v>
      </c>
      <c r="E21" s="72"/>
      <c r="F21" s="251">
        <f t="shared" si="0"/>
        <v>0</v>
      </c>
    </row>
    <row r="22" spans="1:6" ht="15">
      <c r="A22" s="252" t="s">
        <v>141</v>
      </c>
      <c r="B22" s="249">
        <v>59.54</v>
      </c>
      <c r="C22" s="249" t="s">
        <v>53</v>
      </c>
      <c r="D22" s="250">
        <v>21</v>
      </c>
      <c r="E22" s="72"/>
      <c r="F22" s="251">
        <f t="shared" si="0"/>
        <v>0</v>
      </c>
    </row>
    <row r="23" spans="1:6" ht="15">
      <c r="A23" s="252" t="s">
        <v>140</v>
      </c>
      <c r="B23" s="249"/>
      <c r="C23" s="249"/>
      <c r="D23" s="250"/>
      <c r="E23" s="253"/>
      <c r="F23" s="251"/>
    </row>
    <row r="24" spans="1:6" ht="15">
      <c r="A24" s="252" t="s">
        <v>138</v>
      </c>
      <c r="B24" s="249">
        <v>3.64</v>
      </c>
      <c r="C24" s="249" t="s">
        <v>53</v>
      </c>
      <c r="D24" s="250">
        <v>21</v>
      </c>
      <c r="E24" s="72"/>
      <c r="F24" s="251">
        <f t="shared" si="0"/>
        <v>0</v>
      </c>
    </row>
    <row r="25" spans="1:6" ht="15">
      <c r="A25" s="252" t="s">
        <v>139</v>
      </c>
      <c r="B25" s="249">
        <v>8.84</v>
      </c>
      <c r="C25" s="249" t="s">
        <v>53</v>
      </c>
      <c r="D25" s="250">
        <v>21</v>
      </c>
      <c r="E25" s="72"/>
      <c r="F25" s="251">
        <f t="shared" si="0"/>
        <v>0</v>
      </c>
    </row>
    <row r="26" spans="1:6" ht="15">
      <c r="A26" s="252" t="s">
        <v>158</v>
      </c>
      <c r="B26" s="249"/>
      <c r="C26" s="249"/>
      <c r="D26" s="250"/>
      <c r="E26" s="253"/>
      <c r="F26" s="251"/>
    </row>
    <row r="27" spans="1:6" ht="15">
      <c r="A27" s="252" t="s">
        <v>141</v>
      </c>
      <c r="B27" s="249">
        <v>146.67</v>
      </c>
      <c r="C27" s="249" t="s">
        <v>53</v>
      </c>
      <c r="D27" s="250">
        <v>21</v>
      </c>
      <c r="E27" s="72"/>
      <c r="F27" s="251">
        <f t="shared" si="0"/>
        <v>0</v>
      </c>
    </row>
    <row r="28" spans="1:6" ht="15">
      <c r="A28" s="252" t="s">
        <v>142</v>
      </c>
      <c r="B28" s="249"/>
      <c r="C28" s="249"/>
      <c r="D28" s="250"/>
      <c r="E28" s="253"/>
      <c r="F28" s="251"/>
    </row>
    <row r="29" spans="1:6" ht="15">
      <c r="A29" s="252" t="s">
        <v>139</v>
      </c>
      <c r="B29" s="249">
        <v>110.87</v>
      </c>
      <c r="C29" s="249" t="s">
        <v>53</v>
      </c>
      <c r="D29" s="250">
        <v>21</v>
      </c>
      <c r="E29" s="72"/>
      <c r="F29" s="251">
        <f t="shared" si="0"/>
        <v>0</v>
      </c>
    </row>
    <row r="30" spans="1:6" ht="15">
      <c r="A30" s="252" t="s">
        <v>159</v>
      </c>
      <c r="B30" s="249"/>
      <c r="C30" s="249"/>
      <c r="D30" s="250"/>
      <c r="E30" s="253"/>
      <c r="F30" s="251"/>
    </row>
    <row r="31" spans="1:6" ht="15">
      <c r="A31" s="252" t="s">
        <v>138</v>
      </c>
      <c r="B31" s="249">
        <v>143.62</v>
      </c>
      <c r="C31" s="249" t="s">
        <v>53</v>
      </c>
      <c r="D31" s="250">
        <v>21</v>
      </c>
      <c r="E31" s="72"/>
      <c r="F31" s="251">
        <f t="shared" si="0"/>
        <v>0</v>
      </c>
    </row>
    <row r="32" spans="1:6" ht="15">
      <c r="A32" s="252" t="s">
        <v>160</v>
      </c>
      <c r="B32" s="249"/>
      <c r="C32" s="249"/>
      <c r="D32" s="250"/>
      <c r="E32" s="254"/>
      <c r="F32" s="251"/>
    </row>
    <row r="33" spans="1:6" ht="15">
      <c r="A33" s="252" t="s">
        <v>138</v>
      </c>
      <c r="B33" s="249">
        <v>75.64</v>
      </c>
      <c r="C33" s="249" t="s">
        <v>53</v>
      </c>
      <c r="D33" s="250">
        <v>21</v>
      </c>
      <c r="E33" s="72"/>
      <c r="F33" s="251">
        <f t="shared" si="0"/>
        <v>0</v>
      </c>
    </row>
    <row r="34" spans="1:6" ht="15">
      <c r="A34" s="252" t="s">
        <v>156</v>
      </c>
      <c r="B34" s="249">
        <v>77</v>
      </c>
      <c r="C34" s="249" t="s">
        <v>53</v>
      </c>
      <c r="D34" s="250">
        <v>21</v>
      </c>
      <c r="E34" s="72"/>
      <c r="F34" s="251">
        <f t="shared" si="0"/>
        <v>0</v>
      </c>
    </row>
    <row r="35" spans="1:6" ht="15">
      <c r="A35" s="252" t="s">
        <v>161</v>
      </c>
      <c r="B35" s="249"/>
      <c r="C35" s="249"/>
      <c r="D35" s="250"/>
      <c r="E35" s="254"/>
      <c r="F35" s="251"/>
    </row>
    <row r="36" spans="1:6" ht="15">
      <c r="A36" s="252" t="s">
        <v>162</v>
      </c>
      <c r="B36" s="249">
        <v>246.1</v>
      </c>
      <c r="C36" s="249" t="s">
        <v>53</v>
      </c>
      <c r="D36" s="250">
        <v>1</v>
      </c>
      <c r="E36" s="72"/>
      <c r="F36" s="251">
        <f t="shared" si="0"/>
        <v>0</v>
      </c>
    </row>
    <row r="37" spans="1:6" ht="13.9">
      <c r="A37" s="252" t="s">
        <v>163</v>
      </c>
      <c r="B37" s="249"/>
      <c r="C37" s="249"/>
      <c r="D37" s="250"/>
      <c r="E37" s="254"/>
      <c r="F37" s="251"/>
    </row>
    <row r="38" spans="1:6" ht="15">
      <c r="A38" s="252" t="s">
        <v>162</v>
      </c>
      <c r="B38" s="249">
        <v>335.78</v>
      </c>
      <c r="C38" s="249" t="s">
        <v>53</v>
      </c>
      <c r="D38" s="250">
        <v>1</v>
      </c>
      <c r="E38" s="72"/>
      <c r="F38" s="251">
        <f t="shared" si="0"/>
        <v>0</v>
      </c>
    </row>
    <row r="39" spans="1:6" ht="15">
      <c r="A39" s="252" t="s">
        <v>141</v>
      </c>
      <c r="B39" s="249">
        <v>18.06</v>
      </c>
      <c r="C39" s="249" t="s">
        <v>53</v>
      </c>
      <c r="D39" s="250">
        <v>1</v>
      </c>
      <c r="E39" s="72"/>
      <c r="F39" s="251">
        <f t="shared" si="0"/>
        <v>0</v>
      </c>
    </row>
    <row r="40" spans="1:6" ht="15">
      <c r="A40" s="252" t="s">
        <v>164</v>
      </c>
      <c r="B40" s="249"/>
      <c r="C40" s="249"/>
      <c r="D40" s="250"/>
      <c r="E40" s="254"/>
      <c r="F40" s="251"/>
    </row>
    <row r="41" spans="1:6" ht="13.9">
      <c r="A41" s="245" t="s">
        <v>139</v>
      </c>
      <c r="B41" s="249">
        <v>377.2</v>
      </c>
      <c r="C41" s="249" t="s">
        <v>53</v>
      </c>
      <c r="D41" s="250">
        <v>21</v>
      </c>
      <c r="E41" s="72"/>
      <c r="F41" s="251">
        <f t="shared" si="0"/>
        <v>0</v>
      </c>
    </row>
    <row r="42" spans="1:6" ht="13.9">
      <c r="A42" s="252" t="s">
        <v>138</v>
      </c>
      <c r="B42" s="249">
        <v>19.27</v>
      </c>
      <c r="C42" s="249" t="s">
        <v>53</v>
      </c>
      <c r="D42" s="250">
        <v>21</v>
      </c>
      <c r="E42" s="72"/>
      <c r="F42" s="251">
        <f t="shared" si="0"/>
        <v>0</v>
      </c>
    </row>
    <row r="43" spans="1:6" ht="15">
      <c r="A43" s="252" t="s">
        <v>162</v>
      </c>
      <c r="B43" s="249">
        <v>110.14</v>
      </c>
      <c r="C43" s="249" t="s">
        <v>53</v>
      </c>
      <c r="D43" s="250">
        <v>21</v>
      </c>
      <c r="E43" s="72"/>
      <c r="F43" s="251">
        <f t="shared" si="0"/>
        <v>0</v>
      </c>
    </row>
    <row r="44" spans="1:6" ht="15">
      <c r="A44" s="252" t="s">
        <v>165</v>
      </c>
      <c r="B44" s="249"/>
      <c r="C44" s="249"/>
      <c r="D44" s="250"/>
      <c r="E44" s="254"/>
      <c r="F44" s="251"/>
    </row>
    <row r="45" spans="1:6" ht="15">
      <c r="A45" s="252" t="s">
        <v>162</v>
      </c>
      <c r="B45" s="249">
        <v>108.72</v>
      </c>
      <c r="C45" s="249" t="s">
        <v>53</v>
      </c>
      <c r="D45" s="255">
        <v>8</v>
      </c>
      <c r="E45" s="72"/>
      <c r="F45" s="251">
        <f t="shared" si="0"/>
        <v>0</v>
      </c>
    </row>
    <row r="46" spans="1:6" ht="15">
      <c r="A46" s="252" t="s">
        <v>166</v>
      </c>
      <c r="B46" s="249"/>
      <c r="C46" s="249"/>
      <c r="D46" s="250"/>
      <c r="E46" s="254"/>
      <c r="F46" s="251"/>
    </row>
    <row r="47" spans="1:6" ht="15">
      <c r="A47" s="245" t="s">
        <v>139</v>
      </c>
      <c r="B47" s="249">
        <v>214.11</v>
      </c>
      <c r="C47" s="249" t="s">
        <v>53</v>
      </c>
      <c r="D47" s="250">
        <v>1</v>
      </c>
      <c r="E47" s="72"/>
      <c r="F47" s="251">
        <f t="shared" si="0"/>
        <v>0</v>
      </c>
    </row>
    <row r="48" spans="1:6" ht="15">
      <c r="A48" s="252" t="s">
        <v>138</v>
      </c>
      <c r="B48" s="249">
        <v>17.6</v>
      </c>
      <c r="C48" s="249" t="s">
        <v>53</v>
      </c>
      <c r="D48" s="250">
        <v>1</v>
      </c>
      <c r="E48" s="72"/>
      <c r="F48" s="251">
        <f t="shared" si="0"/>
        <v>0</v>
      </c>
    </row>
    <row r="49" spans="1:6" ht="15">
      <c r="A49" s="252" t="s">
        <v>167</v>
      </c>
      <c r="B49" s="249"/>
      <c r="C49" s="249"/>
      <c r="D49" s="250"/>
      <c r="E49" s="254"/>
      <c r="F49" s="251"/>
    </row>
    <row r="50" spans="1:6" ht="15">
      <c r="A50" s="245" t="s">
        <v>139</v>
      </c>
      <c r="B50" s="249">
        <v>43.6</v>
      </c>
      <c r="C50" s="249" t="s">
        <v>53</v>
      </c>
      <c r="D50" s="250">
        <v>4</v>
      </c>
      <c r="E50" s="72"/>
      <c r="F50" s="251">
        <f t="shared" si="0"/>
        <v>0</v>
      </c>
    </row>
    <row r="51" spans="1:6" ht="15">
      <c r="A51" s="252" t="s">
        <v>138</v>
      </c>
      <c r="B51" s="249">
        <v>14.11</v>
      </c>
      <c r="C51" s="249" t="s">
        <v>53</v>
      </c>
      <c r="D51" s="250">
        <v>4</v>
      </c>
      <c r="E51" s="72"/>
      <c r="F51" s="251">
        <f t="shared" si="0"/>
        <v>0</v>
      </c>
    </row>
    <row r="52" spans="1:6" ht="15">
      <c r="A52" s="252" t="s">
        <v>168</v>
      </c>
      <c r="B52" s="249"/>
      <c r="C52" s="249"/>
      <c r="D52" s="250"/>
      <c r="E52" s="254"/>
      <c r="F52" s="251"/>
    </row>
    <row r="53" spans="1:6" ht="15">
      <c r="A53" s="252" t="s">
        <v>162</v>
      </c>
      <c r="B53" s="249">
        <v>253.45</v>
      </c>
      <c r="C53" s="249" t="s">
        <v>53</v>
      </c>
      <c r="D53" s="250">
        <v>1</v>
      </c>
      <c r="E53" s="72"/>
      <c r="F53" s="251">
        <f t="shared" si="0"/>
        <v>0</v>
      </c>
    </row>
    <row r="54" spans="1:6" ht="15">
      <c r="A54" s="245" t="s">
        <v>139</v>
      </c>
      <c r="B54" s="249">
        <v>12.09</v>
      </c>
      <c r="C54" s="249" t="s">
        <v>53</v>
      </c>
      <c r="D54" s="250">
        <v>1</v>
      </c>
      <c r="E54" s="72"/>
      <c r="F54" s="251">
        <f t="shared" si="0"/>
        <v>0</v>
      </c>
    </row>
    <row r="55" spans="1:6" ht="15">
      <c r="A55" s="252" t="s">
        <v>141</v>
      </c>
      <c r="B55" s="249">
        <v>74.78</v>
      </c>
      <c r="C55" s="249" t="s">
        <v>53</v>
      </c>
      <c r="D55" s="250">
        <v>1</v>
      </c>
      <c r="E55" s="72"/>
      <c r="F55" s="251">
        <f t="shared" si="0"/>
        <v>0</v>
      </c>
    </row>
    <row r="56" spans="1:6" ht="15">
      <c r="A56" s="252" t="s">
        <v>169</v>
      </c>
      <c r="B56" s="249"/>
      <c r="C56" s="249"/>
      <c r="D56" s="250"/>
      <c r="E56" s="254"/>
      <c r="F56" s="251"/>
    </row>
    <row r="57" spans="1:6" ht="15">
      <c r="A57" s="252" t="s">
        <v>138</v>
      </c>
      <c r="B57" s="249">
        <v>87.31</v>
      </c>
      <c r="C57" s="249" t="s">
        <v>53</v>
      </c>
      <c r="D57" s="256">
        <v>2.1</v>
      </c>
      <c r="E57" s="72"/>
      <c r="F57" s="251">
        <f t="shared" si="0"/>
        <v>0</v>
      </c>
    </row>
    <row r="58" spans="1:6" ht="15">
      <c r="A58" s="252" t="s">
        <v>141</v>
      </c>
      <c r="B58" s="249">
        <v>25.62</v>
      </c>
      <c r="C58" s="249" t="s">
        <v>53</v>
      </c>
      <c r="D58" s="256">
        <v>2.1</v>
      </c>
      <c r="E58" s="72"/>
      <c r="F58" s="251">
        <f t="shared" si="0"/>
        <v>0</v>
      </c>
    </row>
    <row r="59" spans="1:6" ht="15">
      <c r="A59" s="252" t="s">
        <v>170</v>
      </c>
      <c r="B59" s="249"/>
      <c r="C59" s="249"/>
      <c r="D59" s="250"/>
      <c r="E59" s="253"/>
      <c r="F59" s="251"/>
    </row>
    <row r="60" spans="1:6" ht="15">
      <c r="A60" s="252" t="s">
        <v>162</v>
      </c>
      <c r="B60" s="249">
        <v>25.66</v>
      </c>
      <c r="C60" s="249" t="s">
        <v>53</v>
      </c>
      <c r="D60" s="255">
        <v>8</v>
      </c>
      <c r="E60" s="72"/>
      <c r="F60" s="251">
        <f t="shared" si="0"/>
        <v>0</v>
      </c>
    </row>
    <row r="61" spans="1:6" ht="15">
      <c r="A61" s="252" t="s">
        <v>171</v>
      </c>
      <c r="B61" s="249"/>
      <c r="C61" s="249"/>
      <c r="D61" s="250"/>
      <c r="E61" s="253"/>
      <c r="F61" s="251"/>
    </row>
    <row r="62" spans="1:6" ht="15">
      <c r="A62" s="252" t="s">
        <v>172</v>
      </c>
      <c r="B62" s="249">
        <v>237.47</v>
      </c>
      <c r="C62" s="249" t="s">
        <v>53</v>
      </c>
      <c r="D62" s="250">
        <v>1</v>
      </c>
      <c r="E62" s="72"/>
      <c r="F62" s="251">
        <f t="shared" si="0"/>
        <v>0</v>
      </c>
    </row>
    <row r="63" spans="1:6" ht="15">
      <c r="A63" s="257" t="s">
        <v>173</v>
      </c>
      <c r="B63" s="258"/>
      <c r="C63" s="259"/>
      <c r="D63" s="260"/>
      <c r="E63" s="261"/>
      <c r="F63" s="251"/>
    </row>
    <row r="64" spans="1:6" ht="15">
      <c r="A64" s="252" t="s">
        <v>174</v>
      </c>
      <c r="B64" s="262">
        <v>450</v>
      </c>
      <c r="C64" s="246" t="s">
        <v>53</v>
      </c>
      <c r="D64" s="250">
        <v>21</v>
      </c>
      <c r="E64" s="71"/>
      <c r="F64" s="251">
        <f>(B64*D64)*E64</f>
        <v>0</v>
      </c>
    </row>
    <row r="65" spans="1:6" ht="15.75" thickBot="1">
      <c r="A65" s="252" t="s">
        <v>175</v>
      </c>
      <c r="B65" s="262">
        <v>450</v>
      </c>
      <c r="C65" s="246" t="s">
        <v>53</v>
      </c>
      <c r="D65" s="250">
        <v>21</v>
      </c>
      <c r="E65" s="71"/>
      <c r="F65" s="251">
        <f>(B65*D65)*E65</f>
        <v>0</v>
      </c>
    </row>
    <row r="66" spans="1:6" ht="15">
      <c r="A66" s="241" t="s">
        <v>176</v>
      </c>
      <c r="B66" s="263"/>
      <c r="C66" s="264"/>
      <c r="D66" s="264"/>
      <c r="E66" s="265"/>
      <c r="F66" s="266">
        <f>SUM(F11:F65)-F65</f>
        <v>0</v>
      </c>
    </row>
    <row r="67" spans="1:6" ht="15.75" thickBot="1">
      <c r="A67" s="267" t="s">
        <v>177</v>
      </c>
      <c r="B67" s="268"/>
      <c r="C67" s="269"/>
      <c r="D67" s="269"/>
      <c r="E67" s="270"/>
      <c r="F67" s="271">
        <f>SUM(F11:F65)-F64</f>
        <v>0</v>
      </c>
    </row>
    <row r="68" spans="1:6" ht="16.5" thickBot="1">
      <c r="A68" s="272"/>
      <c r="B68" s="273"/>
      <c r="C68" s="272"/>
      <c r="D68" s="272"/>
      <c r="E68" s="272"/>
      <c r="F68" s="274"/>
    </row>
    <row r="69" spans="1:6" ht="15.75" customHeight="1" thickBot="1">
      <c r="A69" s="275" t="s">
        <v>281</v>
      </c>
      <c r="B69" s="276"/>
      <c r="C69" s="276"/>
      <c r="D69" s="276"/>
      <c r="E69" s="276"/>
      <c r="F69" s="277">
        <f>(F66*7)+(F67*5)</f>
        <v>0</v>
      </c>
    </row>
    <row r="70" spans="1:6" ht="17.25" customHeight="1" thickBot="1">
      <c r="A70" s="275" t="s">
        <v>275</v>
      </c>
      <c r="B70" s="276"/>
      <c r="C70" s="276"/>
      <c r="D70" s="276"/>
      <c r="E70" s="276"/>
      <c r="F70" s="277">
        <f>SUM(F69)*4</f>
        <v>0</v>
      </c>
    </row>
    <row r="71" spans="1:6" ht="15.75">
      <c r="A71" s="272"/>
      <c r="B71" s="273"/>
      <c r="C71" s="272"/>
      <c r="D71" s="272"/>
      <c r="E71" s="272"/>
      <c r="F71" s="226"/>
    </row>
    <row r="72" spans="1:6" ht="15">
      <c r="A72" s="278" t="s">
        <v>273</v>
      </c>
      <c r="B72" s="279"/>
      <c r="C72" s="279"/>
      <c r="D72" s="279"/>
      <c r="E72" s="279"/>
      <c r="F72" s="279"/>
    </row>
    <row r="73" spans="1:6" ht="15">
      <c r="A73" s="280" t="s">
        <v>178</v>
      </c>
      <c r="B73" s="281"/>
      <c r="C73" s="282"/>
      <c r="D73" s="282"/>
      <c r="E73" s="282"/>
      <c r="F73" s="283"/>
    </row>
    <row r="75" ht="15">
      <c r="A75" s="177" t="s">
        <v>408</v>
      </c>
    </row>
  </sheetData>
  <sheetProtection password="CC06" sheet="1" objects="1" scenarios="1"/>
  <mergeCells count="11">
    <mergeCell ref="A69:E69"/>
    <mergeCell ref="A72:F72"/>
    <mergeCell ref="A3:F3"/>
    <mergeCell ref="A4:F4"/>
    <mergeCell ref="A6:A8"/>
    <mergeCell ref="B6:B8"/>
    <mergeCell ref="C6:C8"/>
    <mergeCell ref="D6:D8"/>
    <mergeCell ref="E6:E8"/>
    <mergeCell ref="F6:F8"/>
    <mergeCell ref="A70:E7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workbookViewId="0" topLeftCell="A13">
      <selection activeCell="E33" sqref="E33:E42"/>
    </sheetView>
  </sheetViews>
  <sheetFormatPr defaultColWidth="9.140625" defaultRowHeight="15"/>
  <cols>
    <col min="1" max="1" width="68.28125" style="177" customWidth="1"/>
    <col min="2" max="2" width="11.28125" style="177" customWidth="1"/>
    <col min="3" max="3" width="11.57421875" style="177" customWidth="1"/>
    <col min="4" max="4" width="9.140625" style="177" customWidth="1"/>
    <col min="5" max="5" width="12.421875" style="177" customWidth="1"/>
    <col min="6" max="6" width="17.7109375" style="177" customWidth="1"/>
    <col min="7" max="7" width="9.8515625" style="177" bestFit="1" customWidth="1"/>
    <col min="8" max="16384" width="9.140625" style="177" customWidth="1"/>
  </cols>
  <sheetData>
    <row r="1" spans="6:7" ht="15.75">
      <c r="F1" s="284" t="s">
        <v>143</v>
      </c>
      <c r="G1" s="284"/>
    </row>
    <row r="2" spans="1:7" ht="16.5" thickBot="1">
      <c r="A2" s="177" t="s">
        <v>151</v>
      </c>
      <c r="G2" s="285"/>
    </row>
    <row r="3" spans="1:6" ht="18.75">
      <c r="A3" s="286" t="s">
        <v>384</v>
      </c>
      <c r="B3" s="287"/>
      <c r="C3" s="287"/>
      <c r="D3" s="287"/>
      <c r="E3" s="287"/>
      <c r="F3" s="288"/>
    </row>
    <row r="4" spans="1:6" ht="15.75" thickBot="1">
      <c r="A4" s="289" t="s">
        <v>54</v>
      </c>
      <c r="B4" s="290"/>
      <c r="C4" s="290"/>
      <c r="D4" s="290"/>
      <c r="E4" s="290"/>
      <c r="F4" s="291"/>
    </row>
    <row r="5" spans="1:6" ht="15.75" thickBot="1">
      <c r="A5" s="292"/>
      <c r="B5" s="293"/>
      <c r="C5" s="292"/>
      <c r="D5" s="292"/>
      <c r="E5" s="293"/>
      <c r="F5" s="293"/>
    </row>
    <row r="6" spans="1:6" ht="15">
      <c r="A6" s="227" t="s">
        <v>48</v>
      </c>
      <c r="B6" s="228" t="s">
        <v>49</v>
      </c>
      <c r="C6" s="229" t="s">
        <v>4</v>
      </c>
      <c r="D6" s="228" t="s">
        <v>144</v>
      </c>
      <c r="E6" s="228" t="s">
        <v>51</v>
      </c>
      <c r="F6" s="294" t="s">
        <v>55</v>
      </c>
    </row>
    <row r="7" spans="1:6" ht="15">
      <c r="A7" s="231"/>
      <c r="B7" s="232"/>
      <c r="C7" s="233"/>
      <c r="D7" s="234"/>
      <c r="E7" s="295"/>
      <c r="F7" s="296"/>
    </row>
    <row r="8" spans="1:6" ht="15.75" thickBot="1">
      <c r="A8" s="236"/>
      <c r="B8" s="237"/>
      <c r="C8" s="238"/>
      <c r="D8" s="239"/>
      <c r="E8" s="297"/>
      <c r="F8" s="298"/>
    </row>
    <row r="9" spans="1:6" ht="15">
      <c r="A9" s="299" t="s">
        <v>179</v>
      </c>
      <c r="B9" s="300"/>
      <c r="C9" s="301"/>
      <c r="D9" s="302"/>
      <c r="E9" s="303"/>
      <c r="F9" s="304"/>
    </row>
    <row r="10" spans="1:6" ht="15">
      <c r="A10" s="305" t="s">
        <v>56</v>
      </c>
      <c r="B10" s="306"/>
      <c r="C10" s="307"/>
      <c r="D10" s="307"/>
      <c r="E10" s="306"/>
      <c r="F10" s="308"/>
    </row>
    <row r="11" spans="1:6" ht="15">
      <c r="A11" s="245" t="s">
        <v>180</v>
      </c>
      <c r="B11" s="249">
        <v>1765.99</v>
      </c>
      <c r="C11" s="246" t="s">
        <v>53</v>
      </c>
      <c r="D11" s="246">
        <v>2</v>
      </c>
      <c r="E11" s="71"/>
      <c r="F11" s="309">
        <f>(B11*D11)*E11</f>
        <v>0</v>
      </c>
    </row>
    <row r="12" spans="1:6" ht="15">
      <c r="A12" s="305" t="s">
        <v>57</v>
      </c>
      <c r="B12" s="310"/>
      <c r="C12" s="310"/>
      <c r="D12" s="310"/>
      <c r="E12" s="310"/>
      <c r="F12" s="311"/>
    </row>
    <row r="13" spans="1:6" ht="15">
      <c r="A13" s="245" t="s">
        <v>181</v>
      </c>
      <c r="B13" s="249">
        <v>1512.84</v>
      </c>
      <c r="C13" s="246" t="s">
        <v>53</v>
      </c>
      <c r="D13" s="246">
        <v>2</v>
      </c>
      <c r="E13" s="72"/>
      <c r="F13" s="309">
        <f>(B13*D13)*E13</f>
        <v>0</v>
      </c>
    </row>
    <row r="14" spans="1:6" ht="15">
      <c r="A14" s="245" t="s">
        <v>182</v>
      </c>
      <c r="B14" s="249">
        <v>9</v>
      </c>
      <c r="C14" s="246" t="s">
        <v>45</v>
      </c>
      <c r="D14" s="246">
        <v>2</v>
      </c>
      <c r="E14" s="72"/>
      <c r="F14" s="309">
        <f>(B14*D14)*E14</f>
        <v>0</v>
      </c>
    </row>
    <row r="15" spans="1:6" ht="15">
      <c r="A15" s="252" t="s">
        <v>183</v>
      </c>
      <c r="B15" s="249">
        <v>6.5</v>
      </c>
      <c r="C15" s="246" t="s">
        <v>53</v>
      </c>
      <c r="D15" s="246">
        <v>2</v>
      </c>
      <c r="E15" s="72"/>
      <c r="F15" s="309">
        <f>(B15*D15)*E15</f>
        <v>0</v>
      </c>
    </row>
    <row r="16" spans="1:6" ht="15">
      <c r="A16" s="305" t="s">
        <v>184</v>
      </c>
      <c r="B16" s="312"/>
      <c r="C16" s="313"/>
      <c r="D16" s="313"/>
      <c r="E16" s="313"/>
      <c r="F16" s="314"/>
    </row>
    <row r="17" spans="1:6" ht="15">
      <c r="A17" s="252" t="s">
        <v>185</v>
      </c>
      <c r="B17" s="249">
        <v>62.32</v>
      </c>
      <c r="C17" s="246" t="s">
        <v>53</v>
      </c>
      <c r="D17" s="246">
        <v>2</v>
      </c>
      <c r="E17" s="72"/>
      <c r="F17" s="309">
        <f aca="true" t="shared" si="0" ref="F17:F31">(B17*D17)*E17</f>
        <v>0</v>
      </c>
    </row>
    <row r="18" spans="1:6" ht="15">
      <c r="A18" s="252" t="s">
        <v>186</v>
      </c>
      <c r="B18" s="249">
        <v>338</v>
      </c>
      <c r="C18" s="246" t="s">
        <v>53</v>
      </c>
      <c r="D18" s="246">
        <v>1</v>
      </c>
      <c r="E18" s="72"/>
      <c r="F18" s="309">
        <f t="shared" si="0"/>
        <v>0</v>
      </c>
    </row>
    <row r="19" spans="1:6" ht="15">
      <c r="A19" s="252" t="s">
        <v>187</v>
      </c>
      <c r="B19" s="249">
        <v>2137</v>
      </c>
      <c r="C19" s="249" t="s">
        <v>45</v>
      </c>
      <c r="D19" s="250">
        <v>2</v>
      </c>
      <c r="E19" s="72"/>
      <c r="F19" s="309">
        <f t="shared" si="0"/>
        <v>0</v>
      </c>
    </row>
    <row r="20" spans="1:6" ht="15">
      <c r="A20" s="252" t="s">
        <v>188</v>
      </c>
      <c r="B20" s="249"/>
      <c r="C20" s="249"/>
      <c r="D20" s="250"/>
      <c r="E20" s="254"/>
      <c r="F20" s="309"/>
    </row>
    <row r="21" spans="1:6" ht="15">
      <c r="A21" s="252" t="s">
        <v>189</v>
      </c>
      <c r="B21" s="249">
        <v>812</v>
      </c>
      <c r="C21" s="249" t="s">
        <v>53</v>
      </c>
      <c r="D21" s="250">
        <v>1</v>
      </c>
      <c r="E21" s="72"/>
      <c r="F21" s="309">
        <f t="shared" si="0"/>
        <v>0</v>
      </c>
    </row>
    <row r="22" spans="1:6" ht="15">
      <c r="A22" s="252" t="s">
        <v>190</v>
      </c>
      <c r="B22" s="249">
        <v>184.8</v>
      </c>
      <c r="C22" s="249" t="s">
        <v>53</v>
      </c>
      <c r="D22" s="250">
        <v>1</v>
      </c>
      <c r="E22" s="72"/>
      <c r="F22" s="309">
        <f t="shared" si="0"/>
        <v>0</v>
      </c>
    </row>
    <row r="23" spans="1:6" ht="15">
      <c r="A23" s="252" t="s">
        <v>191</v>
      </c>
      <c r="B23" s="249"/>
      <c r="C23" s="249"/>
      <c r="D23" s="250"/>
      <c r="E23" s="254"/>
      <c r="F23" s="309"/>
    </row>
    <row r="24" spans="1:6" ht="15">
      <c r="A24" s="252" t="s">
        <v>192</v>
      </c>
      <c r="B24" s="249">
        <v>771.89</v>
      </c>
      <c r="C24" s="249" t="s">
        <v>53</v>
      </c>
      <c r="D24" s="250">
        <v>1</v>
      </c>
      <c r="E24" s="72"/>
      <c r="F24" s="309">
        <f t="shared" si="0"/>
        <v>0</v>
      </c>
    </row>
    <row r="25" spans="1:6" ht="15">
      <c r="A25" s="252" t="s">
        <v>193</v>
      </c>
      <c r="B25" s="249">
        <v>154.39</v>
      </c>
      <c r="C25" s="249" t="s">
        <v>53</v>
      </c>
      <c r="D25" s="250">
        <v>1</v>
      </c>
      <c r="E25" s="72"/>
      <c r="F25" s="309">
        <f t="shared" si="0"/>
        <v>0</v>
      </c>
    </row>
    <row r="26" spans="1:6" ht="15">
      <c r="A26" s="252" t="s">
        <v>194</v>
      </c>
      <c r="B26" s="249">
        <v>24</v>
      </c>
      <c r="C26" s="249" t="s">
        <v>11</v>
      </c>
      <c r="D26" s="250">
        <v>3</v>
      </c>
      <c r="E26" s="73"/>
      <c r="F26" s="309">
        <f t="shared" si="0"/>
        <v>0</v>
      </c>
    </row>
    <row r="27" spans="1:6" ht="36.75">
      <c r="A27" s="315" t="s">
        <v>261</v>
      </c>
      <c r="B27" s="249">
        <v>16</v>
      </c>
      <c r="C27" s="249" t="s">
        <v>11</v>
      </c>
      <c r="D27" s="316">
        <v>12</v>
      </c>
      <c r="E27" s="72"/>
      <c r="F27" s="317">
        <f t="shared" si="0"/>
        <v>0</v>
      </c>
    </row>
    <row r="28" spans="1:6" ht="15">
      <c r="A28" s="252" t="s">
        <v>195</v>
      </c>
      <c r="B28" s="249">
        <v>8</v>
      </c>
      <c r="C28" s="249" t="s">
        <v>11</v>
      </c>
      <c r="D28" s="250">
        <v>3</v>
      </c>
      <c r="E28" s="74"/>
      <c r="F28" s="309">
        <f t="shared" si="0"/>
        <v>0</v>
      </c>
    </row>
    <row r="29" spans="1:6" ht="15">
      <c r="A29" s="252" t="s">
        <v>196</v>
      </c>
      <c r="B29" s="249">
        <v>8</v>
      </c>
      <c r="C29" s="249" t="s">
        <v>11</v>
      </c>
      <c r="D29" s="250">
        <v>10</v>
      </c>
      <c r="E29" s="72"/>
      <c r="F29" s="309">
        <f t="shared" si="0"/>
        <v>0</v>
      </c>
    </row>
    <row r="30" spans="1:6" ht="15">
      <c r="A30" s="252" t="s">
        <v>197</v>
      </c>
      <c r="B30" s="249">
        <v>1</v>
      </c>
      <c r="C30" s="249" t="s">
        <v>45</v>
      </c>
      <c r="D30" s="250">
        <v>120</v>
      </c>
      <c r="E30" s="72"/>
      <c r="F30" s="309">
        <f t="shared" si="0"/>
        <v>0</v>
      </c>
    </row>
    <row r="31" spans="1:6" ht="15">
      <c r="A31" s="252" t="s">
        <v>198</v>
      </c>
      <c r="B31" s="249">
        <v>1</v>
      </c>
      <c r="C31" s="249" t="s">
        <v>45</v>
      </c>
      <c r="D31" s="250">
        <v>120</v>
      </c>
      <c r="E31" s="72"/>
      <c r="F31" s="309">
        <f t="shared" si="0"/>
        <v>0</v>
      </c>
    </row>
    <row r="32" spans="1:6" ht="15">
      <c r="A32" s="318" t="s">
        <v>199</v>
      </c>
      <c r="B32" s="319"/>
      <c r="C32" s="319"/>
      <c r="D32" s="320"/>
      <c r="E32" s="321"/>
      <c r="F32" s="322"/>
    </row>
    <row r="33" spans="1:6" ht="15">
      <c r="A33" s="323" t="s">
        <v>200</v>
      </c>
      <c r="B33" s="319">
        <v>1</v>
      </c>
      <c r="C33" s="319" t="s">
        <v>45</v>
      </c>
      <c r="D33" s="320">
        <v>120</v>
      </c>
      <c r="E33" s="73"/>
      <c r="F33" s="309">
        <f aca="true" t="shared" si="1" ref="F33:F42">(B33*D33)*E33</f>
        <v>0</v>
      </c>
    </row>
    <row r="34" spans="1:6" ht="15">
      <c r="A34" s="324" t="s">
        <v>201</v>
      </c>
      <c r="B34" s="319">
        <v>1</v>
      </c>
      <c r="C34" s="319" t="s">
        <v>45</v>
      </c>
      <c r="D34" s="320">
        <v>120</v>
      </c>
      <c r="E34" s="73"/>
      <c r="F34" s="309">
        <f t="shared" si="1"/>
        <v>0</v>
      </c>
    </row>
    <row r="35" spans="1:6" ht="15">
      <c r="A35" s="325" t="s">
        <v>202</v>
      </c>
      <c r="B35" s="319">
        <v>1</v>
      </c>
      <c r="C35" s="319" t="s">
        <v>45</v>
      </c>
      <c r="D35" s="320">
        <v>120</v>
      </c>
      <c r="E35" s="73"/>
      <c r="F35" s="309">
        <f t="shared" si="1"/>
        <v>0</v>
      </c>
    </row>
    <row r="36" spans="1:6" ht="15">
      <c r="A36" s="325" t="s">
        <v>203</v>
      </c>
      <c r="B36" s="319">
        <v>1</v>
      </c>
      <c r="C36" s="319" t="s">
        <v>45</v>
      </c>
      <c r="D36" s="320">
        <v>120</v>
      </c>
      <c r="E36" s="73"/>
      <c r="F36" s="309">
        <f t="shared" si="1"/>
        <v>0</v>
      </c>
    </row>
    <row r="37" spans="1:6" ht="15">
      <c r="A37" s="324" t="s">
        <v>204</v>
      </c>
      <c r="B37" s="319">
        <v>1</v>
      </c>
      <c r="C37" s="319" t="s">
        <v>45</v>
      </c>
      <c r="D37" s="320">
        <v>120</v>
      </c>
      <c r="E37" s="73"/>
      <c r="F37" s="309">
        <f t="shared" si="1"/>
        <v>0</v>
      </c>
    </row>
    <row r="38" spans="1:6" ht="15">
      <c r="A38" s="324" t="s">
        <v>205</v>
      </c>
      <c r="B38" s="319">
        <v>1</v>
      </c>
      <c r="C38" s="319" t="s">
        <v>45</v>
      </c>
      <c r="D38" s="320">
        <v>120</v>
      </c>
      <c r="E38" s="73"/>
      <c r="F38" s="309">
        <f t="shared" si="1"/>
        <v>0</v>
      </c>
    </row>
    <row r="39" spans="1:6" ht="15">
      <c r="A39" s="324" t="s">
        <v>206</v>
      </c>
      <c r="B39" s="319">
        <v>1</v>
      </c>
      <c r="C39" s="319" t="s">
        <v>45</v>
      </c>
      <c r="D39" s="320">
        <v>120</v>
      </c>
      <c r="E39" s="73"/>
      <c r="F39" s="309">
        <f t="shared" si="1"/>
        <v>0</v>
      </c>
    </row>
    <row r="40" spans="1:6" ht="13.9">
      <c r="A40" s="324" t="s">
        <v>207</v>
      </c>
      <c r="B40" s="319">
        <v>1</v>
      </c>
      <c r="C40" s="319" t="s">
        <v>45</v>
      </c>
      <c r="D40" s="320">
        <v>120</v>
      </c>
      <c r="E40" s="73"/>
      <c r="F40" s="309">
        <f t="shared" si="1"/>
        <v>0</v>
      </c>
    </row>
    <row r="41" spans="1:6" ht="15">
      <c r="A41" s="324" t="s">
        <v>208</v>
      </c>
      <c r="B41" s="319">
        <v>20</v>
      </c>
      <c r="C41" s="319" t="s">
        <v>45</v>
      </c>
      <c r="D41" s="320">
        <v>52</v>
      </c>
      <c r="E41" s="73"/>
      <c r="F41" s="309">
        <f t="shared" si="1"/>
        <v>0</v>
      </c>
    </row>
    <row r="42" spans="1:6" ht="15.75" thickBot="1">
      <c r="A42" s="326" t="s">
        <v>209</v>
      </c>
      <c r="B42" s="327">
        <v>2</v>
      </c>
      <c r="C42" s="327" t="s">
        <v>45</v>
      </c>
      <c r="D42" s="328">
        <v>6</v>
      </c>
      <c r="E42" s="75"/>
      <c r="F42" s="329">
        <f t="shared" si="1"/>
        <v>0</v>
      </c>
    </row>
    <row r="44" ht="15.75" thickBot="1"/>
    <row r="45" spans="1:6" s="335" customFormat="1" ht="16.5" thickBot="1">
      <c r="A45" s="330" t="s">
        <v>280</v>
      </c>
      <c r="B45" s="331"/>
      <c r="C45" s="331"/>
      <c r="D45" s="332"/>
      <c r="E45" s="333"/>
      <c r="F45" s="334">
        <f>SUM(F11:F42)</f>
        <v>0</v>
      </c>
    </row>
    <row r="46" spans="1:6" s="335" customFormat="1" ht="16.5" thickBot="1">
      <c r="A46" s="330" t="s">
        <v>277</v>
      </c>
      <c r="B46" s="331"/>
      <c r="C46" s="331"/>
      <c r="D46" s="332"/>
      <c r="E46" s="336"/>
      <c r="F46" s="334">
        <f>SUM(F45)*4</f>
        <v>0</v>
      </c>
    </row>
    <row r="48" ht="15">
      <c r="A48" s="337" t="s">
        <v>210</v>
      </c>
    </row>
    <row r="49" ht="15">
      <c r="A49" s="177" t="s">
        <v>211</v>
      </c>
    </row>
    <row r="50" spans="1:6" ht="15.75" customHeight="1">
      <c r="A50" s="338" t="s">
        <v>212</v>
      </c>
      <c r="B50" s="279"/>
      <c r="C50" s="279"/>
      <c r="D50" s="279"/>
      <c r="E50" s="279"/>
      <c r="F50" s="279"/>
    </row>
    <row r="51" spans="1:6" ht="27.75" customHeight="1">
      <c r="A51" s="339" t="s">
        <v>213</v>
      </c>
      <c r="B51" s="340"/>
      <c r="C51" s="341"/>
      <c r="D51" s="341"/>
      <c r="E51" s="341"/>
      <c r="F51" s="341"/>
    </row>
    <row r="52" spans="1:6" ht="15">
      <c r="A52" s="342" t="s">
        <v>214</v>
      </c>
      <c r="B52" s="342"/>
      <c r="C52" s="343"/>
      <c r="D52" s="343"/>
      <c r="E52" s="343"/>
      <c r="F52" s="343"/>
    </row>
    <row r="53" spans="1:6" ht="15">
      <c r="A53" s="342" t="s">
        <v>215</v>
      </c>
      <c r="B53" s="342"/>
      <c r="C53" s="343"/>
      <c r="D53" s="343"/>
      <c r="E53" s="343"/>
      <c r="F53" s="343"/>
    </row>
    <row r="55" ht="15">
      <c r="A55" s="344" t="s">
        <v>216</v>
      </c>
    </row>
    <row r="56" ht="15">
      <c r="A56" s="177" t="s">
        <v>217</v>
      </c>
    </row>
    <row r="57" ht="15">
      <c r="A57" s="177" t="s">
        <v>218</v>
      </c>
    </row>
    <row r="58" ht="15">
      <c r="A58" s="177" t="s">
        <v>219</v>
      </c>
    </row>
    <row r="59" ht="15">
      <c r="A59" s="177" t="s">
        <v>220</v>
      </c>
    </row>
    <row r="61" ht="15">
      <c r="A61" s="177" t="s">
        <v>404</v>
      </c>
    </row>
  </sheetData>
  <sheetProtection password="CC06" sheet="1" objects="1" scenarios="1"/>
  <mergeCells count="15">
    <mergeCell ref="F1:G1"/>
    <mergeCell ref="A50:F50"/>
    <mergeCell ref="A51:F51"/>
    <mergeCell ref="A52:F52"/>
    <mergeCell ref="A53:F53"/>
    <mergeCell ref="B16:F16"/>
    <mergeCell ref="A3:F3"/>
    <mergeCell ref="A4:F4"/>
    <mergeCell ref="A6:A8"/>
    <mergeCell ref="B6:B8"/>
    <mergeCell ref="B12:E12"/>
    <mergeCell ref="C6:C8"/>
    <mergeCell ref="D6:D8"/>
    <mergeCell ref="E6:E8"/>
    <mergeCell ref="F6:F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workbookViewId="0" topLeftCell="A1">
      <selection activeCell="E12" sqref="E12:E13"/>
    </sheetView>
  </sheetViews>
  <sheetFormatPr defaultColWidth="9.140625" defaultRowHeight="15"/>
  <cols>
    <col min="1" max="1" width="2.8515625" style="43" customWidth="1"/>
    <col min="2" max="2" width="116.421875" style="43" customWidth="1"/>
    <col min="3" max="3" width="10.28125" style="43" customWidth="1"/>
    <col min="4" max="4" width="13.421875" style="43" customWidth="1"/>
    <col min="5" max="5" width="14.8515625" style="43" customWidth="1"/>
    <col min="6" max="6" width="19.28125" style="43" customWidth="1"/>
    <col min="7" max="16384" width="9.140625" style="43" customWidth="1"/>
  </cols>
  <sheetData>
    <row r="1" spans="2:10" ht="15.75" thickBot="1">
      <c r="B1" s="44" t="s">
        <v>151</v>
      </c>
      <c r="C1" s="44"/>
      <c r="D1" s="44"/>
      <c r="F1" s="2" t="s">
        <v>0</v>
      </c>
      <c r="G1" s="44"/>
      <c r="H1" s="44"/>
      <c r="I1" s="44"/>
      <c r="J1" s="44"/>
    </row>
    <row r="2" spans="2:10" ht="20.25">
      <c r="B2" s="110" t="s">
        <v>1</v>
      </c>
      <c r="C2" s="111"/>
      <c r="D2" s="111"/>
      <c r="E2" s="111"/>
      <c r="F2" s="112"/>
      <c r="G2" s="44"/>
      <c r="H2" s="44"/>
      <c r="I2" s="44"/>
      <c r="J2" s="44"/>
    </row>
    <row r="3" spans="2:10" ht="21" thickBot="1">
      <c r="B3" s="113" t="s">
        <v>2</v>
      </c>
      <c r="C3" s="114"/>
      <c r="D3" s="114"/>
      <c r="E3" s="114"/>
      <c r="F3" s="115"/>
      <c r="G3" s="44"/>
      <c r="H3" s="44"/>
      <c r="I3" s="44"/>
      <c r="J3" s="44"/>
    </row>
    <row r="4" spans="2:10" ht="57.75" thickBot="1">
      <c r="B4" s="3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4"/>
      <c r="H4" s="44"/>
      <c r="I4" s="44"/>
      <c r="J4" s="44"/>
    </row>
    <row r="5" spans="2:10" ht="18.75">
      <c r="B5" s="8" t="s">
        <v>8</v>
      </c>
      <c r="C5" s="9"/>
      <c r="D5" s="9"/>
      <c r="E5" s="9"/>
      <c r="F5" s="10"/>
      <c r="G5" s="44"/>
      <c r="H5" s="44"/>
      <c r="I5" s="44"/>
      <c r="J5" s="44"/>
    </row>
    <row r="6" spans="2:10" ht="15">
      <c r="B6" s="20" t="s">
        <v>357</v>
      </c>
      <c r="C6" s="6" t="s">
        <v>9</v>
      </c>
      <c r="D6" s="6">
        <v>1</v>
      </c>
      <c r="E6" s="109"/>
      <c r="F6" s="12">
        <f>D6*E6*4</f>
        <v>0</v>
      </c>
      <c r="G6" s="44"/>
      <c r="H6" s="44"/>
      <c r="I6" s="44"/>
      <c r="J6" s="44"/>
    </row>
    <row r="7" spans="2:10" ht="15">
      <c r="B7" s="11" t="s">
        <v>358</v>
      </c>
      <c r="C7" s="6" t="s">
        <v>9</v>
      </c>
      <c r="D7" s="6">
        <v>0.5</v>
      </c>
      <c r="E7" s="109"/>
      <c r="F7" s="12">
        <f aca="true" t="shared" si="0" ref="F7:F9">D7*E7*4</f>
        <v>0</v>
      </c>
      <c r="G7" s="44"/>
      <c r="H7" s="44"/>
      <c r="I7" s="44"/>
      <c r="J7" s="44"/>
    </row>
    <row r="8" spans="2:10" ht="15">
      <c r="B8" s="11" t="s">
        <v>318</v>
      </c>
      <c r="C8" s="6" t="s">
        <v>11</v>
      </c>
      <c r="D8" s="6">
        <v>30</v>
      </c>
      <c r="E8" s="109"/>
      <c r="F8" s="12">
        <f t="shared" si="0"/>
        <v>0</v>
      </c>
      <c r="G8" s="44"/>
      <c r="H8" s="44"/>
      <c r="I8" s="44"/>
      <c r="J8" s="44"/>
    </row>
    <row r="9" spans="2:10" ht="15">
      <c r="B9" s="11" t="s">
        <v>319</v>
      </c>
      <c r="C9" s="6" t="s">
        <v>11</v>
      </c>
      <c r="D9" s="6">
        <v>6</v>
      </c>
      <c r="E9" s="109"/>
      <c r="F9" s="12">
        <f t="shared" si="0"/>
        <v>0</v>
      </c>
      <c r="G9" s="44"/>
      <c r="H9" s="44"/>
      <c r="I9" s="44"/>
      <c r="J9" s="44"/>
    </row>
    <row r="10" spans="2:10" ht="15.75" thickBot="1">
      <c r="B10" s="13" t="s">
        <v>12</v>
      </c>
      <c r="C10" s="14"/>
      <c r="D10" s="14"/>
      <c r="E10" s="77"/>
      <c r="F10" s="19">
        <f>SUM(F6:F9)</f>
        <v>0</v>
      </c>
      <c r="G10" s="44"/>
      <c r="H10" s="44"/>
      <c r="I10" s="44"/>
      <c r="J10" s="44"/>
    </row>
    <row r="11" spans="2:10" ht="18.75">
      <c r="B11" s="8" t="s">
        <v>14</v>
      </c>
      <c r="C11" s="9"/>
      <c r="D11" s="9"/>
      <c r="E11" s="78"/>
      <c r="F11" s="31"/>
      <c r="G11" s="44"/>
      <c r="H11" s="44"/>
      <c r="I11" s="44"/>
      <c r="J11" s="44"/>
    </row>
    <row r="12" spans="2:10" ht="15">
      <c r="B12" s="11" t="s">
        <v>320</v>
      </c>
      <c r="C12" s="6" t="s">
        <v>13</v>
      </c>
      <c r="D12" s="6">
        <v>10</v>
      </c>
      <c r="E12" s="109"/>
      <c r="F12" s="12">
        <f>D12*E12*4</f>
        <v>0</v>
      </c>
      <c r="G12" s="44"/>
      <c r="H12" s="44"/>
      <c r="I12" s="44"/>
      <c r="J12" s="44"/>
    </row>
    <row r="13" spans="2:10" ht="15">
      <c r="B13" s="11" t="s">
        <v>321</v>
      </c>
      <c r="C13" s="6" t="s">
        <v>13</v>
      </c>
      <c r="D13" s="7">
        <v>2</v>
      </c>
      <c r="E13" s="137"/>
      <c r="F13" s="12">
        <f>D13*E13*4</f>
        <v>0</v>
      </c>
      <c r="G13" s="44"/>
      <c r="H13" s="44"/>
      <c r="I13" s="44"/>
      <c r="J13" s="44"/>
    </row>
    <row r="14" spans="2:10" ht="15.75" thickBot="1">
      <c r="B14" s="13" t="s">
        <v>15</v>
      </c>
      <c r="C14" s="14"/>
      <c r="D14" s="14"/>
      <c r="E14" s="77"/>
      <c r="F14" s="19">
        <f>SUM(F12:F13)</f>
        <v>0</v>
      </c>
      <c r="G14" s="44"/>
      <c r="H14" s="44"/>
      <c r="I14" s="44"/>
      <c r="J14" s="44"/>
    </row>
    <row r="15" spans="2:10" ht="19.5" thickBot="1">
      <c r="B15" s="16" t="s">
        <v>276</v>
      </c>
      <c r="C15" s="17"/>
      <c r="D15" s="17"/>
      <c r="E15" s="79"/>
      <c r="F15" s="18">
        <f>SUM(F14,F10)</f>
        <v>0</v>
      </c>
      <c r="G15" s="44"/>
      <c r="H15" s="44"/>
      <c r="I15" s="44"/>
      <c r="J15" s="44"/>
    </row>
    <row r="16" spans="2:10" ht="15">
      <c r="B16" s="44"/>
      <c r="C16" s="44"/>
      <c r="D16" s="44"/>
      <c r="E16" s="44"/>
      <c r="F16" s="44"/>
      <c r="G16" s="44"/>
      <c r="H16" s="44"/>
      <c r="I16" s="44"/>
      <c r="J16" s="44"/>
    </row>
    <row r="17" spans="2:10" ht="15">
      <c r="B17" s="44" t="s">
        <v>403</v>
      </c>
      <c r="C17" s="44"/>
      <c r="D17" s="44"/>
      <c r="E17" s="44"/>
      <c r="F17" s="44"/>
      <c r="G17" s="44"/>
      <c r="H17" s="44"/>
      <c r="I17" s="44"/>
      <c r="J17" s="44"/>
    </row>
    <row r="18" spans="2:10" ht="15">
      <c r="B18" s="44"/>
      <c r="C18" s="44"/>
      <c r="D18" s="44"/>
      <c r="E18" s="44"/>
      <c r="F18" s="44"/>
      <c r="G18" s="44"/>
      <c r="H18" s="44"/>
      <c r="I18" s="44"/>
      <c r="J18" s="44"/>
    </row>
  </sheetData>
  <sheetProtection password="CC06" sheet="1" objects="1" scenarios="1"/>
  <mergeCells count="2">
    <mergeCell ref="B2:F2"/>
    <mergeCell ref="B3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 topLeftCell="A1">
      <selection activeCell="D7" sqref="D7:D22"/>
    </sheetView>
  </sheetViews>
  <sheetFormatPr defaultColWidth="9.140625" defaultRowHeight="15"/>
  <cols>
    <col min="1" max="1" width="44.421875" style="177" customWidth="1"/>
    <col min="2" max="2" width="14.57421875" style="177" customWidth="1"/>
    <col min="3" max="3" width="9.140625" style="177" customWidth="1"/>
    <col min="4" max="4" width="16.28125" style="177" customWidth="1"/>
    <col min="5" max="5" width="14.28125" style="177" customWidth="1"/>
    <col min="6" max="6" width="16.7109375" style="177" customWidth="1"/>
    <col min="7" max="16384" width="9.140625" style="177" customWidth="1"/>
  </cols>
  <sheetData>
    <row r="1" spans="5:6" ht="15.75">
      <c r="E1" s="284" t="s">
        <v>58</v>
      </c>
      <c r="F1" s="284"/>
    </row>
    <row r="2" ht="15.75" thickBot="1">
      <c r="A2" s="177" t="s">
        <v>151</v>
      </c>
    </row>
    <row r="3" spans="1:6" ht="19.5" thickBot="1">
      <c r="A3" s="345" t="s">
        <v>409</v>
      </c>
      <c r="B3" s="346"/>
      <c r="C3" s="346"/>
      <c r="D3" s="346"/>
      <c r="E3" s="346"/>
      <c r="F3" s="347"/>
    </row>
    <row r="4" ht="15.75" thickBot="1"/>
    <row r="5" spans="1:6" ht="36.75" thickBot="1">
      <c r="A5" s="348" t="s">
        <v>3</v>
      </c>
      <c r="B5" s="349" t="s">
        <v>145</v>
      </c>
      <c r="C5" s="349" t="s">
        <v>4</v>
      </c>
      <c r="D5" s="349" t="s">
        <v>51</v>
      </c>
      <c r="E5" s="349" t="s">
        <v>52</v>
      </c>
      <c r="F5" s="350" t="s">
        <v>55</v>
      </c>
    </row>
    <row r="6" spans="1:6" ht="15">
      <c r="A6" s="351" t="s">
        <v>221</v>
      </c>
      <c r="B6" s="352"/>
      <c r="C6" s="352"/>
      <c r="D6" s="352"/>
      <c r="E6" s="352"/>
      <c r="F6" s="353"/>
    </row>
    <row r="7" spans="1:6" ht="30">
      <c r="A7" s="354" t="s">
        <v>222</v>
      </c>
      <c r="B7" s="355">
        <v>45</v>
      </c>
      <c r="C7" s="319" t="s">
        <v>45</v>
      </c>
      <c r="D7" s="73"/>
      <c r="E7" s="355">
        <f>B7*D7</f>
        <v>0</v>
      </c>
      <c r="F7" s="309">
        <f>E7*12</f>
        <v>0</v>
      </c>
    </row>
    <row r="8" spans="1:6" ht="15">
      <c r="A8" s="356" t="s">
        <v>223</v>
      </c>
      <c r="B8" s="355">
        <v>7</v>
      </c>
      <c r="C8" s="319" t="s">
        <v>45</v>
      </c>
      <c r="D8" s="73"/>
      <c r="E8" s="355">
        <f aca="true" t="shared" si="0" ref="E8:E22">B8*D8</f>
        <v>0</v>
      </c>
      <c r="F8" s="309">
        <f aca="true" t="shared" si="1" ref="F8:F22">E8*12</f>
        <v>0</v>
      </c>
    </row>
    <row r="9" spans="1:6" ht="30">
      <c r="A9" s="356" t="s">
        <v>224</v>
      </c>
      <c r="B9" s="355">
        <v>15</v>
      </c>
      <c r="C9" s="319" t="s">
        <v>225</v>
      </c>
      <c r="D9" s="73"/>
      <c r="E9" s="355">
        <f t="shared" si="0"/>
        <v>0</v>
      </c>
      <c r="F9" s="309">
        <f t="shared" si="1"/>
        <v>0</v>
      </c>
    </row>
    <row r="10" spans="1:6" ht="15">
      <c r="A10" s="357" t="s">
        <v>226</v>
      </c>
      <c r="B10" s="355">
        <v>20</v>
      </c>
      <c r="C10" s="319" t="s">
        <v>227</v>
      </c>
      <c r="D10" s="73"/>
      <c r="E10" s="355">
        <f t="shared" si="0"/>
        <v>0</v>
      </c>
      <c r="F10" s="309">
        <f t="shared" si="1"/>
        <v>0</v>
      </c>
    </row>
    <row r="11" spans="1:6" ht="15">
      <c r="A11" s="356" t="s">
        <v>228</v>
      </c>
      <c r="B11" s="355">
        <v>8</v>
      </c>
      <c r="C11" s="319" t="s">
        <v>45</v>
      </c>
      <c r="D11" s="73"/>
      <c r="E11" s="355">
        <f t="shared" si="0"/>
        <v>0</v>
      </c>
      <c r="F11" s="309">
        <f t="shared" si="1"/>
        <v>0</v>
      </c>
    </row>
    <row r="12" spans="1:6" ht="15">
      <c r="A12" s="195" t="s">
        <v>229</v>
      </c>
      <c r="B12" s="355">
        <v>8</v>
      </c>
      <c r="C12" s="319" t="s">
        <v>45</v>
      </c>
      <c r="D12" s="73"/>
      <c r="E12" s="355">
        <f t="shared" si="0"/>
        <v>0</v>
      </c>
      <c r="F12" s="309">
        <f t="shared" si="1"/>
        <v>0</v>
      </c>
    </row>
    <row r="13" spans="1:6" ht="15">
      <c r="A13" s="195" t="s">
        <v>230</v>
      </c>
      <c r="B13" s="355">
        <v>1</v>
      </c>
      <c r="C13" s="319" t="s">
        <v>227</v>
      </c>
      <c r="D13" s="73"/>
      <c r="E13" s="355">
        <f t="shared" si="0"/>
        <v>0</v>
      </c>
      <c r="F13" s="309">
        <f t="shared" si="1"/>
        <v>0</v>
      </c>
    </row>
    <row r="14" spans="1:6" ht="15">
      <c r="A14" s="195" t="s">
        <v>231</v>
      </c>
      <c r="B14" s="355">
        <v>4</v>
      </c>
      <c r="C14" s="319" t="s">
        <v>45</v>
      </c>
      <c r="D14" s="73"/>
      <c r="E14" s="355">
        <f t="shared" si="0"/>
        <v>0</v>
      </c>
      <c r="F14" s="309">
        <f t="shared" si="1"/>
        <v>0</v>
      </c>
    </row>
    <row r="15" spans="1:6" ht="15">
      <c r="A15" s="195" t="s">
        <v>232</v>
      </c>
      <c r="B15" s="355">
        <v>1</v>
      </c>
      <c r="C15" s="319" t="s">
        <v>45</v>
      </c>
      <c r="D15" s="73"/>
      <c r="E15" s="355">
        <f t="shared" si="0"/>
        <v>0</v>
      </c>
      <c r="F15" s="309">
        <f t="shared" si="1"/>
        <v>0</v>
      </c>
    </row>
    <row r="16" spans="1:6" ht="15">
      <c r="A16" s="195" t="s">
        <v>233</v>
      </c>
      <c r="B16" s="355">
        <v>30</v>
      </c>
      <c r="C16" s="319" t="s">
        <v>45</v>
      </c>
      <c r="D16" s="73"/>
      <c r="E16" s="355">
        <f t="shared" si="0"/>
        <v>0</v>
      </c>
      <c r="F16" s="309">
        <f t="shared" si="1"/>
        <v>0</v>
      </c>
    </row>
    <row r="17" spans="1:6" ht="15">
      <c r="A17" s="358" t="s">
        <v>234</v>
      </c>
      <c r="B17" s="355">
        <v>2</v>
      </c>
      <c r="C17" s="319" t="s">
        <v>45</v>
      </c>
      <c r="D17" s="73"/>
      <c r="E17" s="355">
        <f t="shared" si="0"/>
        <v>0</v>
      </c>
      <c r="F17" s="309">
        <f t="shared" si="1"/>
        <v>0</v>
      </c>
    </row>
    <row r="18" spans="1:6" ht="15">
      <c r="A18" s="359" t="s">
        <v>235</v>
      </c>
      <c r="B18" s="355">
        <v>8</v>
      </c>
      <c r="C18" s="319" t="s">
        <v>45</v>
      </c>
      <c r="D18" s="73"/>
      <c r="E18" s="355">
        <f t="shared" si="0"/>
        <v>0</v>
      </c>
      <c r="F18" s="309">
        <f t="shared" si="1"/>
        <v>0</v>
      </c>
    </row>
    <row r="19" spans="1:6" ht="15">
      <c r="A19" s="358" t="s">
        <v>236</v>
      </c>
      <c r="B19" s="355">
        <v>8</v>
      </c>
      <c r="C19" s="319" t="s">
        <v>45</v>
      </c>
      <c r="D19" s="73"/>
      <c r="E19" s="355">
        <f t="shared" si="0"/>
        <v>0</v>
      </c>
      <c r="F19" s="309">
        <f t="shared" si="1"/>
        <v>0</v>
      </c>
    </row>
    <row r="20" spans="1:6" ht="15">
      <c r="A20" s="359" t="s">
        <v>237</v>
      </c>
      <c r="B20" s="355">
        <v>2</v>
      </c>
      <c r="C20" s="319" t="s">
        <v>45</v>
      </c>
      <c r="D20" s="73"/>
      <c r="E20" s="355">
        <f t="shared" si="0"/>
        <v>0</v>
      </c>
      <c r="F20" s="309">
        <f t="shared" si="1"/>
        <v>0</v>
      </c>
    </row>
    <row r="21" spans="1:6" ht="15">
      <c r="A21" s="359" t="s">
        <v>146</v>
      </c>
      <c r="B21" s="355">
        <v>1</v>
      </c>
      <c r="C21" s="319" t="s">
        <v>45</v>
      </c>
      <c r="D21" s="73"/>
      <c r="E21" s="355">
        <f t="shared" si="0"/>
        <v>0</v>
      </c>
      <c r="F21" s="309">
        <f t="shared" si="1"/>
        <v>0</v>
      </c>
    </row>
    <row r="22" spans="1:6" ht="25.5" thickBot="1">
      <c r="A22" s="360" t="s">
        <v>238</v>
      </c>
      <c r="B22" s="355">
        <v>80</v>
      </c>
      <c r="C22" s="319" t="s">
        <v>45</v>
      </c>
      <c r="D22" s="73"/>
      <c r="E22" s="355">
        <f t="shared" si="0"/>
        <v>0</v>
      </c>
      <c r="F22" s="309">
        <f t="shared" si="1"/>
        <v>0</v>
      </c>
    </row>
    <row r="23" spans="1:6" ht="16.5" thickBot="1">
      <c r="A23" s="361" t="s">
        <v>59</v>
      </c>
      <c r="B23" s="362"/>
      <c r="C23" s="362"/>
      <c r="D23" s="363"/>
      <c r="E23" s="364">
        <f>SUM(E7:E22)</f>
        <v>0</v>
      </c>
      <c r="F23" s="365"/>
    </row>
    <row r="24" spans="1:6" ht="19.5" thickBot="1">
      <c r="A24" s="366" t="s">
        <v>278</v>
      </c>
      <c r="B24" s="367"/>
      <c r="C24" s="367"/>
      <c r="D24" s="368"/>
      <c r="E24" s="369"/>
      <c r="F24" s="370">
        <f>SUM(F7:F22)</f>
        <v>0</v>
      </c>
    </row>
    <row r="25" spans="1:6" ht="19.5" thickBot="1">
      <c r="A25" s="366" t="s">
        <v>279</v>
      </c>
      <c r="B25" s="371"/>
      <c r="C25" s="371"/>
      <c r="D25" s="372"/>
      <c r="E25" s="373"/>
      <c r="F25" s="370">
        <f>SUM(F24)*4</f>
        <v>0</v>
      </c>
    </row>
    <row r="26" ht="15">
      <c r="D26" s="374"/>
    </row>
    <row r="27" ht="15">
      <c r="A27" s="375" t="s">
        <v>274</v>
      </c>
    </row>
    <row r="28" ht="15">
      <c r="A28" s="177" t="s">
        <v>239</v>
      </c>
    </row>
    <row r="29" ht="15">
      <c r="A29" s="177" t="s">
        <v>240</v>
      </c>
    </row>
    <row r="31" ht="15">
      <c r="A31" s="177" t="s">
        <v>418</v>
      </c>
    </row>
  </sheetData>
  <sheetProtection password="CC06" sheet="1" objects="1" scenarios="1"/>
  <mergeCells count="2">
    <mergeCell ref="E1:F1"/>
    <mergeCell ref="A3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4"/>
  <sheetViews>
    <sheetView workbookViewId="0" topLeftCell="A1">
      <selection activeCell="E6" sqref="E6:E11"/>
    </sheetView>
  </sheetViews>
  <sheetFormatPr defaultColWidth="9.140625" defaultRowHeight="15"/>
  <cols>
    <col min="1" max="1" width="6.28125" style="177" customWidth="1"/>
    <col min="2" max="2" width="43.57421875" style="177" customWidth="1"/>
    <col min="3" max="3" width="9.140625" style="177" customWidth="1"/>
    <col min="4" max="4" width="14.421875" style="177" customWidth="1"/>
    <col min="5" max="5" width="19.421875" style="177" customWidth="1"/>
    <col min="6" max="6" width="15.7109375" style="177" customWidth="1"/>
    <col min="7" max="16384" width="9.140625" style="177" customWidth="1"/>
  </cols>
  <sheetData>
    <row r="1" spans="2:6" ht="16.5" thickBot="1">
      <c r="B1" s="376" t="s">
        <v>151</v>
      </c>
      <c r="C1" s="376"/>
      <c r="D1" s="376"/>
      <c r="E1" s="377" t="s">
        <v>60</v>
      </c>
      <c r="F1" s="377"/>
    </row>
    <row r="2" spans="2:6" ht="20.25" customHeight="1">
      <c r="B2" s="378" t="s">
        <v>385</v>
      </c>
      <c r="C2" s="379"/>
      <c r="D2" s="379"/>
      <c r="E2" s="379"/>
      <c r="F2" s="380"/>
    </row>
    <row r="3" spans="2:6" ht="21" thickBot="1">
      <c r="B3" s="381" t="s">
        <v>2</v>
      </c>
      <c r="C3" s="382"/>
      <c r="D3" s="382"/>
      <c r="E3" s="382"/>
      <c r="F3" s="383"/>
    </row>
    <row r="4" spans="2:6" ht="32.25" thickBot="1">
      <c r="B4" s="384" t="s">
        <v>3</v>
      </c>
      <c r="C4" s="385" t="s">
        <v>4</v>
      </c>
      <c r="D4" s="385" t="s">
        <v>5</v>
      </c>
      <c r="E4" s="385" t="s">
        <v>6</v>
      </c>
      <c r="F4" s="386" t="s">
        <v>7</v>
      </c>
    </row>
    <row r="5" spans="2:6" ht="15.75">
      <c r="B5" s="387" t="s">
        <v>8</v>
      </c>
      <c r="C5" s="388"/>
      <c r="D5" s="389"/>
      <c r="E5" s="389"/>
      <c r="F5" s="390"/>
    </row>
    <row r="6" spans="2:6" ht="24">
      <c r="B6" s="391" t="s">
        <v>241</v>
      </c>
      <c r="C6" s="392" t="s">
        <v>61</v>
      </c>
      <c r="D6" s="393">
        <v>104</v>
      </c>
      <c r="E6" s="38"/>
      <c r="F6" s="394">
        <f>D6*E6*4</f>
        <v>0</v>
      </c>
    </row>
    <row r="7" spans="2:6" ht="24">
      <c r="B7" s="391" t="s">
        <v>242</v>
      </c>
      <c r="C7" s="392" t="s">
        <v>61</v>
      </c>
      <c r="D7" s="393">
        <v>104</v>
      </c>
      <c r="E7" s="38"/>
      <c r="F7" s="394">
        <f aca="true" t="shared" si="0" ref="F7:F11">D7*E7*4</f>
        <v>0</v>
      </c>
    </row>
    <row r="8" spans="2:6" ht="24">
      <c r="B8" s="391" t="s">
        <v>262</v>
      </c>
      <c r="C8" s="392" t="s">
        <v>61</v>
      </c>
      <c r="D8" s="393">
        <v>18</v>
      </c>
      <c r="E8" s="38"/>
      <c r="F8" s="394">
        <f t="shared" si="0"/>
        <v>0</v>
      </c>
    </row>
    <row r="9" spans="2:6" ht="24">
      <c r="B9" s="391" t="s">
        <v>243</v>
      </c>
      <c r="C9" s="392" t="s">
        <v>62</v>
      </c>
      <c r="D9" s="393">
        <v>11000</v>
      </c>
      <c r="E9" s="38"/>
      <c r="F9" s="394">
        <f t="shared" si="0"/>
        <v>0</v>
      </c>
    </row>
    <row r="10" spans="2:6" ht="24">
      <c r="B10" s="391" t="s">
        <v>244</v>
      </c>
      <c r="C10" s="392" t="s">
        <v>62</v>
      </c>
      <c r="D10" s="393">
        <v>300</v>
      </c>
      <c r="E10" s="38"/>
      <c r="F10" s="394">
        <f t="shared" si="0"/>
        <v>0</v>
      </c>
    </row>
    <row r="11" spans="2:6" ht="24.75" thickBot="1">
      <c r="B11" s="391" t="s">
        <v>245</v>
      </c>
      <c r="C11" s="392" t="s">
        <v>62</v>
      </c>
      <c r="D11" s="393">
        <v>80</v>
      </c>
      <c r="E11" s="38"/>
      <c r="F11" s="394">
        <f t="shared" si="0"/>
        <v>0</v>
      </c>
    </row>
    <row r="12" spans="2:6" ht="16.5" thickBot="1">
      <c r="B12" s="395" t="s">
        <v>276</v>
      </c>
      <c r="C12" s="396"/>
      <c r="D12" s="396"/>
      <c r="E12" s="397"/>
      <c r="F12" s="398">
        <f>SUM(F6:F11)</f>
        <v>0</v>
      </c>
    </row>
    <row r="14" ht="15">
      <c r="B14" s="177" t="s">
        <v>404</v>
      </c>
    </row>
  </sheetData>
  <sheetProtection password="CC06" sheet="1" objects="1" scenarios="1"/>
  <mergeCells count="4">
    <mergeCell ref="E1:F1"/>
    <mergeCell ref="B2:F2"/>
    <mergeCell ref="B3:F3"/>
    <mergeCell ref="B12:E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30"/>
  <sheetViews>
    <sheetView workbookViewId="0" topLeftCell="A1">
      <selection activeCell="D22" sqref="D22:H22"/>
    </sheetView>
  </sheetViews>
  <sheetFormatPr defaultColWidth="9.140625" defaultRowHeight="15"/>
  <cols>
    <col min="1" max="1" width="9.140625" style="177" customWidth="1"/>
    <col min="2" max="2" width="42.140625" style="177" customWidth="1"/>
    <col min="3" max="3" width="9.140625" style="177" customWidth="1"/>
    <col min="4" max="8" width="16.7109375" style="177" customWidth="1"/>
    <col min="9" max="9" width="28.140625" style="177" customWidth="1"/>
    <col min="10" max="16384" width="9.140625" style="177" customWidth="1"/>
  </cols>
  <sheetData>
    <row r="1" spans="2:10" ht="16.5" thickBot="1">
      <c r="B1" s="376" t="s">
        <v>151</v>
      </c>
      <c r="C1" s="376"/>
      <c r="D1" s="376"/>
      <c r="I1" s="399" t="s">
        <v>63</v>
      </c>
      <c r="J1" s="399"/>
    </row>
    <row r="2" spans="2:9" ht="24" customHeight="1">
      <c r="B2" s="378" t="s">
        <v>386</v>
      </c>
      <c r="C2" s="400"/>
      <c r="D2" s="400"/>
      <c r="E2" s="400"/>
      <c r="F2" s="400"/>
      <c r="G2" s="400"/>
      <c r="H2" s="400"/>
      <c r="I2" s="401"/>
    </row>
    <row r="3" spans="2:9" ht="25.5" customHeight="1" thickBot="1">
      <c r="B3" s="381" t="s">
        <v>2</v>
      </c>
      <c r="C3" s="402"/>
      <c r="D3" s="402"/>
      <c r="E3" s="402"/>
      <c r="F3" s="402"/>
      <c r="G3" s="402"/>
      <c r="H3" s="402"/>
      <c r="I3" s="403"/>
    </row>
    <row r="4" spans="2:9" ht="18.75">
      <c r="B4" s="404" t="s">
        <v>387</v>
      </c>
      <c r="C4" s="405" t="s">
        <v>124</v>
      </c>
      <c r="D4" s="406">
        <v>2017</v>
      </c>
      <c r="E4" s="407">
        <v>2018</v>
      </c>
      <c r="F4" s="407">
        <v>2019</v>
      </c>
      <c r="G4" s="407">
        <v>2020</v>
      </c>
      <c r="H4" s="407">
        <v>2021</v>
      </c>
      <c r="I4" s="408"/>
    </row>
    <row r="5" spans="2:9" ht="15">
      <c r="B5" s="409" t="s">
        <v>125</v>
      </c>
      <c r="C5" s="410" t="s">
        <v>126</v>
      </c>
      <c r="D5" s="411" t="s">
        <v>127</v>
      </c>
      <c r="E5" s="430"/>
      <c r="F5" s="412" t="s">
        <v>127</v>
      </c>
      <c r="G5" s="412" t="s">
        <v>127</v>
      </c>
      <c r="H5" s="412" t="s">
        <v>127</v>
      </c>
      <c r="I5" s="413"/>
    </row>
    <row r="6" spans="2:9" ht="15">
      <c r="B6" s="409" t="s">
        <v>250</v>
      </c>
      <c r="C6" s="410" t="s">
        <v>251</v>
      </c>
      <c r="D6" s="411" t="s">
        <v>127</v>
      </c>
      <c r="E6" s="412" t="s">
        <v>127</v>
      </c>
      <c r="F6" s="430"/>
      <c r="G6" s="412" t="s">
        <v>127</v>
      </c>
      <c r="H6" s="412" t="s">
        <v>127</v>
      </c>
      <c r="I6" s="413"/>
    </row>
    <row r="7" spans="2:9" ht="15">
      <c r="B7" s="409" t="s">
        <v>252</v>
      </c>
      <c r="C7" s="410" t="s">
        <v>128</v>
      </c>
      <c r="D7" s="412" t="s">
        <v>127</v>
      </c>
      <c r="E7" s="431"/>
      <c r="F7" s="412" t="s">
        <v>127</v>
      </c>
      <c r="G7" s="412" t="s">
        <v>127</v>
      </c>
      <c r="H7" s="412" t="s">
        <v>127</v>
      </c>
      <c r="I7" s="413"/>
    </row>
    <row r="8" spans="2:9" ht="15">
      <c r="B8" s="409" t="s">
        <v>253</v>
      </c>
      <c r="C8" s="410" t="s">
        <v>126</v>
      </c>
      <c r="D8" s="431"/>
      <c r="E8" s="412" t="s">
        <v>127</v>
      </c>
      <c r="F8" s="412" t="s">
        <v>127</v>
      </c>
      <c r="G8" s="412" t="s">
        <v>127</v>
      </c>
      <c r="H8" s="412" t="s">
        <v>127</v>
      </c>
      <c r="I8" s="414"/>
    </row>
    <row r="9" spans="2:9" ht="15">
      <c r="B9" s="409" t="s">
        <v>254</v>
      </c>
      <c r="C9" s="410" t="s">
        <v>126</v>
      </c>
      <c r="D9" s="431"/>
      <c r="E9" s="412" t="s">
        <v>127</v>
      </c>
      <c r="F9" s="412" t="s">
        <v>127</v>
      </c>
      <c r="G9" s="412" t="s">
        <v>127</v>
      </c>
      <c r="H9" s="412" t="s">
        <v>127</v>
      </c>
      <c r="I9" s="414"/>
    </row>
    <row r="10" spans="2:9" ht="15">
      <c r="B10" s="409" t="s">
        <v>255</v>
      </c>
      <c r="C10" s="410" t="s">
        <v>126</v>
      </c>
      <c r="D10" s="431"/>
      <c r="E10" s="412" t="s">
        <v>127</v>
      </c>
      <c r="F10" s="412" t="s">
        <v>127</v>
      </c>
      <c r="G10" s="412" t="s">
        <v>127</v>
      </c>
      <c r="H10" s="412" t="s">
        <v>127</v>
      </c>
      <c r="I10" s="414"/>
    </row>
    <row r="11" spans="2:9" ht="15">
      <c r="B11" s="409" t="s">
        <v>256</v>
      </c>
      <c r="C11" s="410" t="s">
        <v>126</v>
      </c>
      <c r="D11" s="411" t="s">
        <v>127</v>
      </c>
      <c r="E11" s="412" t="s">
        <v>127</v>
      </c>
      <c r="F11" s="412" t="s">
        <v>127</v>
      </c>
      <c r="G11" s="412" t="s">
        <v>127</v>
      </c>
      <c r="H11" s="430"/>
      <c r="I11" s="413"/>
    </row>
    <row r="12" spans="2:9" ht="15">
      <c r="B12" s="415" t="s">
        <v>271</v>
      </c>
      <c r="C12" s="410" t="s">
        <v>126</v>
      </c>
      <c r="D12" s="411" t="s">
        <v>127</v>
      </c>
      <c r="E12" s="412" t="s">
        <v>127</v>
      </c>
      <c r="F12" s="412" t="s">
        <v>127</v>
      </c>
      <c r="G12" s="412" t="s">
        <v>127</v>
      </c>
      <c r="H12" s="430"/>
      <c r="I12" s="410"/>
    </row>
    <row r="13" spans="2:9" ht="15">
      <c r="B13" s="416" t="s">
        <v>270</v>
      </c>
      <c r="C13" s="410" t="s">
        <v>126</v>
      </c>
      <c r="D13" s="411" t="s">
        <v>127</v>
      </c>
      <c r="E13" s="412" t="s">
        <v>127</v>
      </c>
      <c r="F13" s="412" t="s">
        <v>127</v>
      </c>
      <c r="G13" s="412" t="s">
        <v>127</v>
      </c>
      <c r="H13" s="430"/>
      <c r="I13" s="417" t="s">
        <v>272</v>
      </c>
    </row>
    <row r="14" spans="2:9" ht="15">
      <c r="B14" s="409" t="s">
        <v>129</v>
      </c>
      <c r="C14" s="410" t="s">
        <v>126</v>
      </c>
      <c r="D14" s="411" t="s">
        <v>127</v>
      </c>
      <c r="E14" s="412" t="s">
        <v>127</v>
      </c>
      <c r="F14" s="412" t="s">
        <v>127</v>
      </c>
      <c r="G14" s="412" t="s">
        <v>127</v>
      </c>
      <c r="H14" s="430"/>
      <c r="I14" s="414"/>
    </row>
    <row r="15" spans="2:9" ht="15">
      <c r="B15" s="409" t="s">
        <v>257</v>
      </c>
      <c r="C15" s="410" t="s">
        <v>126</v>
      </c>
      <c r="D15" s="411" t="s">
        <v>127</v>
      </c>
      <c r="E15" s="412" t="s">
        <v>127</v>
      </c>
      <c r="F15" s="412" t="s">
        <v>127</v>
      </c>
      <c r="G15" s="412" t="s">
        <v>127</v>
      </c>
      <c r="H15" s="430"/>
      <c r="I15" s="414"/>
    </row>
    <row r="16" spans="2:9" ht="15">
      <c r="B16" s="409" t="s">
        <v>258</v>
      </c>
      <c r="C16" s="410" t="s">
        <v>126</v>
      </c>
      <c r="D16" s="411" t="s">
        <v>127</v>
      </c>
      <c r="E16" s="412" t="s">
        <v>127</v>
      </c>
      <c r="F16" s="412" t="s">
        <v>127</v>
      </c>
      <c r="G16" s="412" t="s">
        <v>127</v>
      </c>
      <c r="H16" s="430"/>
      <c r="I16" s="414"/>
    </row>
    <row r="17" spans="2:9" ht="15">
      <c r="B17" s="409" t="s">
        <v>259</v>
      </c>
      <c r="C17" s="410" t="s">
        <v>126</v>
      </c>
      <c r="D17" s="411" t="s">
        <v>127</v>
      </c>
      <c r="E17" s="412" t="s">
        <v>127</v>
      </c>
      <c r="F17" s="412" t="s">
        <v>127</v>
      </c>
      <c r="G17" s="430"/>
      <c r="H17" s="412" t="s">
        <v>127</v>
      </c>
      <c r="I17" s="414"/>
    </row>
    <row r="18" spans="2:9" ht="15">
      <c r="B18" s="409" t="s">
        <v>263</v>
      </c>
      <c r="C18" s="410" t="s">
        <v>126</v>
      </c>
      <c r="D18" s="411" t="s">
        <v>127</v>
      </c>
      <c r="E18" s="412" t="s">
        <v>127</v>
      </c>
      <c r="F18" s="412" t="s">
        <v>127</v>
      </c>
      <c r="G18" s="412" t="s">
        <v>127</v>
      </c>
      <c r="H18" s="430"/>
      <c r="I18" s="410" t="s">
        <v>264</v>
      </c>
    </row>
    <row r="19" spans="2:9" ht="15">
      <c r="B19" s="409" t="s">
        <v>130</v>
      </c>
      <c r="C19" s="410" t="s">
        <v>126</v>
      </c>
      <c r="D19" s="411" t="s">
        <v>127</v>
      </c>
      <c r="E19" s="412" t="s">
        <v>127</v>
      </c>
      <c r="F19" s="412" t="s">
        <v>127</v>
      </c>
      <c r="G19" s="430"/>
      <c r="H19" s="412" t="s">
        <v>127</v>
      </c>
      <c r="I19" s="410"/>
    </row>
    <row r="20" spans="2:9" ht="15">
      <c r="B20" s="409" t="s">
        <v>265</v>
      </c>
      <c r="C20" s="410" t="s">
        <v>126</v>
      </c>
      <c r="D20" s="412" t="s">
        <v>127</v>
      </c>
      <c r="E20" s="431"/>
      <c r="F20" s="412" t="s">
        <v>127</v>
      </c>
      <c r="G20" s="412" t="s">
        <v>127</v>
      </c>
      <c r="H20" s="412" t="s">
        <v>127</v>
      </c>
      <c r="I20" s="410"/>
    </row>
    <row r="21" spans="2:9" ht="15">
      <c r="B21" s="409"/>
      <c r="C21" s="410" t="s">
        <v>45</v>
      </c>
      <c r="D21" s="418"/>
      <c r="E21" s="418"/>
      <c r="F21" s="418"/>
      <c r="G21" s="418"/>
      <c r="H21" s="419"/>
      <c r="I21" s="410"/>
    </row>
    <row r="22" spans="2:9" ht="15">
      <c r="B22" s="409" t="s">
        <v>135</v>
      </c>
      <c r="C22" s="410">
        <v>1</v>
      </c>
      <c r="D22" s="432"/>
      <c r="E22" s="433"/>
      <c r="F22" s="433"/>
      <c r="G22" s="433"/>
      <c r="H22" s="434"/>
      <c r="I22" s="410"/>
    </row>
    <row r="23" spans="2:9" ht="15">
      <c r="B23" s="420" t="s">
        <v>134</v>
      </c>
      <c r="C23" s="421">
        <v>400</v>
      </c>
      <c r="D23" s="422">
        <f>PRODUCT(D22*C23)</f>
        <v>0</v>
      </c>
      <c r="E23" s="422"/>
      <c r="F23" s="422">
        <f>PRODUCT(D22*C23)</f>
        <v>0</v>
      </c>
      <c r="G23" s="423"/>
      <c r="H23" s="422">
        <f>PRODUCT(D22*C23)</f>
        <v>0</v>
      </c>
      <c r="I23" s="413"/>
    </row>
    <row r="24" spans="2:9" ht="15">
      <c r="B24" s="420" t="s">
        <v>133</v>
      </c>
      <c r="C24" s="421">
        <v>150</v>
      </c>
      <c r="D24" s="422">
        <f>PRODUCT(D22*C24)</f>
        <v>0</v>
      </c>
      <c r="E24" s="422">
        <f>PRODUCT(D22*C24)</f>
        <v>0</v>
      </c>
      <c r="F24" s="422">
        <f>PRODUCT(D22*C24)</f>
        <v>0</v>
      </c>
      <c r="G24" s="422">
        <f>PRODUCT(D22*C24)</f>
        <v>0</v>
      </c>
      <c r="H24" s="422">
        <f>PRODUCT(D22*C24)</f>
        <v>0</v>
      </c>
      <c r="I24" s="424"/>
    </row>
    <row r="25" spans="2:9" ht="15.75" thickBot="1">
      <c r="B25" s="425" t="s">
        <v>131</v>
      </c>
      <c r="C25" s="426"/>
      <c r="D25" s="427">
        <f>SUM(D5:D20,D23:D24)</f>
        <v>0</v>
      </c>
      <c r="E25" s="427">
        <f>SUM(E5:E20,E23:E24)</f>
        <v>0</v>
      </c>
      <c r="F25" s="427">
        <f>SUM(F5:F20,F23:F24)</f>
        <v>0</v>
      </c>
      <c r="G25" s="427">
        <f>SUM(G5:G20,G23:G24)</f>
        <v>0</v>
      </c>
      <c r="H25" s="427">
        <f>SUM(H5:H20,H23:H24)</f>
        <v>0</v>
      </c>
      <c r="I25" s="428"/>
    </row>
    <row r="26" spans="2:9" ht="19.5" thickBot="1">
      <c r="B26" s="206" t="s">
        <v>282</v>
      </c>
      <c r="C26" s="207"/>
      <c r="D26" s="207"/>
      <c r="E26" s="207"/>
      <c r="F26" s="207"/>
      <c r="G26" s="207"/>
      <c r="H26" s="207"/>
      <c r="I26" s="429">
        <f>SUM(D25:G25)</f>
        <v>0</v>
      </c>
    </row>
    <row r="27" ht="15">
      <c r="B27" s="177" t="s">
        <v>67</v>
      </c>
    </row>
    <row r="29" ht="15">
      <c r="B29" s="177" t="s">
        <v>404</v>
      </c>
    </row>
    <row r="30" ht="15">
      <c r="B30" s="177" t="s">
        <v>388</v>
      </c>
    </row>
  </sheetData>
  <sheetProtection password="CC06" sheet="1" objects="1" scenarios="1"/>
  <mergeCells count="4">
    <mergeCell ref="I1:J1"/>
    <mergeCell ref="B2:I2"/>
    <mergeCell ref="B3:I3"/>
    <mergeCell ref="D22:H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2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1"/>
  <sheetViews>
    <sheetView zoomScale="115" zoomScaleNormal="115" workbookViewId="0" topLeftCell="A1">
      <selection activeCell="E9" sqref="E9"/>
    </sheetView>
  </sheetViews>
  <sheetFormatPr defaultColWidth="9.140625" defaultRowHeight="15"/>
  <cols>
    <col min="1" max="1" width="3.57421875" style="177" customWidth="1"/>
    <col min="2" max="2" width="40.8515625" style="177" customWidth="1"/>
    <col min="3" max="3" width="9.140625" style="177" customWidth="1"/>
    <col min="4" max="4" width="13.57421875" style="177" customWidth="1"/>
    <col min="5" max="5" width="14.7109375" style="177" customWidth="1"/>
    <col min="6" max="6" width="18.8515625" style="177" customWidth="1"/>
    <col min="7" max="16384" width="9.140625" style="177" customWidth="1"/>
  </cols>
  <sheetData>
    <row r="1" spans="2:6" ht="16.5" thickBot="1">
      <c r="B1" s="376" t="s">
        <v>151</v>
      </c>
      <c r="C1" s="376"/>
      <c r="D1" s="376"/>
      <c r="E1" s="377" t="s">
        <v>68</v>
      </c>
      <c r="F1" s="377"/>
    </row>
    <row r="2" spans="2:6" ht="20.25">
      <c r="B2" s="378" t="s">
        <v>69</v>
      </c>
      <c r="C2" s="379"/>
      <c r="D2" s="379"/>
      <c r="E2" s="379"/>
      <c r="F2" s="380"/>
    </row>
    <row r="3" spans="2:6" ht="21" thickBot="1">
      <c r="B3" s="381" t="s">
        <v>2</v>
      </c>
      <c r="C3" s="382"/>
      <c r="D3" s="382"/>
      <c r="E3" s="382"/>
      <c r="F3" s="383"/>
    </row>
    <row r="4" spans="2:6" ht="32.25" thickBot="1">
      <c r="B4" s="384" t="s">
        <v>3</v>
      </c>
      <c r="C4" s="385" t="s">
        <v>4</v>
      </c>
      <c r="D4" s="385" t="s">
        <v>5</v>
      </c>
      <c r="E4" s="385" t="s">
        <v>6</v>
      </c>
      <c r="F4" s="386" t="s">
        <v>7</v>
      </c>
    </row>
    <row r="5" spans="2:6" ht="15.75">
      <c r="B5" s="387" t="s">
        <v>8</v>
      </c>
      <c r="C5" s="388"/>
      <c r="D5" s="389"/>
      <c r="E5" s="389"/>
      <c r="F5" s="390"/>
    </row>
    <row r="6" spans="2:6" ht="24">
      <c r="B6" s="435" t="s">
        <v>10</v>
      </c>
      <c r="C6" s="392" t="s">
        <v>11</v>
      </c>
      <c r="D6" s="393">
        <v>10</v>
      </c>
      <c r="E6" s="38"/>
      <c r="F6" s="394">
        <f>D6*E6*4</f>
        <v>0</v>
      </c>
    </row>
    <row r="7" spans="2:6" ht="24.75" thickBot="1">
      <c r="B7" s="436" t="s">
        <v>12</v>
      </c>
      <c r="C7" s="437"/>
      <c r="D7" s="438"/>
      <c r="E7" s="439"/>
      <c r="F7" s="398">
        <f>SUM(F6:F6)</f>
        <v>0</v>
      </c>
    </row>
    <row r="8" spans="2:6" ht="15.75">
      <c r="B8" s="440" t="s">
        <v>64</v>
      </c>
      <c r="C8" s="441"/>
      <c r="D8" s="442"/>
      <c r="E8" s="443"/>
      <c r="F8" s="444"/>
    </row>
    <row r="9" spans="2:6" ht="15">
      <c r="B9" s="445" t="s">
        <v>323</v>
      </c>
      <c r="C9" s="392" t="s">
        <v>13</v>
      </c>
      <c r="D9" s="393">
        <v>3</v>
      </c>
      <c r="E9" s="38"/>
      <c r="F9" s="394">
        <f>D9*E9*4</f>
        <v>0</v>
      </c>
    </row>
    <row r="10" spans="2:6" ht="15.75" thickBot="1">
      <c r="B10" s="436" t="s">
        <v>66</v>
      </c>
      <c r="C10" s="446"/>
      <c r="D10" s="438"/>
      <c r="E10" s="447"/>
      <c r="F10" s="398">
        <f>SUM(F9:F9)</f>
        <v>0</v>
      </c>
    </row>
    <row r="11" spans="2:6" ht="16.5" thickBot="1">
      <c r="B11" s="395" t="s">
        <v>276</v>
      </c>
      <c r="C11" s="396"/>
      <c r="D11" s="396"/>
      <c r="E11" s="397"/>
      <c r="F11" s="448">
        <f>SUM(F7+F10)</f>
        <v>0</v>
      </c>
    </row>
  </sheetData>
  <sheetProtection password="CC06" sheet="1" objects="1" scenarios="1"/>
  <mergeCells count="4">
    <mergeCell ref="E1:F1"/>
    <mergeCell ref="B2:F2"/>
    <mergeCell ref="B3:F3"/>
    <mergeCell ref="B11:E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2"/>
  <sheetViews>
    <sheetView zoomScale="115" zoomScaleNormal="115" workbookViewId="0" topLeftCell="A1">
      <selection activeCell="E25" sqref="E25"/>
    </sheetView>
  </sheetViews>
  <sheetFormatPr defaultColWidth="9.140625" defaultRowHeight="15"/>
  <cols>
    <col min="1" max="1" width="9.140625" style="177" customWidth="1"/>
    <col min="2" max="2" width="54.7109375" style="177" customWidth="1"/>
    <col min="3" max="3" width="9.140625" style="177" customWidth="1"/>
    <col min="4" max="4" width="14.28125" style="177" customWidth="1"/>
    <col min="5" max="5" width="12.57421875" style="177" customWidth="1"/>
    <col min="6" max="6" width="21.8515625" style="177" customWidth="1"/>
    <col min="7" max="16384" width="9.140625" style="177" customWidth="1"/>
  </cols>
  <sheetData>
    <row r="1" spans="2:6" ht="16.5" thickBot="1">
      <c r="B1" s="376" t="s">
        <v>151</v>
      </c>
      <c r="C1" s="376"/>
      <c r="D1" s="376"/>
      <c r="E1" s="377" t="s">
        <v>70</v>
      </c>
      <c r="F1" s="377"/>
    </row>
    <row r="2" spans="2:6" ht="20.25">
      <c r="B2" s="378" t="s">
        <v>410</v>
      </c>
      <c r="C2" s="379"/>
      <c r="D2" s="379"/>
      <c r="E2" s="379"/>
      <c r="F2" s="380"/>
    </row>
    <row r="3" spans="2:6" ht="21" thickBot="1">
      <c r="B3" s="381" t="s">
        <v>2</v>
      </c>
      <c r="C3" s="382"/>
      <c r="D3" s="382"/>
      <c r="E3" s="382"/>
      <c r="F3" s="383"/>
    </row>
    <row r="4" spans="2:6" ht="32.25" thickBot="1">
      <c r="B4" s="384" t="s">
        <v>3</v>
      </c>
      <c r="C4" s="385" t="s">
        <v>4</v>
      </c>
      <c r="D4" s="385" t="s">
        <v>5</v>
      </c>
      <c r="E4" s="385" t="s">
        <v>6</v>
      </c>
      <c r="F4" s="386" t="s">
        <v>7</v>
      </c>
    </row>
    <row r="5" spans="2:6" ht="16.5" thickBot="1">
      <c r="B5" s="449" t="s">
        <v>8</v>
      </c>
      <c r="C5" s="441"/>
      <c r="D5" s="442"/>
      <c r="E5" s="443"/>
      <c r="F5" s="444"/>
    </row>
    <row r="6" spans="2:6" ht="15.75" thickBot="1">
      <c r="B6" s="450" t="s">
        <v>147</v>
      </c>
      <c r="C6" s="450" t="s">
        <v>148</v>
      </c>
      <c r="D6" s="450">
        <v>1400</v>
      </c>
      <c r="E6" s="51"/>
      <c r="F6" s="451">
        <f aca="true" t="shared" si="0" ref="F6:F22">D6*E6*4</f>
        <v>0</v>
      </c>
    </row>
    <row r="7" spans="2:6" ht="15.75" thickBot="1">
      <c r="B7" s="435" t="s">
        <v>71</v>
      </c>
      <c r="C7" s="435" t="s">
        <v>149</v>
      </c>
      <c r="D7" s="435">
        <v>20</v>
      </c>
      <c r="E7" s="51"/>
      <c r="F7" s="452">
        <f t="shared" si="0"/>
        <v>0</v>
      </c>
    </row>
    <row r="8" spans="2:6" ht="15.75" thickBot="1">
      <c r="B8" s="435" t="s">
        <v>72</v>
      </c>
      <c r="C8" s="435" t="s">
        <v>149</v>
      </c>
      <c r="D8" s="435">
        <v>20</v>
      </c>
      <c r="E8" s="51"/>
      <c r="F8" s="452">
        <f t="shared" si="0"/>
        <v>0</v>
      </c>
    </row>
    <row r="9" spans="2:6" ht="15.75" thickBot="1">
      <c r="B9" s="435" t="s">
        <v>73</v>
      </c>
      <c r="C9" s="435" t="s">
        <v>74</v>
      </c>
      <c r="D9" s="435">
        <v>10</v>
      </c>
      <c r="E9" s="51"/>
      <c r="F9" s="452">
        <f t="shared" si="0"/>
        <v>0</v>
      </c>
    </row>
    <row r="10" spans="2:6" ht="15.75" thickBot="1">
      <c r="B10" s="435" t="s">
        <v>75</v>
      </c>
      <c r="C10" s="435" t="s">
        <v>149</v>
      </c>
      <c r="D10" s="435">
        <v>10</v>
      </c>
      <c r="E10" s="51"/>
      <c r="F10" s="452">
        <f t="shared" si="0"/>
        <v>0</v>
      </c>
    </row>
    <row r="11" spans="2:6" ht="15.75" thickBot="1">
      <c r="B11" s="435" t="s">
        <v>76</v>
      </c>
      <c r="C11" s="435" t="s">
        <v>74</v>
      </c>
      <c r="D11" s="435">
        <v>25</v>
      </c>
      <c r="E11" s="51"/>
      <c r="F11" s="452">
        <f t="shared" si="0"/>
        <v>0</v>
      </c>
    </row>
    <row r="12" spans="2:6" ht="15.75" thickBot="1">
      <c r="B12" s="435" t="s">
        <v>77</v>
      </c>
      <c r="C12" s="435" t="s">
        <v>149</v>
      </c>
      <c r="D12" s="435">
        <v>50</v>
      </c>
      <c r="E12" s="51"/>
      <c r="F12" s="452">
        <f t="shared" si="0"/>
        <v>0</v>
      </c>
    </row>
    <row r="13" spans="2:6" ht="15.75" thickBot="1">
      <c r="B13" s="435" t="s">
        <v>78</v>
      </c>
      <c r="C13" s="435" t="s">
        <v>149</v>
      </c>
      <c r="D13" s="435">
        <v>80</v>
      </c>
      <c r="E13" s="51"/>
      <c r="F13" s="452">
        <f t="shared" si="0"/>
        <v>0</v>
      </c>
    </row>
    <row r="14" spans="2:6" ht="15.75" thickBot="1">
      <c r="B14" s="435" t="s">
        <v>411</v>
      </c>
      <c r="C14" s="435" t="s">
        <v>148</v>
      </c>
      <c r="D14" s="435">
        <v>10</v>
      </c>
      <c r="E14" s="51"/>
      <c r="F14" s="452">
        <f t="shared" si="0"/>
        <v>0</v>
      </c>
    </row>
    <row r="15" spans="2:6" ht="15.75" thickBot="1">
      <c r="B15" s="435" t="s">
        <v>412</v>
      </c>
      <c r="C15" s="435" t="s">
        <v>148</v>
      </c>
      <c r="D15" s="435">
        <v>50</v>
      </c>
      <c r="E15" s="51"/>
      <c r="F15" s="452">
        <f t="shared" si="0"/>
        <v>0</v>
      </c>
    </row>
    <row r="16" spans="2:6" ht="15.75" thickBot="1">
      <c r="B16" s="435" t="s">
        <v>413</v>
      </c>
      <c r="C16" s="435" t="s">
        <v>149</v>
      </c>
      <c r="D16" s="435">
        <v>20</v>
      </c>
      <c r="E16" s="51"/>
      <c r="F16" s="452">
        <f t="shared" si="0"/>
        <v>0</v>
      </c>
    </row>
    <row r="17" spans="2:6" ht="15.75" thickBot="1">
      <c r="B17" s="435" t="s">
        <v>414</v>
      </c>
      <c r="C17" s="435" t="s">
        <v>149</v>
      </c>
      <c r="D17" s="435">
        <v>10</v>
      </c>
      <c r="E17" s="51"/>
      <c r="F17" s="452">
        <f t="shared" si="0"/>
        <v>0</v>
      </c>
    </row>
    <row r="18" spans="2:6" ht="15.75" thickBot="1">
      <c r="B18" s="435" t="s">
        <v>415</v>
      </c>
      <c r="C18" s="435" t="s">
        <v>149</v>
      </c>
      <c r="D18" s="435">
        <v>20</v>
      </c>
      <c r="E18" s="51"/>
      <c r="F18" s="452">
        <f t="shared" si="0"/>
        <v>0</v>
      </c>
    </row>
    <row r="19" spans="2:6" ht="15.75" thickBot="1">
      <c r="B19" s="435" t="s">
        <v>268</v>
      </c>
      <c r="C19" s="435" t="s">
        <v>266</v>
      </c>
      <c r="D19" s="435">
        <v>120</v>
      </c>
      <c r="E19" s="51"/>
      <c r="F19" s="452">
        <f t="shared" si="0"/>
        <v>0</v>
      </c>
    </row>
    <row r="20" spans="2:6" ht="15.75" thickBot="1">
      <c r="B20" s="435" t="s">
        <v>267</v>
      </c>
      <c r="C20" s="435" t="s">
        <v>80</v>
      </c>
      <c r="D20" s="435">
        <v>50</v>
      </c>
      <c r="E20" s="51"/>
      <c r="F20" s="452">
        <f t="shared" si="0"/>
        <v>0</v>
      </c>
    </row>
    <row r="21" spans="2:6" ht="15.75" thickBot="1">
      <c r="B21" s="435" t="s">
        <v>79</v>
      </c>
      <c r="C21" s="435" t="s">
        <v>80</v>
      </c>
      <c r="D21" s="435">
        <v>25</v>
      </c>
      <c r="E21" s="51"/>
      <c r="F21" s="452">
        <f t="shared" si="0"/>
        <v>0</v>
      </c>
    </row>
    <row r="22" spans="2:6" ht="15.75" thickBot="1">
      <c r="B22" s="453" t="s">
        <v>150</v>
      </c>
      <c r="C22" s="453" t="s">
        <v>149</v>
      </c>
      <c r="D22" s="453">
        <v>100</v>
      </c>
      <c r="E22" s="51"/>
      <c r="F22" s="454">
        <f t="shared" si="0"/>
        <v>0</v>
      </c>
    </row>
    <row r="23" spans="2:6" ht="31.5" customHeight="1" thickBot="1">
      <c r="B23" s="455" t="s">
        <v>12</v>
      </c>
      <c r="C23" s="456"/>
      <c r="D23" s="457"/>
      <c r="E23" s="458"/>
      <c r="F23" s="459">
        <f>SUM(F6:F22)</f>
        <v>0</v>
      </c>
    </row>
    <row r="24" spans="2:6" ht="15.75">
      <c r="B24" s="460" t="s">
        <v>81</v>
      </c>
      <c r="C24" s="441"/>
      <c r="D24" s="442"/>
      <c r="E24" s="443"/>
      <c r="F24" s="444"/>
    </row>
    <row r="25" spans="2:6" ht="15">
      <c r="B25" s="445" t="s">
        <v>82</v>
      </c>
      <c r="C25" s="392" t="s">
        <v>13</v>
      </c>
      <c r="D25" s="393">
        <v>6</v>
      </c>
      <c r="E25" s="38"/>
      <c r="F25" s="394">
        <f>D25*E25*4</f>
        <v>0</v>
      </c>
    </row>
    <row r="26" spans="2:6" ht="15.75" thickBot="1">
      <c r="B26" s="436" t="s">
        <v>66</v>
      </c>
      <c r="C26" s="446"/>
      <c r="D26" s="438"/>
      <c r="E26" s="447"/>
      <c r="F26" s="398">
        <f>F25</f>
        <v>0</v>
      </c>
    </row>
    <row r="27" spans="2:6" ht="16.5" thickBot="1">
      <c r="B27" s="395" t="s">
        <v>276</v>
      </c>
      <c r="C27" s="396"/>
      <c r="D27" s="396"/>
      <c r="E27" s="397"/>
      <c r="F27" s="448">
        <f>F23+F26</f>
        <v>0</v>
      </c>
    </row>
    <row r="29" ht="15">
      <c r="B29" s="177" t="s">
        <v>403</v>
      </c>
    </row>
    <row r="30" ht="15">
      <c r="B30" s="461" t="s">
        <v>416</v>
      </c>
    </row>
    <row r="31" ht="15">
      <c r="B31" s="461" t="s">
        <v>83</v>
      </c>
    </row>
    <row r="32" ht="15">
      <c r="B32" s="177" t="s">
        <v>269</v>
      </c>
    </row>
  </sheetData>
  <sheetProtection password="CC06" sheet="1" objects="1" scenarios="1"/>
  <mergeCells count="4">
    <mergeCell ref="E1:F1"/>
    <mergeCell ref="B2:F2"/>
    <mergeCell ref="B3:F3"/>
    <mergeCell ref="B27:E2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6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9"/>
  <sheetViews>
    <sheetView zoomScale="115" zoomScaleNormal="115" workbookViewId="0" topLeftCell="A1">
      <selection activeCell="E27" sqref="E27"/>
    </sheetView>
  </sheetViews>
  <sheetFormatPr defaultColWidth="9.140625" defaultRowHeight="15"/>
  <cols>
    <col min="1" max="1" width="9.140625" style="177" customWidth="1"/>
    <col min="2" max="2" width="40.00390625" style="177" customWidth="1"/>
    <col min="3" max="3" width="9.140625" style="177" customWidth="1"/>
    <col min="4" max="4" width="15.421875" style="177" customWidth="1"/>
    <col min="5" max="5" width="16.8515625" style="177" customWidth="1"/>
    <col min="6" max="6" width="17.57421875" style="177" customWidth="1"/>
    <col min="7" max="16384" width="9.140625" style="177" customWidth="1"/>
  </cols>
  <sheetData>
    <row r="1" spans="2:6" ht="16.5" thickBot="1">
      <c r="B1" s="462" t="s">
        <v>151</v>
      </c>
      <c r="C1" s="462"/>
      <c r="D1" s="462"/>
      <c r="E1" s="377" t="s">
        <v>85</v>
      </c>
      <c r="F1" s="377"/>
    </row>
    <row r="2" spans="2:6" ht="20.25">
      <c r="B2" s="378" t="s">
        <v>86</v>
      </c>
      <c r="C2" s="379"/>
      <c r="D2" s="379"/>
      <c r="E2" s="379"/>
      <c r="F2" s="380"/>
    </row>
    <row r="3" spans="2:6" ht="21" thickBot="1">
      <c r="B3" s="381" t="s">
        <v>2</v>
      </c>
      <c r="C3" s="382"/>
      <c r="D3" s="382"/>
      <c r="E3" s="382"/>
      <c r="F3" s="383"/>
    </row>
    <row r="4" spans="2:6" ht="32.25" thickBot="1">
      <c r="B4" s="384" t="s">
        <v>3</v>
      </c>
      <c r="C4" s="385" t="s">
        <v>4</v>
      </c>
      <c r="D4" s="385" t="s">
        <v>5</v>
      </c>
      <c r="E4" s="385" t="s">
        <v>6</v>
      </c>
      <c r="F4" s="386" t="s">
        <v>7</v>
      </c>
    </row>
    <row r="5" spans="2:6" ht="15.75">
      <c r="B5" s="387" t="s">
        <v>87</v>
      </c>
      <c r="C5" s="388"/>
      <c r="D5" s="389"/>
      <c r="E5" s="389"/>
      <c r="F5" s="390"/>
    </row>
    <row r="6" spans="2:6" ht="15">
      <c r="B6" s="463" t="s">
        <v>88</v>
      </c>
      <c r="C6" s="464" t="s">
        <v>11</v>
      </c>
      <c r="D6" s="465">
        <v>20</v>
      </c>
      <c r="E6" s="38"/>
      <c r="F6" s="394">
        <f aca="true" t="shared" si="0" ref="F6:F24">D6*E6*4</f>
        <v>0</v>
      </c>
    </row>
    <row r="7" spans="2:6" ht="15">
      <c r="B7" s="463" t="s">
        <v>89</v>
      </c>
      <c r="C7" s="464" t="s">
        <v>11</v>
      </c>
      <c r="D7" s="465">
        <v>15</v>
      </c>
      <c r="E7" s="38"/>
      <c r="F7" s="394">
        <f t="shared" si="0"/>
        <v>0</v>
      </c>
    </row>
    <row r="8" spans="2:6" ht="15">
      <c r="B8" s="463" t="s">
        <v>90</v>
      </c>
      <c r="C8" s="464" t="s">
        <v>11</v>
      </c>
      <c r="D8" s="465">
        <v>40</v>
      </c>
      <c r="E8" s="38"/>
      <c r="F8" s="394">
        <f t="shared" si="0"/>
        <v>0</v>
      </c>
    </row>
    <row r="9" spans="2:6" ht="15">
      <c r="B9" s="463" t="s">
        <v>91</v>
      </c>
      <c r="C9" s="464" t="s">
        <v>11</v>
      </c>
      <c r="D9" s="465">
        <v>15</v>
      </c>
      <c r="E9" s="38"/>
      <c r="F9" s="394">
        <f t="shared" si="0"/>
        <v>0</v>
      </c>
    </row>
    <row r="10" spans="2:6" ht="15">
      <c r="B10" s="463" t="s">
        <v>92</v>
      </c>
      <c r="C10" s="464" t="s">
        <v>11</v>
      </c>
      <c r="D10" s="465">
        <v>30</v>
      </c>
      <c r="E10" s="38"/>
      <c r="F10" s="394">
        <f t="shared" si="0"/>
        <v>0</v>
      </c>
    </row>
    <row r="11" spans="2:6" ht="15">
      <c r="B11" s="463" t="s">
        <v>93</v>
      </c>
      <c r="C11" s="464" t="s">
        <v>11</v>
      </c>
      <c r="D11" s="465">
        <v>10</v>
      </c>
      <c r="E11" s="38"/>
      <c r="F11" s="394">
        <f t="shared" si="0"/>
        <v>0</v>
      </c>
    </row>
    <row r="12" spans="2:6" ht="15">
      <c r="B12" s="463" t="s">
        <v>94</v>
      </c>
      <c r="C12" s="464" t="s">
        <v>11</v>
      </c>
      <c r="D12" s="465">
        <v>20</v>
      </c>
      <c r="E12" s="38"/>
      <c r="F12" s="394">
        <f t="shared" si="0"/>
        <v>0</v>
      </c>
    </row>
    <row r="13" spans="2:6" ht="15">
      <c r="B13" s="463" t="s">
        <v>95</v>
      </c>
      <c r="C13" s="464" t="s">
        <v>11</v>
      </c>
      <c r="D13" s="465">
        <v>20</v>
      </c>
      <c r="E13" s="38"/>
      <c r="F13" s="394">
        <f t="shared" si="0"/>
        <v>0</v>
      </c>
    </row>
    <row r="14" spans="2:6" ht="15">
      <c r="B14" s="463" t="s">
        <v>96</v>
      </c>
      <c r="C14" s="464" t="s">
        <v>11</v>
      </c>
      <c r="D14" s="465">
        <v>15</v>
      </c>
      <c r="E14" s="38"/>
      <c r="F14" s="394">
        <f t="shared" si="0"/>
        <v>0</v>
      </c>
    </row>
    <row r="15" spans="2:6" ht="15">
      <c r="B15" s="463" t="s">
        <v>97</v>
      </c>
      <c r="C15" s="464" t="s">
        <v>11</v>
      </c>
      <c r="D15" s="465">
        <v>10</v>
      </c>
      <c r="E15" s="38"/>
      <c r="F15" s="394">
        <f t="shared" si="0"/>
        <v>0</v>
      </c>
    </row>
    <row r="16" spans="2:6" ht="15">
      <c r="B16" s="463" t="s">
        <v>98</v>
      </c>
      <c r="C16" s="464" t="s">
        <v>11</v>
      </c>
      <c r="D16" s="465">
        <v>15</v>
      </c>
      <c r="E16" s="38"/>
      <c r="F16" s="394">
        <f t="shared" si="0"/>
        <v>0</v>
      </c>
    </row>
    <row r="17" spans="2:6" ht="15">
      <c r="B17" s="463" t="s">
        <v>99</v>
      </c>
      <c r="C17" s="464" t="s">
        <v>11</v>
      </c>
      <c r="D17" s="465">
        <v>15</v>
      </c>
      <c r="E17" s="38"/>
      <c r="F17" s="394">
        <f t="shared" si="0"/>
        <v>0</v>
      </c>
    </row>
    <row r="18" spans="2:6" ht="15">
      <c r="B18" s="463" t="s">
        <v>100</v>
      </c>
      <c r="C18" s="464" t="s">
        <v>11</v>
      </c>
      <c r="D18" s="465">
        <v>15</v>
      </c>
      <c r="E18" s="38"/>
      <c r="F18" s="394">
        <f t="shared" si="0"/>
        <v>0</v>
      </c>
    </row>
    <row r="19" spans="2:6" ht="15">
      <c r="B19" s="463" t="s">
        <v>101</v>
      </c>
      <c r="C19" s="464" t="s">
        <v>11</v>
      </c>
      <c r="D19" s="465">
        <v>15</v>
      </c>
      <c r="E19" s="38"/>
      <c r="F19" s="394">
        <f t="shared" si="0"/>
        <v>0</v>
      </c>
    </row>
    <row r="20" spans="2:6" ht="15">
      <c r="B20" s="463" t="s">
        <v>102</v>
      </c>
      <c r="C20" s="464" t="s">
        <v>11</v>
      </c>
      <c r="D20" s="465">
        <v>15</v>
      </c>
      <c r="E20" s="38"/>
      <c r="F20" s="394">
        <f t="shared" si="0"/>
        <v>0</v>
      </c>
    </row>
    <row r="21" spans="2:6" ht="15">
      <c r="B21" s="463" t="s">
        <v>103</v>
      </c>
      <c r="C21" s="464" t="s">
        <v>11</v>
      </c>
      <c r="D21" s="465">
        <v>15</v>
      </c>
      <c r="E21" s="38"/>
      <c r="F21" s="394">
        <f t="shared" si="0"/>
        <v>0</v>
      </c>
    </row>
    <row r="22" spans="2:6" ht="15">
      <c r="B22" s="463" t="s">
        <v>104</v>
      </c>
      <c r="C22" s="464" t="s">
        <v>11</v>
      </c>
      <c r="D22" s="465">
        <v>15</v>
      </c>
      <c r="E22" s="38"/>
      <c r="F22" s="394">
        <f t="shared" si="0"/>
        <v>0</v>
      </c>
    </row>
    <row r="23" spans="2:6" ht="15">
      <c r="B23" s="463" t="s">
        <v>105</v>
      </c>
      <c r="C23" s="464" t="s">
        <v>11</v>
      </c>
      <c r="D23" s="465">
        <v>60</v>
      </c>
      <c r="E23" s="38"/>
      <c r="F23" s="394">
        <f t="shared" si="0"/>
        <v>0</v>
      </c>
    </row>
    <row r="24" spans="2:6" ht="15">
      <c r="B24" s="466" t="s">
        <v>106</v>
      </c>
      <c r="C24" s="464" t="s">
        <v>11</v>
      </c>
      <c r="D24" s="465">
        <v>10</v>
      </c>
      <c r="E24" s="38"/>
      <c r="F24" s="394">
        <f t="shared" si="0"/>
        <v>0</v>
      </c>
    </row>
    <row r="25" spans="2:6" ht="24.75" thickBot="1">
      <c r="B25" s="436" t="s">
        <v>12</v>
      </c>
      <c r="C25" s="437"/>
      <c r="D25" s="438"/>
      <c r="E25" s="439"/>
      <c r="F25" s="398">
        <f>SUM(F6:F24)</f>
        <v>0</v>
      </c>
    </row>
    <row r="26" spans="2:6" ht="15.75">
      <c r="B26" s="440" t="s">
        <v>64</v>
      </c>
      <c r="C26" s="441"/>
      <c r="D26" s="442"/>
      <c r="E26" s="443"/>
      <c r="F26" s="444"/>
    </row>
    <row r="27" spans="2:6" ht="15">
      <c r="B27" s="445" t="s">
        <v>323</v>
      </c>
      <c r="C27" s="392" t="s">
        <v>13</v>
      </c>
      <c r="D27" s="393">
        <v>30</v>
      </c>
      <c r="E27" s="38"/>
      <c r="F27" s="394">
        <f>D27*E27*4</f>
        <v>0</v>
      </c>
    </row>
    <row r="28" spans="2:6" ht="15.75" thickBot="1">
      <c r="B28" s="436" t="s">
        <v>66</v>
      </c>
      <c r="C28" s="446"/>
      <c r="D28" s="438"/>
      <c r="E28" s="447"/>
      <c r="F28" s="398">
        <f>F27</f>
        <v>0</v>
      </c>
    </row>
    <row r="29" spans="2:6" ht="16.5" thickBot="1">
      <c r="B29" s="395" t="s">
        <v>276</v>
      </c>
      <c r="C29" s="396"/>
      <c r="D29" s="396"/>
      <c r="E29" s="397"/>
      <c r="F29" s="448">
        <f>F25+F28</f>
        <v>0</v>
      </c>
    </row>
  </sheetData>
  <sheetProtection password="CC06" sheet="1" objects="1" scenarios="1"/>
  <mergeCells count="4">
    <mergeCell ref="E1:F1"/>
    <mergeCell ref="B2:F2"/>
    <mergeCell ref="B3:F3"/>
    <mergeCell ref="B29:E2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2"/>
  <sheetViews>
    <sheetView zoomScale="115" zoomScaleNormal="115" workbookViewId="0" topLeftCell="A1">
      <selection activeCell="E10" sqref="E10"/>
    </sheetView>
  </sheetViews>
  <sheetFormatPr defaultColWidth="9.140625" defaultRowHeight="15"/>
  <cols>
    <col min="1" max="1" width="9.140625" style="177" customWidth="1"/>
    <col min="2" max="2" width="40.57421875" style="177" customWidth="1"/>
    <col min="3" max="3" width="9.140625" style="177" customWidth="1"/>
    <col min="4" max="4" width="14.00390625" style="177" customWidth="1"/>
    <col min="5" max="5" width="15.8515625" style="177" customWidth="1"/>
    <col min="6" max="6" width="18.7109375" style="177" customWidth="1"/>
    <col min="7" max="16384" width="9.140625" style="177" customWidth="1"/>
  </cols>
  <sheetData>
    <row r="1" spans="2:6" ht="16.5" thickBot="1">
      <c r="B1" s="467" t="s">
        <v>151</v>
      </c>
      <c r="C1" s="376"/>
      <c r="D1" s="376"/>
      <c r="E1" s="377" t="s">
        <v>107</v>
      </c>
      <c r="F1" s="377"/>
    </row>
    <row r="2" spans="2:6" ht="20.25">
      <c r="B2" s="378" t="s">
        <v>108</v>
      </c>
      <c r="C2" s="379"/>
      <c r="D2" s="379"/>
      <c r="E2" s="379"/>
      <c r="F2" s="380"/>
    </row>
    <row r="3" spans="2:6" ht="21" thickBot="1">
      <c r="B3" s="381" t="s">
        <v>2</v>
      </c>
      <c r="C3" s="382"/>
      <c r="D3" s="382"/>
      <c r="E3" s="382"/>
      <c r="F3" s="383"/>
    </row>
    <row r="4" spans="2:6" ht="32.25" thickBot="1">
      <c r="B4" s="384" t="s">
        <v>3</v>
      </c>
      <c r="C4" s="385" t="s">
        <v>4</v>
      </c>
      <c r="D4" s="385" t="s">
        <v>5</v>
      </c>
      <c r="E4" s="385" t="s">
        <v>6</v>
      </c>
      <c r="F4" s="386" t="s">
        <v>7</v>
      </c>
    </row>
    <row r="5" spans="2:6" ht="15.75">
      <c r="B5" s="387" t="s">
        <v>8</v>
      </c>
      <c r="C5" s="388"/>
      <c r="D5" s="389"/>
      <c r="E5" s="389"/>
      <c r="F5" s="390"/>
    </row>
    <row r="6" spans="2:6" ht="15">
      <c r="B6" s="391" t="s">
        <v>108</v>
      </c>
      <c r="C6" s="392" t="s">
        <v>11</v>
      </c>
      <c r="D6" s="393">
        <v>20</v>
      </c>
      <c r="E6" s="38"/>
      <c r="F6" s="394">
        <f>D6*E6*4</f>
        <v>0</v>
      </c>
    </row>
    <row r="7" spans="2:6" ht="15">
      <c r="B7" s="391" t="s">
        <v>109</v>
      </c>
      <c r="C7" s="392" t="s">
        <v>11</v>
      </c>
      <c r="D7" s="393">
        <v>20</v>
      </c>
      <c r="E7" s="38"/>
      <c r="F7" s="394">
        <f>D7*E7*4</f>
        <v>0</v>
      </c>
    </row>
    <row r="8" spans="2:6" ht="24.75" thickBot="1">
      <c r="B8" s="436" t="s">
        <v>12</v>
      </c>
      <c r="C8" s="437"/>
      <c r="D8" s="438"/>
      <c r="E8" s="439"/>
      <c r="F8" s="398">
        <f>SUM(F6:F7)</f>
        <v>0</v>
      </c>
    </row>
    <row r="9" spans="2:6" ht="15.75">
      <c r="B9" s="440" t="s">
        <v>64</v>
      </c>
      <c r="C9" s="441"/>
      <c r="D9" s="442"/>
      <c r="E9" s="443"/>
      <c r="F9" s="444"/>
    </row>
    <row r="10" spans="2:6" ht="15">
      <c r="B10" s="445" t="s">
        <v>323</v>
      </c>
      <c r="C10" s="392" t="s">
        <v>13</v>
      </c>
      <c r="D10" s="393">
        <v>10</v>
      </c>
      <c r="E10" s="38"/>
      <c r="F10" s="394">
        <f>D10*E10*4</f>
        <v>0</v>
      </c>
    </row>
    <row r="11" spans="2:6" ht="15.75" thickBot="1">
      <c r="B11" s="436" t="s">
        <v>66</v>
      </c>
      <c r="C11" s="446"/>
      <c r="D11" s="438"/>
      <c r="E11" s="447"/>
      <c r="F11" s="398">
        <f>SUM(F10:F10)</f>
        <v>0</v>
      </c>
    </row>
    <row r="12" spans="2:6" ht="16.5" thickBot="1">
      <c r="B12" s="395" t="s">
        <v>276</v>
      </c>
      <c r="C12" s="396"/>
      <c r="D12" s="396"/>
      <c r="E12" s="397"/>
      <c r="F12" s="448">
        <f>SUM(F8+F11)</f>
        <v>0</v>
      </c>
    </row>
  </sheetData>
  <sheetProtection password="CC06" sheet="1" objects="1" scenarios="1"/>
  <mergeCells count="4">
    <mergeCell ref="E1:F1"/>
    <mergeCell ref="B2:F2"/>
    <mergeCell ref="B3:F3"/>
    <mergeCell ref="B12:E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3"/>
  <sheetViews>
    <sheetView zoomScale="115" zoomScaleNormal="115" workbookViewId="0" topLeftCell="A1">
      <selection activeCell="E11" sqref="E11"/>
    </sheetView>
  </sheetViews>
  <sheetFormatPr defaultColWidth="9.140625" defaultRowHeight="15"/>
  <cols>
    <col min="1" max="1" width="9.140625" style="177" customWidth="1"/>
    <col min="2" max="2" width="48.140625" style="177" customWidth="1"/>
    <col min="3" max="3" width="9.140625" style="177" customWidth="1"/>
    <col min="4" max="4" width="14.28125" style="177" customWidth="1"/>
    <col min="5" max="5" width="14.00390625" style="177" customWidth="1"/>
    <col min="6" max="6" width="14.8515625" style="177" customWidth="1"/>
    <col min="7" max="16384" width="9.140625" style="177" customWidth="1"/>
  </cols>
  <sheetData>
    <row r="1" spans="2:6" ht="16.5" thickBot="1">
      <c r="B1" s="376" t="s">
        <v>151</v>
      </c>
      <c r="C1" s="376"/>
      <c r="D1" s="376"/>
      <c r="E1" s="377" t="s">
        <v>110</v>
      </c>
      <c r="F1" s="377"/>
    </row>
    <row r="2" spans="2:6" ht="20.25">
      <c r="B2" s="378" t="s">
        <v>111</v>
      </c>
      <c r="C2" s="379"/>
      <c r="D2" s="379"/>
      <c r="E2" s="379"/>
      <c r="F2" s="380"/>
    </row>
    <row r="3" spans="2:6" ht="21" thickBot="1">
      <c r="B3" s="381" t="s">
        <v>2</v>
      </c>
      <c r="C3" s="382"/>
      <c r="D3" s="382"/>
      <c r="E3" s="382"/>
      <c r="F3" s="383"/>
    </row>
    <row r="4" spans="2:6" ht="42.75" thickBot="1">
      <c r="B4" s="384" t="s">
        <v>3</v>
      </c>
      <c r="C4" s="385" t="s">
        <v>4</v>
      </c>
      <c r="D4" s="385" t="s">
        <v>5</v>
      </c>
      <c r="E4" s="385" t="s">
        <v>6</v>
      </c>
      <c r="F4" s="386" t="s">
        <v>7</v>
      </c>
    </row>
    <row r="5" spans="2:6" ht="15.75">
      <c r="B5" s="387" t="s">
        <v>8</v>
      </c>
      <c r="C5" s="388"/>
      <c r="D5" s="389"/>
      <c r="E5" s="389"/>
      <c r="F5" s="390"/>
    </row>
    <row r="6" spans="2:6" ht="15">
      <c r="B6" s="391" t="s">
        <v>112</v>
      </c>
      <c r="C6" s="392" t="s">
        <v>11</v>
      </c>
      <c r="D6" s="393">
        <v>80</v>
      </c>
      <c r="E6" s="38"/>
      <c r="F6" s="394">
        <f>D6*E6*4</f>
        <v>0</v>
      </c>
    </row>
    <row r="7" spans="2:6" ht="15">
      <c r="B7" s="468" t="s">
        <v>113</v>
      </c>
      <c r="C7" s="393" t="s">
        <v>11</v>
      </c>
      <c r="D7" s="393">
        <v>10</v>
      </c>
      <c r="E7" s="41"/>
      <c r="F7" s="394">
        <f>D7*E7*4</f>
        <v>0</v>
      </c>
    </row>
    <row r="8" spans="2:6" ht="15">
      <c r="B8" s="468" t="s">
        <v>114</v>
      </c>
      <c r="C8" s="393" t="s">
        <v>11</v>
      </c>
      <c r="D8" s="393">
        <v>30</v>
      </c>
      <c r="E8" s="41"/>
      <c r="F8" s="394">
        <f>D8*E8*4</f>
        <v>0</v>
      </c>
    </row>
    <row r="9" spans="2:6" ht="15.75" thickBot="1">
      <c r="B9" s="436" t="s">
        <v>12</v>
      </c>
      <c r="C9" s="437"/>
      <c r="D9" s="438"/>
      <c r="E9" s="439"/>
      <c r="F9" s="398">
        <f>SUM(F6:F8)</f>
        <v>0</v>
      </c>
    </row>
    <row r="10" spans="2:6" ht="15.75">
      <c r="B10" s="440" t="s">
        <v>64</v>
      </c>
      <c r="C10" s="441"/>
      <c r="D10" s="442"/>
      <c r="E10" s="443"/>
      <c r="F10" s="444"/>
    </row>
    <row r="11" spans="2:6" ht="15">
      <c r="B11" s="445" t="s">
        <v>65</v>
      </c>
      <c r="C11" s="392" t="s">
        <v>13</v>
      </c>
      <c r="D11" s="393">
        <v>8</v>
      </c>
      <c r="E11" s="38"/>
      <c r="F11" s="394">
        <f>D11*E11*4</f>
        <v>0</v>
      </c>
    </row>
    <row r="12" spans="2:6" ht="15.75" thickBot="1">
      <c r="B12" s="436" t="s">
        <v>66</v>
      </c>
      <c r="C12" s="446"/>
      <c r="D12" s="438"/>
      <c r="E12" s="447"/>
      <c r="F12" s="398">
        <f>SUM(F11:F11)</f>
        <v>0</v>
      </c>
    </row>
    <row r="13" spans="2:6" ht="16.5" thickBot="1">
      <c r="B13" s="395" t="s">
        <v>276</v>
      </c>
      <c r="C13" s="396"/>
      <c r="D13" s="396"/>
      <c r="E13" s="397"/>
      <c r="F13" s="448">
        <f>SUM(F9+F12)</f>
        <v>0</v>
      </c>
    </row>
  </sheetData>
  <sheetProtection password="CC06" sheet="1" objects="1" scenarios="1"/>
  <mergeCells count="4">
    <mergeCell ref="E1:F1"/>
    <mergeCell ref="B2:F2"/>
    <mergeCell ref="B3:F3"/>
    <mergeCell ref="B13:E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2"/>
  <sheetViews>
    <sheetView zoomScale="115" zoomScaleNormal="115" workbookViewId="0" topLeftCell="A1">
      <selection activeCell="E8" sqref="E8"/>
    </sheetView>
  </sheetViews>
  <sheetFormatPr defaultColWidth="9.140625" defaultRowHeight="15"/>
  <cols>
    <col min="1" max="1" width="9.140625" style="177" customWidth="1"/>
    <col min="2" max="2" width="75.7109375" style="177" customWidth="1"/>
    <col min="3" max="3" width="9.140625" style="177" customWidth="1"/>
    <col min="4" max="4" width="13.7109375" style="177" customWidth="1"/>
    <col min="5" max="5" width="16.8515625" style="177" customWidth="1"/>
    <col min="6" max="6" width="16.00390625" style="177" customWidth="1"/>
    <col min="7" max="16384" width="9.140625" style="177" customWidth="1"/>
  </cols>
  <sheetData>
    <row r="1" spans="2:6" ht="16.5" thickBot="1">
      <c r="B1" s="376" t="s">
        <v>151</v>
      </c>
      <c r="C1" s="376"/>
      <c r="D1" s="376"/>
      <c r="E1" s="377" t="s">
        <v>115</v>
      </c>
      <c r="F1" s="377"/>
    </row>
    <row r="2" spans="2:6" ht="20.25">
      <c r="B2" s="378" t="s">
        <v>116</v>
      </c>
      <c r="C2" s="379"/>
      <c r="D2" s="379"/>
      <c r="E2" s="379"/>
      <c r="F2" s="380"/>
    </row>
    <row r="3" spans="2:6" ht="21" thickBot="1">
      <c r="B3" s="381" t="s">
        <v>2</v>
      </c>
      <c r="C3" s="382"/>
      <c r="D3" s="382"/>
      <c r="E3" s="382"/>
      <c r="F3" s="383"/>
    </row>
    <row r="4" spans="2:6" ht="32.25" thickBot="1">
      <c r="B4" s="384" t="s">
        <v>3</v>
      </c>
      <c r="C4" s="385" t="s">
        <v>4</v>
      </c>
      <c r="D4" s="385" t="s">
        <v>5</v>
      </c>
      <c r="E4" s="385" t="s">
        <v>6</v>
      </c>
      <c r="F4" s="386" t="s">
        <v>7</v>
      </c>
    </row>
    <row r="5" spans="2:6" ht="15.75">
      <c r="B5" s="387" t="s">
        <v>8</v>
      </c>
      <c r="C5" s="388"/>
      <c r="D5" s="389"/>
      <c r="E5" s="389"/>
      <c r="F5" s="390"/>
    </row>
    <row r="6" spans="2:6" ht="24">
      <c r="B6" s="391" t="s">
        <v>389</v>
      </c>
      <c r="C6" s="392" t="s">
        <v>9</v>
      </c>
      <c r="D6" s="393">
        <v>1</v>
      </c>
      <c r="E6" s="38"/>
      <c r="F6" s="394">
        <f>D6*E6*4</f>
        <v>0</v>
      </c>
    </row>
    <row r="7" spans="2:6" ht="24">
      <c r="B7" s="391" t="s">
        <v>390</v>
      </c>
      <c r="C7" s="392" t="s">
        <v>9</v>
      </c>
      <c r="D7" s="393">
        <v>1</v>
      </c>
      <c r="E7" s="41"/>
      <c r="F7" s="394">
        <f>D7*E7*4</f>
        <v>0</v>
      </c>
    </row>
    <row r="8" spans="2:6" ht="15">
      <c r="B8" s="469" t="s">
        <v>391</v>
      </c>
      <c r="C8" s="470" t="s">
        <v>136</v>
      </c>
      <c r="D8" s="471">
        <v>5</v>
      </c>
      <c r="E8" s="41"/>
      <c r="F8" s="394">
        <f>D8*E8*4</f>
        <v>0</v>
      </c>
    </row>
    <row r="9" spans="2:6" ht="15.75" thickBot="1">
      <c r="B9" s="472" t="s">
        <v>12</v>
      </c>
      <c r="C9" s="473"/>
      <c r="D9" s="474"/>
      <c r="E9" s="439"/>
      <c r="F9" s="398">
        <f>SUM(F6:F8)</f>
        <v>0</v>
      </c>
    </row>
    <row r="10" spans="2:6" ht="16.5" thickBot="1">
      <c r="B10" s="395" t="s">
        <v>276</v>
      </c>
      <c r="C10" s="396"/>
      <c r="D10" s="396"/>
      <c r="E10" s="397"/>
      <c r="F10" s="448">
        <f>F9</f>
        <v>0</v>
      </c>
    </row>
    <row r="12" ht="15">
      <c r="B12" s="177" t="s">
        <v>403</v>
      </c>
    </row>
  </sheetData>
  <sheetProtection password="CC06" sheet="1" objects="1" scenarios="1"/>
  <mergeCells count="4">
    <mergeCell ref="E1:F1"/>
    <mergeCell ref="B2:F2"/>
    <mergeCell ref="B3:F3"/>
    <mergeCell ref="B10:E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1"/>
  <sheetViews>
    <sheetView zoomScale="115" zoomScaleNormal="115" workbookViewId="0" topLeftCell="A1">
      <selection activeCell="E15" sqref="E15"/>
    </sheetView>
  </sheetViews>
  <sheetFormatPr defaultColWidth="9.140625" defaultRowHeight="15"/>
  <cols>
    <col min="1" max="1" width="9.140625" style="177" customWidth="1"/>
    <col min="2" max="2" width="52.57421875" style="177" customWidth="1"/>
    <col min="3" max="3" width="9.140625" style="177" customWidth="1"/>
    <col min="4" max="4" width="11.8515625" style="177" customWidth="1"/>
    <col min="5" max="5" width="14.140625" style="177" customWidth="1"/>
    <col min="6" max="6" width="16.00390625" style="177" customWidth="1"/>
    <col min="7" max="16384" width="9.140625" style="177" customWidth="1"/>
  </cols>
  <sheetData>
    <row r="1" spans="2:6" ht="16.5" thickBot="1">
      <c r="B1" s="376" t="s">
        <v>151</v>
      </c>
      <c r="C1" s="376"/>
      <c r="D1" s="376"/>
      <c r="E1" s="377" t="s">
        <v>117</v>
      </c>
      <c r="F1" s="377"/>
    </row>
    <row r="2" spans="2:6" ht="20.25">
      <c r="B2" s="378" t="s">
        <v>118</v>
      </c>
      <c r="C2" s="379"/>
      <c r="D2" s="379"/>
      <c r="E2" s="379"/>
      <c r="F2" s="380"/>
    </row>
    <row r="3" spans="2:6" ht="21" thickBot="1">
      <c r="B3" s="381" t="s">
        <v>2</v>
      </c>
      <c r="C3" s="382"/>
      <c r="D3" s="382"/>
      <c r="E3" s="382"/>
      <c r="F3" s="383"/>
    </row>
    <row r="4" spans="2:6" ht="32.25" thickBot="1">
      <c r="B4" s="384" t="s">
        <v>3</v>
      </c>
      <c r="C4" s="385" t="s">
        <v>4</v>
      </c>
      <c r="D4" s="385" t="s">
        <v>5</v>
      </c>
      <c r="E4" s="385" t="s">
        <v>6</v>
      </c>
      <c r="F4" s="386" t="s">
        <v>7</v>
      </c>
    </row>
    <row r="5" spans="2:6" ht="15.75">
      <c r="B5" s="387" t="s">
        <v>8</v>
      </c>
      <c r="C5" s="388"/>
      <c r="D5" s="389"/>
      <c r="E5" s="389"/>
      <c r="F5" s="390"/>
    </row>
    <row r="6" spans="2:6" ht="15">
      <c r="B6" s="475" t="s">
        <v>392</v>
      </c>
      <c r="C6" s="476" t="s">
        <v>9</v>
      </c>
      <c r="D6" s="477">
        <v>2</v>
      </c>
      <c r="E6" s="126"/>
      <c r="F6" s="478">
        <f>D6*E6*4</f>
        <v>0</v>
      </c>
    </row>
    <row r="7" spans="2:6" ht="15">
      <c r="B7" s="479"/>
      <c r="C7" s="480"/>
      <c r="D7" s="481"/>
      <c r="E7" s="127"/>
      <c r="F7" s="482"/>
    </row>
    <row r="8" spans="2:6" ht="15">
      <c r="B8" s="483" t="s">
        <v>393</v>
      </c>
      <c r="C8" s="470" t="s">
        <v>9</v>
      </c>
      <c r="D8" s="393">
        <v>1</v>
      </c>
      <c r="E8" s="38"/>
      <c r="F8" s="484">
        <f>D8*E8*4</f>
        <v>0</v>
      </c>
    </row>
    <row r="9" spans="2:6" ht="15">
      <c r="B9" s="483" t="s">
        <v>394</v>
      </c>
      <c r="C9" s="392" t="s">
        <v>396</v>
      </c>
      <c r="D9" s="393">
        <v>50</v>
      </c>
      <c r="E9" s="38"/>
      <c r="F9" s="484">
        <f aca="true" t="shared" si="0" ref="F9:F10">D9*E9*4</f>
        <v>0</v>
      </c>
    </row>
    <row r="10" spans="2:6" ht="15">
      <c r="B10" s="483" t="s">
        <v>395</v>
      </c>
      <c r="C10" s="485" t="s">
        <v>396</v>
      </c>
      <c r="D10" s="393">
        <v>50</v>
      </c>
      <c r="E10" s="38"/>
      <c r="F10" s="484">
        <f t="shared" si="0"/>
        <v>0</v>
      </c>
    </row>
    <row r="11" spans="2:6" ht="15">
      <c r="B11" s="391" t="s">
        <v>119</v>
      </c>
      <c r="C11" s="392" t="s">
        <v>74</v>
      </c>
      <c r="D11" s="393">
        <v>15</v>
      </c>
      <c r="E11" s="38"/>
      <c r="F11" s="394">
        <f>D11*E11*4</f>
        <v>0</v>
      </c>
    </row>
    <row r="12" spans="2:6" ht="15">
      <c r="B12" s="391" t="s">
        <v>120</v>
      </c>
      <c r="C12" s="392" t="s">
        <v>11</v>
      </c>
      <c r="D12" s="393">
        <v>10</v>
      </c>
      <c r="E12" s="38"/>
      <c r="F12" s="394">
        <f>D12*E12*4</f>
        <v>0</v>
      </c>
    </row>
    <row r="13" spans="2:6" ht="15.75" thickBot="1">
      <c r="B13" s="436" t="s">
        <v>12</v>
      </c>
      <c r="C13" s="437"/>
      <c r="D13" s="438"/>
      <c r="E13" s="439"/>
      <c r="F13" s="398">
        <f>SUM(F6:F12)</f>
        <v>0</v>
      </c>
    </row>
    <row r="14" spans="2:6" ht="15.75">
      <c r="B14" s="449" t="s">
        <v>64</v>
      </c>
      <c r="C14" s="441"/>
      <c r="D14" s="442"/>
      <c r="E14" s="443"/>
      <c r="F14" s="444"/>
    </row>
    <row r="15" spans="2:6" ht="15">
      <c r="B15" s="445" t="s">
        <v>65</v>
      </c>
      <c r="C15" s="392" t="s">
        <v>13</v>
      </c>
      <c r="D15" s="393">
        <v>6</v>
      </c>
      <c r="E15" s="38"/>
      <c r="F15" s="394">
        <f>D15*E15*4</f>
        <v>0</v>
      </c>
    </row>
    <row r="16" spans="2:6" ht="15.75" thickBot="1">
      <c r="B16" s="436" t="s">
        <v>66</v>
      </c>
      <c r="C16" s="446"/>
      <c r="D16" s="438"/>
      <c r="E16" s="447"/>
      <c r="F16" s="398">
        <f>SUM(F15:F15)</f>
        <v>0</v>
      </c>
    </row>
    <row r="17" spans="2:6" ht="16.5" thickBot="1">
      <c r="B17" s="395" t="s">
        <v>276</v>
      </c>
      <c r="C17" s="396"/>
      <c r="D17" s="396"/>
      <c r="E17" s="397"/>
      <c r="F17" s="448">
        <f>F13+F16</f>
        <v>0</v>
      </c>
    </row>
    <row r="19" ht="15">
      <c r="B19" s="177" t="s">
        <v>403</v>
      </c>
    </row>
    <row r="21" ht="15">
      <c r="B21" s="486"/>
    </row>
  </sheetData>
  <sheetProtection password="CC06" sheet="1" objects="1" scenarios="1"/>
  <mergeCells count="9">
    <mergeCell ref="B17:E17"/>
    <mergeCell ref="E1:F1"/>
    <mergeCell ref="B2:F2"/>
    <mergeCell ref="B3:F3"/>
    <mergeCell ref="B6:B7"/>
    <mergeCell ref="C6:C7"/>
    <mergeCell ref="D6:D7"/>
    <mergeCell ref="E6:E7"/>
    <mergeCell ref="F6:F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1"/>
  <sheetViews>
    <sheetView workbookViewId="0" topLeftCell="A1">
      <selection activeCell="E15" sqref="E15:E16"/>
    </sheetView>
  </sheetViews>
  <sheetFormatPr defaultColWidth="9.140625" defaultRowHeight="15"/>
  <cols>
    <col min="1" max="1" width="2.8515625" style="0" customWidth="1"/>
    <col min="2" max="2" width="117.140625" style="0" customWidth="1"/>
    <col min="3" max="3" width="10.28125" style="0" customWidth="1"/>
    <col min="4" max="4" width="13.421875" style="0" customWidth="1"/>
    <col min="5" max="5" width="14.8515625" style="0" customWidth="1"/>
    <col min="6" max="6" width="19.28125" style="0" customWidth="1"/>
  </cols>
  <sheetData>
    <row r="1" spans="2:10" ht="15.75" thickBot="1">
      <c r="B1" s="1" t="s">
        <v>151</v>
      </c>
      <c r="C1" s="1"/>
      <c r="D1" s="1"/>
      <c r="F1" s="2" t="s">
        <v>17</v>
      </c>
      <c r="G1" s="1"/>
      <c r="H1" s="1"/>
      <c r="I1" s="1"/>
      <c r="J1" s="1"/>
    </row>
    <row r="2" spans="2:10" ht="20.25">
      <c r="B2" s="110" t="s">
        <v>16</v>
      </c>
      <c r="C2" s="111"/>
      <c r="D2" s="111"/>
      <c r="E2" s="111"/>
      <c r="F2" s="112"/>
      <c r="G2" s="1"/>
      <c r="H2" s="1"/>
      <c r="I2" s="1"/>
      <c r="J2" s="1"/>
    </row>
    <row r="3" spans="2:10" ht="21" thickBot="1">
      <c r="B3" s="113" t="s">
        <v>2</v>
      </c>
      <c r="C3" s="114"/>
      <c r="D3" s="114"/>
      <c r="E3" s="114"/>
      <c r="F3" s="115"/>
      <c r="G3" s="1"/>
      <c r="H3" s="1"/>
      <c r="I3" s="1"/>
      <c r="J3" s="1"/>
    </row>
    <row r="4" spans="2:10" ht="57.75" thickBot="1">
      <c r="B4" s="3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1"/>
      <c r="H4" s="1"/>
      <c r="I4" s="1"/>
      <c r="J4" s="1"/>
    </row>
    <row r="5" spans="2:10" ht="18.75">
      <c r="B5" s="8" t="s">
        <v>8</v>
      </c>
      <c r="C5" s="9"/>
      <c r="D5" s="9"/>
      <c r="E5" s="9"/>
      <c r="F5" s="10"/>
      <c r="G5" s="1"/>
      <c r="H5" s="1"/>
      <c r="I5" s="1"/>
      <c r="J5" s="1"/>
    </row>
    <row r="6" spans="2:10" ht="15">
      <c r="B6" s="11" t="s">
        <v>352</v>
      </c>
      <c r="C6" s="6" t="s">
        <v>9</v>
      </c>
      <c r="D6" s="6">
        <v>1</v>
      </c>
      <c r="E6" s="109"/>
      <c r="F6" s="12">
        <f>D6*E6*4</f>
        <v>0</v>
      </c>
      <c r="G6" s="1"/>
      <c r="H6" s="1"/>
      <c r="I6" s="1"/>
      <c r="J6" s="1"/>
    </row>
    <row r="7" spans="2:10" s="43" customFormat="1" ht="15">
      <c r="B7" s="50" t="s">
        <v>353</v>
      </c>
      <c r="C7" s="6" t="s">
        <v>9</v>
      </c>
      <c r="D7" s="25">
        <v>0.5</v>
      </c>
      <c r="E7" s="109"/>
      <c r="F7" s="12">
        <f aca="true" t="shared" si="0" ref="F7:F12">D7*E7*4</f>
        <v>0</v>
      </c>
      <c r="G7" s="44"/>
      <c r="H7" s="44"/>
      <c r="I7" s="44"/>
      <c r="J7" s="44"/>
    </row>
    <row r="8" spans="2:10" ht="15">
      <c r="B8" s="11" t="s">
        <v>354</v>
      </c>
      <c r="C8" s="6" t="s">
        <v>9</v>
      </c>
      <c r="D8" s="6">
        <v>0.5</v>
      </c>
      <c r="E8" s="109"/>
      <c r="F8" s="12">
        <f t="shared" si="0"/>
        <v>0</v>
      </c>
      <c r="G8" s="1"/>
      <c r="H8" s="1"/>
      <c r="I8" s="1"/>
      <c r="J8" s="1"/>
    </row>
    <row r="9" spans="2:10" ht="15">
      <c r="B9" s="11" t="s">
        <v>355</v>
      </c>
      <c r="C9" s="6" t="s">
        <v>9</v>
      </c>
      <c r="D9" s="6">
        <v>1</v>
      </c>
      <c r="E9" s="109"/>
      <c r="F9" s="12">
        <f t="shared" si="0"/>
        <v>0</v>
      </c>
      <c r="G9" s="1"/>
      <c r="H9" s="1"/>
      <c r="I9" s="1"/>
      <c r="J9" s="1"/>
    </row>
    <row r="10" spans="2:10" ht="15">
      <c r="B10" s="11" t="s">
        <v>356</v>
      </c>
      <c r="C10" s="6" t="s">
        <v>9</v>
      </c>
      <c r="D10" s="6">
        <v>6</v>
      </c>
      <c r="E10" s="109"/>
      <c r="F10" s="12">
        <f t="shared" si="0"/>
        <v>0</v>
      </c>
      <c r="G10" s="1"/>
      <c r="H10" s="1"/>
      <c r="I10" s="1"/>
      <c r="J10" s="1"/>
    </row>
    <row r="11" spans="2:10" ht="15">
      <c r="B11" s="11" t="s">
        <v>318</v>
      </c>
      <c r="C11" s="6" t="s">
        <v>11</v>
      </c>
      <c r="D11" s="6">
        <v>30</v>
      </c>
      <c r="E11" s="109"/>
      <c r="F11" s="12">
        <f t="shared" si="0"/>
        <v>0</v>
      </c>
      <c r="G11" s="1"/>
      <c r="H11" s="1"/>
      <c r="I11" s="1"/>
      <c r="J11" s="1"/>
    </row>
    <row r="12" spans="2:10" ht="15">
      <c r="B12" s="11" t="s">
        <v>319</v>
      </c>
      <c r="C12" s="6" t="s">
        <v>11</v>
      </c>
      <c r="D12" s="6">
        <v>6</v>
      </c>
      <c r="E12" s="109"/>
      <c r="F12" s="12">
        <f t="shared" si="0"/>
        <v>0</v>
      </c>
      <c r="G12" s="1"/>
      <c r="H12" s="1"/>
      <c r="I12" s="1"/>
      <c r="J12" s="1"/>
    </row>
    <row r="13" spans="2:10" ht="15.75" thickBot="1">
      <c r="B13" s="29" t="s">
        <v>12</v>
      </c>
      <c r="C13" s="7"/>
      <c r="D13" s="7"/>
      <c r="E13" s="80"/>
      <c r="F13" s="30">
        <f>SUM(F6:F12)</f>
        <v>0</v>
      </c>
      <c r="G13" s="1"/>
      <c r="H13" s="1"/>
      <c r="I13" s="1"/>
      <c r="J13" s="1"/>
    </row>
    <row r="14" spans="2:10" ht="18.75">
      <c r="B14" s="8" t="s">
        <v>14</v>
      </c>
      <c r="C14" s="9"/>
      <c r="D14" s="9"/>
      <c r="E14" s="78"/>
      <c r="F14" s="31"/>
      <c r="G14" s="1"/>
      <c r="H14" s="1"/>
      <c r="I14" s="1"/>
      <c r="J14" s="1"/>
    </row>
    <row r="15" spans="2:10" ht="15">
      <c r="B15" s="11" t="s">
        <v>320</v>
      </c>
      <c r="C15" s="6" t="s">
        <v>13</v>
      </c>
      <c r="D15" s="6">
        <v>10</v>
      </c>
      <c r="E15" s="109"/>
      <c r="F15" s="12">
        <f>D15*E15*4</f>
        <v>0</v>
      </c>
      <c r="G15" s="1"/>
      <c r="H15" s="1"/>
      <c r="I15" s="1"/>
      <c r="J15" s="1"/>
    </row>
    <row r="16" spans="2:10" ht="15">
      <c r="B16" s="11" t="s">
        <v>321</v>
      </c>
      <c r="C16" s="6" t="s">
        <v>13</v>
      </c>
      <c r="D16" s="7">
        <v>2</v>
      </c>
      <c r="E16" s="137"/>
      <c r="F16" s="12">
        <f>D16*E16*4</f>
        <v>0</v>
      </c>
      <c r="G16" s="1"/>
      <c r="H16" s="1"/>
      <c r="I16" s="1"/>
      <c r="J16" s="1"/>
    </row>
    <row r="17" spans="2:10" ht="15.75" thickBot="1">
      <c r="B17" s="13" t="s">
        <v>15</v>
      </c>
      <c r="C17" s="14"/>
      <c r="D17" s="14"/>
      <c r="E17" s="77"/>
      <c r="F17" s="19">
        <f>SUM(F15:F16)</f>
        <v>0</v>
      </c>
      <c r="G17" s="1"/>
      <c r="H17" s="1"/>
      <c r="I17" s="1"/>
      <c r="J17" s="1"/>
    </row>
    <row r="18" spans="2:10" ht="19.5" thickBot="1">
      <c r="B18" s="16" t="s">
        <v>276</v>
      </c>
      <c r="C18" s="17"/>
      <c r="D18" s="17"/>
      <c r="E18" s="79"/>
      <c r="F18" s="18">
        <f>SUM(F17,F13)</f>
        <v>0</v>
      </c>
      <c r="G18" s="1"/>
      <c r="H18" s="1"/>
      <c r="I18" s="1"/>
      <c r="J18" s="1"/>
    </row>
    <row r="19" spans="2:10" ht="15">
      <c r="B19" s="1"/>
      <c r="C19" s="1"/>
      <c r="D19" s="1"/>
      <c r="E19" s="1"/>
      <c r="F19" s="1"/>
      <c r="G19" s="1"/>
      <c r="H19" s="1"/>
      <c r="I19" s="1"/>
      <c r="J19" s="1"/>
    </row>
    <row r="20" spans="2:10" ht="15">
      <c r="B20" s="44" t="s">
        <v>403</v>
      </c>
      <c r="C20" s="1"/>
      <c r="D20" s="1"/>
      <c r="E20" s="1"/>
      <c r="F20" s="1"/>
      <c r="G20" s="1"/>
      <c r="H20" s="1"/>
      <c r="I20" s="1"/>
      <c r="J20" s="1"/>
    </row>
    <row r="21" spans="2:10" ht="15">
      <c r="B21" s="1"/>
      <c r="C21" s="1"/>
      <c r="D21" s="1"/>
      <c r="E21" s="1"/>
      <c r="F21" s="1"/>
      <c r="G21" s="1"/>
      <c r="H21" s="1"/>
      <c r="I21" s="1"/>
      <c r="J21" s="1"/>
    </row>
  </sheetData>
  <sheetProtection password="CC06" sheet="1" objects="1" scenarios="1"/>
  <mergeCells count="2">
    <mergeCell ref="B2:F2"/>
    <mergeCell ref="B3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8"/>
  <sheetViews>
    <sheetView workbookViewId="0" topLeftCell="A1">
      <selection activeCell="E14" sqref="E14"/>
    </sheetView>
  </sheetViews>
  <sheetFormatPr defaultColWidth="9.140625" defaultRowHeight="15"/>
  <cols>
    <col min="1" max="1" width="9.140625" style="128" customWidth="1"/>
    <col min="2" max="2" width="110.00390625" style="128" customWidth="1"/>
    <col min="3" max="3" width="10.28125" style="128" customWidth="1"/>
    <col min="4" max="4" width="13.421875" style="128" customWidth="1"/>
    <col min="5" max="5" width="14.8515625" style="128" customWidth="1"/>
    <col min="6" max="6" width="19.28125" style="128" customWidth="1"/>
    <col min="7" max="16384" width="9.140625" style="128" customWidth="1"/>
  </cols>
  <sheetData>
    <row r="2" spans="2:6" ht="15.75" thickBot="1">
      <c r="B2" s="177" t="s">
        <v>151</v>
      </c>
      <c r="C2" s="177"/>
      <c r="D2" s="177"/>
      <c r="F2" s="180" t="s">
        <v>246</v>
      </c>
    </row>
    <row r="3" spans="2:6" ht="20.25">
      <c r="B3" s="181" t="s">
        <v>247</v>
      </c>
      <c r="C3" s="182"/>
      <c r="D3" s="182"/>
      <c r="E3" s="182"/>
      <c r="F3" s="183"/>
    </row>
    <row r="4" spans="2:6" ht="21" thickBot="1">
      <c r="B4" s="184" t="s">
        <v>2</v>
      </c>
      <c r="C4" s="185"/>
      <c r="D4" s="185"/>
      <c r="E4" s="185"/>
      <c r="F4" s="186"/>
    </row>
    <row r="5" spans="2:6" ht="57.75" thickBot="1">
      <c r="B5" s="187" t="s">
        <v>3</v>
      </c>
      <c r="C5" s="188" t="s">
        <v>4</v>
      </c>
      <c r="D5" s="188" t="s">
        <v>5</v>
      </c>
      <c r="E5" s="188" t="s">
        <v>6</v>
      </c>
      <c r="F5" s="189" t="s">
        <v>7</v>
      </c>
    </row>
    <row r="6" spans="2:6" ht="18.75">
      <c r="B6" s="190" t="s">
        <v>8</v>
      </c>
      <c r="C6" s="191"/>
      <c r="D6" s="191"/>
      <c r="E6" s="191"/>
      <c r="F6" s="192"/>
    </row>
    <row r="7" spans="2:6" ht="15">
      <c r="B7" s="154" t="s">
        <v>397</v>
      </c>
      <c r="C7" s="162" t="s">
        <v>9</v>
      </c>
      <c r="D7" s="162">
        <v>1</v>
      </c>
      <c r="E7" s="109"/>
      <c r="F7" s="194">
        <f>D7*E7*4</f>
        <v>0</v>
      </c>
    </row>
    <row r="8" spans="2:6" ht="15">
      <c r="B8" s="154" t="s">
        <v>398</v>
      </c>
      <c r="C8" s="162" t="s">
        <v>9</v>
      </c>
      <c r="D8" s="162">
        <v>1</v>
      </c>
      <c r="E8" s="109"/>
      <c r="F8" s="194">
        <f aca="true" t="shared" si="0" ref="F8:F11">D8*E8*4</f>
        <v>0</v>
      </c>
    </row>
    <row r="9" spans="2:6" ht="15">
      <c r="B9" s="154" t="s">
        <v>399</v>
      </c>
      <c r="C9" s="162" t="s">
        <v>9</v>
      </c>
      <c r="D9" s="162">
        <v>1</v>
      </c>
      <c r="E9" s="109"/>
      <c r="F9" s="194">
        <f t="shared" si="0"/>
        <v>0</v>
      </c>
    </row>
    <row r="10" spans="2:6" ht="15">
      <c r="B10" s="154" t="s">
        <v>417</v>
      </c>
      <c r="C10" s="162" t="s">
        <v>9</v>
      </c>
      <c r="D10" s="162">
        <v>12</v>
      </c>
      <c r="E10" s="109"/>
      <c r="F10" s="157">
        <f t="shared" si="0"/>
        <v>0</v>
      </c>
    </row>
    <row r="11" spans="2:6" ht="15">
      <c r="B11" s="195" t="s">
        <v>318</v>
      </c>
      <c r="C11" s="193" t="s">
        <v>11</v>
      </c>
      <c r="D11" s="193">
        <v>30</v>
      </c>
      <c r="E11" s="109"/>
      <c r="F11" s="194">
        <f t="shared" si="0"/>
        <v>0</v>
      </c>
    </row>
    <row r="12" spans="2:6" ht="15.75" thickBot="1">
      <c r="B12" s="202" t="s">
        <v>12</v>
      </c>
      <c r="C12" s="203"/>
      <c r="D12" s="203"/>
      <c r="E12" s="204"/>
      <c r="F12" s="205">
        <f>SUM(F7:F11)</f>
        <v>0</v>
      </c>
    </row>
    <row r="13" spans="2:6" ht="18.75">
      <c r="B13" s="190" t="s">
        <v>14</v>
      </c>
      <c r="C13" s="191"/>
      <c r="D13" s="191"/>
      <c r="E13" s="191"/>
      <c r="F13" s="192"/>
    </row>
    <row r="14" spans="2:6" ht="15">
      <c r="B14" s="195" t="s">
        <v>320</v>
      </c>
      <c r="C14" s="193" t="s">
        <v>13</v>
      </c>
      <c r="D14" s="193">
        <v>10</v>
      </c>
      <c r="E14" s="109"/>
      <c r="F14" s="194">
        <f>D14*E14*4</f>
        <v>0</v>
      </c>
    </row>
    <row r="15" spans="2:6" ht="15.75" thickBot="1">
      <c r="B15" s="202" t="s">
        <v>15</v>
      </c>
      <c r="C15" s="203"/>
      <c r="D15" s="203"/>
      <c r="E15" s="203"/>
      <c r="F15" s="205">
        <f>SUM(F14:F14)</f>
        <v>0</v>
      </c>
    </row>
    <row r="16" spans="2:6" ht="19.5" thickBot="1">
      <c r="B16" s="206" t="s">
        <v>276</v>
      </c>
      <c r="C16" s="207"/>
      <c r="D16" s="207"/>
      <c r="E16" s="207"/>
      <c r="F16" s="209">
        <f>SUM(F15,F12)</f>
        <v>0</v>
      </c>
    </row>
    <row r="18" ht="15">
      <c r="B18" s="177" t="s">
        <v>403</v>
      </c>
    </row>
  </sheetData>
  <sheetProtection password="CC06" sheet="1" objects="1" scenarios="1"/>
  <mergeCells count="2">
    <mergeCell ref="B3:F3"/>
    <mergeCell ref="B4:F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0"/>
  <sheetViews>
    <sheetView zoomScale="115" zoomScaleNormal="115" workbookViewId="0" topLeftCell="A1">
      <selection activeCell="E6" sqref="E6"/>
    </sheetView>
  </sheetViews>
  <sheetFormatPr defaultColWidth="9.140625" defaultRowHeight="15"/>
  <cols>
    <col min="1" max="1" width="9.140625" style="128" customWidth="1"/>
    <col min="2" max="2" width="44.00390625" style="128" customWidth="1"/>
    <col min="3" max="4" width="9.140625" style="128" customWidth="1"/>
    <col min="5" max="5" width="11.7109375" style="128" customWidth="1"/>
    <col min="6" max="6" width="12.8515625" style="128" customWidth="1"/>
    <col min="7" max="16384" width="9.140625" style="128" customWidth="1"/>
  </cols>
  <sheetData>
    <row r="1" spans="2:6" ht="16.5" thickBot="1">
      <c r="B1" s="376" t="s">
        <v>151</v>
      </c>
      <c r="C1" s="376"/>
      <c r="D1" s="376"/>
      <c r="E1" s="377" t="s">
        <v>121</v>
      </c>
      <c r="F1" s="377"/>
    </row>
    <row r="2" spans="2:6" ht="20.25">
      <c r="B2" s="378" t="s">
        <v>122</v>
      </c>
      <c r="C2" s="487"/>
      <c r="D2" s="487"/>
      <c r="E2" s="487"/>
      <c r="F2" s="488"/>
    </row>
    <row r="3" spans="2:6" ht="21" thickBot="1">
      <c r="B3" s="381" t="s">
        <v>2</v>
      </c>
      <c r="C3" s="382"/>
      <c r="D3" s="382"/>
      <c r="E3" s="382"/>
      <c r="F3" s="383"/>
    </row>
    <row r="4" spans="2:6" ht="53.25" thickBot="1">
      <c r="B4" s="384" t="s">
        <v>3</v>
      </c>
      <c r="C4" s="385" t="s">
        <v>4</v>
      </c>
      <c r="D4" s="385" t="s">
        <v>5</v>
      </c>
      <c r="E4" s="385" t="s">
        <v>6</v>
      </c>
      <c r="F4" s="386" t="s">
        <v>7</v>
      </c>
    </row>
    <row r="5" spans="2:6" ht="15.75">
      <c r="B5" s="387" t="s">
        <v>8</v>
      </c>
      <c r="C5" s="388"/>
      <c r="D5" s="389"/>
      <c r="E5" s="389"/>
      <c r="F5" s="390"/>
    </row>
    <row r="6" spans="2:6" ht="15">
      <c r="B6" s="391" t="s">
        <v>400</v>
      </c>
      <c r="C6" s="392" t="s">
        <v>123</v>
      </c>
      <c r="D6" s="393">
        <v>7</v>
      </c>
      <c r="E6" s="38"/>
      <c r="F6" s="394">
        <f>D6*E6*4</f>
        <v>0</v>
      </c>
    </row>
    <row r="7" spans="2:6" ht="18" customHeight="1" thickBot="1">
      <c r="B7" s="436" t="s">
        <v>12</v>
      </c>
      <c r="C7" s="437"/>
      <c r="D7" s="438"/>
      <c r="E7" s="439"/>
      <c r="F7" s="398">
        <f>SUM(F6:F6)</f>
        <v>0</v>
      </c>
    </row>
    <row r="8" spans="2:6" ht="16.5" thickBot="1">
      <c r="B8" s="395" t="s">
        <v>276</v>
      </c>
      <c r="C8" s="396"/>
      <c r="D8" s="396"/>
      <c r="E8" s="397"/>
      <c r="F8" s="448">
        <f>F7</f>
        <v>0</v>
      </c>
    </row>
    <row r="10" ht="15">
      <c r="B10" s="177" t="s">
        <v>403</v>
      </c>
    </row>
  </sheetData>
  <sheetProtection password="CC06" sheet="1" objects="1" scenarios="1"/>
  <mergeCells count="4">
    <mergeCell ref="E1:F1"/>
    <mergeCell ref="B2:F2"/>
    <mergeCell ref="B3:F3"/>
    <mergeCell ref="B8:E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zoomScale="115" zoomScaleNormal="115" workbookViewId="0" topLeftCell="A1">
      <selection activeCell="E7" sqref="E7:E8"/>
    </sheetView>
  </sheetViews>
  <sheetFormatPr defaultColWidth="9.140625" defaultRowHeight="15"/>
  <cols>
    <col min="1" max="1" width="9.140625" style="128" customWidth="1"/>
    <col min="2" max="2" width="68.00390625" style="128" customWidth="1"/>
    <col min="3" max="3" width="11.57421875" style="128" customWidth="1"/>
    <col min="4" max="4" width="9.140625" style="128" customWidth="1"/>
    <col min="5" max="5" width="11.57421875" style="128" customWidth="1"/>
    <col min="6" max="6" width="14.421875" style="128" customWidth="1"/>
    <col min="7" max="16384" width="9.140625" style="128" customWidth="1"/>
  </cols>
  <sheetData>
    <row r="2" spans="2:6" ht="16.5" thickBot="1">
      <c r="B2" s="376" t="s">
        <v>151</v>
      </c>
      <c r="C2" s="376"/>
      <c r="D2" s="376"/>
      <c r="E2" s="377" t="s">
        <v>249</v>
      </c>
      <c r="F2" s="377"/>
    </row>
    <row r="3" spans="2:6" ht="20.25">
      <c r="B3" s="378" t="s">
        <v>248</v>
      </c>
      <c r="C3" s="487"/>
      <c r="D3" s="487"/>
      <c r="E3" s="487"/>
      <c r="F3" s="488"/>
    </row>
    <row r="4" spans="2:6" ht="21" thickBot="1">
      <c r="B4" s="381" t="s">
        <v>2</v>
      </c>
      <c r="C4" s="382"/>
      <c r="D4" s="382"/>
      <c r="E4" s="382"/>
      <c r="F4" s="383"/>
    </row>
    <row r="5" spans="2:6" ht="53.25" thickBot="1">
      <c r="B5" s="384" t="s">
        <v>3</v>
      </c>
      <c r="C5" s="385" t="s">
        <v>4</v>
      </c>
      <c r="D5" s="385" t="s">
        <v>5</v>
      </c>
      <c r="E5" s="385" t="s">
        <v>6</v>
      </c>
      <c r="F5" s="386" t="s">
        <v>7</v>
      </c>
    </row>
    <row r="6" spans="2:6" ht="15.75">
      <c r="B6" s="387" t="s">
        <v>8</v>
      </c>
      <c r="C6" s="388"/>
      <c r="D6" s="389"/>
      <c r="E6" s="389"/>
      <c r="F6" s="390"/>
    </row>
    <row r="7" spans="2:6" ht="15">
      <c r="B7" s="489" t="s">
        <v>344</v>
      </c>
      <c r="C7" s="490" t="s">
        <v>9</v>
      </c>
      <c r="D7" s="393">
        <v>1</v>
      </c>
      <c r="E7" s="38"/>
      <c r="F7" s="394">
        <f>D7*E7*4</f>
        <v>0</v>
      </c>
    </row>
    <row r="8" spans="2:6" ht="15">
      <c r="B8" s="491" t="s">
        <v>318</v>
      </c>
      <c r="C8" s="392" t="s">
        <v>11</v>
      </c>
      <c r="D8" s="393">
        <v>5</v>
      </c>
      <c r="E8" s="38"/>
      <c r="F8" s="394">
        <f>D8*E8*4</f>
        <v>0</v>
      </c>
    </row>
    <row r="9" spans="2:6" ht="17.25" customHeight="1" thickBot="1">
      <c r="B9" s="436" t="s">
        <v>12</v>
      </c>
      <c r="C9" s="437"/>
      <c r="D9" s="438"/>
      <c r="E9" s="439"/>
      <c r="F9" s="398">
        <f>SUM(F7:F7)</f>
        <v>0</v>
      </c>
    </row>
    <row r="10" spans="2:6" ht="16.5" thickBot="1">
      <c r="B10" s="395" t="s">
        <v>276</v>
      </c>
      <c r="C10" s="396"/>
      <c r="D10" s="396"/>
      <c r="E10" s="397"/>
      <c r="F10" s="448">
        <f>F9</f>
        <v>0</v>
      </c>
    </row>
    <row r="12" ht="15">
      <c r="B12" s="177" t="s">
        <v>403</v>
      </c>
    </row>
  </sheetData>
  <sheetProtection password="CC06" sheet="1" objects="1" scenarios="1"/>
  <mergeCells count="4">
    <mergeCell ref="E2:F2"/>
    <mergeCell ref="B3:F3"/>
    <mergeCell ref="B4:F4"/>
    <mergeCell ref="B10:E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0"/>
  <sheetViews>
    <sheetView workbookViewId="0" topLeftCell="A1">
      <selection activeCell="E12" sqref="E12:E13"/>
    </sheetView>
  </sheetViews>
  <sheetFormatPr defaultColWidth="9.140625" defaultRowHeight="15"/>
  <cols>
    <col min="1" max="1" width="9.140625" style="128" customWidth="1"/>
    <col min="2" max="2" width="109.8515625" style="128" customWidth="1"/>
    <col min="3" max="3" width="9.57421875" style="128" customWidth="1"/>
    <col min="4" max="4" width="14.00390625" style="128" customWidth="1"/>
    <col min="5" max="5" width="15.7109375" style="128" customWidth="1"/>
    <col min="6" max="6" width="16.28125" style="128" customWidth="1"/>
    <col min="7" max="16384" width="9.140625" style="128" customWidth="1"/>
  </cols>
  <sheetData>
    <row r="2" spans="2:6" ht="15.75" thickBot="1">
      <c r="B2" s="177" t="s">
        <v>151</v>
      </c>
      <c r="C2" s="177"/>
      <c r="D2" s="177"/>
      <c r="F2" s="180" t="s">
        <v>132</v>
      </c>
    </row>
    <row r="3" spans="2:6" ht="20.25">
      <c r="B3" s="181" t="s">
        <v>405</v>
      </c>
      <c r="C3" s="182"/>
      <c r="D3" s="182"/>
      <c r="E3" s="182"/>
      <c r="F3" s="183"/>
    </row>
    <row r="4" spans="2:6" ht="21" thickBot="1">
      <c r="B4" s="184" t="s">
        <v>2</v>
      </c>
      <c r="C4" s="185"/>
      <c r="D4" s="185"/>
      <c r="E4" s="185"/>
      <c r="F4" s="186"/>
    </row>
    <row r="5" spans="2:6" ht="72" thickBot="1">
      <c r="B5" s="187" t="s">
        <v>3</v>
      </c>
      <c r="C5" s="188" t="s">
        <v>4</v>
      </c>
      <c r="D5" s="188" t="s">
        <v>5</v>
      </c>
      <c r="E5" s="188" t="s">
        <v>6</v>
      </c>
      <c r="F5" s="189" t="s">
        <v>7</v>
      </c>
    </row>
    <row r="6" spans="2:6" ht="18.75">
      <c r="B6" s="190" t="s">
        <v>8</v>
      </c>
      <c r="C6" s="191"/>
      <c r="D6" s="191"/>
      <c r="E6" s="191"/>
      <c r="F6" s="192"/>
    </row>
    <row r="7" spans="2:6" ht="15">
      <c r="B7" s="492" t="s">
        <v>406</v>
      </c>
      <c r="C7" s="412" t="s">
        <v>11</v>
      </c>
      <c r="D7" s="193">
        <v>1008</v>
      </c>
      <c r="E7" s="109"/>
      <c r="F7" s="194">
        <f>D7*E7*4</f>
        <v>0</v>
      </c>
    </row>
    <row r="8" spans="2:6" ht="15">
      <c r="B8" s="492" t="s">
        <v>419</v>
      </c>
      <c r="C8" s="493" t="s">
        <v>11</v>
      </c>
      <c r="D8" s="197">
        <v>50</v>
      </c>
      <c r="E8" s="137"/>
      <c r="F8" s="194">
        <f>D8*E8*4</f>
        <v>0</v>
      </c>
    </row>
    <row r="9" spans="2:6" ht="15">
      <c r="B9" s="494" t="s">
        <v>420</v>
      </c>
      <c r="C9" s="493" t="s">
        <v>11</v>
      </c>
      <c r="D9" s="197">
        <v>20</v>
      </c>
      <c r="E9" s="137"/>
      <c r="F9" s="194">
        <f>D9*E9*4</f>
        <v>0</v>
      </c>
    </row>
    <row r="10" spans="2:6" ht="15.75" thickBot="1">
      <c r="B10" s="196" t="s">
        <v>12</v>
      </c>
      <c r="C10" s="197"/>
      <c r="D10" s="197"/>
      <c r="E10" s="198"/>
      <c r="F10" s="199">
        <f>SUM(F7:F9)</f>
        <v>0</v>
      </c>
    </row>
    <row r="11" spans="2:6" ht="18.75">
      <c r="B11" s="190" t="s">
        <v>14</v>
      </c>
      <c r="C11" s="191"/>
      <c r="D11" s="191"/>
      <c r="E11" s="200"/>
      <c r="F11" s="201"/>
    </row>
    <row r="12" spans="2:6" ht="15">
      <c r="B12" s="195" t="s">
        <v>402</v>
      </c>
      <c r="C12" s="193" t="s">
        <v>13</v>
      </c>
      <c r="D12" s="193">
        <v>25</v>
      </c>
      <c r="E12" s="109"/>
      <c r="F12" s="194">
        <f>D12*E12*4</f>
        <v>0</v>
      </c>
    </row>
    <row r="13" spans="2:6" ht="15">
      <c r="B13" s="195" t="s">
        <v>401</v>
      </c>
      <c r="C13" s="193" t="s">
        <v>13</v>
      </c>
      <c r="D13" s="197">
        <v>10</v>
      </c>
      <c r="E13" s="137"/>
      <c r="F13" s="194">
        <f>D13*E13*4</f>
        <v>0</v>
      </c>
    </row>
    <row r="14" spans="2:6" ht="15.75" thickBot="1">
      <c r="B14" s="202" t="s">
        <v>15</v>
      </c>
      <c r="C14" s="203"/>
      <c r="D14" s="203"/>
      <c r="E14" s="203"/>
      <c r="F14" s="205">
        <f>SUM(F12:F13)</f>
        <v>0</v>
      </c>
    </row>
    <row r="15" spans="2:6" ht="19.5" thickBot="1">
      <c r="B15" s="206" t="s">
        <v>276</v>
      </c>
      <c r="C15" s="207"/>
      <c r="D15" s="207"/>
      <c r="E15" s="207"/>
      <c r="F15" s="209">
        <f>SUM(F14,F10)</f>
        <v>0</v>
      </c>
    </row>
    <row r="17" ht="15">
      <c r="B17" s="177" t="s">
        <v>403</v>
      </c>
    </row>
    <row r="40" ht="15">
      <c r="I40" s="495"/>
    </row>
  </sheetData>
  <sheetProtection password="CC06" sheet="1" objects="1" scenarios="1"/>
  <mergeCells count="2">
    <mergeCell ref="B3:F3"/>
    <mergeCell ref="B4:F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workbookViewId="0" topLeftCell="A1">
      <selection activeCell="E12" sqref="E12:E13"/>
    </sheetView>
  </sheetViews>
  <sheetFormatPr defaultColWidth="9.140625" defaultRowHeight="15"/>
  <cols>
    <col min="1" max="1" width="2.8515625" style="43" customWidth="1"/>
    <col min="2" max="2" width="117.28125" style="43" customWidth="1"/>
    <col min="3" max="3" width="10.28125" style="43" customWidth="1"/>
    <col min="4" max="4" width="13.421875" style="43" customWidth="1"/>
    <col min="5" max="5" width="14.8515625" style="43" customWidth="1"/>
    <col min="6" max="6" width="19.28125" style="43" customWidth="1"/>
    <col min="7" max="16384" width="9.140625" style="43" customWidth="1"/>
  </cols>
  <sheetData>
    <row r="1" spans="2:10" ht="15.75" thickBot="1">
      <c r="B1" s="44" t="s">
        <v>151</v>
      </c>
      <c r="C1" s="44"/>
      <c r="D1" s="44"/>
      <c r="F1" s="2" t="s">
        <v>19</v>
      </c>
      <c r="G1" s="44"/>
      <c r="H1" s="44"/>
      <c r="I1" s="44"/>
      <c r="J1" s="44"/>
    </row>
    <row r="2" spans="2:10" ht="20.25">
      <c r="B2" s="110" t="s">
        <v>18</v>
      </c>
      <c r="C2" s="111"/>
      <c r="D2" s="111"/>
      <c r="E2" s="111"/>
      <c r="F2" s="112"/>
      <c r="G2" s="44"/>
      <c r="H2" s="44"/>
      <c r="I2" s="44"/>
      <c r="J2" s="44"/>
    </row>
    <row r="3" spans="2:10" ht="21" thickBot="1">
      <c r="B3" s="113" t="s">
        <v>2</v>
      </c>
      <c r="C3" s="114"/>
      <c r="D3" s="114"/>
      <c r="E3" s="114"/>
      <c r="F3" s="115"/>
      <c r="G3" s="44"/>
      <c r="H3" s="44"/>
      <c r="I3" s="44"/>
      <c r="J3" s="44"/>
    </row>
    <row r="4" spans="2:10" ht="57.75" thickBot="1">
      <c r="B4" s="3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4"/>
      <c r="H4" s="44"/>
      <c r="I4" s="44"/>
      <c r="J4" s="44"/>
    </row>
    <row r="5" spans="2:10" ht="18.75">
      <c r="B5" s="8" t="s">
        <v>8</v>
      </c>
      <c r="C5" s="9"/>
      <c r="D5" s="9"/>
      <c r="E5" s="9"/>
      <c r="F5" s="10"/>
      <c r="G5" s="44"/>
      <c r="H5" s="44"/>
      <c r="I5" s="44"/>
      <c r="J5" s="44"/>
    </row>
    <row r="6" spans="2:10" ht="15">
      <c r="B6" s="11" t="s">
        <v>344</v>
      </c>
      <c r="C6" s="6" t="s">
        <v>9</v>
      </c>
      <c r="D6" s="25">
        <v>1</v>
      </c>
      <c r="E6" s="109"/>
      <c r="F6" s="12">
        <f>D6*E6*4</f>
        <v>0</v>
      </c>
      <c r="G6" s="44"/>
      <c r="H6" s="44"/>
      <c r="I6" s="44"/>
      <c r="J6" s="44"/>
    </row>
    <row r="7" spans="2:10" ht="15">
      <c r="B7" s="11" t="s">
        <v>351</v>
      </c>
      <c r="C7" s="6" t="s">
        <v>9</v>
      </c>
      <c r="D7" s="6">
        <v>4</v>
      </c>
      <c r="E7" s="109"/>
      <c r="F7" s="12">
        <f aca="true" t="shared" si="0" ref="F7:F9">D7*E7*4</f>
        <v>0</v>
      </c>
      <c r="G7" s="44"/>
      <c r="H7" s="44"/>
      <c r="I7" s="44"/>
      <c r="J7" s="44"/>
    </row>
    <row r="8" spans="2:10" ht="15">
      <c r="B8" s="11" t="s">
        <v>322</v>
      </c>
      <c r="C8" s="6" t="s">
        <v>11</v>
      </c>
      <c r="D8" s="6">
        <v>30</v>
      </c>
      <c r="E8" s="109"/>
      <c r="F8" s="12">
        <f t="shared" si="0"/>
        <v>0</v>
      </c>
      <c r="G8" s="44"/>
      <c r="H8" s="44"/>
      <c r="I8" s="44"/>
      <c r="J8" s="44"/>
    </row>
    <row r="9" spans="2:10" ht="15">
      <c r="B9" s="11" t="s">
        <v>319</v>
      </c>
      <c r="C9" s="6" t="s">
        <v>11</v>
      </c>
      <c r="D9" s="6">
        <v>6</v>
      </c>
      <c r="E9" s="109"/>
      <c r="F9" s="12">
        <f t="shared" si="0"/>
        <v>0</v>
      </c>
      <c r="G9" s="44"/>
      <c r="H9" s="44"/>
      <c r="I9" s="44"/>
      <c r="J9" s="44"/>
    </row>
    <row r="10" spans="2:10" ht="15.75" thickBot="1">
      <c r="B10" s="29" t="s">
        <v>12</v>
      </c>
      <c r="C10" s="7"/>
      <c r="D10" s="7"/>
      <c r="E10" s="80"/>
      <c r="F10" s="30">
        <f>SUM(F6:F9)</f>
        <v>0</v>
      </c>
      <c r="G10" s="44"/>
      <c r="H10" s="44"/>
      <c r="I10" s="44"/>
      <c r="J10" s="44"/>
    </row>
    <row r="11" spans="2:10" ht="18.75">
      <c r="B11" s="8" t="s">
        <v>14</v>
      </c>
      <c r="C11" s="9"/>
      <c r="D11" s="9"/>
      <c r="E11" s="78"/>
      <c r="F11" s="31"/>
      <c r="G11" s="44"/>
      <c r="H11" s="44"/>
      <c r="I11" s="44"/>
      <c r="J11" s="44"/>
    </row>
    <row r="12" spans="2:10" ht="15">
      <c r="B12" s="11" t="s">
        <v>320</v>
      </c>
      <c r="C12" s="6" t="s">
        <v>13</v>
      </c>
      <c r="D12" s="6">
        <v>10</v>
      </c>
      <c r="E12" s="109"/>
      <c r="F12" s="12">
        <f>D12*E12*4</f>
        <v>0</v>
      </c>
      <c r="G12" s="44"/>
      <c r="H12" s="44"/>
      <c r="I12" s="44"/>
      <c r="J12" s="44"/>
    </row>
    <row r="13" spans="2:10" ht="15">
      <c r="B13" s="11" t="s">
        <v>321</v>
      </c>
      <c r="C13" s="6" t="s">
        <v>13</v>
      </c>
      <c r="D13" s="7">
        <v>2</v>
      </c>
      <c r="E13" s="137"/>
      <c r="F13" s="12">
        <f>D13*E13*4</f>
        <v>0</v>
      </c>
      <c r="G13" s="44"/>
      <c r="H13" s="44"/>
      <c r="I13" s="44"/>
      <c r="J13" s="44"/>
    </row>
    <row r="14" spans="2:10" ht="15.75" thickBot="1">
      <c r="B14" s="13" t="s">
        <v>15</v>
      </c>
      <c r="C14" s="14"/>
      <c r="D14" s="14"/>
      <c r="E14" s="77"/>
      <c r="F14" s="19">
        <f>SUM(F12:F13)</f>
        <v>0</v>
      </c>
      <c r="G14" s="44"/>
      <c r="H14" s="44"/>
      <c r="I14" s="44"/>
      <c r="J14" s="44"/>
    </row>
    <row r="15" spans="2:10" ht="19.5" thickBot="1">
      <c r="B15" s="16" t="s">
        <v>276</v>
      </c>
      <c r="C15" s="17"/>
      <c r="D15" s="17"/>
      <c r="E15" s="79"/>
      <c r="F15" s="18">
        <f>SUM(F14,F10)</f>
        <v>0</v>
      </c>
      <c r="G15" s="44"/>
      <c r="H15" s="44"/>
      <c r="I15" s="44"/>
      <c r="J15" s="44"/>
    </row>
    <row r="16" spans="2:10" ht="15">
      <c r="B16" s="44"/>
      <c r="C16" s="44"/>
      <c r="D16" s="44"/>
      <c r="E16" s="44"/>
      <c r="F16" s="44"/>
      <c r="G16" s="44"/>
      <c r="H16" s="44"/>
      <c r="I16" s="44"/>
      <c r="J16" s="44"/>
    </row>
    <row r="17" spans="2:10" ht="15">
      <c r="B17" s="44" t="s">
        <v>403</v>
      </c>
      <c r="C17" s="44"/>
      <c r="D17" s="44"/>
      <c r="E17" s="44"/>
      <c r="F17" s="44"/>
      <c r="G17" s="44"/>
      <c r="H17" s="44"/>
      <c r="I17" s="44"/>
      <c r="J17" s="44"/>
    </row>
    <row r="18" spans="2:10" ht="15">
      <c r="B18" s="44"/>
      <c r="C18" s="44"/>
      <c r="D18" s="44"/>
      <c r="E18" s="44"/>
      <c r="F18" s="44"/>
      <c r="G18" s="44"/>
      <c r="H18" s="44"/>
      <c r="I18" s="44"/>
      <c r="J18" s="44"/>
    </row>
  </sheetData>
  <sheetProtection password="CC06" sheet="1" objects="1" scenarios="1"/>
  <mergeCells count="2">
    <mergeCell ref="B2:F2"/>
    <mergeCell ref="B3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1"/>
  <sheetViews>
    <sheetView workbookViewId="0" topLeftCell="A1">
      <selection activeCell="E15" sqref="E15:E16"/>
    </sheetView>
  </sheetViews>
  <sheetFormatPr defaultColWidth="9.140625" defaultRowHeight="15"/>
  <cols>
    <col min="1" max="1" width="2.8515625" style="43" customWidth="1"/>
    <col min="2" max="2" width="118.421875" style="43" customWidth="1"/>
    <col min="3" max="3" width="10.28125" style="43" customWidth="1"/>
    <col min="4" max="4" width="13.421875" style="43" customWidth="1"/>
    <col min="5" max="5" width="14.8515625" style="43" customWidth="1"/>
    <col min="6" max="6" width="19.28125" style="43" customWidth="1"/>
    <col min="7" max="16384" width="9.140625" style="43" customWidth="1"/>
  </cols>
  <sheetData>
    <row r="1" spans="2:10" ht="15.75" thickBot="1">
      <c r="B1" s="44" t="s">
        <v>151</v>
      </c>
      <c r="C1" s="44"/>
      <c r="D1" s="44"/>
      <c r="F1" s="2" t="s">
        <v>21</v>
      </c>
      <c r="G1" s="44"/>
      <c r="H1" s="44"/>
      <c r="I1" s="44"/>
      <c r="J1" s="44"/>
    </row>
    <row r="2" spans="2:10" ht="20.25">
      <c r="B2" s="110" t="s">
        <v>20</v>
      </c>
      <c r="C2" s="111"/>
      <c r="D2" s="111"/>
      <c r="E2" s="111"/>
      <c r="F2" s="112"/>
      <c r="G2" s="44"/>
      <c r="H2" s="44"/>
      <c r="I2" s="44"/>
      <c r="J2" s="44"/>
    </row>
    <row r="3" spans="2:10" ht="21" thickBot="1">
      <c r="B3" s="113" t="s">
        <v>2</v>
      </c>
      <c r="C3" s="114"/>
      <c r="D3" s="114"/>
      <c r="E3" s="114"/>
      <c r="F3" s="115"/>
      <c r="G3" s="44"/>
      <c r="H3" s="44"/>
      <c r="I3" s="44"/>
      <c r="J3" s="44"/>
    </row>
    <row r="4" spans="2:10" ht="57.75" thickBot="1">
      <c r="B4" s="3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4"/>
      <c r="H4" s="44"/>
      <c r="I4" s="44"/>
      <c r="J4" s="44"/>
    </row>
    <row r="5" spans="2:10" ht="18.75">
      <c r="B5" s="8" t="s">
        <v>8</v>
      </c>
      <c r="C5" s="9"/>
      <c r="D5" s="9"/>
      <c r="E5" s="9"/>
      <c r="F5" s="10"/>
      <c r="G5" s="44"/>
      <c r="H5" s="44"/>
      <c r="I5" s="44"/>
      <c r="J5" s="44"/>
    </row>
    <row r="6" spans="2:10" ht="15">
      <c r="B6" s="20" t="s">
        <v>346</v>
      </c>
      <c r="C6" s="25" t="s">
        <v>9</v>
      </c>
      <c r="D6" s="25">
        <v>1</v>
      </c>
      <c r="E6" s="138"/>
      <c r="F6" s="12">
        <f>D6*E6*3</f>
        <v>0</v>
      </c>
      <c r="G6" s="44"/>
      <c r="H6" s="44"/>
      <c r="I6" s="44"/>
      <c r="J6" s="44"/>
    </row>
    <row r="7" spans="2:10" ht="15">
      <c r="B7" s="20" t="s">
        <v>347</v>
      </c>
      <c r="C7" s="25" t="s">
        <v>9</v>
      </c>
      <c r="D7" s="25">
        <v>1</v>
      </c>
      <c r="E7" s="138"/>
      <c r="F7" s="12">
        <f>D7*E7*3</f>
        <v>0</v>
      </c>
      <c r="G7" s="44"/>
      <c r="H7" s="44"/>
      <c r="I7" s="44"/>
      <c r="J7" s="44"/>
    </row>
    <row r="8" spans="2:10" ht="15">
      <c r="B8" s="20" t="s">
        <v>348</v>
      </c>
      <c r="C8" s="25" t="s">
        <v>9</v>
      </c>
      <c r="D8" s="25">
        <v>1</v>
      </c>
      <c r="E8" s="138"/>
      <c r="F8" s="12">
        <f aca="true" t="shared" si="0" ref="F8:F12">D8*E8*4</f>
        <v>0</v>
      </c>
      <c r="G8" s="44"/>
      <c r="H8" s="44"/>
      <c r="I8" s="44"/>
      <c r="J8" s="44"/>
    </row>
    <row r="9" spans="2:10" ht="15">
      <c r="B9" s="20" t="s">
        <v>349</v>
      </c>
      <c r="C9" s="25" t="s">
        <v>9</v>
      </c>
      <c r="D9" s="25">
        <v>2</v>
      </c>
      <c r="E9" s="138"/>
      <c r="F9" s="12">
        <f t="shared" si="0"/>
        <v>0</v>
      </c>
      <c r="G9" s="44"/>
      <c r="H9" s="44"/>
      <c r="I9" s="44"/>
      <c r="J9" s="44"/>
    </row>
    <row r="10" spans="2:10" ht="15">
      <c r="B10" s="20" t="s">
        <v>350</v>
      </c>
      <c r="C10" s="25" t="s">
        <v>9</v>
      </c>
      <c r="D10" s="25">
        <v>4</v>
      </c>
      <c r="E10" s="138"/>
      <c r="F10" s="12">
        <f t="shared" si="0"/>
        <v>0</v>
      </c>
      <c r="G10" s="44"/>
      <c r="H10" s="44"/>
      <c r="I10" s="44"/>
      <c r="J10" s="44"/>
    </row>
    <row r="11" spans="2:10" ht="15">
      <c r="B11" s="20" t="s">
        <v>318</v>
      </c>
      <c r="C11" s="25" t="s">
        <v>11</v>
      </c>
      <c r="D11" s="25">
        <v>30</v>
      </c>
      <c r="E11" s="138"/>
      <c r="F11" s="12">
        <f t="shared" si="0"/>
        <v>0</v>
      </c>
      <c r="G11" s="44"/>
      <c r="H11" s="44"/>
      <c r="I11" s="44"/>
      <c r="J11" s="44"/>
    </row>
    <row r="12" spans="2:10" ht="15">
      <c r="B12" s="20" t="s">
        <v>319</v>
      </c>
      <c r="C12" s="25" t="s">
        <v>11</v>
      </c>
      <c r="D12" s="25">
        <v>6</v>
      </c>
      <c r="E12" s="138"/>
      <c r="F12" s="12">
        <f t="shared" si="0"/>
        <v>0</v>
      </c>
      <c r="G12" s="44"/>
      <c r="H12" s="44"/>
      <c r="I12" s="44"/>
      <c r="J12" s="44"/>
    </row>
    <row r="13" spans="2:10" ht="15.75" thickBot="1">
      <c r="B13" s="29" t="s">
        <v>12</v>
      </c>
      <c r="C13" s="7"/>
      <c r="D13" s="7"/>
      <c r="E13" s="80"/>
      <c r="F13" s="30">
        <f>SUM(F6:F12)</f>
        <v>0</v>
      </c>
      <c r="G13" s="44"/>
      <c r="H13" s="44"/>
      <c r="I13" s="44"/>
      <c r="J13" s="44"/>
    </row>
    <row r="14" spans="2:10" ht="18.75">
      <c r="B14" s="8" t="s">
        <v>14</v>
      </c>
      <c r="C14" s="9"/>
      <c r="D14" s="9"/>
      <c r="E14" s="9"/>
      <c r="F14" s="31"/>
      <c r="G14" s="44"/>
      <c r="H14" s="44"/>
      <c r="I14" s="44"/>
      <c r="J14" s="44"/>
    </row>
    <row r="15" spans="2:10" ht="15">
      <c r="B15" s="11" t="s">
        <v>320</v>
      </c>
      <c r="C15" s="6" t="s">
        <v>13</v>
      </c>
      <c r="D15" s="6">
        <v>10</v>
      </c>
      <c r="E15" s="109"/>
      <c r="F15" s="12">
        <f>D15*E15*4</f>
        <v>0</v>
      </c>
      <c r="G15" s="44"/>
      <c r="H15" s="44"/>
      <c r="I15" s="44"/>
      <c r="J15" s="44"/>
    </row>
    <row r="16" spans="2:10" ht="15.75" thickBot="1">
      <c r="B16" s="35" t="s">
        <v>321</v>
      </c>
      <c r="C16" s="14" t="s">
        <v>13</v>
      </c>
      <c r="D16" s="14">
        <v>2</v>
      </c>
      <c r="E16" s="139"/>
      <c r="F16" s="12">
        <f>D16*E16*4</f>
        <v>0</v>
      </c>
      <c r="G16" s="44"/>
      <c r="H16" s="44"/>
      <c r="I16" s="44"/>
      <c r="J16" s="44"/>
    </row>
    <row r="17" spans="2:10" ht="15.75" thickBot="1">
      <c r="B17" s="32" t="s">
        <v>15</v>
      </c>
      <c r="C17" s="33"/>
      <c r="D17" s="33"/>
      <c r="E17" s="81"/>
      <c r="F17" s="34">
        <f>SUM(F15:F16)</f>
        <v>0</v>
      </c>
      <c r="G17" s="44"/>
      <c r="H17" s="44"/>
      <c r="I17" s="44"/>
      <c r="J17" s="44"/>
    </row>
    <row r="18" spans="2:10" ht="19.5" thickBot="1">
      <c r="B18" s="16" t="s">
        <v>276</v>
      </c>
      <c r="C18" s="17"/>
      <c r="D18" s="17"/>
      <c r="E18" s="79"/>
      <c r="F18" s="18">
        <f>SUM(F17,F13)</f>
        <v>0</v>
      </c>
      <c r="G18" s="44"/>
      <c r="H18" s="44"/>
      <c r="I18" s="44"/>
      <c r="J18" s="44"/>
    </row>
    <row r="19" spans="2:10" ht="15">
      <c r="B19" s="44"/>
      <c r="C19" s="44"/>
      <c r="D19" s="44"/>
      <c r="E19" s="44"/>
      <c r="F19" s="44"/>
      <c r="G19" s="44"/>
      <c r="H19" s="44"/>
      <c r="I19" s="44"/>
      <c r="J19" s="44"/>
    </row>
    <row r="20" spans="2:10" ht="15">
      <c r="B20" s="44" t="s">
        <v>403</v>
      </c>
      <c r="C20" s="44"/>
      <c r="D20" s="44"/>
      <c r="E20" s="44"/>
      <c r="F20" s="44"/>
      <c r="G20" s="44"/>
      <c r="H20" s="44"/>
      <c r="I20" s="44"/>
      <c r="J20" s="44"/>
    </row>
    <row r="21" spans="2:10" ht="15">
      <c r="B21" s="44"/>
      <c r="C21" s="44"/>
      <c r="D21" s="44"/>
      <c r="E21" s="44"/>
      <c r="F21" s="44"/>
      <c r="G21" s="44"/>
      <c r="H21" s="44"/>
      <c r="I21" s="44"/>
      <c r="J21" s="44"/>
    </row>
  </sheetData>
  <sheetProtection password="CC06" sheet="1" objects="1" scenarios="1"/>
  <mergeCells count="2">
    <mergeCell ref="B2:F2"/>
    <mergeCell ref="B3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workbookViewId="0" topLeftCell="A1">
      <selection activeCell="E12" sqref="E12:E13"/>
    </sheetView>
  </sheetViews>
  <sheetFormatPr defaultColWidth="9.140625" defaultRowHeight="15"/>
  <cols>
    <col min="1" max="1" width="2.8515625" style="0" customWidth="1"/>
    <col min="2" max="2" width="117.7109375" style="0" customWidth="1"/>
    <col min="3" max="3" width="10.28125" style="0" customWidth="1"/>
    <col min="4" max="4" width="13.421875" style="0" customWidth="1"/>
    <col min="5" max="5" width="14.8515625" style="0" customWidth="1"/>
    <col min="6" max="6" width="19.28125" style="0" customWidth="1"/>
  </cols>
  <sheetData>
    <row r="1" spans="2:10" ht="15.75" thickBot="1">
      <c r="B1" s="1" t="s">
        <v>151</v>
      </c>
      <c r="C1" s="1"/>
      <c r="D1" s="1"/>
      <c r="F1" s="2" t="s">
        <v>32</v>
      </c>
      <c r="G1" s="1"/>
      <c r="H1" s="1"/>
      <c r="I1" s="1"/>
      <c r="J1" s="1"/>
    </row>
    <row r="2" spans="2:10" ht="20.25">
      <c r="B2" s="110" t="s">
        <v>22</v>
      </c>
      <c r="C2" s="111"/>
      <c r="D2" s="111"/>
      <c r="E2" s="111"/>
      <c r="F2" s="112"/>
      <c r="G2" s="1"/>
      <c r="H2" s="1"/>
      <c r="I2" s="1"/>
      <c r="J2" s="1"/>
    </row>
    <row r="3" spans="2:10" ht="21" thickBot="1">
      <c r="B3" s="113" t="s">
        <v>2</v>
      </c>
      <c r="C3" s="114"/>
      <c r="D3" s="114"/>
      <c r="E3" s="114"/>
      <c r="F3" s="115"/>
      <c r="G3" s="1"/>
      <c r="H3" s="1"/>
      <c r="I3" s="1"/>
      <c r="J3" s="1"/>
    </row>
    <row r="4" spans="2:10" ht="57.75" thickBot="1">
      <c r="B4" s="3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1"/>
      <c r="H4" s="1"/>
      <c r="I4" s="1"/>
      <c r="J4" s="1"/>
    </row>
    <row r="5" spans="2:10" ht="18.75">
      <c r="B5" s="8" t="s">
        <v>8</v>
      </c>
      <c r="C5" s="9"/>
      <c r="D5" s="9"/>
      <c r="E5" s="9"/>
      <c r="F5" s="10"/>
      <c r="G5" s="1"/>
      <c r="H5" s="1"/>
      <c r="I5" s="1"/>
      <c r="J5" s="1"/>
    </row>
    <row r="6" spans="2:10" ht="15">
      <c r="B6" s="11" t="s">
        <v>344</v>
      </c>
      <c r="C6" s="6" t="s">
        <v>9</v>
      </c>
      <c r="D6" s="6">
        <v>1</v>
      </c>
      <c r="E6" s="109"/>
      <c r="F6" s="12">
        <f>D6*E6*4</f>
        <v>0</v>
      </c>
      <c r="G6" s="1"/>
      <c r="H6" s="1"/>
      <c r="I6" s="1"/>
      <c r="J6" s="1"/>
    </row>
    <row r="7" spans="2:10" ht="15">
      <c r="B7" s="20" t="s">
        <v>345</v>
      </c>
      <c r="C7" s="6" t="s">
        <v>9</v>
      </c>
      <c r="D7" s="6">
        <v>1</v>
      </c>
      <c r="E7" s="109"/>
      <c r="F7" s="12">
        <f aca="true" t="shared" si="0" ref="F7:F9">D7*E7*4</f>
        <v>0</v>
      </c>
      <c r="G7" s="1"/>
      <c r="H7" s="1"/>
      <c r="I7" s="1"/>
      <c r="J7" s="1"/>
    </row>
    <row r="8" spans="2:10" ht="15">
      <c r="B8" s="11" t="s">
        <v>318</v>
      </c>
      <c r="C8" s="6" t="s">
        <v>11</v>
      </c>
      <c r="D8" s="6">
        <v>100</v>
      </c>
      <c r="E8" s="109"/>
      <c r="F8" s="12">
        <f t="shared" si="0"/>
        <v>0</v>
      </c>
      <c r="G8" s="1"/>
      <c r="H8" s="1"/>
      <c r="I8" s="1"/>
      <c r="J8" s="1"/>
    </row>
    <row r="9" spans="2:10" ht="15">
      <c r="B9" s="11" t="s">
        <v>319</v>
      </c>
      <c r="C9" s="6" t="s">
        <v>11</v>
      </c>
      <c r="D9" s="6">
        <v>20</v>
      </c>
      <c r="E9" s="109"/>
      <c r="F9" s="12">
        <f t="shared" si="0"/>
        <v>0</v>
      </c>
      <c r="G9" s="1"/>
      <c r="H9" s="1"/>
      <c r="I9" s="1"/>
      <c r="J9" s="1"/>
    </row>
    <row r="10" spans="2:10" ht="15.75" thickBot="1">
      <c r="B10" s="29" t="s">
        <v>12</v>
      </c>
      <c r="C10" s="7"/>
      <c r="D10" s="7"/>
      <c r="E10" s="80"/>
      <c r="F10" s="30">
        <f>SUM(F6:F9)</f>
        <v>0</v>
      </c>
      <c r="G10" s="1"/>
      <c r="H10" s="1"/>
      <c r="I10" s="1"/>
      <c r="J10" s="1"/>
    </row>
    <row r="11" spans="2:10" ht="18.75">
      <c r="B11" s="8" t="s">
        <v>14</v>
      </c>
      <c r="C11" s="9"/>
      <c r="D11" s="9"/>
      <c r="E11" s="78"/>
      <c r="F11" s="31"/>
      <c r="G11" s="1"/>
      <c r="H11" s="1"/>
      <c r="I11" s="1"/>
      <c r="J11" s="1"/>
    </row>
    <row r="12" spans="2:10" ht="15">
      <c r="B12" s="11" t="s">
        <v>320</v>
      </c>
      <c r="C12" s="6" t="s">
        <v>13</v>
      </c>
      <c r="D12" s="6">
        <v>15</v>
      </c>
      <c r="E12" s="109"/>
      <c r="F12" s="12">
        <f>D12*E12*4</f>
        <v>0</v>
      </c>
      <c r="G12" s="1"/>
      <c r="H12" s="1"/>
      <c r="I12" s="1"/>
      <c r="J12" s="1"/>
    </row>
    <row r="13" spans="2:10" ht="15">
      <c r="B13" s="11" t="s">
        <v>321</v>
      </c>
      <c r="C13" s="6" t="s">
        <v>13</v>
      </c>
      <c r="D13" s="7">
        <v>2</v>
      </c>
      <c r="E13" s="137"/>
      <c r="F13" s="12">
        <f>D13*E13*4</f>
        <v>0</v>
      </c>
      <c r="G13" s="1"/>
      <c r="H13" s="1"/>
      <c r="I13" s="1"/>
      <c r="J13" s="1"/>
    </row>
    <row r="14" spans="2:10" ht="15.75" thickBot="1">
      <c r="B14" s="13" t="s">
        <v>15</v>
      </c>
      <c r="C14" s="14"/>
      <c r="D14" s="14"/>
      <c r="E14" s="77"/>
      <c r="F14" s="19">
        <f>SUM(F12:F13)</f>
        <v>0</v>
      </c>
      <c r="G14" s="1"/>
      <c r="H14" s="1"/>
      <c r="I14" s="1"/>
      <c r="J14" s="1"/>
    </row>
    <row r="15" spans="2:10" ht="19.5" thickBot="1">
      <c r="B15" s="16" t="s">
        <v>276</v>
      </c>
      <c r="C15" s="17"/>
      <c r="D15" s="17"/>
      <c r="E15" s="79"/>
      <c r="F15" s="18">
        <f>SUM(F14,F10)</f>
        <v>0</v>
      </c>
      <c r="G15" s="1"/>
      <c r="H15" s="1"/>
      <c r="I15" s="1"/>
      <c r="J15" s="1"/>
    </row>
    <row r="16" spans="2:10" ht="15">
      <c r="B16" s="1"/>
      <c r="C16" s="1"/>
      <c r="D16" s="1"/>
      <c r="E16" s="1"/>
      <c r="F16" s="1"/>
      <c r="G16" s="1"/>
      <c r="H16" s="1"/>
      <c r="I16" s="1"/>
      <c r="J16" s="1"/>
    </row>
    <row r="17" spans="2:10" ht="15">
      <c r="B17" s="44" t="s">
        <v>403</v>
      </c>
      <c r="C17" s="1"/>
      <c r="D17" s="1"/>
      <c r="E17" s="1"/>
      <c r="F17" s="1"/>
      <c r="G17" s="1"/>
      <c r="H17" s="1"/>
      <c r="I17" s="1"/>
      <c r="J17" s="1"/>
    </row>
    <row r="18" spans="2:10" ht="15">
      <c r="B18" s="1"/>
      <c r="C18" s="1"/>
      <c r="D18" s="1"/>
      <c r="E18" s="1"/>
      <c r="F18" s="1"/>
      <c r="G18" s="1"/>
      <c r="H18" s="1"/>
      <c r="I18" s="1"/>
      <c r="J18" s="1"/>
    </row>
  </sheetData>
  <sheetProtection password="CC06" sheet="1" objects="1" scenarios="1"/>
  <mergeCells count="2">
    <mergeCell ref="B2:F2"/>
    <mergeCell ref="B3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2"/>
  <sheetViews>
    <sheetView workbookViewId="0" topLeftCell="A1">
      <selection activeCell="E15" sqref="E15:E16"/>
    </sheetView>
  </sheetViews>
  <sheetFormatPr defaultColWidth="9.140625" defaultRowHeight="15"/>
  <cols>
    <col min="1" max="1" width="2.8515625" style="43" customWidth="1"/>
    <col min="2" max="2" width="118.00390625" style="43" customWidth="1"/>
    <col min="3" max="3" width="10.28125" style="43" customWidth="1"/>
    <col min="4" max="4" width="13.421875" style="43" customWidth="1"/>
    <col min="5" max="5" width="14.8515625" style="43" customWidth="1"/>
    <col min="6" max="6" width="19.28125" style="43" customWidth="1"/>
    <col min="7" max="16384" width="9.140625" style="43" customWidth="1"/>
  </cols>
  <sheetData>
    <row r="1" spans="2:10" ht="15.75" thickBot="1">
      <c r="B1" s="44" t="s">
        <v>151</v>
      </c>
      <c r="C1" s="44"/>
      <c r="D1" s="44"/>
      <c r="F1" s="2" t="s">
        <v>31</v>
      </c>
      <c r="G1" s="44"/>
      <c r="H1" s="44"/>
      <c r="I1" s="44"/>
      <c r="J1" s="44"/>
    </row>
    <row r="2" spans="2:10" ht="20.25">
      <c r="B2" s="110" t="s">
        <v>84</v>
      </c>
      <c r="C2" s="111"/>
      <c r="D2" s="111"/>
      <c r="E2" s="111"/>
      <c r="F2" s="112"/>
      <c r="G2" s="44"/>
      <c r="H2" s="44"/>
      <c r="I2" s="44"/>
      <c r="J2" s="44"/>
    </row>
    <row r="3" spans="2:10" ht="21" thickBot="1">
      <c r="B3" s="113" t="s">
        <v>2</v>
      </c>
      <c r="C3" s="114"/>
      <c r="D3" s="114"/>
      <c r="E3" s="114"/>
      <c r="F3" s="115"/>
      <c r="G3" s="44"/>
      <c r="H3" s="44"/>
      <c r="I3" s="44"/>
      <c r="J3" s="44"/>
    </row>
    <row r="4" spans="2:10" ht="57.75" thickBot="1">
      <c r="B4" s="3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4"/>
      <c r="H4" s="44"/>
      <c r="I4" s="44"/>
      <c r="J4" s="44"/>
    </row>
    <row r="5" spans="2:10" ht="18.75">
      <c r="B5" s="53" t="s">
        <v>8</v>
      </c>
      <c r="C5" s="9"/>
      <c r="D5" s="9"/>
      <c r="E5" s="9"/>
      <c r="F5" s="10"/>
      <c r="G5" s="44"/>
      <c r="H5" s="44"/>
      <c r="I5" s="44"/>
      <c r="J5" s="44"/>
    </row>
    <row r="6" spans="2:10" ht="15">
      <c r="B6" s="20" t="s">
        <v>339</v>
      </c>
      <c r="C6" s="6" t="s">
        <v>9</v>
      </c>
      <c r="D6" s="6">
        <v>1</v>
      </c>
      <c r="E6" s="109"/>
      <c r="F6" s="12">
        <f>D6*E6*4</f>
        <v>0</v>
      </c>
      <c r="G6" s="44"/>
      <c r="H6" s="44"/>
      <c r="I6" s="44"/>
      <c r="J6" s="44"/>
    </row>
    <row r="7" spans="2:10" ht="15">
      <c r="B7" s="20" t="s">
        <v>340</v>
      </c>
      <c r="C7" s="6" t="s">
        <v>9</v>
      </c>
      <c r="D7" s="6">
        <v>12</v>
      </c>
      <c r="E7" s="109"/>
      <c r="F7" s="12">
        <f aca="true" t="shared" si="0" ref="F7:F12">D7*E7*4</f>
        <v>0</v>
      </c>
      <c r="G7" s="44"/>
      <c r="H7" s="44"/>
      <c r="I7" s="44"/>
      <c r="J7" s="44"/>
    </row>
    <row r="8" spans="2:10" ht="15">
      <c r="B8" s="52" t="s">
        <v>341</v>
      </c>
      <c r="C8" s="6" t="s">
        <v>9</v>
      </c>
      <c r="D8" s="6">
        <v>1</v>
      </c>
      <c r="E8" s="109"/>
      <c r="F8" s="12">
        <f t="shared" si="0"/>
        <v>0</v>
      </c>
      <c r="G8" s="44"/>
      <c r="H8" s="44"/>
      <c r="I8" s="44"/>
      <c r="J8" s="44"/>
    </row>
    <row r="9" spans="2:10" ht="15">
      <c r="B9" s="20" t="s">
        <v>342</v>
      </c>
      <c r="C9" s="6" t="s">
        <v>9</v>
      </c>
      <c r="D9" s="6">
        <v>1</v>
      </c>
      <c r="E9" s="109"/>
      <c r="F9" s="12">
        <f>D9*E9*4</f>
        <v>0</v>
      </c>
      <c r="G9" s="44"/>
      <c r="H9" s="44"/>
      <c r="I9" s="44"/>
      <c r="J9" s="44"/>
    </row>
    <row r="10" spans="2:10" ht="15">
      <c r="B10" s="20" t="s">
        <v>343</v>
      </c>
      <c r="C10" s="6" t="s">
        <v>9</v>
      </c>
      <c r="D10" s="6">
        <v>1</v>
      </c>
      <c r="E10" s="109"/>
      <c r="F10" s="12">
        <f>D10*E10*2</f>
        <v>0</v>
      </c>
      <c r="G10" s="44"/>
      <c r="H10" s="44"/>
      <c r="I10" s="44"/>
      <c r="J10" s="44"/>
    </row>
    <row r="11" spans="2:10" ht="15">
      <c r="B11" s="20" t="s">
        <v>318</v>
      </c>
      <c r="C11" s="6" t="s">
        <v>11</v>
      </c>
      <c r="D11" s="6">
        <v>10</v>
      </c>
      <c r="E11" s="109"/>
      <c r="F11" s="12">
        <f t="shared" si="0"/>
        <v>0</v>
      </c>
      <c r="G11" s="44"/>
      <c r="H11" s="44"/>
      <c r="I11" s="44"/>
      <c r="J11" s="44"/>
    </row>
    <row r="12" spans="2:10" ht="15">
      <c r="B12" s="20" t="s">
        <v>319</v>
      </c>
      <c r="C12" s="6" t="s">
        <v>11</v>
      </c>
      <c r="D12" s="6">
        <v>5</v>
      </c>
      <c r="E12" s="109"/>
      <c r="F12" s="12">
        <f t="shared" si="0"/>
        <v>0</v>
      </c>
      <c r="G12" s="44"/>
      <c r="H12" s="44"/>
      <c r="I12" s="44"/>
      <c r="J12" s="44"/>
    </row>
    <row r="13" spans="2:10" ht="15.75" thickBot="1">
      <c r="B13" s="13" t="s">
        <v>12</v>
      </c>
      <c r="C13" s="14"/>
      <c r="D13" s="14"/>
      <c r="E13" s="77"/>
      <c r="F13" s="19">
        <f>SUM(F6:F12)</f>
        <v>0</v>
      </c>
      <c r="G13" s="44"/>
      <c r="H13" s="44"/>
      <c r="I13" s="44"/>
      <c r="J13" s="44"/>
    </row>
    <row r="14" spans="2:10" ht="18.75">
      <c r="B14" s="8" t="s">
        <v>14</v>
      </c>
      <c r="C14" s="9"/>
      <c r="D14" s="9"/>
      <c r="E14" s="78"/>
      <c r="F14" s="31"/>
      <c r="G14" s="44"/>
      <c r="H14" s="44"/>
      <c r="I14" s="44"/>
      <c r="J14" s="44"/>
    </row>
    <row r="15" spans="2:10" ht="15">
      <c r="B15" s="11" t="s">
        <v>320</v>
      </c>
      <c r="C15" s="6" t="s">
        <v>13</v>
      </c>
      <c r="D15" s="6">
        <v>4</v>
      </c>
      <c r="E15" s="109"/>
      <c r="F15" s="12">
        <f>D15*E15*4</f>
        <v>0</v>
      </c>
      <c r="G15" s="44"/>
      <c r="H15" s="44"/>
      <c r="I15" s="44"/>
      <c r="J15" s="44"/>
    </row>
    <row r="16" spans="2:10" ht="15">
      <c r="B16" s="11" t="s">
        <v>321</v>
      </c>
      <c r="C16" s="6" t="s">
        <v>13</v>
      </c>
      <c r="D16" s="6">
        <v>1</v>
      </c>
      <c r="E16" s="109"/>
      <c r="F16" s="12">
        <f>D16*E16*4</f>
        <v>0</v>
      </c>
      <c r="G16" s="44"/>
      <c r="H16" s="44"/>
      <c r="I16" s="44"/>
      <c r="J16" s="44"/>
    </row>
    <row r="17" spans="2:10" ht="15">
      <c r="B17" s="45" t="s">
        <v>15</v>
      </c>
      <c r="C17" s="6"/>
      <c r="D17" s="6"/>
      <c r="E17" s="82"/>
      <c r="F17" s="46">
        <f>SUM(F15:F16)</f>
        <v>0</v>
      </c>
      <c r="G17" s="44"/>
      <c r="H17" s="44"/>
      <c r="I17" s="44"/>
      <c r="J17" s="44"/>
    </row>
    <row r="18" spans="2:10" ht="19.5" thickBot="1">
      <c r="B18" s="47" t="s">
        <v>276</v>
      </c>
      <c r="C18" s="14"/>
      <c r="D18" s="14"/>
      <c r="E18" s="77"/>
      <c r="F18" s="48">
        <f>SUM(F17,F13)</f>
        <v>0</v>
      </c>
      <c r="G18" s="44"/>
      <c r="H18" s="44"/>
      <c r="I18" s="44"/>
      <c r="J18" s="44"/>
    </row>
    <row r="19" spans="2:10" ht="15">
      <c r="B19" s="44"/>
      <c r="C19" s="44"/>
      <c r="D19" s="49"/>
      <c r="E19" s="44"/>
      <c r="F19" s="44"/>
      <c r="G19" s="44"/>
      <c r="H19" s="44"/>
      <c r="I19" s="44"/>
      <c r="J19" s="44"/>
    </row>
    <row r="20" spans="2:10" ht="15">
      <c r="B20" s="44" t="s">
        <v>403</v>
      </c>
      <c r="C20" s="44"/>
      <c r="D20" s="49"/>
      <c r="E20" s="44"/>
      <c r="F20" s="44"/>
      <c r="G20" s="44"/>
      <c r="H20" s="44"/>
      <c r="I20" s="44"/>
      <c r="J20" s="44"/>
    </row>
    <row r="21" spans="2:10" ht="15">
      <c r="B21" s="44"/>
      <c r="C21" s="44"/>
      <c r="D21" s="44"/>
      <c r="E21" s="44"/>
      <c r="F21" s="44"/>
      <c r="G21" s="44"/>
      <c r="H21" s="44"/>
      <c r="I21" s="44"/>
      <c r="J21" s="44"/>
    </row>
    <row r="22" ht="15">
      <c r="D22" s="44"/>
    </row>
  </sheetData>
  <sheetProtection password="CC06" sheet="1" objects="1" scenarios="1"/>
  <mergeCells count="2">
    <mergeCell ref="B2:F2"/>
    <mergeCell ref="B3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3" r:id="rId1"/>
  <ignoredErrors>
    <ignoredError sqref="F1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5"/>
  <sheetViews>
    <sheetView workbookViewId="0" topLeftCell="A1">
      <selection activeCell="E11" sqref="E11"/>
    </sheetView>
  </sheetViews>
  <sheetFormatPr defaultColWidth="9.140625" defaultRowHeight="15"/>
  <cols>
    <col min="1" max="1" width="2.8515625" style="21" customWidth="1"/>
    <col min="2" max="2" width="76.421875" style="21" customWidth="1"/>
    <col min="3" max="3" width="10.28125" style="21" customWidth="1"/>
    <col min="4" max="4" width="13.421875" style="21" customWidth="1"/>
    <col min="5" max="5" width="14.8515625" style="21" customWidth="1"/>
    <col min="6" max="6" width="19.28125" style="21" customWidth="1"/>
    <col min="7" max="16384" width="9.140625" style="21" customWidth="1"/>
  </cols>
  <sheetData>
    <row r="1" spans="2:6" ht="15.75" thickBot="1">
      <c r="B1" s="21" t="s">
        <v>151</v>
      </c>
      <c r="F1" s="22" t="s">
        <v>30</v>
      </c>
    </row>
    <row r="2" spans="2:6" ht="20.25">
      <c r="B2" s="116" t="s">
        <v>23</v>
      </c>
      <c r="C2" s="117"/>
      <c r="D2" s="117"/>
      <c r="E2" s="117"/>
      <c r="F2" s="118"/>
    </row>
    <row r="3" spans="2:6" ht="21" thickBot="1">
      <c r="B3" s="119" t="s">
        <v>2</v>
      </c>
      <c r="C3" s="120"/>
      <c r="D3" s="120"/>
      <c r="E3" s="120"/>
      <c r="F3" s="121"/>
    </row>
    <row r="4" spans="2:6" ht="31.5">
      <c r="B4" s="76" t="s">
        <v>3</v>
      </c>
      <c r="C4" s="83" t="s">
        <v>4</v>
      </c>
      <c r="D4" s="83" t="s">
        <v>5</v>
      </c>
      <c r="E4" s="83" t="s">
        <v>6</v>
      </c>
      <c r="F4" s="84" t="s">
        <v>7</v>
      </c>
    </row>
    <row r="5" spans="2:6" ht="15">
      <c r="B5" s="54" t="s">
        <v>336</v>
      </c>
      <c r="C5" s="36" t="s">
        <v>9</v>
      </c>
      <c r="D5" s="37">
        <v>1</v>
      </c>
      <c r="E5" s="138"/>
      <c r="F5" s="26">
        <f>E5*D5*4</f>
        <v>0</v>
      </c>
    </row>
    <row r="6" spans="2:6" ht="15">
      <c r="B6" s="54" t="s">
        <v>337</v>
      </c>
      <c r="C6" s="36" t="s">
        <v>9</v>
      </c>
      <c r="D6" s="37">
        <v>1</v>
      </c>
      <c r="E6" s="138"/>
      <c r="F6" s="26">
        <f>E6*D6*4</f>
        <v>0</v>
      </c>
    </row>
    <row r="7" spans="2:6" ht="15">
      <c r="B7" s="54" t="s">
        <v>338</v>
      </c>
      <c r="C7" s="36" t="s">
        <v>9</v>
      </c>
      <c r="D7" s="37">
        <v>1</v>
      </c>
      <c r="E7" s="138"/>
      <c r="F7" s="26">
        <f>E7*D7*4</f>
        <v>0</v>
      </c>
    </row>
    <row r="8" spans="2:6" ht="15">
      <c r="B8" s="55" t="s">
        <v>318</v>
      </c>
      <c r="C8" s="42" t="s">
        <v>136</v>
      </c>
      <c r="D8" s="42">
        <v>20</v>
      </c>
      <c r="E8" s="138"/>
      <c r="F8" s="26">
        <f>E8*D8*4</f>
        <v>0</v>
      </c>
    </row>
    <row r="9" spans="2:6" ht="15.75" thickBot="1">
      <c r="B9" s="86" t="s">
        <v>12</v>
      </c>
      <c r="C9" s="28"/>
      <c r="D9" s="28"/>
      <c r="E9" s="94"/>
      <c r="F9" s="87">
        <f>SUM(F5:F8)</f>
        <v>0</v>
      </c>
    </row>
    <row r="10" spans="2:6" ht="15.75">
      <c r="B10" s="91" t="s">
        <v>64</v>
      </c>
      <c r="C10" s="92"/>
      <c r="D10" s="93"/>
      <c r="E10" s="95"/>
      <c r="F10" s="61"/>
    </row>
    <row r="11" spans="2:6" ht="15">
      <c r="B11" s="39" t="s">
        <v>323</v>
      </c>
      <c r="C11" s="36" t="s">
        <v>13</v>
      </c>
      <c r="D11" s="37">
        <v>4</v>
      </c>
      <c r="E11" s="138"/>
      <c r="F11" s="26">
        <f>E11*D11*4</f>
        <v>0</v>
      </c>
    </row>
    <row r="12" spans="2:6" ht="15.75" thickBot="1">
      <c r="B12" s="40" t="s">
        <v>66</v>
      </c>
      <c r="C12" s="27"/>
      <c r="D12" s="27"/>
      <c r="E12" s="96"/>
      <c r="F12" s="85">
        <f>SUM(F11)</f>
        <v>0</v>
      </c>
    </row>
    <row r="13" spans="2:6" ht="16.5" thickBot="1">
      <c r="B13" s="88" t="s">
        <v>276</v>
      </c>
      <c r="C13" s="89"/>
      <c r="D13" s="89"/>
      <c r="E13" s="97"/>
      <c r="F13" s="90">
        <f>SUM(F12,F9)</f>
        <v>0</v>
      </c>
    </row>
    <row r="15" ht="15">
      <c r="B15" s="44" t="s">
        <v>403</v>
      </c>
    </row>
  </sheetData>
  <sheetProtection password="CC06" sheet="1" objects="1" scenarios="1"/>
  <mergeCells count="2">
    <mergeCell ref="B2:F2"/>
    <mergeCell ref="B3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workbookViewId="0" topLeftCell="A1">
      <selection activeCell="E20" sqref="E20:E21"/>
    </sheetView>
  </sheetViews>
  <sheetFormatPr defaultColWidth="9.140625" defaultRowHeight="15"/>
  <cols>
    <col min="1" max="1" width="2.8515625" style="140" customWidth="1"/>
    <col min="2" max="2" width="117.421875" style="140" customWidth="1"/>
    <col min="3" max="3" width="10.28125" style="140" customWidth="1"/>
    <col min="4" max="4" width="13.421875" style="140" customWidth="1"/>
    <col min="5" max="5" width="14.8515625" style="140" customWidth="1"/>
    <col min="6" max="6" width="19.28125" style="140" customWidth="1"/>
    <col min="7" max="16384" width="9.140625" style="140" customWidth="1"/>
  </cols>
  <sheetData>
    <row r="1" spans="2:6" ht="15.75" thickBot="1">
      <c r="B1" s="140" t="s">
        <v>151</v>
      </c>
      <c r="F1" s="141" t="s">
        <v>29</v>
      </c>
    </row>
    <row r="2" spans="2:6" ht="20.25">
      <c r="B2" s="142" t="s">
        <v>24</v>
      </c>
      <c r="C2" s="143"/>
      <c r="D2" s="143"/>
      <c r="E2" s="143"/>
      <c r="F2" s="144"/>
    </row>
    <row r="3" spans="2:6" ht="21" thickBot="1">
      <c r="B3" s="145" t="s">
        <v>2</v>
      </c>
      <c r="C3" s="146"/>
      <c r="D3" s="146"/>
      <c r="E3" s="146"/>
      <c r="F3" s="147"/>
    </row>
    <row r="4" spans="2:6" ht="57.75" thickBot="1">
      <c r="B4" s="148" t="s">
        <v>3</v>
      </c>
      <c r="C4" s="149" t="s">
        <v>4</v>
      </c>
      <c r="D4" s="149" t="s">
        <v>5</v>
      </c>
      <c r="E4" s="149" t="s">
        <v>6</v>
      </c>
      <c r="F4" s="150" t="s">
        <v>7</v>
      </c>
    </row>
    <row r="5" spans="2:6" ht="18.75">
      <c r="B5" s="151" t="s">
        <v>8</v>
      </c>
      <c r="C5" s="152"/>
      <c r="D5" s="152"/>
      <c r="E5" s="152"/>
      <c r="F5" s="153"/>
    </row>
    <row r="6" spans="2:6" ht="15">
      <c r="B6" s="154" t="s">
        <v>326</v>
      </c>
      <c r="C6" s="155" t="s">
        <v>13</v>
      </c>
      <c r="D6" s="156">
        <v>5</v>
      </c>
      <c r="E6" s="178"/>
      <c r="F6" s="157">
        <f>D6*E6*4</f>
        <v>0</v>
      </c>
    </row>
    <row r="7" spans="2:6" ht="15">
      <c r="B7" s="154" t="s">
        <v>327</v>
      </c>
      <c r="C7" s="155" t="s">
        <v>9</v>
      </c>
      <c r="D7" s="156">
        <v>9</v>
      </c>
      <c r="E7" s="178"/>
      <c r="F7" s="157">
        <f aca="true" t="shared" si="0" ref="F7:F17">D7*E7*4</f>
        <v>0</v>
      </c>
    </row>
    <row r="8" spans="2:6" ht="15">
      <c r="B8" s="154" t="s">
        <v>328</v>
      </c>
      <c r="C8" s="155" t="s">
        <v>9</v>
      </c>
      <c r="D8" s="158">
        <v>3</v>
      </c>
      <c r="E8" s="178"/>
      <c r="F8" s="157">
        <f t="shared" si="0"/>
        <v>0</v>
      </c>
    </row>
    <row r="9" spans="2:6" ht="15">
      <c r="B9" s="154" t="s">
        <v>329</v>
      </c>
      <c r="C9" s="155" t="s">
        <v>9</v>
      </c>
      <c r="D9" s="159">
        <v>0.25</v>
      </c>
      <c r="E9" s="178"/>
      <c r="F9" s="157">
        <f t="shared" si="0"/>
        <v>0</v>
      </c>
    </row>
    <row r="10" spans="2:6" ht="15">
      <c r="B10" s="154" t="s">
        <v>330</v>
      </c>
      <c r="C10" s="155" t="s">
        <v>9</v>
      </c>
      <c r="D10" s="159">
        <v>0.17</v>
      </c>
      <c r="E10" s="178"/>
      <c r="F10" s="157">
        <f t="shared" si="0"/>
        <v>0</v>
      </c>
    </row>
    <row r="11" spans="2:6" ht="15">
      <c r="B11" s="154" t="s">
        <v>331</v>
      </c>
      <c r="C11" s="155" t="s">
        <v>9</v>
      </c>
      <c r="D11" s="160">
        <v>1</v>
      </c>
      <c r="E11" s="178"/>
      <c r="F11" s="157">
        <f t="shared" si="0"/>
        <v>0</v>
      </c>
    </row>
    <row r="12" spans="2:6" ht="15">
      <c r="B12" s="154" t="s">
        <v>332</v>
      </c>
      <c r="C12" s="155" t="s">
        <v>9</v>
      </c>
      <c r="D12" s="160">
        <v>10</v>
      </c>
      <c r="E12" s="178"/>
      <c r="F12" s="157">
        <f t="shared" si="0"/>
        <v>0</v>
      </c>
    </row>
    <row r="13" spans="2:6" ht="15">
      <c r="B13" s="154" t="s">
        <v>333</v>
      </c>
      <c r="C13" s="155" t="s">
        <v>9</v>
      </c>
      <c r="D13" s="160">
        <v>1</v>
      </c>
      <c r="E13" s="178"/>
      <c r="F13" s="157">
        <f t="shared" si="0"/>
        <v>0</v>
      </c>
    </row>
    <row r="14" spans="2:6" ht="15">
      <c r="B14" s="154" t="s">
        <v>334</v>
      </c>
      <c r="C14" s="155" t="s">
        <v>9</v>
      </c>
      <c r="D14" s="158">
        <v>26</v>
      </c>
      <c r="E14" s="178"/>
      <c r="F14" s="157">
        <f t="shared" si="0"/>
        <v>0</v>
      </c>
    </row>
    <row r="15" spans="2:6" ht="15">
      <c r="B15" s="154" t="s">
        <v>335</v>
      </c>
      <c r="C15" s="155" t="s">
        <v>9</v>
      </c>
      <c r="D15" s="158">
        <v>1</v>
      </c>
      <c r="E15" s="178"/>
      <c r="F15" s="157">
        <f t="shared" si="0"/>
        <v>0</v>
      </c>
    </row>
    <row r="16" spans="2:6" ht="15">
      <c r="B16" s="161" t="s">
        <v>318</v>
      </c>
      <c r="C16" s="162" t="s">
        <v>11</v>
      </c>
      <c r="D16" s="162">
        <v>50</v>
      </c>
      <c r="E16" s="178"/>
      <c r="F16" s="157">
        <f t="shared" si="0"/>
        <v>0</v>
      </c>
    </row>
    <row r="17" spans="2:6" ht="15">
      <c r="B17" s="161" t="s">
        <v>319</v>
      </c>
      <c r="C17" s="162" t="s">
        <v>11</v>
      </c>
      <c r="D17" s="162">
        <v>15</v>
      </c>
      <c r="E17" s="178"/>
      <c r="F17" s="157">
        <f t="shared" si="0"/>
        <v>0</v>
      </c>
    </row>
    <row r="18" spans="2:6" ht="15.75" thickBot="1">
      <c r="B18" s="163" t="s">
        <v>12</v>
      </c>
      <c r="C18" s="164"/>
      <c r="D18" s="164"/>
      <c r="E18" s="165"/>
      <c r="F18" s="166">
        <f>SUM(F6:F17)</f>
        <v>0</v>
      </c>
    </row>
    <row r="19" spans="2:6" ht="18.75">
      <c r="B19" s="151" t="s">
        <v>14</v>
      </c>
      <c r="C19" s="152"/>
      <c r="D19" s="152"/>
      <c r="E19" s="167"/>
      <c r="F19" s="168"/>
    </row>
    <row r="20" spans="2:6" ht="15">
      <c r="B20" s="161" t="s">
        <v>320</v>
      </c>
      <c r="C20" s="162" t="s">
        <v>13</v>
      </c>
      <c r="D20" s="162">
        <v>15</v>
      </c>
      <c r="E20" s="138"/>
      <c r="F20" s="157">
        <f>D20*E20*4</f>
        <v>0</v>
      </c>
    </row>
    <row r="21" spans="2:6" ht="15">
      <c r="B21" s="161" t="s">
        <v>321</v>
      </c>
      <c r="C21" s="162" t="s">
        <v>13</v>
      </c>
      <c r="D21" s="164">
        <v>5</v>
      </c>
      <c r="E21" s="179"/>
      <c r="F21" s="157">
        <f>D21*E21*4</f>
        <v>0</v>
      </c>
    </row>
    <row r="22" spans="2:6" ht="15.75" thickBot="1">
      <c r="B22" s="169" t="s">
        <v>15</v>
      </c>
      <c r="C22" s="170"/>
      <c r="D22" s="170"/>
      <c r="E22" s="171"/>
      <c r="F22" s="172">
        <f>SUM(F20:F21)</f>
        <v>0</v>
      </c>
    </row>
    <row r="23" spans="2:6" ht="19.5" thickBot="1">
      <c r="B23" s="173" t="s">
        <v>276</v>
      </c>
      <c r="C23" s="174"/>
      <c r="D23" s="174"/>
      <c r="E23" s="175"/>
      <c r="F23" s="176">
        <f>SUM(F22,F18)</f>
        <v>0</v>
      </c>
    </row>
    <row r="25" ht="15">
      <c r="B25" s="177" t="s">
        <v>403</v>
      </c>
    </row>
  </sheetData>
  <sheetProtection password="CC06" sheet="1" objects="1" scenarios="1"/>
  <mergeCells count="2">
    <mergeCell ref="B2:F2"/>
    <mergeCell ref="B3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Pavel</dc:creator>
  <cp:keywords/>
  <dc:description/>
  <cp:lastModifiedBy>autor</cp:lastModifiedBy>
  <cp:lastPrinted>2016-09-15T13:41:42Z</cp:lastPrinted>
  <dcterms:created xsi:type="dcterms:W3CDTF">2015-05-21T11:13:01Z</dcterms:created>
  <dcterms:modified xsi:type="dcterms:W3CDTF">2016-09-15T13:46:42Z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-1406201444</vt:i4>
  </property>
  <property fmtid="{D5CDD505-2E9C-101B-9397-08002B2CF9AE}" pid="3" name="_NewReviewCycle">
    <vt:lpwstr/>
  </property>
  <property fmtid="{D5CDD505-2E9C-101B-9397-08002B2CF9AE}" pid="4" name="_EmailSubject">
    <vt:lpwstr>FM - cenové tabulky a specifikace </vt:lpwstr>
  </property>
  <property fmtid="{D5CDD505-2E9C-101B-9397-08002B2CF9AE}" pid="5" name="_AuthorEmail">
    <vt:lpwstr>Stanislav.Kubenka@cnb.cz</vt:lpwstr>
  </property>
  <property fmtid="{D5CDD505-2E9C-101B-9397-08002B2CF9AE}" pid="6" name="_AuthorEmailDisplayName">
    <vt:lpwstr>Kubenka Stanislav</vt:lpwstr>
  </property>
  <property fmtid="{D5CDD505-2E9C-101B-9397-08002B2CF9AE}" pid="7" name="_PreviousAdHocReviewCycleID">
    <vt:i4>-309453664</vt:i4>
  </property>
  <property fmtid="{D5CDD505-2E9C-101B-9397-08002B2CF9AE}" pid="8" name="_ReviewingToolsShownOnce">
    <vt:lpwstr/>
  </property>
</Properties>
</file>