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76" yWindow="45" windowWidth="13785" windowHeight="10920" tabRatio="825" activeTab="0"/>
  </bookViews>
  <sheets>
    <sheet name="Celková nabídková cena_Hradec K" sheetId="32" r:id="rId1"/>
    <sheet name="PS1" sheetId="1" r:id="rId2"/>
    <sheet name="PS2" sheetId="2" r:id="rId3"/>
    <sheet name="PS3" sheetId="3" r:id="rId4"/>
    <sheet name="PS4" sheetId="4" r:id="rId5"/>
    <sheet name="PS5" sheetId="5" r:id="rId6"/>
    <sheet name="PS6" sheetId="6" r:id="rId7"/>
    <sheet name="PS7" sheetId="7" r:id="rId8"/>
    <sheet name="PS8" sheetId="8" r:id="rId9"/>
    <sheet name="PS9" sheetId="9" r:id="rId10"/>
    <sheet name="PS10" sheetId="10" r:id="rId11"/>
    <sheet name="PS11" sheetId="11" r:id="rId12"/>
    <sheet name="PS12" sheetId="12" r:id="rId13"/>
    <sheet name="PS13" sheetId="13" r:id="rId14"/>
    <sheet name="PS14" sheetId="14" r:id="rId15"/>
    <sheet name="PS15" sheetId="15" r:id="rId16"/>
    <sheet name="PS16" sheetId="16" r:id="rId17"/>
    <sheet name="Tab.17a" sheetId="17" r:id="rId18"/>
    <sheet name="Tab.17b" sheetId="18" r:id="rId19"/>
    <sheet name="Tab.17c" sheetId="19" r:id="rId20"/>
    <sheet name="Tab.18" sheetId="20" r:id="rId21"/>
    <sheet name="Tab.19" sheetId="21" r:id="rId22"/>
    <sheet name="Tab.20" sheetId="22" r:id="rId23"/>
    <sheet name="Tab.21" sheetId="24" r:id="rId24"/>
    <sheet name="Tab.22" sheetId="25" r:id="rId25"/>
    <sheet name="Tab.23" sheetId="26" r:id="rId26"/>
    <sheet name="Tab.24" sheetId="27" r:id="rId27"/>
    <sheet name="Tab.25" sheetId="28" r:id="rId28"/>
    <sheet name="Tab.26" sheetId="29" r:id="rId29"/>
    <sheet name="Tab.27" sheetId="31" r:id="rId30"/>
  </sheets>
  <definedNames/>
  <calcPr calcId="145621"/>
</workbook>
</file>

<file path=xl/sharedStrings.xml><?xml version="1.0" encoding="utf-8"?>
<sst xmlns="http://schemas.openxmlformats.org/spreadsheetml/2006/main" count="1134" uniqueCount="410">
  <si>
    <t>Tabulka č. 1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</si>
  <si>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</si>
  <si>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</si>
  <si>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</si>
  <si>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</si>
  <si>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</si>
  <si>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</si>
  <si>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</si>
  <si>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</si>
  <si>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Provádění oprav v pracovních dnech v době od 6:00 hod do 18:00 hod</t>
  </si>
  <si>
    <t>hod.</t>
  </si>
  <si>
    <t>Celkem ceny prací a činností za 4 roky v Kč bez DPH</t>
  </si>
  <si>
    <t>výjezd</t>
  </si>
  <si>
    <t>Celkové náklady za 4 roky v Kč bez DPH</t>
  </si>
  <si>
    <t>Cena za jeden výjezd (pro činnosti na výzvu) v pracovních dnech v době od 18:00 hod do 06:00 hod a ve dnech pracovního volna</t>
  </si>
  <si>
    <t>Cena za výjezd</t>
  </si>
  <si>
    <t>Cena za výjezdy za 4 roky v Kč bez DPH</t>
  </si>
  <si>
    <t>PS2 Příprava TV, servis sanitární techniky a odpadů</t>
  </si>
  <si>
    <t>Tabulka č. 2</t>
  </si>
  <si>
    <t>PS3 Vzduchotechnika a větrání</t>
  </si>
  <si>
    <t>Tabulka č. 3</t>
  </si>
  <si>
    <t>PS4 Chlazení</t>
  </si>
  <si>
    <t>Tabulka č. 4</t>
  </si>
  <si>
    <t>PS5 Elektro silnoproud</t>
  </si>
  <si>
    <t>PS7 Elektro slaboproud</t>
  </si>
  <si>
    <t>PS8 Výtahy a zdvihové plošiny</t>
  </si>
  <si>
    <t>PS9 ISŘ technologií budovy</t>
  </si>
  <si>
    <t>PS10 Potrubní pošta</t>
  </si>
  <si>
    <t>Tabulka č. 10</t>
  </si>
  <si>
    <t>Tabulka č. 9</t>
  </si>
  <si>
    <t>Tabulka č. 8</t>
  </si>
  <si>
    <t>Tabulka č. 7</t>
  </si>
  <si>
    <t>Tabulka č. 6</t>
  </si>
  <si>
    <t>Tabulka č. 5</t>
  </si>
  <si>
    <t>Tabulka č. 16</t>
  </si>
  <si>
    <t>Tabulka č. 15</t>
  </si>
  <si>
    <t>Tabulka č. 14</t>
  </si>
  <si>
    <t>Tabulka č. 13</t>
  </si>
  <si>
    <t>Tabulka č. 12</t>
  </si>
  <si>
    <t>Tabulka č. 11</t>
  </si>
  <si>
    <t>PS11 Centrální vysavač</t>
  </si>
  <si>
    <t>PS12 Manipulační technika</t>
  </si>
  <si>
    <t>PS13 Servis archivní techniky</t>
  </si>
  <si>
    <t>PS14 Servis a opravy oken, dveří a žaluzií</t>
  </si>
  <si>
    <t>PS15 Věcné prostředky požární ochrany</t>
  </si>
  <si>
    <t>PS16 Servis gastrovybavení a stravovacích technologií</t>
  </si>
  <si>
    <t>ks</t>
  </si>
  <si>
    <t>Tabulka č. 17a</t>
  </si>
  <si>
    <t>Členění ploch pravidelného úklidu včetně jednotkových cen a četnosti úklidu</t>
  </si>
  <si>
    <t>Specifikace prostor a povrchů</t>
  </si>
  <si>
    <t>Množství,  výměra [jedn.]</t>
  </si>
  <si>
    <t>Četnost [dnů/měs.]</t>
  </si>
  <si>
    <t>Jednotková cena [Kč bez DPH/jedn.]</t>
  </si>
  <si>
    <t>Měsíční náklad [Kč bez DPH]</t>
  </si>
  <si>
    <t>Pravidelný úklid celkem - roční náklady</t>
  </si>
  <si>
    <t>Rozpis prací prováděných nad rámec pravidelného úklidu včetně jednotkových cen</t>
  </si>
  <si>
    <t>Roční náklad [Kč bez DPH]</t>
  </si>
  <si>
    <t>1) Čištění koberců</t>
  </si>
  <si>
    <t>2) Mytí oken vč. rámů a parapetů - celková výměra umývaných okenních ploch</t>
  </si>
  <si>
    <t xml:space="preserve"> - okna zdvojená (vakuová)</t>
  </si>
  <si>
    <t xml:space="preserve"> - prosklené stěny (fasáda-horolez.tech)</t>
  </si>
  <si>
    <t xml:space="preserve"> - prosklené stěny (interiér)</t>
  </si>
  <si>
    <t>7) Čištění žaluzií</t>
  </si>
  <si>
    <t>Pro údržbu specifických povrchů jsou jejich výrobci doporučeny následující přípravky:</t>
  </si>
  <si>
    <t>Tabulka č. 17c</t>
  </si>
  <si>
    <t>Spotřební materiál celkem - měsíční náklady</t>
  </si>
  <si>
    <t>Spotřební materiál celkem - roční náklady</t>
  </si>
  <si>
    <t>Tabulka č. 18</t>
  </si>
  <si>
    <t>vývoz</t>
  </si>
  <si>
    <t>kg</t>
  </si>
  <si>
    <t>Tabulka č. 19</t>
  </si>
  <si>
    <t>Dopravné</t>
  </si>
  <si>
    <t>Cena za jeden výjezd (pro činnosti na výzvu)</t>
  </si>
  <si>
    <t>Dopravné za 4 roky v Kč bez DPH</t>
  </si>
  <si>
    <t>Ceny pro elektrické spotřebiče a nářadí jsou včetně vydání karty spotřebiče.</t>
  </si>
  <si>
    <t>Tabulka č. 20</t>
  </si>
  <si>
    <t>Servis a opravy nábytku</t>
  </si>
  <si>
    <t>Tabulka č. 21</t>
  </si>
  <si>
    <t>bm</t>
  </si>
  <si>
    <t xml:space="preserve">hod. </t>
  </si>
  <si>
    <t xml:space="preserve">Dopravné  </t>
  </si>
  <si>
    <t>Cena za jeden výjezd</t>
  </si>
  <si>
    <t>Tabulka č. 22</t>
  </si>
  <si>
    <t>Stavební přípomoci</t>
  </si>
  <si>
    <t>Činnosti (bez materiálu)</t>
  </si>
  <si>
    <t>Tabulka č. 23</t>
  </si>
  <si>
    <t>Zámečnické práce</t>
  </si>
  <si>
    <t>Drobné svářečské práce, broušení, řezání atd.</t>
  </si>
  <si>
    <t>Tabulka č. 24</t>
  </si>
  <si>
    <t>Stěhování</t>
  </si>
  <si>
    <t>Stěhování nábytku</t>
  </si>
  <si>
    <t>Stěhování těžkých břemen</t>
  </si>
  <si>
    <t>Přesun hmot</t>
  </si>
  <si>
    <t>Tabulka č. 25</t>
  </si>
  <si>
    <t>Péče o zeleň, zahradnické služby</t>
  </si>
  <si>
    <t>Tabulka č. 26</t>
  </si>
  <si>
    <t>lhůty</t>
  </si>
  <si>
    <t>5 let</t>
  </si>
  <si>
    <t>x</t>
  </si>
  <si>
    <t>celkem</t>
  </si>
  <si>
    <t>Cena za jeden výjezd  v pracovních dnech v době od 6:00 hod do 18:00 hod</t>
  </si>
  <si>
    <t>Hradec Králové</t>
  </si>
  <si>
    <t>hod</t>
  </si>
  <si>
    <t>A) Administrativní část</t>
  </si>
  <si>
    <t>1) Kanceláře, učebna</t>
  </si>
  <si>
    <t xml:space="preserve"> - koberec </t>
  </si>
  <si>
    <t>2) Haly, zasedací a jednací místnosti</t>
  </si>
  <si>
    <t xml:space="preserve"> - linoleum</t>
  </si>
  <si>
    <t xml:space="preserve"> - přírodní kámen</t>
  </si>
  <si>
    <t>3) Schodiště</t>
  </si>
  <si>
    <t>4) Chodby</t>
  </si>
  <si>
    <t xml:space="preserve"> - beton s nátěrem</t>
  </si>
  <si>
    <t>5) Výtahy</t>
  </si>
  <si>
    <t>6) Sociální zařízení-toalety, umývárny</t>
  </si>
  <si>
    <t xml:space="preserve"> - keramická dlažba</t>
  </si>
  <si>
    <t>7) Šatny</t>
  </si>
  <si>
    <t>8) Čajové kuchyňky</t>
  </si>
  <si>
    <t>9) Jídelna, bufet</t>
  </si>
  <si>
    <t>10) Peněžní provoz</t>
  </si>
  <si>
    <t>11) Technické místnosti</t>
  </si>
  <si>
    <t>12) Dotační propust, dvůr, boxy-strojní mytí</t>
  </si>
  <si>
    <t>13) Spisovna, archiv</t>
  </si>
  <si>
    <t>14) Terasy, atria</t>
  </si>
  <si>
    <t>15) Chodníky</t>
  </si>
  <si>
    <t>Provozní budova - měsíční náklady (prosinec až únor)</t>
  </si>
  <si>
    <t>Provozní budova - měsíční náklady (březen a listopad)</t>
  </si>
  <si>
    <t>Provozní budova - měsíční náklady (duben až říjen)</t>
  </si>
  <si>
    <t>Provozní budova - roční náklady</t>
  </si>
  <si>
    <t>Specifikace prostor                                a povrchů</t>
  </si>
  <si>
    <t>Množství,  výměra [ks,m2]</t>
  </si>
  <si>
    <t>B) Ubytovna a bytová část</t>
  </si>
  <si>
    <t>1) Pokoje</t>
  </si>
  <si>
    <t xml:space="preserve"> - koberec</t>
  </si>
  <si>
    <t>2) Kuchyň a hala</t>
  </si>
  <si>
    <t>3) Sklad a sušárna</t>
  </si>
  <si>
    <t xml:space="preserve"> - beton a nátěrem</t>
  </si>
  <si>
    <t>4) Zimní zahrada</t>
  </si>
  <si>
    <t>5) Chodby</t>
  </si>
  <si>
    <t>6) Výtahy</t>
  </si>
  <si>
    <t>7) Sociální zařízení</t>
  </si>
  <si>
    <t>8) Schodiště a hala</t>
  </si>
  <si>
    <t>ČNB - ubytovna - měsíční náklady</t>
  </si>
  <si>
    <t>ČNB - ubytovna - roční náklady</t>
  </si>
  <si>
    <t>Vysvětlivky :</t>
  </si>
  <si>
    <t>b)   pro přechodné období od 1/3 do 31/3 a 1/11 do 30/11 platí četnost 8,4 prac. dnů v měsíci, tj. 2/5</t>
  </si>
  <si>
    <t>c)   pro letní období od 1/4 do 31/10 platí četnost 4,2 prac. dnů v měsíci, tj. 1/5</t>
  </si>
  <si>
    <t xml:space="preserve">       31    - každý kal. den</t>
  </si>
  <si>
    <t xml:space="preserve">       2,1     - 1x za 10 prac. dnů</t>
  </si>
  <si>
    <t xml:space="preserve">       21    - každý prac. den</t>
  </si>
  <si>
    <t xml:space="preserve">        1       - 1x za 21 prac. den</t>
  </si>
  <si>
    <t xml:space="preserve">      8,4    - 2x za 5 prac. dnů</t>
  </si>
  <si>
    <t xml:space="preserve">      4,2    - 1x za 5 prac. dnů</t>
  </si>
  <si>
    <r>
      <t>Pozn.</t>
    </r>
    <r>
      <rPr>
        <sz val="11"/>
        <color theme="1"/>
        <rFont val="Times New Roman"/>
        <family val="1"/>
      </rPr>
      <t>: Budova je vybavena centrálním vysavačem</t>
    </r>
  </si>
  <si>
    <t xml:space="preserve">Tabulka č. 17b </t>
  </si>
  <si>
    <t>Četnost [úkon/rok]</t>
  </si>
  <si>
    <t xml:space="preserve"> - extrakční čištění</t>
  </si>
  <si>
    <t>3) Mytí venkovní fasády</t>
  </si>
  <si>
    <t>4) Mytí vnitřních ploch mramoru</t>
  </si>
  <si>
    <t xml:space="preserve"> - normální (1. - 4. NP)</t>
  </si>
  <si>
    <t xml:space="preserve"> - výškové</t>
  </si>
  <si>
    <t>5) Čištění čalounění</t>
  </si>
  <si>
    <t>6) Mytí světel</t>
  </si>
  <si>
    <t xml:space="preserve"> - vertikální (šíře 10,0 a 12,7 cm)</t>
  </si>
  <si>
    <t xml:space="preserve"> - horizontální - venkovní</t>
  </si>
  <si>
    <t xml:space="preserve"> - horizontální - vnitřní</t>
  </si>
  <si>
    <t>8) Čištění okapů (horolezec)</t>
  </si>
  <si>
    <t>9) Úklid po malířích</t>
  </si>
  <si>
    <t>10) Ostatní práce účtované podle počtu skutečně odpracovaných hodin (např. čištění vnitřků lednic apod.)</t>
  </si>
  <si>
    <t>11) Práce výškové (horolez.technika)</t>
  </si>
  <si>
    <t>12) Voskování linolea vč. mytí</t>
  </si>
  <si>
    <t>Administrativní část - roční náklady</t>
  </si>
  <si>
    <t xml:space="preserve"> - okna jednoduchá</t>
  </si>
  <si>
    <t xml:space="preserve"> - prosklené stěny (fasáda)</t>
  </si>
  <si>
    <t>3) Mytí světel</t>
  </si>
  <si>
    <t>4) Úklid po malířích</t>
  </si>
  <si>
    <t>5) Práce neměřitelné</t>
  </si>
  <si>
    <t>6) Práce výškové (horolez. tech.)</t>
  </si>
  <si>
    <t>7) Praní záclon</t>
  </si>
  <si>
    <t>8) Praní závěsů</t>
  </si>
  <si>
    <t>9) Převlékání postelí</t>
  </si>
  <si>
    <t>10) Úklid pokoje po odjezdu hostů</t>
  </si>
  <si>
    <t>Ubytovna a bytová část - roční náklady</t>
  </si>
  <si>
    <t>Práce nad rámec prav.úklidu celkem-roční náklady</t>
  </si>
  <si>
    <t>linoleum - výrobky fy. Henkel, Johnson, Tana (vosky).</t>
  </si>
  <si>
    <r>
      <t>Pozn.: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 položek "voskování" jednotková cena zahrnuje odmytí starého a položení nového.</t>
    </r>
  </si>
  <si>
    <t>Modelově stanovené množství [jedn.]</t>
  </si>
  <si>
    <t>balení</t>
  </si>
  <si>
    <t>Počty kusů jsou stanoveny modelově, fakturace probíhá dle skutečné spotřeby.</t>
  </si>
  <si>
    <t xml:space="preserve">V objektech ČNB jsou instalovány následující zásobníky: </t>
  </si>
  <si>
    <t xml:space="preserve"> - tekutého mýdla od fy. CWS</t>
  </si>
  <si>
    <t xml:space="preserve"> - osvěžovače vzduchu od fy. Merida</t>
  </si>
  <si>
    <r>
      <t>Pozn</t>
    </r>
    <r>
      <rPr>
        <u val="single"/>
        <sz val="10"/>
        <rFont val="Times New Roman"/>
        <family val="1"/>
      </rPr>
      <t>.</t>
    </r>
  </si>
  <si>
    <t>Pravidelný odvoz plastových obalů (nádoba 1100 l )</t>
  </si>
  <si>
    <t>Pravidelný odvoz separovaného papíru a lepenkových obalů (nádoba 1100 l )</t>
  </si>
  <si>
    <t>Mimořádný vývoz kontejneru</t>
  </si>
  <si>
    <t>PS1 Otopná soustava, servis výměníkové stanice, tlakové nádoby</t>
  </si>
  <si>
    <t>PS6 Záložní zdroj DA a UPS</t>
  </si>
  <si>
    <t>3 roky</t>
  </si>
  <si>
    <t>1 rok</t>
  </si>
  <si>
    <t>Revize rozvaděče NN v kobce TS - provedeno 2012</t>
  </si>
  <si>
    <t>Spotřebiče</t>
  </si>
  <si>
    <t>servisní den</t>
  </si>
  <si>
    <t>Další práce na údržbě zeleně</t>
  </si>
  <si>
    <t>přechodné období     b)</t>
  </si>
  <si>
    <t>letní období     c)</t>
  </si>
  <si>
    <t>a)   pro zimní období od 1/12 do 28/2, resp. 29/2 platí četnost 21 prac. dnů v měsíci, tj. 1</t>
  </si>
  <si>
    <r>
      <t>m</t>
    </r>
    <r>
      <rPr>
        <vertAlign val="superscript"/>
        <sz val="11"/>
        <rFont val="Arial CE"/>
        <family val="2"/>
      </rPr>
      <t>2</t>
    </r>
  </si>
  <si>
    <r>
      <t>m</t>
    </r>
    <r>
      <rPr>
        <vertAlign val="superscript"/>
        <sz val="11"/>
        <rFont val="Arial"/>
        <family val="2"/>
      </rPr>
      <t>2</t>
    </r>
  </si>
  <si>
    <t xml:space="preserve"> - beton s nátěrem                                                                                       zimní období     a)</t>
  </si>
  <si>
    <t xml:space="preserve"> - betonová dlažba</t>
  </si>
  <si>
    <t>Položky uvedené v této příloze jsou stanoveny modelově, fakturace probíhá dle rozsahu skutečně provedených prací.</t>
  </si>
  <si>
    <t>Odvoz a likvidace vyřazeného majetku kategorie O, kat.č. 20 03 07</t>
  </si>
  <si>
    <t>Odvoz a likvidace vyřazeného majetku kategorie O, kat.č. 16 02 14</t>
  </si>
  <si>
    <t>Odvoz a likvidace vyřazeného majetku kategorie O, kat.č. 15 01 04</t>
  </si>
  <si>
    <t>13) Mytí tubusových výtahů</t>
  </si>
  <si>
    <t xml:space="preserve">        1       - 1x za 30 kal. dnů</t>
  </si>
  <si>
    <t xml:space="preserve">        2       - 2x za 30 kal. dnů</t>
  </si>
  <si>
    <t>Mimořádný odvoz skartace (dokumenty z archivu), kat.č. 20 01 01</t>
  </si>
  <si>
    <t xml:space="preserve">Odvoz a likvidace vyřazeného majetku kategorie O, kat.č. 20 01 36 </t>
  </si>
  <si>
    <t>Revize budovy celková - provedeno 2015</t>
  </si>
  <si>
    <t>Revize budovy celková - bytová část - provedeno 2015</t>
  </si>
  <si>
    <t>Revize mokrého prostředí - provedeno 2015</t>
  </si>
  <si>
    <t>Revize DA - provedeno 2015</t>
  </si>
  <si>
    <t>Hromosvody - provedeno 2016</t>
  </si>
  <si>
    <t>Přečalounění sedáků a opěráků</t>
  </si>
  <si>
    <t>Pravidelný odvoz  komunálního odpadu - popis dle přílohy č. 1 smlouvy  (nádoba 1100 l )</t>
  </si>
  <si>
    <t>Pravidelný odvoz  bankovkové drti - popis dle přílohy č. 1 smlouvy (nádoba 1100 l )</t>
  </si>
  <si>
    <t>Odvoz a likvidace biologicky rozložitelného odpadu, kat.č. 20 02 01</t>
  </si>
  <si>
    <t>Odvoz a likvidace hliníkových obalů - zarges, kat. č. 17 04 02</t>
  </si>
  <si>
    <r>
      <t>Čerpání, odvoz, likvidace odpadních vod z lapolu včetně tuku (1x měsíčně, cca 1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odpadní vody, cca 15 kg tuku)</t>
    </r>
  </si>
  <si>
    <t>pár</t>
  </si>
  <si>
    <t>16) Parking - strojové mytí</t>
  </si>
  <si>
    <t xml:space="preserve"> - linoleum a beton s nátěrem                                                                              zimní obbobí</t>
  </si>
  <si>
    <t xml:space="preserve">14) Chodníky - zajištění schůdnosti  </t>
  </si>
  <si>
    <t>15) Havarijní úklid po zaplavení</t>
  </si>
  <si>
    <t xml:space="preserve">      0,17    - 1x za 126 prac. dnů</t>
  </si>
  <si>
    <t>Revize fontány na terase a v Hořické ul. - provedeno 2016</t>
  </si>
  <si>
    <t>Cena celkem za 4 roky v Kč bez DPH</t>
  </si>
  <si>
    <r>
      <t>m</t>
    </r>
    <r>
      <rPr>
        <vertAlign val="superscript"/>
        <sz val="9"/>
        <rFont val="Times New Roman"/>
        <family val="1"/>
      </rPr>
      <t>2</t>
    </r>
  </si>
  <si>
    <t xml:space="preserve">                                                                                                         přechodné a letní období</t>
  </si>
  <si>
    <t>Cena celkem za 4 roky bez DPH (2017 až 2020)</t>
  </si>
  <si>
    <t xml:space="preserve">Revize 5 ks nabíječek (4x F10AP3, 1x DESTA) </t>
  </si>
  <si>
    <t>Spotřebiče (revize 1x za 2 roky) - provedeno 2015           ks</t>
  </si>
  <si>
    <t>Spotřebiče (revize 1x za rok) - provedeno 2016                ks</t>
  </si>
  <si>
    <t>1 ks</t>
  </si>
  <si>
    <t>PS1</t>
  </si>
  <si>
    <t>!uchazeč tento list nevyplňuje; ceny se přenášejí automaticky z ostatních listů tabulky!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</si>
  <si>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</si>
  <si>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</si>
  <si>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</si>
  <si>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</si>
  <si>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</si>
  <si>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</si>
  <si>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</si>
  <si>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</si>
  <si>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</si>
  <si>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</si>
  <si>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</si>
  <si>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</si>
  <si>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PS14</t>
  </si>
  <si>
    <t>PS15</t>
  </si>
  <si>
    <t>PS16</t>
  </si>
  <si>
    <t>Tab. 17a</t>
  </si>
  <si>
    <t>Tab. 17b</t>
  </si>
  <si>
    <t>Tab. 17c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</si>
  <si>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</si>
  <si>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</si>
  <si>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</si>
  <si>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</si>
  <si>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</si>
  <si>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</si>
  <si>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</si>
  <si>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</si>
  <si>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</si>
  <si>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Celkem v Kč bez DPH</t>
  </si>
  <si>
    <t>Celková nabídková cena za místo plnění Hradec Králové</t>
  </si>
  <si>
    <t>Toaletní papír malý (20 - 25m, 28 - 37 gr/m2, recykl. standard, 2-vrstvý) - ks</t>
  </si>
  <si>
    <t>Tekuté mýdlo (patrona, syst. CWS objem 950 ml) - ks</t>
  </si>
  <si>
    <t>Mýdlo toaletní pevné - ks</t>
  </si>
  <si>
    <t>Ručník papírový skládaný Z-Z (jednovrstvé šedé, 23x25cm - balení po 250 listech)</t>
  </si>
  <si>
    <t>Náplň do osvěžovače vzduchu (patrona, syst. Merida) - ks</t>
  </si>
  <si>
    <t>Pytle na tříděný odpad rozm. 70 x 110 (60 mikronů) - ks</t>
  </si>
  <si>
    <t>Desinfekční přípravek na ruce Sterillium objem 0,5 l, vč. nádobky s pumpičkou</t>
  </si>
  <si>
    <t>Desinfekční přípravek na ruce Sterillium objem 5 l</t>
  </si>
  <si>
    <t>Penetrace</t>
  </si>
  <si>
    <t>Škrabání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</si>
  <si>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</si>
  <si>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</si>
  <si>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</si>
  <si>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</si>
  <si>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</si>
  <si>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Manipulace s nábytkem</t>
  </si>
  <si>
    <t>Příplatek za práce v noci, víkendech a svátcích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</si>
  <si>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</si>
  <si>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</si>
  <si>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</si>
  <si>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</si>
  <si>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</si>
  <si>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</si>
  <si>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</si>
  <si>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</si>
  <si>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</si>
  <si>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</si>
  <si>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</si>
  <si>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</si>
  <si>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</si>
  <si>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</si>
  <si>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</si>
  <si>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</si>
  <si>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</si>
  <si>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</si>
  <si>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Pokládka požerových nástrah na hlodavce v jedových staničkách</t>
  </si>
  <si>
    <t>Dolep zábran proti dosedání holubů</t>
  </si>
  <si>
    <t>Dezinsekce vnějších prostor proti hmyzu (sršni, vosy, apod.)</t>
  </si>
  <si>
    <t>Odstranění hnízd a nánosů na parapetech a fasádních prvcích</t>
  </si>
  <si>
    <t>Pravidelná údržba při odstávce tepla - popis dle přílohy č. 1 smlouvy*</t>
  </si>
  <si>
    <t>Obsluha tlakových nádob - měsíční paušál*</t>
  </si>
  <si>
    <t>Provozní revize TNS*</t>
  </si>
  <si>
    <t>Vnitřní revize vč. zkoušky těsnosti TNS*</t>
  </si>
  <si>
    <t>Tlaková zkouška TNS*</t>
  </si>
  <si>
    <t>* cena činností včetně dopravy</t>
  </si>
  <si>
    <t>PRÁCE NAD RÁMEC PRAVIDELNÉHO ÚKLIDU (model)*</t>
  </si>
  <si>
    <t>Odvoz, třídění a likvidace odpadu vč. nebezpečného odpadu*</t>
  </si>
  <si>
    <t>* cena všech činností včetně dopravy</t>
  </si>
  <si>
    <t>Čištění deskových výměníků*</t>
  </si>
  <si>
    <t>Provedení rozboru vody - na výzvu dle přílohy č. 1 smlouvy*</t>
  </si>
  <si>
    <t>Kontrola tvrdosti vody v úpravně  pro pobočku a byty*</t>
  </si>
  <si>
    <t>Kontrolní odběry a rozbor z Lapolu*</t>
  </si>
  <si>
    <t>Čištění geigerů*</t>
  </si>
  <si>
    <t>Zprovoznění a zazimování automatického závlahového systému*</t>
  </si>
  <si>
    <t>Pravidelná údržba - popis dle přílohy č. 1 smlouvy včetně výměny filtrů*</t>
  </si>
  <si>
    <t>Výměna filtrů*</t>
  </si>
  <si>
    <t>Pravidelná údržba - popis dle přílohy č. 1 smlouvy*</t>
  </si>
  <si>
    <t>Pravidelná údržba DA - popis dle přílohy č. 1 smlouvy*</t>
  </si>
  <si>
    <t>Pravidelná měsíční kontrola a start DA*</t>
  </si>
  <si>
    <t>Kontrola a čištění spalinové cesty*</t>
  </si>
  <si>
    <t>Pravidelná údržba UPS - popis dle přílohy č. 1 smlouvy*</t>
  </si>
  <si>
    <t>Údržba - popis dle přílohy č. 1 smlouvy*</t>
  </si>
  <si>
    <t>Odborné prohlídky výtahů dle ČSN včetně provádění pravidelné údržby - popis dle přílohy č.1 smlouvy*</t>
  </si>
  <si>
    <t>Údržba zdvihových plošin-popis dle přílohy č. 1 smlouvy*</t>
  </si>
  <si>
    <t>Údržba invalidní plošiny dle přílohy č. 1 smlouvy*</t>
  </si>
  <si>
    <t>Provádění odborných zkoušek výtahů dle ČSN*</t>
  </si>
  <si>
    <t>Zajištění a provedení inspekčních prohlídek výtahů dle ČSN*</t>
  </si>
  <si>
    <t>Kontrola invalidní plošiny + revize*</t>
  </si>
  <si>
    <t>Kontrola zdvihových plošin + revize*</t>
  </si>
  <si>
    <t>Vyproštění osob*</t>
  </si>
  <si>
    <t>Školení dozorce výtahu*</t>
  </si>
  <si>
    <t>Školení obsluhy zdvihacích zařízení*</t>
  </si>
  <si>
    <t>Školení obsluhy pro vyproštění osob z výtahu*</t>
  </si>
  <si>
    <t>Vysypání odpadních košů, vyčištění a kontrola usazení filtrů*</t>
  </si>
  <si>
    <t>Školení řidičů vozíků - opakované*</t>
  </si>
  <si>
    <t>Školení řidičů vozíků - nové - třída I.A*</t>
  </si>
  <si>
    <t>Školení řidičů vozíků - nové - třída D*</t>
  </si>
  <si>
    <t>Školení řidičů vozíků - nové - třída W1*</t>
  </si>
  <si>
    <t>Kontrola a periodická zkouška přenosných a mobilních hasících přístrojů - rozsah dle popisu  přílohy č. 1 smlouvy*</t>
  </si>
  <si>
    <t>Provozní kontrola požárních hydrantů - rozsah dle popisu  přílohy č. 1 smlouvy*</t>
  </si>
  <si>
    <t>Kontrola a seřízení požárních uzávěrů -  rozsah dle popisu  přílohy č. 1 smlouvy*</t>
  </si>
  <si>
    <t>Měsíční zkouška nouzového osvětlení -  rozsah dle popisu  přílohy č. 1 smlouvy*</t>
  </si>
  <si>
    <t>Roční zkouška provozuschopnosti požárně bezpečnostního zařízení pro nouzové osvětlení  - popis dle přílohy č. 1 smlouvy*</t>
  </si>
  <si>
    <t>Roční kontrola provozuschopnosti požárně bezpečnostního zařízení pro požární ucpávky - popis dle přílohy č. 1 smlouvy*</t>
  </si>
  <si>
    <t>Roční kontrola provozuschopnosti požárně bezpečnostního zařízení pro požární klapky 18 ks - popis dle přílohy č. 1 smlouvy*</t>
  </si>
  <si>
    <t>Roční kontrola provozuschopnosti požárně bezpečnostního zařízení pro požární klapky 20 ks - popis dle přílohy č. 1 smlouvy*</t>
  </si>
  <si>
    <t>Kontrola provozuschopnosti požárně bezpečnostního zařízení pro požární ventilátory - popis dle přílohy č. 1 smlouvy*</t>
  </si>
  <si>
    <t>Kontrola protipožárních nástřiků a nátěrů -  rozsah dle popisu  přílohy č. 1 smlouvy*</t>
  </si>
  <si>
    <t>Kontrola provozuschopnosti požárně bezpečnostního zařízení pro zhášecí zařízení FIRESTOP - popis dle přílohy č. 1 smlouvy*</t>
  </si>
  <si>
    <t>Roční zkouška provozuschopnosti EPS - rozsah dle popisu přílohy č. 1 smlouvy*</t>
  </si>
  <si>
    <t>Půlroční zkouška provozuschopnosti EPS - rozsah dle popisu přílohy č. 1 smlouvy*</t>
  </si>
  <si>
    <t>Měsíční zkouška provozuschopnosti EPS - rozsah dle popisu přílohy č. 1 smlouvy*</t>
  </si>
  <si>
    <t>Dodávka barelů s vodou pro výdejníky*</t>
  </si>
  <si>
    <t>Kalibrace váhy*</t>
  </si>
  <si>
    <t>Revize elektrických rozvodů, zařízení a spotřebičů *</t>
  </si>
  <si>
    <t>Položka **)</t>
  </si>
  <si>
    <t>** kopie revizních zpráv k nacenění jsou v příloze</t>
  </si>
  <si>
    <t>Vnitřní zeleň - údržba 2x ročně (zastřižení, chemické ošetření, hnojivo, doplnění příp. výměna zeminy/subtrátu, apod.) spojená s její případnou výměnou*</t>
  </si>
  <si>
    <t>Vnější zeleň včetně trávníků - odborná údržba 2x ročně (vypletí, zastřižení, doplnění mulčovací kůry, chemické ošetření, eventuelně výměna/doplnění, apod.)*</t>
  </si>
  <si>
    <t>Sečení trávy na pozemku a na terase*</t>
  </si>
  <si>
    <t>Provádění oprav a činností na výzvu v pracovních dnech v době od 6:00 hod do 18:00 hod</t>
  </si>
  <si>
    <t>Provádění oprav a činností na výzvu v pracovních dnech v době od 18:00 hod do 06:00 hod a ve dnech pracovního volna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</si>
  <si>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</si>
  <si>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</si>
  <si>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Cena za jeden výjezd (pro opravy činnosti na výzvu)  v pracovních dnech v době od 6:00 hod do 18:00 hod</t>
  </si>
  <si>
    <t>Cena za jeden výjezd (pro opravy a činnosti na výzvu)</t>
  </si>
  <si>
    <t>Cena za jeden výjezd (pro opravy a  činnosti na výzvu) v pracovních dnech v době od 18:00 hod do 06:00 hod a ve dnech pracovního volna</t>
  </si>
  <si>
    <t>Činnosti technika správy objektu (TSO)</t>
  </si>
  <si>
    <t>Tab. 27</t>
  </si>
  <si>
    <t>litr</t>
  </si>
  <si>
    <t>PRAVIDELNÝ ÚKLID *</t>
  </si>
  <si>
    <t>SPOTŘEBNÍ MATERIÁL  (model) *</t>
  </si>
  <si>
    <t>* cena dodávek včetně dopravy</t>
  </si>
  <si>
    <t>Malířské a lakýrnické práce *</t>
  </si>
  <si>
    <t>Nátěry ocelových konstrukcí**</t>
  </si>
  <si>
    <t>Nátěry truhlářských výrobků**</t>
  </si>
  <si>
    <t>Nátěry truhlářských výrobků dýhovaných - moření/lazura***</t>
  </si>
  <si>
    <t>** kvalitní nátěrová hmota (např. Düfa)</t>
  </si>
  <si>
    <t>*** kvalitní lazurovací hmota (např. SADOLIN extra)</t>
  </si>
  <si>
    <t>Malba stěn a stropů (akrylátová barva typu "PRIMALEX")</t>
  </si>
  <si>
    <t>Pronájem vysokozdvižné plošiny</t>
  </si>
  <si>
    <t>Dodávka filtrů do sodobaru Asset*</t>
  </si>
  <si>
    <t>Dodávka a výměna náplně do tlakové lahve do sodobaru*</t>
  </si>
  <si>
    <t>Dodávka mycích prostředků*</t>
  </si>
  <si>
    <t>Dodávka oplachovacích prostředků*</t>
  </si>
  <si>
    <t>Zprovoznění a zazimování fontán: terasa u jídelny, Hořická ulice*</t>
  </si>
  <si>
    <t>Údržba vody ve fontáně na terase u jídelny*</t>
  </si>
  <si>
    <t>Zajištění tabletové soli*</t>
  </si>
  <si>
    <t>Deratizace, desinsekce *</t>
  </si>
  <si>
    <t>Tabulka č. 27</t>
  </si>
  <si>
    <t>Práce TSO dle přílohy smlouvy č.1, bod k, odst.1*</t>
  </si>
  <si>
    <t xml:space="preserve">Práce TSO dle přílohy smlouvy č.1, bod k, odst.2 v pracovních dnech v době od 6.00 do 18.00 hod. </t>
  </si>
  <si>
    <t>Práce TSO dle přílohy smlouvy č.1, bod k, odst.2 v pracovních dnech v době od 18.00 do 6.00 a ve dnech pracovního volna</t>
  </si>
  <si>
    <t>Postřik vnitřních prostor proti hmyzu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</si>
</sst>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\ &quot;Kč&quot;"/>
    <numFmt numFmtId="167" formatCode="#,##0.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vertAlign val="superscript"/>
      <sz val="11"/>
      <name val="Arial CE"/>
      <family val="2"/>
    </font>
    <font>
      <vertAlign val="superscript"/>
      <sz val="11"/>
      <name val="Arial"/>
      <family val="2"/>
    </font>
    <font>
      <b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FF000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51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5" fillId="0" borderId="11" xfId="0" applyFont="1" applyBorder="1"/>
    <xf numFmtId="0" fontId="4" fillId="0" borderId="12" xfId="0" applyFont="1" applyBorder="1"/>
    <xf numFmtId="0" fontId="7" fillId="0" borderId="13" xfId="0" applyFont="1" applyBorder="1"/>
    <xf numFmtId="0" fontId="4" fillId="0" borderId="14" xfId="0" applyFont="1" applyBorder="1"/>
    <xf numFmtId="4" fontId="7" fillId="0" borderId="15" xfId="0" applyNumberFormat="1" applyFont="1" applyBorder="1"/>
    <xf numFmtId="4" fontId="5" fillId="0" borderId="16" xfId="0" applyNumberFormat="1" applyFont="1" applyBorder="1"/>
    <xf numFmtId="0" fontId="4" fillId="0" borderId="17" xfId="0" applyFont="1" applyBorder="1"/>
    <xf numFmtId="0" fontId="8" fillId="0" borderId="0" xfId="0" applyFont="1"/>
    <xf numFmtId="0" fontId="8" fillId="0" borderId="4" xfId="0" applyFont="1" applyBorder="1"/>
    <xf numFmtId="4" fontId="8" fillId="0" borderId="10" xfId="0" applyNumberFormat="1" applyFont="1" applyBorder="1"/>
    <xf numFmtId="0" fontId="5" fillId="0" borderId="18" xfId="0" applyFont="1" applyBorder="1"/>
    <xf numFmtId="4" fontId="5" fillId="0" borderId="19" xfId="0" applyNumberFormat="1" applyFont="1" applyBorder="1"/>
    <xf numFmtId="4" fontId="4" fillId="0" borderId="8" xfId="0" applyNumberFormat="1" applyFont="1" applyBorder="1"/>
    <xf numFmtId="0" fontId="4" fillId="0" borderId="20" xfId="0" applyFont="1" applyBorder="1"/>
    <xf numFmtId="4" fontId="5" fillId="0" borderId="21" xfId="0" applyNumberFormat="1" applyFont="1" applyBorder="1"/>
    <xf numFmtId="4" fontId="1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17" fillId="0" borderId="10" xfId="0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7" fillId="0" borderId="4" xfId="27" applyNumberFormat="1" applyFont="1" applyBorder="1" applyAlignment="1" applyProtection="1">
      <alignment horizontal="center"/>
      <protection locked="0"/>
    </xf>
    <xf numFmtId="0" fontId="4" fillId="0" borderId="0" xfId="0" applyFont="1" applyBorder="1"/>
    <xf numFmtId="0" fontId="8" fillId="0" borderId="9" xfId="0" applyFont="1" applyFill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7" fillId="0" borderId="9" xfId="0" applyFont="1" applyBorder="1"/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right"/>
    </xf>
    <xf numFmtId="0" fontId="21" fillId="2" borderId="23" xfId="0" applyFont="1" applyFill="1" applyBorder="1" applyAlignment="1">
      <alignment/>
    </xf>
    <xf numFmtId="0" fontId="16" fillId="2" borderId="24" xfId="0" applyFont="1" applyFill="1" applyBorder="1" applyAlignment="1">
      <alignment horizontal="center"/>
    </xf>
    <xf numFmtId="0" fontId="16" fillId="2" borderId="24" xfId="0" applyFont="1" applyFill="1" applyBorder="1" applyAlignment="1">
      <alignment/>
    </xf>
    <xf numFmtId="0" fontId="16" fillId="2" borderId="25" xfId="0" applyFont="1" applyFill="1" applyBorder="1" applyAlignment="1">
      <alignment/>
    </xf>
    <xf numFmtId="0" fontId="17" fillId="0" borderId="9" xfId="0" applyFont="1" applyBorder="1" applyAlignment="1">
      <alignment/>
    </xf>
    <xf numFmtId="4" fontId="26" fillId="3" borderId="4" xfId="0" applyNumberFormat="1" applyFont="1" applyFill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4" fontId="17" fillId="3" borderId="4" xfId="0" applyNumberFormat="1" applyFont="1" applyFill="1" applyBorder="1" applyAlignment="1">
      <alignment horizontal="center"/>
    </xf>
    <xf numFmtId="3" fontId="17" fillId="0" borderId="4" xfId="27" applyNumberFormat="1" applyFont="1" applyBorder="1" applyAlignment="1" applyProtection="1">
      <alignment horizontal="center"/>
      <protection locked="0"/>
    </xf>
    <xf numFmtId="167" fontId="17" fillId="3" borderId="4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26" xfId="0" applyFont="1" applyFill="1" applyBorder="1" applyAlignment="1">
      <alignment/>
    </xf>
    <xf numFmtId="4" fontId="17" fillId="0" borderId="19" xfId="0" applyNumberFormat="1" applyFont="1" applyBorder="1" applyAlignment="1">
      <alignment horizontal="center"/>
    </xf>
    <xf numFmtId="0" fontId="21" fillId="2" borderId="26" xfId="0" applyFont="1" applyFill="1" applyBorder="1" applyAlignment="1">
      <alignment/>
    </xf>
    <xf numFmtId="0" fontId="21" fillId="2" borderId="27" xfId="0" applyFont="1" applyFill="1" applyBorder="1" applyAlignment="1">
      <alignment horizontal="center"/>
    </xf>
    <xf numFmtId="0" fontId="21" fillId="2" borderId="27" xfId="0" applyFont="1" applyFill="1" applyBorder="1" applyAlignment="1">
      <alignment/>
    </xf>
    <xf numFmtId="0" fontId="21" fillId="2" borderId="28" xfId="0" applyFont="1" applyFill="1" applyBorder="1" applyAlignment="1">
      <alignment/>
    </xf>
    <xf numFmtId="4" fontId="21" fillId="2" borderId="10" xfId="0" applyNumberFormat="1" applyFont="1" applyFill="1" applyBorder="1" applyAlignment="1">
      <alignment horizontal="center"/>
    </xf>
    <xf numFmtId="0" fontId="21" fillId="2" borderId="29" xfId="0" applyFont="1" applyFill="1" applyBorder="1" applyAlignment="1">
      <alignment/>
    </xf>
    <xf numFmtId="0" fontId="21" fillId="2" borderId="30" xfId="0" applyFont="1" applyFill="1" applyBorder="1" applyAlignment="1">
      <alignment horizontal="center"/>
    </xf>
    <xf numFmtId="0" fontId="21" fillId="2" borderId="30" xfId="0" applyFont="1" applyFill="1" applyBorder="1" applyAlignment="1">
      <alignment/>
    </xf>
    <xf numFmtId="0" fontId="21" fillId="2" borderId="31" xfId="0" applyFont="1" applyFill="1" applyBorder="1" applyAlignment="1">
      <alignment/>
    </xf>
    <xf numFmtId="4" fontId="21" fillId="2" borderId="21" xfId="0" applyNumberFormat="1" applyFont="1" applyFill="1" applyBorder="1" applyAlignment="1">
      <alignment horizontal="center"/>
    </xf>
    <xf numFmtId="0" fontId="12" fillId="2" borderId="29" xfId="0" applyFont="1" applyFill="1" applyBorder="1" applyAlignment="1">
      <alignment/>
    </xf>
    <xf numFmtId="0" fontId="12" fillId="2" borderId="30" xfId="0" applyFont="1" applyFill="1" applyBorder="1" applyAlignment="1">
      <alignment horizontal="center"/>
    </xf>
    <xf numFmtId="0" fontId="12" fillId="2" borderId="30" xfId="0" applyFont="1" applyFill="1" applyBorder="1" applyAlignment="1">
      <alignment/>
    </xf>
    <xf numFmtId="0" fontId="12" fillId="2" borderId="31" xfId="0" applyFont="1" applyFill="1" applyBorder="1" applyAlignment="1">
      <alignment/>
    </xf>
    <xf numFmtId="0" fontId="27" fillId="2" borderId="24" xfId="0" applyFont="1" applyFill="1" applyBorder="1" applyAlignment="1">
      <alignment horizontal="center"/>
    </xf>
    <xf numFmtId="0" fontId="27" fillId="2" borderId="24" xfId="0" applyFont="1" applyFill="1" applyBorder="1" applyAlignment="1">
      <alignment/>
    </xf>
    <xf numFmtId="4" fontId="27" fillId="2" borderId="24" xfId="0" applyNumberFormat="1" applyFont="1" applyFill="1" applyBorder="1" applyAlignment="1">
      <alignment horizontal="center"/>
    </xf>
    <xf numFmtId="4" fontId="17" fillId="2" borderId="25" xfId="0" applyNumberFormat="1" applyFont="1" applyFill="1" applyBorder="1" applyAlignment="1">
      <alignment horizontal="center"/>
    </xf>
    <xf numFmtId="0" fontId="12" fillId="2" borderId="22" xfId="0" applyFont="1" applyFill="1" applyBorder="1" applyAlignment="1">
      <alignment/>
    </xf>
    <xf numFmtId="0" fontId="23" fillId="2" borderId="32" xfId="0" applyFont="1" applyFill="1" applyBorder="1" applyAlignment="1">
      <alignment horizontal="center"/>
    </xf>
    <xf numFmtId="0" fontId="23" fillId="2" borderId="32" xfId="0" applyFont="1" applyFill="1" applyBorder="1" applyAlignment="1">
      <alignment/>
    </xf>
    <xf numFmtId="4" fontId="23" fillId="2" borderId="32" xfId="0" applyNumberFormat="1" applyFont="1" applyFill="1" applyBorder="1" applyAlignment="1">
      <alignment horizontal="center"/>
    </xf>
    <xf numFmtId="4" fontId="14" fillId="2" borderId="16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3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34" xfId="0" applyFont="1" applyBorder="1" applyAlignment="1">
      <alignment wrapText="1"/>
    </xf>
    <xf numFmtId="4" fontId="12" fillId="0" borderId="35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4" fontId="8" fillId="0" borderId="19" xfId="0" applyNumberFormat="1" applyFont="1" applyBorder="1"/>
    <xf numFmtId="4" fontId="8" fillId="0" borderId="8" xfId="0" applyNumberFormat="1" applyFont="1" applyBorder="1"/>
    <xf numFmtId="0" fontId="7" fillId="0" borderId="38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3" fontId="17" fillId="0" borderId="39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/>
    </xf>
    <xf numFmtId="0" fontId="8" fillId="0" borderId="9" xfId="0" applyFont="1" applyBorder="1" applyAlignment="1">
      <alignment wrapText="1"/>
    </xf>
    <xf numFmtId="0" fontId="17" fillId="0" borderId="9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4" xfId="0" applyNumberFormat="1" applyFont="1" applyBorder="1"/>
    <xf numFmtId="0" fontId="35" fillId="0" borderId="43" xfId="0" applyFont="1" applyBorder="1" applyAlignment="1">
      <alignment horizontal="justify" vertical="center"/>
    </xf>
    <xf numFmtId="4" fontId="17" fillId="0" borderId="27" xfId="0" applyNumberFormat="1" applyFont="1" applyBorder="1" applyAlignment="1">
      <alignment horizontal="center"/>
    </xf>
    <xf numFmtId="4" fontId="4" fillId="0" borderId="0" xfId="0" applyNumberFormat="1" applyFont="1"/>
    <xf numFmtId="0" fontId="17" fillId="0" borderId="27" xfId="0" applyFont="1" applyBorder="1" applyAlignment="1">
      <alignment horizontal="center"/>
    </xf>
    <xf numFmtId="4" fontId="36" fillId="0" borderId="27" xfId="0" applyNumberFormat="1" applyFont="1" applyBorder="1" applyAlignment="1">
      <alignment horizontal="center"/>
    </xf>
    <xf numFmtId="0" fontId="7" fillId="0" borderId="39" xfId="0" applyFont="1" applyBorder="1"/>
    <xf numFmtId="0" fontId="4" fillId="0" borderId="39" xfId="0" applyFont="1" applyBorder="1"/>
    <xf numFmtId="4" fontId="7" fillId="0" borderId="39" xfId="0" applyNumberFormat="1" applyFont="1" applyBorder="1"/>
    <xf numFmtId="0" fontId="17" fillId="0" borderId="9" xfId="0" applyFont="1" applyFill="1" applyBorder="1" applyAlignment="1">
      <alignment/>
    </xf>
    <xf numFmtId="0" fontId="7" fillId="4" borderId="13" xfId="0" applyFont="1" applyFill="1" applyBorder="1"/>
    <xf numFmtId="0" fontId="4" fillId="4" borderId="14" xfId="0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14" xfId="0" applyFont="1" applyFill="1" applyBorder="1" applyAlignment="1">
      <alignment horizontal="right"/>
    </xf>
    <xf numFmtId="4" fontId="17" fillId="0" borderId="44" xfId="0" applyNumberFormat="1" applyFont="1" applyBorder="1" applyAlignment="1">
      <alignment horizontal="center"/>
    </xf>
    <xf numFmtId="4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4" xfId="43" applyNumberFormat="1" applyFont="1" applyFill="1" applyBorder="1" applyAlignment="1" applyProtection="1">
      <alignment horizontal="center" vertical="center" wrapText="1"/>
      <protection locked="0"/>
    </xf>
    <xf numFmtId="4" fontId="8" fillId="5" borderId="45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42" xfId="0" applyNumberFormat="1" applyFont="1" applyFill="1" applyBorder="1" applyAlignment="1">
      <alignment horizontal="center"/>
    </xf>
    <xf numFmtId="0" fontId="40" fillId="0" borderId="0" xfId="0" applyFont="1"/>
    <xf numFmtId="0" fontId="0" fillId="0" borderId="4" xfId="0" applyBorder="1"/>
    <xf numFmtId="4" fontId="0" fillId="0" borderId="4" xfId="0" applyNumberFormat="1" applyBorder="1" applyAlignment="1">
      <alignment horizontal="center"/>
    </xf>
    <xf numFmtId="0" fontId="41" fillId="0" borderId="0" xfId="0" applyFont="1"/>
    <xf numFmtId="0" fontId="0" fillId="0" borderId="4" xfId="0" applyFill="1" applyBorder="1"/>
    <xf numFmtId="0" fontId="39" fillId="0" borderId="4" xfId="0" applyFont="1" applyBorder="1"/>
    <xf numFmtId="4" fontId="39" fillId="0" borderId="4" xfId="0" applyNumberFormat="1" applyFont="1" applyBorder="1" applyAlignment="1">
      <alignment horizontal="center"/>
    </xf>
    <xf numFmtId="0" fontId="25" fillId="0" borderId="0" xfId="44" applyFont="1">
      <alignment/>
      <protection/>
    </xf>
    <xf numFmtId="4" fontId="0" fillId="0" borderId="0" xfId="0" applyNumberFormat="1"/>
    <xf numFmtId="4" fontId="4" fillId="0" borderId="12" xfId="0" applyNumberFormat="1" applyFont="1" applyBorder="1"/>
    <xf numFmtId="4" fontId="4" fillId="0" borderId="7" xfId="0" applyNumberFormat="1" applyFont="1" applyBorder="1"/>
    <xf numFmtId="4" fontId="4" fillId="0" borderId="14" xfId="0" applyNumberFormat="1" applyFont="1" applyBorder="1"/>
    <xf numFmtId="4" fontId="4" fillId="0" borderId="5" xfId="0" applyNumberFormat="1" applyFont="1" applyBorder="1"/>
    <xf numFmtId="4" fontId="4" fillId="0" borderId="20" xfId="0" applyNumberFormat="1" applyFont="1" applyBorder="1"/>
    <xf numFmtId="4" fontId="8" fillId="0" borderId="46" xfId="0" applyNumberFormat="1" applyFont="1" applyBorder="1"/>
    <xf numFmtId="4" fontId="8" fillId="0" borderId="12" xfId="0" applyNumberFormat="1" applyFont="1" applyBorder="1"/>
    <xf numFmtId="4" fontId="8" fillId="0" borderId="7" xfId="0" applyNumberFormat="1" applyFont="1" applyBorder="1"/>
    <xf numFmtId="4" fontId="8" fillId="6" borderId="5" xfId="0" applyNumberFormat="1" applyFont="1" applyFill="1" applyBorder="1"/>
    <xf numFmtId="4" fontId="12" fillId="0" borderId="14" xfId="0" applyNumberFormat="1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0" fontId="11" fillId="0" borderId="13" xfId="0" applyFont="1" applyFill="1" applyBorder="1" applyAlignment="1">
      <alignment horizontal="left" vertical="center" wrapText="1"/>
    </xf>
    <xf numFmtId="4" fontId="4" fillId="5" borderId="4" xfId="0" applyNumberFormat="1" applyFont="1" applyFill="1" applyBorder="1" applyProtection="1">
      <protection locked="0"/>
    </xf>
    <xf numFmtId="4" fontId="4" fillId="5" borderId="5" xfId="0" applyNumberFormat="1" applyFont="1" applyFill="1" applyBorder="1" applyProtection="1">
      <protection locked="0"/>
    </xf>
    <xf numFmtId="4" fontId="4" fillId="5" borderId="12" xfId="0" applyNumberFormat="1" applyFont="1" applyFill="1" applyBorder="1" applyProtection="1">
      <protection locked="0"/>
    </xf>
    <xf numFmtId="4" fontId="8" fillId="5" borderId="4" xfId="0" applyNumberFormat="1" applyFont="1" applyFill="1" applyBorder="1" applyProtection="1">
      <protection locked="0"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wrapText="1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9" xfId="0" applyFont="1" applyBorder="1" applyAlignment="1" applyProtection="1">
      <alignment wrapText="1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Protection="1">
      <protection/>
    </xf>
    <xf numFmtId="4" fontId="4" fillId="0" borderId="10" xfId="0" applyNumberFormat="1" applyFont="1" applyBorder="1" applyProtection="1">
      <protection/>
    </xf>
    <xf numFmtId="0" fontId="5" fillId="0" borderId="18" xfId="0" applyFont="1" applyBorder="1" applyAlignment="1" applyProtection="1">
      <alignment wrapText="1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5" xfId="0" applyFont="1" applyBorder="1" applyProtection="1">
      <protection/>
    </xf>
    <xf numFmtId="4" fontId="4" fillId="0" borderId="5" xfId="0" applyNumberFormat="1" applyFont="1" applyBorder="1" applyProtection="1">
      <protection/>
    </xf>
    <xf numFmtId="4" fontId="5" fillId="0" borderId="19" xfId="0" applyNumberFormat="1" applyFont="1" applyBorder="1" applyProtection="1">
      <protection/>
    </xf>
    <xf numFmtId="4" fontId="4" fillId="0" borderId="7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0" fontId="5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Protection="1">
      <protection/>
    </xf>
    <xf numFmtId="4" fontId="4" fillId="0" borderId="12" xfId="0" applyNumberFormat="1" applyFont="1" applyBorder="1" applyProtection="1">
      <protection/>
    </xf>
    <xf numFmtId="4" fontId="4" fillId="0" borderId="16" xfId="0" applyNumberFormat="1" applyFont="1" applyBorder="1" applyProtection="1">
      <protection/>
    </xf>
    <xf numFmtId="0" fontId="7" fillId="0" borderId="13" xfId="0" applyFont="1" applyBorder="1" applyProtection="1"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Protection="1">
      <protection/>
    </xf>
    <xf numFmtId="4" fontId="4" fillId="0" borderId="14" xfId="0" applyNumberFormat="1" applyFont="1" applyBorder="1" applyProtection="1">
      <protection/>
    </xf>
    <xf numFmtId="4" fontId="7" fillId="0" borderId="15" xfId="0" applyNumberFormat="1" applyFont="1" applyBorder="1" applyProtection="1">
      <protection/>
    </xf>
    <xf numFmtId="0" fontId="25" fillId="0" borderId="0" xfId="44" applyFo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25" fillId="7" borderId="4" xfId="0" applyNumberFormat="1" applyFont="1" applyFill="1" applyBorder="1" applyProtection="1">
      <protection locked="0"/>
    </xf>
    <xf numFmtId="4" fontId="17" fillId="5" borderId="4" xfId="27" applyNumberFormat="1" applyFont="1" applyFill="1" applyBorder="1" applyAlignment="1" applyProtection="1">
      <alignment horizontal="center"/>
      <protection locked="0"/>
    </xf>
    <xf numFmtId="3" fontId="17" fillId="6" borderId="4" xfId="27" applyNumberFormat="1" applyFont="1" applyFill="1" applyBorder="1" applyAlignment="1" applyProtection="1">
      <alignment horizontal="center"/>
      <protection locked="0"/>
    </xf>
    <xf numFmtId="4" fontId="17" fillId="5" borderId="4" xfId="0" applyNumberFormat="1" applyFont="1" applyFill="1" applyBorder="1" applyAlignment="1" applyProtection="1">
      <alignment horizontal="center"/>
      <protection locked="0"/>
    </xf>
    <xf numFmtId="4" fontId="10" fillId="8" borderId="13" xfId="0" applyNumberFormat="1" applyFont="1" applyFill="1" applyBorder="1" applyAlignment="1">
      <alignment/>
    </xf>
    <xf numFmtId="4" fontId="4" fillId="8" borderId="14" xfId="0" applyNumberFormat="1" applyFont="1" applyFill="1" applyBorder="1" applyAlignment="1">
      <alignment horizontal="center"/>
    </xf>
    <xf numFmtId="4" fontId="4" fillId="8" borderId="14" xfId="0" applyNumberFormat="1" applyFont="1" applyFill="1" applyBorder="1" applyAlignment="1">
      <alignment/>
    </xf>
    <xf numFmtId="4" fontId="21" fillId="8" borderId="42" xfId="0" applyNumberFormat="1" applyFont="1" applyFill="1" applyBorder="1" applyAlignment="1">
      <alignment horizontal="center"/>
    </xf>
    <xf numFmtId="4" fontId="17" fillId="5" borderId="45" xfId="0" applyNumberFormat="1" applyFont="1" applyFill="1" applyBorder="1" applyAlignment="1" applyProtection="1">
      <alignment horizontal="center"/>
      <protection locked="0"/>
    </xf>
    <xf numFmtId="4" fontId="17" fillId="5" borderId="12" xfId="27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/>
    </xf>
    <xf numFmtId="0" fontId="4" fillId="0" borderId="0" xfId="0" applyFont="1" applyBorder="1" applyProtection="1">
      <protection/>
    </xf>
    <xf numFmtId="0" fontId="4" fillId="0" borderId="0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/>
      <protection/>
    </xf>
    <xf numFmtId="4" fontId="17" fillId="0" borderId="4" xfId="0" applyNumberFormat="1" applyFont="1" applyBorder="1" applyAlignment="1" applyProtection="1">
      <alignment horizontal="center"/>
      <protection/>
    </xf>
    <xf numFmtId="4" fontId="17" fillId="0" borderId="10" xfId="0" applyNumberFormat="1" applyFont="1" applyBorder="1" applyAlignment="1" applyProtection="1">
      <alignment horizontal="center"/>
      <protection/>
    </xf>
    <xf numFmtId="0" fontId="17" fillId="0" borderId="4" xfId="0" applyFont="1" applyBorder="1" applyAlignment="1" applyProtection="1">
      <alignment horizontal="center"/>
      <protection/>
    </xf>
    <xf numFmtId="4" fontId="17" fillId="0" borderId="4" xfId="27" applyNumberFormat="1" applyFont="1" applyBorder="1" applyAlignment="1" applyProtection="1">
      <alignment horizontal="center"/>
      <protection/>
    </xf>
    <xf numFmtId="3" fontId="17" fillId="0" borderId="4" xfId="0" applyNumberFormat="1" applyFont="1" applyBorder="1" applyAlignment="1" applyProtection="1">
      <alignment horizontal="center"/>
      <protection/>
    </xf>
    <xf numFmtId="4" fontId="17" fillId="0" borderId="19" xfId="0" applyNumberFormat="1" applyFont="1" applyBorder="1" applyAlignment="1" applyProtection="1">
      <alignment horizontal="center"/>
      <protection/>
    </xf>
    <xf numFmtId="4" fontId="17" fillId="0" borderId="12" xfId="0" applyNumberFormat="1" applyFont="1" applyBorder="1" applyAlignment="1" applyProtection="1">
      <alignment horizontal="center"/>
      <protection/>
    </xf>
    <xf numFmtId="3" fontId="17" fillId="0" borderId="12" xfId="0" applyNumberFormat="1" applyFont="1" applyBorder="1" applyAlignment="1" applyProtection="1">
      <alignment horizontal="center"/>
      <protection/>
    </xf>
    <xf numFmtId="4" fontId="17" fillId="0" borderId="16" xfId="0" applyNumberFormat="1" applyFont="1" applyBorder="1" applyAlignment="1" applyProtection="1">
      <alignment horizontal="center"/>
      <protection/>
    </xf>
    <xf numFmtId="0" fontId="12" fillId="2" borderId="13" xfId="0" applyFont="1" applyFill="1" applyBorder="1" applyAlignment="1" applyProtection="1">
      <alignment/>
      <protection/>
    </xf>
    <xf numFmtId="0" fontId="21" fillId="2" borderId="14" xfId="0" applyFont="1" applyFill="1" applyBorder="1" applyAlignment="1" applyProtection="1">
      <alignment/>
      <protection/>
    </xf>
    <xf numFmtId="0" fontId="21" fillId="2" borderId="14" xfId="0" applyFont="1" applyFill="1" applyBorder="1" applyAlignment="1" applyProtection="1">
      <alignment horizontal="center"/>
      <protection/>
    </xf>
    <xf numFmtId="4" fontId="21" fillId="2" borderId="42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21" fillId="2" borderId="16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" fontId="7" fillId="4" borderId="4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21" fillId="0" borderId="0" xfId="0" applyFont="1" applyBorder="1" applyProtection="1">
      <protection/>
    </xf>
    <xf numFmtId="0" fontId="21" fillId="0" borderId="0" xfId="0" applyFont="1" applyBorder="1" applyAlignment="1" applyProtection="1">
      <alignment horizontal="center"/>
      <protection/>
    </xf>
    <xf numFmtId="4" fontId="21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2" fontId="18" fillId="5" borderId="7" xfId="27" applyNumberFormat="1" applyFont="1" applyFill="1" applyBorder="1" applyAlignment="1" applyProtection="1">
      <alignment horizontal="center"/>
      <protection locked="0"/>
    </xf>
    <xf numFmtId="2" fontId="18" fillId="5" borderId="4" xfId="27" applyNumberFormat="1" applyFont="1" applyFill="1" applyBorder="1" applyAlignment="1" applyProtection="1">
      <alignment horizontal="center"/>
      <protection locked="0"/>
    </xf>
    <xf numFmtId="2" fontId="18" fillId="5" borderId="5" xfId="27" applyNumberFormat="1" applyFont="1" applyFill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4" fontId="4" fillId="0" borderId="7" xfId="0" applyNumberFormat="1" applyFont="1" applyBorder="1" applyAlignment="1" applyProtection="1">
      <alignment horizontal="center"/>
      <protection/>
    </xf>
    <xf numFmtId="4" fontId="4" fillId="0" borderId="8" xfId="0" applyNumberFormat="1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vertical="center" wrapText="1"/>
      <protection/>
    </xf>
    <xf numFmtId="4" fontId="4" fillId="0" borderId="4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4" fontId="4" fillId="0" borderId="5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4" fontId="8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center"/>
      <protection/>
    </xf>
    <xf numFmtId="2" fontId="4" fillId="0" borderId="29" xfId="0" applyNumberFormat="1" applyFont="1" applyBorder="1" applyAlignment="1" applyProtection="1">
      <alignment horizontal="center"/>
      <protection/>
    </xf>
    <xf numFmtId="0" fontId="7" fillId="4" borderId="13" xfId="0" applyFont="1" applyFill="1" applyBorder="1" applyProtection="1">
      <protection/>
    </xf>
    <xf numFmtId="0" fontId="4" fillId="4" borderId="14" xfId="0" applyFont="1" applyFill="1" applyBorder="1" applyProtection="1">
      <protection/>
    </xf>
    <xf numFmtId="2" fontId="4" fillId="4" borderId="14" xfId="0" applyNumberFormat="1" applyFont="1" applyFill="1" applyBorder="1" applyProtection="1">
      <protection/>
    </xf>
    <xf numFmtId="4" fontId="21" fillId="4" borderId="42" xfId="0" applyNumberFormat="1" applyFont="1" applyFill="1" applyBorder="1" applyAlignment="1" applyProtection="1">
      <alignment horizontal="center"/>
      <protection/>
    </xf>
    <xf numFmtId="0" fontId="16" fillId="0" borderId="0" xfId="0" applyFont="1" applyProtection="1">
      <protection/>
    </xf>
    <xf numFmtId="0" fontId="10" fillId="8" borderId="13" xfId="0" applyFont="1" applyFill="1" applyBorder="1" applyAlignment="1" applyProtection="1">
      <alignment/>
      <protection/>
    </xf>
    <xf numFmtId="0" fontId="28" fillId="8" borderId="14" xfId="0" applyFont="1" applyFill="1" applyBorder="1" applyAlignment="1" applyProtection="1">
      <alignment/>
      <protection/>
    </xf>
    <xf numFmtId="0" fontId="29" fillId="8" borderId="14" xfId="0" applyFont="1" applyFill="1" applyBorder="1" applyAlignment="1" applyProtection="1">
      <alignment horizontal="center"/>
      <protection/>
    </xf>
    <xf numFmtId="0" fontId="29" fillId="8" borderId="14" xfId="0" applyFont="1" applyFill="1" applyBorder="1" applyAlignment="1" applyProtection="1">
      <alignment/>
      <protection/>
    </xf>
    <xf numFmtId="0" fontId="29" fillId="8" borderId="35" xfId="0" applyFont="1" applyFill="1" applyBorder="1" applyAlignment="1" applyProtection="1">
      <alignment horizontal="center"/>
      <protection/>
    </xf>
    <xf numFmtId="4" fontId="21" fillId="8" borderId="42" xfId="0" applyNumberFormat="1" applyFont="1" applyFill="1" applyBorder="1" applyAlignment="1" applyProtection="1">
      <alignment horizontal="center"/>
      <protection/>
    </xf>
    <xf numFmtId="0" fontId="12" fillId="8" borderId="47" xfId="0" applyFont="1" applyFill="1" applyBorder="1" applyProtection="1">
      <protection/>
    </xf>
    <xf numFmtId="0" fontId="4" fillId="8" borderId="48" xfId="0" applyFont="1" applyFill="1" applyBorder="1" applyAlignment="1" applyProtection="1">
      <alignment horizontal="center"/>
      <protection/>
    </xf>
    <xf numFmtId="2" fontId="4" fillId="8" borderId="49" xfId="0" applyNumberFormat="1" applyFont="1" applyFill="1" applyBorder="1" applyAlignment="1" applyProtection="1">
      <alignment horizontal="center"/>
      <protection/>
    </xf>
    <xf numFmtId="4" fontId="21" fillId="8" borderId="46" xfId="0" applyNumberFormat="1" applyFont="1" applyFill="1" applyBorder="1" applyAlignment="1" applyProtection="1">
      <alignment horizontal="center"/>
      <protection/>
    </xf>
    <xf numFmtId="0" fontId="11" fillId="8" borderId="22" xfId="0" applyFont="1" applyFill="1" applyBorder="1" applyProtection="1">
      <protection/>
    </xf>
    <xf numFmtId="0" fontId="4" fillId="8" borderId="32" xfId="0" applyFont="1" applyFill="1" applyBorder="1" applyAlignment="1" applyProtection="1">
      <alignment horizontal="center"/>
      <protection/>
    </xf>
    <xf numFmtId="2" fontId="4" fillId="8" borderId="32" xfId="0" applyNumberFormat="1" applyFont="1" applyFill="1" applyBorder="1" applyAlignment="1" applyProtection="1">
      <alignment horizontal="center"/>
      <protection/>
    </xf>
    <xf numFmtId="2" fontId="18" fillId="8" borderId="5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right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4" fontId="16" fillId="0" borderId="24" xfId="0" applyNumberFormat="1" applyFont="1" applyFill="1" applyBorder="1" applyAlignment="1" applyProtection="1">
      <alignment horizontal="center" vertical="center" wrapText="1"/>
      <protection/>
    </xf>
    <xf numFmtId="4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3" fontId="8" fillId="0" borderId="4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wrapText="1"/>
      <protection/>
    </xf>
    <xf numFmtId="4" fontId="11" fillId="0" borderId="42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7" fillId="0" borderId="38" xfId="0" applyFont="1" applyBorder="1" applyProtection="1"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4" fillId="0" borderId="46" xfId="0" applyFont="1" applyBorder="1" applyProtection="1">
      <protection/>
    </xf>
    <xf numFmtId="0" fontId="24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0" xfId="0" applyFont="1" applyBorder="1" applyProtection="1">
      <protection/>
    </xf>
    <xf numFmtId="8" fontId="4" fillId="6" borderId="4" xfId="0" applyNumberFormat="1" applyFont="1" applyFill="1" applyBorder="1" applyAlignment="1" applyProtection="1">
      <alignment horizontal="center"/>
      <protection/>
    </xf>
    <xf numFmtId="165" fontId="4" fillId="6" borderId="28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24" fillId="0" borderId="9" xfId="0" applyFont="1" applyBorder="1" applyProtection="1">
      <protection/>
    </xf>
    <xf numFmtId="0" fontId="24" fillId="0" borderId="10" xfId="0" applyFont="1" applyBorder="1" applyAlignment="1" applyProtection="1">
      <alignment horizontal="center"/>
      <protection/>
    </xf>
    <xf numFmtId="165" fontId="4" fillId="0" borderId="4" xfId="0" applyNumberFormat="1" applyFont="1" applyFill="1" applyBorder="1" applyProtection="1">
      <protection/>
    </xf>
    <xf numFmtId="166" fontId="4" fillId="0" borderId="28" xfId="0" applyNumberFormat="1" applyFont="1" applyFill="1" applyBorder="1" applyAlignment="1" applyProtection="1">
      <alignment horizontal="center"/>
      <protection/>
    </xf>
    <xf numFmtId="166" fontId="4" fillId="0" borderId="4" xfId="0" applyNumberFormat="1" applyFont="1" applyFill="1" applyBorder="1" applyAlignment="1" applyProtection="1">
      <alignment horizontal="center"/>
      <protection/>
    </xf>
    <xf numFmtId="0" fontId="4" fillId="0" borderId="19" xfId="0" applyFont="1" applyBorder="1" applyProtection="1"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/>
      <protection/>
    </xf>
    <xf numFmtId="165" fontId="5" fillId="0" borderId="50" xfId="0" applyNumberFormat="1" applyFont="1" applyBorder="1" applyProtection="1">
      <protection/>
    </xf>
    <xf numFmtId="165" fontId="5" fillId="0" borderId="16" xfId="0" applyNumberFormat="1" applyFont="1" applyFill="1" applyBorder="1" applyProtection="1">
      <protection/>
    </xf>
    <xf numFmtId="165" fontId="7" fillId="0" borderId="42" xfId="0" applyNumberFormat="1" applyFont="1" applyBorder="1" applyProtection="1">
      <protection/>
    </xf>
    <xf numFmtId="165" fontId="4" fillId="5" borderId="4" xfId="0" applyNumberFormat="1" applyFont="1" applyFill="1" applyBorder="1" applyProtection="1">
      <protection locked="0"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4" fontId="30" fillId="0" borderId="24" xfId="0" applyNumberFormat="1" applyFont="1" applyFill="1" applyBorder="1" applyAlignment="1" applyProtection="1">
      <alignment horizontal="center" vertical="center" wrapText="1"/>
      <protection/>
    </xf>
    <xf numFmtId="4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left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4" fontId="8" fillId="0" borderId="32" xfId="0" applyNumberFormat="1" applyFont="1" applyBorder="1" applyAlignment="1" applyProtection="1">
      <alignment horizontal="center" vertical="center" wrapText="1"/>
      <protection/>
    </xf>
    <xf numFmtId="3" fontId="8" fillId="0" borderId="32" xfId="0" applyNumberFormat="1" applyFont="1" applyBorder="1" applyAlignment="1" applyProtection="1">
      <alignment horizontal="right" vertical="center" wrapText="1"/>
      <protection/>
    </xf>
    <xf numFmtId="4" fontId="8" fillId="0" borderId="50" xfId="0" applyNumberFormat="1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left" vertical="center" wrapText="1"/>
      <protection/>
    </xf>
    <xf numFmtId="4" fontId="8" fillId="0" borderId="39" xfId="0" applyNumberFormat="1" applyFont="1" applyBorder="1" applyAlignment="1" applyProtection="1">
      <alignment horizontal="center" vertical="center" wrapText="1"/>
      <protection/>
    </xf>
    <xf numFmtId="3" fontId="8" fillId="0" borderId="39" xfId="0" applyNumberFormat="1" applyFont="1" applyBorder="1" applyAlignment="1" applyProtection="1">
      <alignment horizontal="right" vertical="center" wrapText="1"/>
      <protection/>
    </xf>
    <xf numFmtId="4" fontId="8" fillId="0" borderId="39" xfId="0" applyNumberFormat="1" applyFont="1" applyFill="1" applyBorder="1" applyAlignment="1" applyProtection="1">
      <alignment horizontal="center" vertical="center" wrapText="1"/>
      <protection/>
    </xf>
    <xf numFmtId="4" fontId="8" fillId="0" borderId="52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4" fontId="8" fillId="0" borderId="50" xfId="0" applyNumberFormat="1" applyFont="1" applyBorder="1" applyAlignment="1" applyProtection="1">
      <alignment horizontal="center" vertical="center" wrapText="1"/>
      <protection/>
    </xf>
    <xf numFmtId="3" fontId="8" fillId="0" borderId="39" xfId="0" applyNumberFormat="1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vertical="center" wrapText="1"/>
      <protection/>
    </xf>
    <xf numFmtId="0" fontId="8" fillId="0" borderId="28" xfId="0" applyFont="1" applyBorder="1" applyAlignment="1" applyProtection="1">
      <alignment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3" fontId="8" fillId="0" borderId="30" xfId="0" applyNumberFormat="1" applyFont="1" applyBorder="1" applyAlignment="1" applyProtection="1">
      <alignment horizontal="center" vertical="center" wrapText="1"/>
      <protection/>
    </xf>
    <xf numFmtId="4" fontId="8" fillId="0" borderId="31" xfId="0" applyNumberFormat="1" applyFont="1" applyBorder="1" applyAlignment="1" applyProtection="1">
      <alignment horizontal="center" vertical="center" wrapText="1"/>
      <protection/>
    </xf>
    <xf numFmtId="4" fontId="9" fillId="0" borderId="21" xfId="0" applyNumberFormat="1" applyFont="1" applyBorder="1" applyAlignment="1" applyProtection="1">
      <alignment horizontal="center" vertical="center" wrapText="1"/>
      <protection/>
    </xf>
    <xf numFmtId="0" fontId="33" fillId="0" borderId="51" xfId="0" applyFont="1" applyBorder="1" applyAlignment="1" applyProtection="1">
      <alignment horizontal="left" vertical="center" wrapText="1"/>
      <protection/>
    </xf>
    <xf numFmtId="3" fontId="8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Protection="1">
      <protection/>
    </xf>
    <xf numFmtId="0" fontId="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wrapText="1"/>
      <protection/>
    </xf>
    <xf numFmtId="0" fontId="8" fillId="0" borderId="4" xfId="0" applyFont="1" applyFill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wrapText="1"/>
      <protection/>
    </xf>
    <xf numFmtId="4" fontId="4" fillId="0" borderId="0" xfId="0" applyNumberFormat="1" applyFont="1" applyProtection="1">
      <protection/>
    </xf>
    <xf numFmtId="0" fontId="8" fillId="0" borderId="33" xfId="0" applyFont="1" applyFill="1" applyBorder="1" applyAlignment="1" applyProtection="1">
      <alignment vertical="center" wrapText="1"/>
      <protection/>
    </xf>
    <xf numFmtId="3" fontId="8" fillId="0" borderId="4" xfId="0" applyNumberFormat="1" applyFont="1" applyBorder="1" applyAlignment="1" applyProtection="1">
      <alignment horizontal="center" vertical="center" wrapText="1"/>
      <protection/>
    </xf>
    <xf numFmtId="3" fontId="8" fillId="0" borderId="5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4" fontId="8" fillId="0" borderId="5" xfId="0" applyNumberFormat="1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0" fontId="9" fillId="0" borderId="51" xfId="0" applyFont="1" applyFill="1" applyBorder="1" applyAlignment="1" applyProtection="1">
      <alignment horizontal="left" vertical="center" wrapText="1"/>
      <protection/>
    </xf>
    <xf numFmtId="0" fontId="25" fillId="0" borderId="0" xfId="44" applyFont="1" applyFill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0" fontId="25" fillId="0" borderId="53" xfId="44" applyFont="1" applyBorder="1" applyProtection="1">
      <alignment/>
      <protection/>
    </xf>
    <xf numFmtId="0" fontId="8" fillId="0" borderId="4" xfId="0" applyFont="1" applyBorder="1" applyProtection="1">
      <protection/>
    </xf>
    <xf numFmtId="4" fontId="5" fillId="0" borderId="16" xfId="0" applyNumberFormat="1" applyFont="1" applyBorder="1" applyProtection="1">
      <protection/>
    </xf>
    <xf numFmtId="4" fontId="7" fillId="0" borderId="42" xfId="0" applyNumberFormat="1" applyFont="1" applyBorder="1" applyProtection="1">
      <protection/>
    </xf>
    <xf numFmtId="4" fontId="18" fillId="5" borderId="12" xfId="27" applyNumberFormat="1" applyFont="1" applyFill="1" applyBorder="1" applyAlignment="1" applyProtection="1">
      <alignment horizontal="center"/>
      <protection locked="0"/>
    </xf>
    <xf numFmtId="0" fontId="6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21" fillId="2" borderId="26" xfId="0" applyFont="1" applyFill="1" applyBorder="1" applyAlignment="1">
      <alignment horizontal="left"/>
    </xf>
    <xf numFmtId="0" fontId="21" fillId="2" borderId="27" xfId="0" applyFont="1" applyFill="1" applyBorder="1" applyAlignment="1">
      <alignment horizontal="left"/>
    </xf>
    <xf numFmtId="0" fontId="21" fillId="2" borderId="28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17" fillId="0" borderId="9" xfId="0" applyFont="1" applyBorder="1"/>
    <xf numFmtId="0" fontId="17" fillId="0" borderId="11" xfId="0" applyFont="1" applyBorder="1"/>
    <xf numFmtId="0" fontId="14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21" fillId="9" borderId="29" xfId="0" applyFont="1" applyFill="1" applyBorder="1" applyAlignment="1">
      <alignment horizontal="center"/>
    </xf>
    <xf numFmtId="0" fontId="21" fillId="9" borderId="30" xfId="0" applyFont="1" applyFill="1" applyBorder="1" applyAlignment="1">
      <alignment horizontal="center"/>
    </xf>
    <xf numFmtId="0" fontId="21" fillId="9" borderId="56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7" fillId="0" borderId="26" xfId="0" applyFont="1" applyFill="1" applyBorder="1" applyAlignment="1" applyProtection="1">
      <alignment/>
      <protection/>
    </xf>
    <xf numFmtId="0" fontId="17" fillId="0" borderId="28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2" fillId="2" borderId="22" xfId="0" applyFont="1" applyFill="1" applyBorder="1" applyAlignment="1" applyProtection="1">
      <alignment horizontal="left"/>
      <protection/>
    </xf>
    <xf numFmtId="0" fontId="12" fillId="2" borderId="32" xfId="0" applyFont="1" applyFill="1" applyBorder="1" applyAlignment="1" applyProtection="1">
      <alignment horizontal="left"/>
      <protection/>
    </xf>
    <xf numFmtId="0" fontId="12" fillId="2" borderId="50" xfId="0" applyFont="1" applyFill="1" applyBorder="1" applyAlignment="1" applyProtection="1">
      <alignment horizontal="left"/>
      <protection/>
    </xf>
    <xf numFmtId="0" fontId="7" fillId="4" borderId="13" xfId="0" applyFont="1" applyFill="1" applyBorder="1" applyAlignment="1" applyProtection="1">
      <alignment horizontal="left"/>
      <protection/>
    </xf>
    <xf numFmtId="0" fontId="7" fillId="4" borderId="14" xfId="0" applyFont="1" applyFill="1" applyBorder="1" applyAlignment="1" applyProtection="1">
      <alignment horizontal="left"/>
      <protection/>
    </xf>
    <xf numFmtId="0" fontId="17" fillId="0" borderId="9" xfId="0" applyFont="1" applyFill="1" applyBorder="1" applyAlignment="1" applyProtection="1">
      <alignment/>
      <protection/>
    </xf>
    <xf numFmtId="0" fontId="17" fillId="0" borderId="4" xfId="0" applyFont="1" applyFill="1" applyBorder="1" applyAlignment="1" applyProtection="1">
      <alignment/>
      <protection/>
    </xf>
    <xf numFmtId="0" fontId="17" fillId="0" borderId="26" xfId="0" applyFont="1" applyFill="1" applyBorder="1" applyAlignment="1" applyProtection="1">
      <alignment wrapText="1"/>
      <protection/>
    </xf>
    <xf numFmtId="0" fontId="17" fillId="0" borderId="28" xfId="0" applyFont="1" applyFill="1" applyBorder="1" applyAlignment="1" applyProtection="1">
      <alignment wrapText="1"/>
      <protection/>
    </xf>
    <xf numFmtId="0" fontId="17" fillId="0" borderId="11" xfId="0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0" fontId="17" fillId="0" borderId="9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7" fillId="0" borderId="26" xfId="0" applyFont="1" applyBorder="1" applyAlignment="1" applyProtection="1">
      <alignment horizontal="left"/>
      <protection/>
    </xf>
    <xf numFmtId="0" fontId="17" fillId="0" borderId="27" xfId="0" applyFont="1" applyBorder="1" applyAlignment="1" applyProtection="1">
      <alignment horizontal="left"/>
      <protection/>
    </xf>
    <xf numFmtId="0" fontId="21" fillId="2" borderId="23" xfId="0" applyFont="1" applyFill="1" applyBorder="1" applyAlignment="1" applyProtection="1">
      <alignment horizontal="left"/>
      <protection/>
    </xf>
    <xf numFmtId="0" fontId="21" fillId="2" borderId="24" xfId="0" applyFont="1" applyFill="1" applyBorder="1" applyAlignment="1" applyProtection="1">
      <alignment horizontal="left"/>
      <protection/>
    </xf>
    <xf numFmtId="0" fontId="21" fillId="2" borderId="25" xfId="0" applyFont="1" applyFill="1" applyBorder="1" applyAlignment="1" applyProtection="1">
      <alignment horizontal="left"/>
      <protection/>
    </xf>
    <xf numFmtId="0" fontId="17" fillId="0" borderId="38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4" fillId="0" borderId="7" xfId="0" applyFont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vertical="center"/>
      <protection/>
    </xf>
    <xf numFmtId="0" fontId="17" fillId="0" borderId="5" xfId="0" applyFont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vertical="center" wrapText="1"/>
      <protection/>
    </xf>
    <xf numFmtId="0" fontId="17" fillId="0" borderId="5" xfId="0" applyFont="1" applyBorder="1" applyAlignment="1" applyProtection="1">
      <alignment vertical="center" wrapText="1"/>
      <protection/>
    </xf>
    <xf numFmtId="0" fontId="17" fillId="0" borderId="4" xfId="0" applyFont="1" applyBorder="1" applyAlignment="1" applyProtection="1">
      <alignment horizontal="center" vertical="center" wrapText="1"/>
      <protection/>
    </xf>
    <xf numFmtId="0" fontId="17" fillId="0" borderId="5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1" fillId="9" borderId="51" xfId="0" applyFont="1" applyFill="1" applyBorder="1" applyAlignment="1" applyProtection="1">
      <alignment horizontal="center"/>
      <protection/>
    </xf>
    <xf numFmtId="0" fontId="11" fillId="9" borderId="39" xfId="0" applyFont="1" applyFill="1" applyBorder="1" applyAlignment="1" applyProtection="1">
      <alignment horizontal="center"/>
      <protection/>
    </xf>
    <xf numFmtId="0" fontId="11" fillId="9" borderId="52" xfId="0" applyFont="1" applyFill="1" applyBorder="1" applyAlignment="1" applyProtection="1">
      <alignment horizontal="center"/>
      <protection/>
    </xf>
    <xf numFmtId="0" fontId="9" fillId="9" borderId="29" xfId="0" applyFont="1" applyFill="1" applyBorder="1" applyAlignment="1" applyProtection="1">
      <alignment horizontal="center" vertical="center" wrapText="1"/>
      <protection/>
    </xf>
    <xf numFmtId="0" fontId="9" fillId="9" borderId="30" xfId="0" applyFont="1" applyFill="1" applyBorder="1" applyAlignment="1" applyProtection="1">
      <alignment horizontal="center" vertical="center" wrapText="1"/>
      <protection/>
    </xf>
    <xf numFmtId="0" fontId="9" fillId="9" borderId="56" xfId="0" applyFont="1" applyFill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7" fillId="0" borderId="7" xfId="0" applyFont="1" applyBorder="1" applyProtection="1">
      <protection/>
    </xf>
    <xf numFmtId="0" fontId="17" fillId="0" borderId="9" xfId="0" applyFont="1" applyBorder="1" applyProtection="1">
      <protection/>
    </xf>
    <xf numFmtId="0" fontId="17" fillId="0" borderId="4" xfId="0" applyFont="1" applyBorder="1" applyProtection="1">
      <protection/>
    </xf>
    <xf numFmtId="0" fontId="17" fillId="0" borderId="18" xfId="0" applyFont="1" applyBorder="1" applyProtection="1">
      <protection/>
    </xf>
    <xf numFmtId="0" fontId="17" fillId="0" borderId="5" xfId="0" applyFont="1" applyBorder="1" applyProtection="1"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/>
      <protection/>
    </xf>
    <xf numFmtId="0" fontId="17" fillId="0" borderId="26" xfId="0" applyFont="1" applyFill="1" applyBorder="1" applyAlignment="1" applyProtection="1">
      <alignment horizontal="left"/>
      <protection/>
    </xf>
    <xf numFmtId="0" fontId="17" fillId="0" borderId="27" xfId="0" applyFont="1" applyFill="1" applyBorder="1" applyAlignment="1" applyProtection="1">
      <alignment horizontal="left"/>
      <protection/>
    </xf>
    <xf numFmtId="0" fontId="11" fillId="9" borderId="13" xfId="0" applyFont="1" applyFill="1" applyBorder="1" applyAlignment="1" applyProtection="1">
      <alignment horizontal="center" vertical="center"/>
      <protection/>
    </xf>
    <xf numFmtId="0" fontId="11" fillId="9" borderId="14" xfId="0" applyFont="1" applyFill="1" applyBorder="1" applyAlignment="1" applyProtection="1">
      <alignment horizontal="center" vertical="center"/>
      <protection/>
    </xf>
    <xf numFmtId="0" fontId="11" fillId="9" borderId="15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35" xfId="0" applyFont="1" applyFill="1" applyBorder="1" applyAlignment="1" applyProtection="1">
      <alignment horizontal="left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165" fontId="4" fillId="5" borderId="26" xfId="0" applyNumberFormat="1" applyFont="1" applyFill="1" applyBorder="1" applyAlignment="1" applyProtection="1">
      <alignment horizontal="center"/>
      <protection locked="0"/>
    </xf>
    <xf numFmtId="165" fontId="4" fillId="5" borderId="27" xfId="0" applyNumberFormat="1" applyFont="1" applyFill="1" applyBorder="1" applyAlignment="1" applyProtection="1">
      <alignment horizontal="center"/>
      <protection locked="0"/>
    </xf>
    <xf numFmtId="165" fontId="4" fillId="5" borderId="28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right" vertical="center" wrapText="1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Excel Built-in Normal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5"/>
  <sheetViews>
    <sheetView tabSelected="1" workbookViewId="0" topLeftCell="A1">
      <selection activeCell="D28" sqref="D28"/>
    </sheetView>
  </sheetViews>
  <sheetFormatPr defaultColWidth="9.140625" defaultRowHeight="15"/>
  <cols>
    <col min="1" max="1" width="3.421875" style="0" customWidth="1"/>
    <col min="2" max="2" width="19.421875" style="0" customWidth="1"/>
    <col min="3" max="3" width="30.7109375" style="0" customWidth="1"/>
  </cols>
  <sheetData>
    <row r="2" ht="15">
      <c r="B2" s="155" t="s">
        <v>275</v>
      </c>
    </row>
    <row r="3" spans="2:3" ht="15">
      <c r="B3" s="156" t="s">
        <v>245</v>
      </c>
      <c r="C3" s="157">
        <f>PS1!$F$18</f>
        <v>0</v>
      </c>
    </row>
    <row r="4" spans="2:3" ht="15">
      <c r="B4" s="156" t="s">
        <v>247</v>
      </c>
      <c r="C4" s="157">
        <f>PS2!$F$23</f>
        <v>0</v>
      </c>
    </row>
    <row r="5" spans="2:3" ht="15">
      <c r="B5" s="156" t="s">
        <v>248</v>
      </c>
      <c r="C5" s="157">
        <f>PS3!$F$15</f>
        <v>0</v>
      </c>
    </row>
    <row r="6" spans="2:3" ht="15">
      <c r="B6" s="156" t="s">
        <v>249</v>
      </c>
      <c r="C6" s="157">
        <f>PS4!$F$14</f>
        <v>0</v>
      </c>
    </row>
    <row r="7" spans="2:3" ht="15">
      <c r="B7" s="156" t="s">
        <v>250</v>
      </c>
      <c r="C7" s="157">
        <f>PS5!$F$14</f>
        <v>0</v>
      </c>
    </row>
    <row r="8" spans="2:3" ht="15">
      <c r="B8" s="156" t="s">
        <v>251</v>
      </c>
      <c r="C8" s="157">
        <f>PS6!$F$17</f>
        <v>0</v>
      </c>
    </row>
    <row r="9" spans="2:3" ht="15">
      <c r="B9" s="156" t="s">
        <v>252</v>
      </c>
      <c r="C9" s="157">
        <f>PS7!$F$12</f>
        <v>0</v>
      </c>
    </row>
    <row r="10" spans="2:3" ht="15">
      <c r="B10" s="156" t="s">
        <v>253</v>
      </c>
      <c r="C10" s="157">
        <f>PS8!$F$24</f>
        <v>0</v>
      </c>
    </row>
    <row r="11" spans="2:3" ht="15">
      <c r="B11" s="156" t="s">
        <v>254</v>
      </c>
      <c r="C11" s="157">
        <f>PS9!$F$14</f>
        <v>0</v>
      </c>
    </row>
    <row r="12" spans="2:3" ht="15">
      <c r="B12" s="156" t="s">
        <v>255</v>
      </c>
      <c r="C12" s="157">
        <f>PS10!$F$14</f>
        <v>0</v>
      </c>
    </row>
    <row r="13" spans="2:3" ht="15">
      <c r="B13" s="156" t="s">
        <v>256</v>
      </c>
      <c r="C13" s="157">
        <f>PS11!$F$15</f>
        <v>0</v>
      </c>
    </row>
    <row r="14" spans="2:3" ht="15">
      <c r="B14" s="156" t="s">
        <v>257</v>
      </c>
      <c r="C14" s="157">
        <f>PS12!$F$18</f>
        <v>0</v>
      </c>
    </row>
    <row r="15" spans="2:3" ht="15">
      <c r="B15" s="156" t="s">
        <v>258</v>
      </c>
      <c r="C15" s="157">
        <f>PS13!$F$14</f>
        <v>0</v>
      </c>
    </row>
    <row r="16" spans="2:3" ht="15">
      <c r="B16" s="156" t="s">
        <v>259</v>
      </c>
      <c r="C16" s="157">
        <f>PS14!$F$14</f>
        <v>0</v>
      </c>
    </row>
    <row r="17" spans="2:3" ht="15">
      <c r="B17" s="156" t="s">
        <v>260</v>
      </c>
      <c r="C17" s="157">
        <f>PS15!$F$27</f>
        <v>0</v>
      </c>
    </row>
    <row r="18" spans="2:3" ht="15">
      <c r="B18" s="156" t="s">
        <v>261</v>
      </c>
      <c r="C18" s="157">
        <f>PS16!$F$20</f>
        <v>0</v>
      </c>
    </row>
    <row r="19" spans="2:3" ht="15">
      <c r="B19" s="156" t="s">
        <v>262</v>
      </c>
      <c r="C19" s="157">
        <f>'Tab.17a'!$F$99</f>
        <v>0</v>
      </c>
    </row>
    <row r="20" spans="2:3" ht="15">
      <c r="B20" s="156" t="s">
        <v>263</v>
      </c>
      <c r="C20" s="157">
        <f>'Tab.17b'!$G$53</f>
        <v>0</v>
      </c>
    </row>
    <row r="21" spans="2:3" ht="15">
      <c r="B21" s="156" t="s">
        <v>264</v>
      </c>
      <c r="C21" s="157">
        <f>'Tab.17c'!$F$15</f>
        <v>0</v>
      </c>
    </row>
    <row r="22" spans="2:3" ht="15">
      <c r="B22" s="156" t="s">
        <v>265</v>
      </c>
      <c r="C22" s="157">
        <f>'Tab.18'!$F$19</f>
        <v>0</v>
      </c>
    </row>
    <row r="23" spans="2:3" ht="15">
      <c r="B23" s="156" t="s">
        <v>266</v>
      </c>
      <c r="C23" s="157">
        <f>'Tab.19'!$I$17</f>
        <v>0</v>
      </c>
    </row>
    <row r="24" spans="2:3" ht="15">
      <c r="B24" s="156" t="s">
        <v>267</v>
      </c>
      <c r="C24" s="157">
        <f>'Tab.20'!$F$12</f>
        <v>0</v>
      </c>
    </row>
    <row r="25" spans="2:3" ht="15">
      <c r="B25" s="156" t="s">
        <v>268</v>
      </c>
      <c r="C25" s="157">
        <f>'Tab.21'!$F$23</f>
        <v>0</v>
      </c>
    </row>
    <row r="26" spans="2:3" ht="15">
      <c r="B26" s="156" t="s">
        <v>269</v>
      </c>
      <c r="C26" s="157">
        <f>'Tab.22'!$F$29</f>
        <v>0</v>
      </c>
    </row>
    <row r="27" spans="2:3" ht="15">
      <c r="B27" s="156" t="s">
        <v>270</v>
      </c>
      <c r="C27" s="157">
        <f>'Tab.23'!$F$12</f>
        <v>0</v>
      </c>
    </row>
    <row r="28" spans="2:3" ht="15">
      <c r="B28" s="156" t="s">
        <v>271</v>
      </c>
      <c r="C28" s="157">
        <f>'Tab.24'!$F$13</f>
        <v>0</v>
      </c>
    </row>
    <row r="29" spans="2:3" ht="15">
      <c r="B29" s="156" t="s">
        <v>272</v>
      </c>
      <c r="C29" s="157">
        <f>'Tab.25'!$F$10</f>
        <v>0</v>
      </c>
    </row>
    <row r="30" spans="2:3" ht="15">
      <c r="B30" s="156" t="s">
        <v>273</v>
      </c>
      <c r="C30" s="157">
        <f>'Tab.26'!$F$15</f>
        <v>0</v>
      </c>
    </row>
    <row r="31" spans="2:3" ht="15">
      <c r="B31" s="159" t="s">
        <v>384</v>
      </c>
      <c r="C31" s="157">
        <f>'Tab.27'!$F$14</f>
        <v>0</v>
      </c>
    </row>
    <row r="32" ht="15">
      <c r="C32" s="163"/>
    </row>
    <row r="33" spans="2:3" ht="15">
      <c r="B33" s="160" t="s">
        <v>274</v>
      </c>
      <c r="C33" s="161">
        <f>SUM(C3:C31)</f>
        <v>0</v>
      </c>
    </row>
    <row r="35" ht="15">
      <c r="B35" s="158" t="s">
        <v>246</v>
      </c>
    </row>
  </sheetData>
  <sheetProtection password="CC06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66.42187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29"/>
      <c r="D1" s="1"/>
      <c r="F1" s="133" t="s">
        <v>29</v>
      </c>
      <c r="G1" s="1"/>
      <c r="H1" s="1"/>
      <c r="I1" s="1"/>
      <c r="J1" s="1"/>
    </row>
    <row r="2" spans="2:10" ht="20.25">
      <c r="B2" s="387" t="s">
        <v>26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103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332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30">
      <c r="B7" s="101" t="s">
        <v>376</v>
      </c>
      <c r="C7" s="28" t="s">
        <v>10</v>
      </c>
      <c r="D7" s="5">
        <v>30</v>
      </c>
      <c r="E7" s="176"/>
      <c r="F7" s="11">
        <f aca="true" t="shared" si="0" ref="F7:F8">D7*E7*4</f>
        <v>0</v>
      </c>
      <c r="G7" s="1"/>
      <c r="H7" s="1"/>
      <c r="I7" s="1"/>
      <c r="J7" s="1"/>
    </row>
    <row r="8" spans="2:10" ht="30">
      <c r="B8" s="101" t="s">
        <v>377</v>
      </c>
      <c r="C8" s="28" t="s">
        <v>10</v>
      </c>
      <c r="D8" s="5">
        <v>6</v>
      </c>
      <c r="E8" s="176"/>
      <c r="F8" s="11">
        <f t="shared" si="0"/>
        <v>0</v>
      </c>
      <c r="G8" s="1"/>
      <c r="H8" s="1"/>
      <c r="I8" s="1"/>
      <c r="J8" s="1"/>
    </row>
    <row r="9" spans="2:10" ht="15.75" thickBot="1">
      <c r="B9" s="104" t="s">
        <v>11</v>
      </c>
      <c r="C9" s="98"/>
      <c r="D9" s="6"/>
      <c r="E9" s="167"/>
      <c r="F9" s="23">
        <f>SUM(F6:F8)</f>
        <v>0</v>
      </c>
      <c r="G9" s="1"/>
      <c r="H9" s="1"/>
      <c r="I9" s="1"/>
      <c r="J9" s="1"/>
    </row>
    <row r="10" spans="2:10" ht="18.75">
      <c r="B10" s="103" t="s">
        <v>15</v>
      </c>
      <c r="C10" s="96"/>
      <c r="D10" s="8"/>
      <c r="E10" s="165"/>
      <c r="F10" s="24"/>
      <c r="G10" s="1"/>
      <c r="H10" s="1"/>
      <c r="I10" s="1"/>
      <c r="J10" s="1"/>
    </row>
    <row r="11" spans="2:10" ht="30">
      <c r="B11" s="101" t="s">
        <v>378</v>
      </c>
      <c r="C11" s="28" t="s">
        <v>12</v>
      </c>
      <c r="D11" s="5">
        <v>5</v>
      </c>
      <c r="E11" s="176"/>
      <c r="F11" s="11">
        <f>D11*E11*4</f>
        <v>0</v>
      </c>
      <c r="G11" s="1"/>
      <c r="H11" s="1"/>
      <c r="I11" s="1"/>
      <c r="J11" s="1"/>
    </row>
    <row r="12" spans="2:10" ht="30">
      <c r="B12" s="101" t="s">
        <v>379</v>
      </c>
      <c r="C12" s="28" t="s">
        <v>12</v>
      </c>
      <c r="D12" s="6">
        <v>2</v>
      </c>
      <c r="E12" s="177"/>
      <c r="F12" s="11">
        <f>D12*E12*4</f>
        <v>0</v>
      </c>
      <c r="G12" s="1"/>
      <c r="H12" s="1"/>
      <c r="I12" s="1"/>
      <c r="J12" s="1"/>
    </row>
    <row r="13" spans="2:10" ht="15.75" thickBot="1">
      <c r="B13" s="102" t="s">
        <v>16</v>
      </c>
      <c r="C13" s="97"/>
      <c r="D13" s="13"/>
      <c r="E13" s="164"/>
      <c r="F13" s="17">
        <f>SUM(F11:F12)</f>
        <v>0</v>
      </c>
      <c r="G13" s="1"/>
      <c r="H13" s="1"/>
      <c r="I13" s="1"/>
      <c r="J13" s="1"/>
    </row>
    <row r="14" spans="2:10" ht="19.5" thickBot="1">
      <c r="B14" s="14" t="s">
        <v>13</v>
      </c>
      <c r="C14" s="114"/>
      <c r="D14" s="15"/>
      <c r="E14" s="166"/>
      <c r="F14" s="16">
        <f>SUM(F13,F9)</f>
        <v>0</v>
      </c>
      <c r="G14" s="1"/>
      <c r="H14" s="1"/>
      <c r="I14" s="1"/>
      <c r="J14" s="1"/>
    </row>
    <row r="15" spans="2:10" ht="15">
      <c r="B15" s="1"/>
      <c r="C15" s="29"/>
      <c r="D15" s="1"/>
      <c r="E15" s="1"/>
      <c r="F15" s="1"/>
      <c r="G15" s="1"/>
      <c r="H15" s="1"/>
      <c r="I15" s="1"/>
      <c r="J15" s="1"/>
    </row>
    <row r="16" spans="2:10" ht="15">
      <c r="B16" s="162" t="s">
        <v>320</v>
      </c>
      <c r="C16" s="29"/>
      <c r="D16" s="1"/>
      <c r="E16" s="1"/>
      <c r="F16" s="1"/>
      <c r="G16" s="1"/>
      <c r="H16" s="1"/>
      <c r="I16" s="1"/>
      <c r="J16" s="1"/>
    </row>
    <row r="17" spans="2:10" ht="15">
      <c r="B17" s="1"/>
      <c r="C17" s="29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66.2812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00390625" style="0" customWidth="1"/>
  </cols>
  <sheetData>
    <row r="1" spans="2:10" ht="15.75" thickBot="1">
      <c r="B1" s="1" t="s">
        <v>101</v>
      </c>
      <c r="C1" s="29"/>
      <c r="D1" s="1"/>
      <c r="F1" s="133" t="s">
        <v>28</v>
      </c>
      <c r="G1" s="1"/>
      <c r="H1" s="1"/>
      <c r="I1" s="1"/>
      <c r="J1" s="1"/>
    </row>
    <row r="2" spans="2:10" ht="20.25">
      <c r="B2" s="387" t="s">
        <v>27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103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332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30">
      <c r="B7" s="101" t="s">
        <v>376</v>
      </c>
      <c r="C7" s="28" t="s">
        <v>10</v>
      </c>
      <c r="D7" s="5">
        <v>30</v>
      </c>
      <c r="E7" s="176"/>
      <c r="F7" s="11">
        <f aca="true" t="shared" si="0" ref="F7:F8">D7*E7*4</f>
        <v>0</v>
      </c>
      <c r="G7" s="1"/>
      <c r="H7" s="1"/>
      <c r="I7" s="1"/>
      <c r="J7" s="1"/>
    </row>
    <row r="8" spans="2:10" ht="30">
      <c r="B8" s="101" t="s">
        <v>377</v>
      </c>
      <c r="C8" s="28" t="s">
        <v>10</v>
      </c>
      <c r="D8" s="5">
        <v>5</v>
      </c>
      <c r="E8" s="176"/>
      <c r="F8" s="11">
        <f t="shared" si="0"/>
        <v>0</v>
      </c>
      <c r="G8" s="1"/>
      <c r="H8" s="1"/>
      <c r="I8" s="1"/>
      <c r="J8" s="1"/>
    </row>
    <row r="9" spans="2:10" ht="15.75" thickBot="1">
      <c r="B9" s="104" t="s">
        <v>11</v>
      </c>
      <c r="C9" s="98"/>
      <c r="D9" s="6"/>
      <c r="E9" s="167"/>
      <c r="F9" s="23">
        <f>SUM(F6:F8)</f>
        <v>0</v>
      </c>
      <c r="G9" s="1"/>
      <c r="H9" s="1"/>
      <c r="I9" s="1"/>
      <c r="J9" s="1"/>
    </row>
    <row r="10" spans="2:10" ht="18.75">
      <c r="B10" s="103" t="s">
        <v>15</v>
      </c>
      <c r="C10" s="96"/>
      <c r="D10" s="8"/>
      <c r="E10" s="165"/>
      <c r="F10" s="24"/>
      <c r="G10" s="1"/>
      <c r="H10" s="1"/>
      <c r="I10" s="1"/>
      <c r="J10" s="1"/>
    </row>
    <row r="11" spans="2:10" ht="30">
      <c r="B11" s="101" t="s">
        <v>378</v>
      </c>
      <c r="C11" s="28" t="s">
        <v>12</v>
      </c>
      <c r="D11" s="5">
        <v>2</v>
      </c>
      <c r="E11" s="176"/>
      <c r="F11" s="11">
        <f>D11*E11*4</f>
        <v>0</v>
      </c>
      <c r="G11" s="1"/>
      <c r="H11" s="1"/>
      <c r="I11" s="1"/>
      <c r="J11" s="1"/>
    </row>
    <row r="12" spans="2:10" ht="30">
      <c r="B12" s="101" t="s">
        <v>382</v>
      </c>
      <c r="C12" s="28" t="s">
        <v>12</v>
      </c>
      <c r="D12" s="6">
        <v>1</v>
      </c>
      <c r="E12" s="177"/>
      <c r="F12" s="11">
        <f>D12*E12*4</f>
        <v>0</v>
      </c>
      <c r="G12" s="1"/>
      <c r="H12" s="1"/>
      <c r="I12" s="1"/>
      <c r="J12" s="1"/>
    </row>
    <row r="13" spans="2:10" ht="15.75" thickBot="1">
      <c r="B13" s="102" t="s">
        <v>16</v>
      </c>
      <c r="C13" s="97"/>
      <c r="D13" s="13"/>
      <c r="E13" s="164"/>
      <c r="F13" s="17">
        <f>SUM(F11:F12)</f>
        <v>0</v>
      </c>
      <c r="G13" s="1"/>
      <c r="H13" s="1"/>
      <c r="I13" s="1"/>
      <c r="J13" s="1"/>
    </row>
    <row r="14" spans="2:10" ht="19.5" thickBot="1">
      <c r="B14" s="14" t="s">
        <v>13</v>
      </c>
      <c r="C14" s="114"/>
      <c r="D14" s="15"/>
      <c r="E14" s="166"/>
      <c r="F14" s="16">
        <f>SUM(F13,F9)</f>
        <v>0</v>
      </c>
      <c r="G14" s="1"/>
      <c r="H14" s="1"/>
      <c r="I14" s="1"/>
      <c r="J14" s="1"/>
    </row>
    <row r="15" spans="2:10" ht="15">
      <c r="B15" s="1"/>
      <c r="C15" s="29"/>
      <c r="D15" s="1"/>
      <c r="E15" s="1"/>
      <c r="F15" s="1"/>
      <c r="G15" s="1"/>
      <c r="H15" s="1"/>
      <c r="I15" s="1"/>
      <c r="J15" s="1"/>
    </row>
    <row r="16" spans="2:10" ht="15">
      <c r="B16" s="162" t="s">
        <v>320</v>
      </c>
      <c r="C16" s="29"/>
      <c r="D16" s="1"/>
      <c r="E16" s="1"/>
      <c r="F16" s="1"/>
      <c r="G16" s="1"/>
      <c r="H16" s="1"/>
      <c r="I16" s="1"/>
      <c r="J16" s="1"/>
    </row>
    <row r="17" spans="2:10" ht="15">
      <c r="B17" s="1"/>
      <c r="C17" s="29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  <ignoredErrors>
    <ignoredError sqref="F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workbookViewId="0" topLeftCell="A1">
      <selection activeCell="E12" sqref="E12:E13"/>
    </sheetView>
  </sheetViews>
  <sheetFormatPr defaultColWidth="9.140625" defaultRowHeight="15"/>
  <cols>
    <col min="1" max="1" width="2.8515625" style="0" customWidth="1"/>
    <col min="2" max="2" width="66.28125" style="0" customWidth="1"/>
    <col min="3" max="3" width="10.28125" style="115" customWidth="1"/>
    <col min="4" max="4" width="13.421875" style="0" customWidth="1"/>
    <col min="5" max="5" width="14.8515625" style="0" customWidth="1"/>
    <col min="6" max="6" width="18.28125" style="0" customWidth="1"/>
  </cols>
  <sheetData>
    <row r="1" spans="2:10" ht="15.75" thickBot="1">
      <c r="B1" s="1" t="s">
        <v>101</v>
      </c>
      <c r="C1" s="29"/>
      <c r="D1" s="1"/>
      <c r="F1" s="133" t="s">
        <v>39</v>
      </c>
      <c r="G1" s="1"/>
      <c r="H1" s="1"/>
      <c r="I1" s="1"/>
      <c r="J1" s="1"/>
    </row>
    <row r="2" spans="2:10" ht="20.25">
      <c r="B2" s="387" t="s">
        <v>40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/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7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" t="s">
        <v>332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15">
      <c r="B7" s="136" t="s">
        <v>349</v>
      </c>
      <c r="C7" s="28" t="s">
        <v>8</v>
      </c>
      <c r="D7" s="5">
        <v>12</v>
      </c>
      <c r="E7" s="176"/>
      <c r="F7" s="11">
        <f aca="true" t="shared" si="0" ref="F7:F9">D7*E7*4</f>
        <v>0</v>
      </c>
      <c r="G7" s="1"/>
      <c r="H7" s="1"/>
      <c r="I7" s="1"/>
      <c r="J7" s="1"/>
    </row>
    <row r="8" spans="2:10" ht="30">
      <c r="B8" s="101" t="s">
        <v>376</v>
      </c>
      <c r="C8" s="28" t="s">
        <v>10</v>
      </c>
      <c r="D8" s="5">
        <v>30</v>
      </c>
      <c r="E8" s="176"/>
      <c r="F8" s="11">
        <f t="shared" si="0"/>
        <v>0</v>
      </c>
      <c r="G8" s="1"/>
      <c r="H8" s="1"/>
      <c r="I8" s="1"/>
      <c r="J8" s="1"/>
    </row>
    <row r="9" spans="2:10" ht="30">
      <c r="B9" s="101" t="s">
        <v>377</v>
      </c>
      <c r="C9" s="28" t="s">
        <v>10</v>
      </c>
      <c r="D9" s="5">
        <v>5</v>
      </c>
      <c r="E9" s="176"/>
      <c r="F9" s="11">
        <f t="shared" si="0"/>
        <v>0</v>
      </c>
      <c r="G9" s="1"/>
      <c r="H9" s="1"/>
      <c r="I9" s="1"/>
      <c r="J9" s="1"/>
    </row>
    <row r="10" spans="2:10" ht="15.75" thickBot="1">
      <c r="B10" s="22" t="s">
        <v>11</v>
      </c>
      <c r="C10" s="98"/>
      <c r="D10" s="6"/>
      <c r="E10" s="167"/>
      <c r="F10" s="23">
        <f>SUM(F6:F9)</f>
        <v>0</v>
      </c>
      <c r="G10" s="1"/>
      <c r="H10" s="1"/>
      <c r="I10" s="1"/>
      <c r="J10" s="1"/>
    </row>
    <row r="11" spans="2:10" ht="18.75">
      <c r="B11" s="7" t="s">
        <v>15</v>
      </c>
      <c r="C11" s="96"/>
      <c r="D11" s="8"/>
      <c r="E11" s="165"/>
      <c r="F11" s="24"/>
      <c r="G11" s="1"/>
      <c r="H11" s="1"/>
      <c r="I11" s="1"/>
      <c r="J11" s="1"/>
    </row>
    <row r="12" spans="2:10" ht="30">
      <c r="B12" s="101" t="s">
        <v>378</v>
      </c>
      <c r="C12" s="28" t="s">
        <v>12</v>
      </c>
      <c r="D12" s="5">
        <v>2</v>
      </c>
      <c r="E12" s="176"/>
      <c r="F12" s="11">
        <f>D12*E12*4</f>
        <v>0</v>
      </c>
      <c r="G12" s="1"/>
      <c r="H12" s="1"/>
      <c r="I12" s="1"/>
      <c r="J12" s="1"/>
    </row>
    <row r="13" spans="2:10" ht="30">
      <c r="B13" s="101" t="s">
        <v>379</v>
      </c>
      <c r="C13" s="28" t="s">
        <v>12</v>
      </c>
      <c r="D13" s="6">
        <v>1</v>
      </c>
      <c r="E13" s="177"/>
      <c r="F13" s="11">
        <f>D13*E13*4</f>
        <v>0</v>
      </c>
      <c r="G13" s="1"/>
      <c r="H13" s="1"/>
      <c r="I13" s="1"/>
      <c r="J13" s="1"/>
    </row>
    <row r="14" spans="2:10" ht="15.75" thickBot="1">
      <c r="B14" s="12" t="s">
        <v>16</v>
      </c>
      <c r="C14" s="97"/>
      <c r="D14" s="13"/>
      <c r="E14" s="164"/>
      <c r="F14" s="17">
        <f>SUM(F12:F13)</f>
        <v>0</v>
      </c>
      <c r="G14" s="1"/>
      <c r="H14" s="1"/>
      <c r="I14" s="1"/>
      <c r="J14" s="1"/>
    </row>
    <row r="15" spans="2:10" ht="19.5" thickBot="1">
      <c r="B15" s="14" t="s">
        <v>13</v>
      </c>
      <c r="C15" s="114"/>
      <c r="D15" s="15"/>
      <c r="E15" s="166"/>
      <c r="F15" s="16">
        <f>SUM(F14,F10)</f>
        <v>0</v>
      </c>
      <c r="G15" s="1"/>
      <c r="H15" s="1"/>
      <c r="I15" s="1"/>
      <c r="J15" s="1"/>
    </row>
    <row r="16" spans="2:10" ht="18.75">
      <c r="B16" s="141"/>
      <c r="C16" s="174"/>
      <c r="D16" s="142"/>
      <c r="E16" s="142"/>
      <c r="F16" s="143"/>
      <c r="G16" s="1"/>
      <c r="H16" s="1"/>
      <c r="I16" s="1"/>
      <c r="J16" s="1"/>
    </row>
    <row r="17" spans="2:10" ht="15">
      <c r="B17" s="162" t="s">
        <v>320</v>
      </c>
      <c r="C17" s="29"/>
      <c r="D17" s="1"/>
      <c r="E17" s="1"/>
      <c r="F17" s="1"/>
      <c r="G17" s="1"/>
      <c r="H17" s="1"/>
      <c r="I17" s="1"/>
      <c r="J17" s="1"/>
    </row>
    <row r="18" spans="2:10" ht="15">
      <c r="B18" s="1"/>
      <c r="C18" s="29"/>
      <c r="D18" s="1"/>
      <c r="E18" s="1"/>
      <c r="F18" s="1"/>
      <c r="G18" s="1"/>
      <c r="H18" s="1"/>
      <c r="I18" s="1"/>
      <c r="J18" s="1"/>
    </row>
    <row r="19" spans="2:10" ht="15">
      <c r="B19" s="1"/>
      <c r="C19" s="29"/>
      <c r="D19" s="1"/>
      <c r="E19" s="1"/>
      <c r="F19" s="1"/>
      <c r="G19" s="1"/>
      <c r="H19" s="1"/>
      <c r="I19" s="1"/>
      <c r="J19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 topLeftCell="A1">
      <selection activeCell="E15" sqref="E15:E16"/>
    </sheetView>
  </sheetViews>
  <sheetFormatPr defaultColWidth="9.140625" defaultRowHeight="15"/>
  <cols>
    <col min="1" max="1" width="2.8515625" style="182" customWidth="1"/>
    <col min="2" max="2" width="66.140625" style="182" customWidth="1"/>
    <col min="3" max="3" width="10.28125" style="213" customWidth="1"/>
    <col min="4" max="4" width="13.421875" style="182" customWidth="1"/>
    <col min="5" max="5" width="14.8515625" style="182" customWidth="1"/>
    <col min="6" max="6" width="19.28125" style="182" customWidth="1"/>
    <col min="7" max="16384" width="9.140625" style="182" customWidth="1"/>
  </cols>
  <sheetData>
    <row r="1" spans="2:10" ht="15.75" thickBot="1">
      <c r="B1" s="180" t="s">
        <v>101</v>
      </c>
      <c r="C1" s="181"/>
      <c r="D1" s="180"/>
      <c r="F1" s="183" t="s">
        <v>38</v>
      </c>
      <c r="G1" s="180"/>
      <c r="H1" s="180"/>
      <c r="I1" s="180"/>
      <c r="J1" s="180"/>
    </row>
    <row r="2" spans="2:10" ht="20.25">
      <c r="B2" s="403" t="s">
        <v>41</v>
      </c>
      <c r="C2" s="404"/>
      <c r="D2" s="404"/>
      <c r="E2" s="404"/>
      <c r="F2" s="405"/>
      <c r="G2" s="180"/>
      <c r="H2" s="180"/>
      <c r="I2" s="180"/>
      <c r="J2" s="180"/>
    </row>
    <row r="3" spans="2:10" ht="21" thickBot="1">
      <c r="B3" s="406" t="s">
        <v>1</v>
      </c>
      <c r="C3" s="407"/>
      <c r="D3" s="407"/>
      <c r="E3" s="407"/>
      <c r="F3" s="408"/>
      <c r="G3" s="180"/>
      <c r="H3" s="180"/>
      <c r="I3" s="180"/>
      <c r="J3" s="180"/>
    </row>
    <row r="4" spans="2:10" ht="57.75" thickBot="1">
      <c r="B4" s="184" t="s">
        <v>2</v>
      </c>
      <c r="C4" s="185" t="s">
        <v>3</v>
      </c>
      <c r="D4" s="185" t="s">
        <v>4</v>
      </c>
      <c r="E4" s="185" t="s">
        <v>5</v>
      </c>
      <c r="F4" s="186" t="s">
        <v>6</v>
      </c>
      <c r="G4" s="180"/>
      <c r="H4" s="180"/>
      <c r="I4" s="180"/>
      <c r="J4" s="180"/>
    </row>
    <row r="5" spans="2:10" ht="18.75">
      <c r="B5" s="187" t="s">
        <v>7</v>
      </c>
      <c r="C5" s="188"/>
      <c r="D5" s="189"/>
      <c r="E5" s="189"/>
      <c r="F5" s="190"/>
      <c r="G5" s="180"/>
      <c r="H5" s="180"/>
      <c r="I5" s="180"/>
      <c r="J5" s="180"/>
    </row>
    <row r="6" spans="2:10" ht="15">
      <c r="B6" s="191" t="s">
        <v>332</v>
      </c>
      <c r="C6" s="192" t="s">
        <v>8</v>
      </c>
      <c r="D6" s="193">
        <v>1</v>
      </c>
      <c r="E6" s="176"/>
      <c r="F6" s="194">
        <f>D6*E6*4</f>
        <v>0</v>
      </c>
      <c r="G6" s="180"/>
      <c r="H6" s="180"/>
      <c r="I6" s="180"/>
      <c r="J6" s="180"/>
    </row>
    <row r="7" spans="2:10" ht="15">
      <c r="B7" s="191" t="s">
        <v>350</v>
      </c>
      <c r="C7" s="192" t="s">
        <v>8</v>
      </c>
      <c r="D7" s="193">
        <v>1</v>
      </c>
      <c r="E7" s="176"/>
      <c r="F7" s="194">
        <f aca="true" t="shared" si="0" ref="F7:F12">D7*E7*4</f>
        <v>0</v>
      </c>
      <c r="G7" s="180"/>
      <c r="H7" s="180"/>
      <c r="I7" s="180"/>
      <c r="J7" s="180"/>
    </row>
    <row r="8" spans="2:10" ht="15">
      <c r="B8" s="191" t="s">
        <v>351</v>
      </c>
      <c r="C8" s="192" t="s">
        <v>8</v>
      </c>
      <c r="D8" s="193">
        <v>1</v>
      </c>
      <c r="E8" s="176"/>
      <c r="F8" s="194">
        <f t="shared" si="0"/>
        <v>0</v>
      </c>
      <c r="G8" s="180"/>
      <c r="H8" s="180"/>
      <c r="I8" s="180"/>
      <c r="J8" s="180"/>
    </row>
    <row r="9" spans="2:10" ht="15">
      <c r="B9" s="191" t="s">
        <v>352</v>
      </c>
      <c r="C9" s="192" t="s">
        <v>8</v>
      </c>
      <c r="D9" s="193">
        <v>1</v>
      </c>
      <c r="E9" s="176"/>
      <c r="F9" s="194">
        <f t="shared" si="0"/>
        <v>0</v>
      </c>
      <c r="G9" s="180"/>
      <c r="H9" s="180"/>
      <c r="I9" s="180"/>
      <c r="J9" s="180"/>
    </row>
    <row r="10" spans="2:10" ht="15">
      <c r="B10" s="191" t="s">
        <v>353</v>
      </c>
      <c r="C10" s="192" t="s">
        <v>8</v>
      </c>
      <c r="D10" s="193">
        <v>1</v>
      </c>
      <c r="E10" s="176"/>
      <c r="F10" s="194">
        <f t="shared" si="0"/>
        <v>0</v>
      </c>
      <c r="G10" s="180"/>
      <c r="H10" s="180"/>
      <c r="I10" s="180"/>
      <c r="J10" s="180"/>
    </row>
    <row r="11" spans="2:10" ht="30">
      <c r="B11" s="191" t="s">
        <v>376</v>
      </c>
      <c r="C11" s="192" t="s">
        <v>10</v>
      </c>
      <c r="D11" s="193">
        <v>30</v>
      </c>
      <c r="E11" s="176"/>
      <c r="F11" s="194">
        <f t="shared" si="0"/>
        <v>0</v>
      </c>
      <c r="G11" s="180"/>
      <c r="H11" s="180"/>
      <c r="I11" s="180"/>
      <c r="J11" s="180"/>
    </row>
    <row r="12" spans="2:10" ht="30">
      <c r="B12" s="191" t="s">
        <v>377</v>
      </c>
      <c r="C12" s="192" t="s">
        <v>10</v>
      </c>
      <c r="D12" s="193">
        <v>6</v>
      </c>
      <c r="E12" s="176"/>
      <c r="F12" s="194">
        <f t="shared" si="0"/>
        <v>0</v>
      </c>
      <c r="G12" s="180"/>
      <c r="H12" s="180"/>
      <c r="I12" s="180"/>
      <c r="J12" s="180"/>
    </row>
    <row r="13" spans="2:10" ht="15.75" thickBot="1">
      <c r="B13" s="195" t="s">
        <v>11</v>
      </c>
      <c r="C13" s="196"/>
      <c r="D13" s="197"/>
      <c r="E13" s="198"/>
      <c r="F13" s="199">
        <f>SUM(F6:F12)</f>
        <v>0</v>
      </c>
      <c r="G13" s="180"/>
      <c r="H13" s="180"/>
      <c r="I13" s="180"/>
      <c r="J13" s="180"/>
    </row>
    <row r="14" spans="2:10" ht="18.75">
      <c r="B14" s="187" t="s">
        <v>15</v>
      </c>
      <c r="C14" s="188"/>
      <c r="D14" s="189"/>
      <c r="E14" s="200"/>
      <c r="F14" s="201"/>
      <c r="G14" s="180"/>
      <c r="H14" s="180"/>
      <c r="I14" s="180"/>
      <c r="J14" s="180"/>
    </row>
    <row r="15" spans="2:10" ht="30">
      <c r="B15" s="191" t="s">
        <v>380</v>
      </c>
      <c r="C15" s="192" t="s">
        <v>12</v>
      </c>
      <c r="D15" s="193">
        <v>5</v>
      </c>
      <c r="E15" s="176"/>
      <c r="F15" s="194">
        <f>D15*E15*4</f>
        <v>0</v>
      </c>
      <c r="G15" s="180"/>
      <c r="H15" s="180"/>
      <c r="I15" s="180"/>
      <c r="J15" s="180"/>
    </row>
    <row r="16" spans="2:10" ht="30">
      <c r="B16" s="191" t="s">
        <v>379</v>
      </c>
      <c r="C16" s="192" t="s">
        <v>12</v>
      </c>
      <c r="D16" s="197">
        <v>1</v>
      </c>
      <c r="E16" s="177"/>
      <c r="F16" s="194">
        <f>D16*E16*4</f>
        <v>0</v>
      </c>
      <c r="G16" s="180"/>
      <c r="H16" s="180"/>
      <c r="I16" s="180"/>
      <c r="J16" s="180"/>
    </row>
    <row r="17" spans="2:10" ht="15.75" thickBot="1">
      <c r="B17" s="202" t="s">
        <v>16</v>
      </c>
      <c r="C17" s="203"/>
      <c r="D17" s="204"/>
      <c r="E17" s="205"/>
      <c r="F17" s="206">
        <f>SUM(F15:F16)</f>
        <v>0</v>
      </c>
      <c r="G17" s="180"/>
      <c r="H17" s="180"/>
      <c r="I17" s="180"/>
      <c r="J17" s="180"/>
    </row>
    <row r="18" spans="2:10" ht="19.5" thickBot="1">
      <c r="B18" s="207" t="s">
        <v>13</v>
      </c>
      <c r="C18" s="208"/>
      <c r="D18" s="209"/>
      <c r="E18" s="210"/>
      <c r="F18" s="211">
        <f>SUM(F17,F13)</f>
        <v>0</v>
      </c>
      <c r="G18" s="180"/>
      <c r="H18" s="180"/>
      <c r="I18" s="180"/>
      <c r="J18" s="180"/>
    </row>
    <row r="19" spans="2:10" ht="15">
      <c r="B19" s="180"/>
      <c r="C19" s="181"/>
      <c r="D19" s="180"/>
      <c r="E19" s="180"/>
      <c r="F19" s="180"/>
      <c r="G19" s="180"/>
      <c r="H19" s="180"/>
      <c r="I19" s="180"/>
      <c r="J19" s="180"/>
    </row>
    <row r="20" spans="2:10" ht="15">
      <c r="B20" s="212" t="s">
        <v>320</v>
      </c>
      <c r="C20" s="181"/>
      <c r="D20" s="180"/>
      <c r="E20" s="180"/>
      <c r="F20" s="180"/>
      <c r="G20" s="180"/>
      <c r="H20" s="180"/>
      <c r="I20" s="180"/>
      <c r="J20" s="180"/>
    </row>
    <row r="21" spans="2:10" ht="15">
      <c r="B21" s="180"/>
      <c r="C21" s="181"/>
      <c r="D21" s="180"/>
      <c r="E21" s="180"/>
      <c r="F21" s="180"/>
      <c r="G21" s="180"/>
      <c r="H21" s="180"/>
      <c r="I21" s="180"/>
      <c r="J21" s="180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65.851562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29"/>
      <c r="D1" s="1"/>
      <c r="F1" s="133" t="s">
        <v>37</v>
      </c>
      <c r="G1" s="1"/>
      <c r="H1" s="1"/>
      <c r="I1" s="1"/>
      <c r="J1" s="1"/>
    </row>
    <row r="2" spans="2:10" ht="20.25">
      <c r="B2" s="387" t="s">
        <v>42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/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103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332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30">
      <c r="B7" s="101" t="s">
        <v>376</v>
      </c>
      <c r="C7" s="28" t="s">
        <v>10</v>
      </c>
      <c r="D7" s="5">
        <v>30</v>
      </c>
      <c r="E7" s="176"/>
      <c r="F7" s="11">
        <f aca="true" t="shared" si="0" ref="F7:F8">D7*E7*4</f>
        <v>0</v>
      </c>
      <c r="G7" s="1"/>
      <c r="H7" s="1"/>
      <c r="I7" s="1"/>
      <c r="J7" s="1"/>
    </row>
    <row r="8" spans="2:10" ht="30">
      <c r="B8" s="101" t="s">
        <v>377</v>
      </c>
      <c r="C8" s="28" t="s">
        <v>10</v>
      </c>
      <c r="D8" s="5">
        <v>6</v>
      </c>
      <c r="E8" s="176"/>
      <c r="F8" s="11">
        <f t="shared" si="0"/>
        <v>0</v>
      </c>
      <c r="G8" s="1"/>
      <c r="H8" s="1"/>
      <c r="I8" s="1"/>
      <c r="J8" s="1"/>
    </row>
    <row r="9" spans="2:10" ht="15.75" thickBot="1">
      <c r="B9" s="104" t="s">
        <v>11</v>
      </c>
      <c r="C9" s="98"/>
      <c r="D9" s="6"/>
      <c r="E9" s="167"/>
      <c r="F9" s="23">
        <f>SUM(F6:F8)</f>
        <v>0</v>
      </c>
      <c r="G9" s="1"/>
      <c r="H9" s="1"/>
      <c r="I9" s="1"/>
      <c r="J9" s="1"/>
    </row>
    <row r="10" spans="2:10" ht="18.75">
      <c r="B10" s="103" t="s">
        <v>15</v>
      </c>
      <c r="C10" s="96"/>
      <c r="D10" s="8"/>
      <c r="E10" s="165"/>
      <c r="F10" s="24"/>
      <c r="G10" s="1"/>
      <c r="H10" s="1"/>
      <c r="I10" s="1"/>
      <c r="J10" s="1"/>
    </row>
    <row r="11" spans="2:10" ht="30">
      <c r="B11" s="101" t="s">
        <v>378</v>
      </c>
      <c r="C11" s="28" t="s">
        <v>12</v>
      </c>
      <c r="D11" s="5">
        <v>5</v>
      </c>
      <c r="E11" s="176"/>
      <c r="F11" s="11">
        <f>D11*E11*4</f>
        <v>0</v>
      </c>
      <c r="G11" s="1"/>
      <c r="H11" s="1"/>
      <c r="I11" s="1"/>
      <c r="J11" s="1"/>
    </row>
    <row r="12" spans="2:10" ht="30">
      <c r="B12" s="101" t="s">
        <v>379</v>
      </c>
      <c r="C12" s="28" t="s">
        <v>12</v>
      </c>
      <c r="D12" s="6">
        <v>2</v>
      </c>
      <c r="E12" s="177"/>
      <c r="F12" s="11">
        <f>D12*E12*4</f>
        <v>0</v>
      </c>
      <c r="G12" s="1"/>
      <c r="H12" s="1"/>
      <c r="I12" s="1"/>
      <c r="J12" s="1"/>
    </row>
    <row r="13" spans="2:10" ht="15.75" thickBot="1">
      <c r="B13" s="102" t="s">
        <v>16</v>
      </c>
      <c r="C13" s="97"/>
      <c r="D13" s="13"/>
      <c r="E13" s="164"/>
      <c r="F13" s="17">
        <f>SUM(F11:F12)</f>
        <v>0</v>
      </c>
      <c r="G13" s="1"/>
      <c r="H13" s="1"/>
      <c r="I13" s="1"/>
      <c r="J13" s="1"/>
    </row>
    <row r="14" spans="2:10" ht="19.5" thickBot="1">
      <c r="B14" s="14" t="s">
        <v>13</v>
      </c>
      <c r="C14" s="114"/>
      <c r="D14" s="15"/>
      <c r="E14" s="166"/>
      <c r="F14" s="16">
        <f>SUM(F13,F9)</f>
        <v>0</v>
      </c>
      <c r="G14" s="1"/>
      <c r="H14" s="1"/>
      <c r="I14" s="1"/>
      <c r="J14" s="1"/>
    </row>
    <row r="15" spans="2:10" ht="15">
      <c r="B15" s="1"/>
      <c r="C15" s="29"/>
      <c r="D15" s="1"/>
      <c r="E15" s="1"/>
      <c r="F15" s="1"/>
      <c r="G15" s="1"/>
      <c r="H15" s="1"/>
      <c r="I15" s="1"/>
      <c r="J15" s="1"/>
    </row>
    <row r="16" spans="2:10" ht="15">
      <c r="B16" s="162" t="s">
        <v>320</v>
      </c>
      <c r="C16" s="29"/>
      <c r="D16" s="1"/>
      <c r="E16" s="1"/>
      <c r="F16" s="1"/>
      <c r="G16" s="1"/>
      <c r="H16" s="1"/>
      <c r="I16" s="1"/>
      <c r="J16" s="1"/>
    </row>
    <row r="17" spans="2:10" ht="15">
      <c r="B17" s="1"/>
      <c r="C17" s="29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66.2812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29"/>
      <c r="D1" s="1"/>
      <c r="F1" s="133" t="s">
        <v>36</v>
      </c>
      <c r="G1" s="1"/>
      <c r="H1" s="1"/>
      <c r="I1" s="1"/>
      <c r="J1" s="1"/>
    </row>
    <row r="2" spans="2:10" ht="20.25">
      <c r="B2" s="387" t="s">
        <v>43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103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332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30">
      <c r="B7" s="101" t="s">
        <v>376</v>
      </c>
      <c r="C7" s="28" t="s">
        <v>10</v>
      </c>
      <c r="D7" s="5">
        <v>30</v>
      </c>
      <c r="E7" s="176"/>
      <c r="F7" s="11">
        <f aca="true" t="shared" si="0" ref="F7:F8">D7*E7*4</f>
        <v>0</v>
      </c>
      <c r="G7" s="1"/>
      <c r="H7" s="1"/>
      <c r="I7" s="1"/>
      <c r="J7" s="1"/>
    </row>
    <row r="8" spans="2:10" ht="30">
      <c r="B8" s="101" t="s">
        <v>377</v>
      </c>
      <c r="C8" s="28" t="s">
        <v>10</v>
      </c>
      <c r="D8" s="5">
        <v>6</v>
      </c>
      <c r="E8" s="176"/>
      <c r="F8" s="11">
        <f t="shared" si="0"/>
        <v>0</v>
      </c>
      <c r="G8" s="1"/>
      <c r="H8" s="1"/>
      <c r="I8" s="1"/>
      <c r="J8" s="1"/>
    </row>
    <row r="9" spans="2:10" ht="15.75" thickBot="1">
      <c r="B9" s="104" t="s">
        <v>11</v>
      </c>
      <c r="C9" s="98"/>
      <c r="D9" s="6"/>
      <c r="E9" s="167"/>
      <c r="F9" s="23">
        <f>SUM(F6:F8)</f>
        <v>0</v>
      </c>
      <c r="G9" s="1"/>
      <c r="H9" s="1"/>
      <c r="I9" s="1"/>
      <c r="J9" s="1"/>
    </row>
    <row r="10" spans="2:10" ht="18.75">
      <c r="B10" s="103" t="s">
        <v>15</v>
      </c>
      <c r="C10" s="96"/>
      <c r="D10" s="8"/>
      <c r="E10" s="165"/>
      <c r="F10" s="24"/>
      <c r="G10" s="1"/>
      <c r="H10" s="1"/>
      <c r="I10" s="1"/>
      <c r="J10" s="1"/>
    </row>
    <row r="11" spans="2:10" ht="30">
      <c r="B11" s="101" t="s">
        <v>378</v>
      </c>
      <c r="C11" s="28" t="s">
        <v>12</v>
      </c>
      <c r="D11" s="5">
        <v>1</v>
      </c>
      <c r="E11" s="176"/>
      <c r="F11" s="11">
        <f>D11*E11*4</f>
        <v>0</v>
      </c>
      <c r="G11" s="1"/>
      <c r="H11" s="1"/>
      <c r="I11" s="1"/>
      <c r="J11" s="1"/>
    </row>
    <row r="12" spans="2:10" ht="30.75" thickBot="1">
      <c r="B12" s="105" t="s">
        <v>379</v>
      </c>
      <c r="C12" s="97" t="s">
        <v>12</v>
      </c>
      <c r="D12" s="13">
        <v>1</v>
      </c>
      <c r="E12" s="178"/>
      <c r="F12" s="11">
        <f>D12*E12*4</f>
        <v>0</v>
      </c>
      <c r="G12" s="1"/>
      <c r="H12" s="1"/>
      <c r="I12" s="1"/>
      <c r="J12" s="1"/>
    </row>
    <row r="13" spans="2:10" ht="15.75" thickBot="1">
      <c r="B13" s="106" t="s">
        <v>16</v>
      </c>
      <c r="C13" s="116"/>
      <c r="D13" s="25"/>
      <c r="E13" s="168"/>
      <c r="F13" s="26">
        <f>SUM(F11:F12)</f>
        <v>0</v>
      </c>
      <c r="G13" s="1"/>
      <c r="H13" s="1"/>
      <c r="I13" s="1"/>
      <c r="J13" s="1"/>
    </row>
    <row r="14" spans="2:10" ht="19.5" thickBot="1">
      <c r="B14" s="14" t="s">
        <v>13</v>
      </c>
      <c r="C14" s="114"/>
      <c r="D14" s="15"/>
      <c r="E14" s="166"/>
      <c r="F14" s="16">
        <f>SUM(F13,F9)</f>
        <v>0</v>
      </c>
      <c r="G14" s="1"/>
      <c r="H14" s="1"/>
      <c r="I14" s="1"/>
      <c r="J14" s="1"/>
    </row>
    <row r="15" spans="2:10" ht="15">
      <c r="B15" s="1"/>
      <c r="C15" s="29"/>
      <c r="D15" s="1"/>
      <c r="E15" s="1"/>
      <c r="F15" s="1"/>
      <c r="G15" s="1"/>
      <c r="H15" s="1"/>
      <c r="I15" s="1"/>
      <c r="J15" s="1"/>
    </row>
    <row r="16" spans="2:10" ht="15">
      <c r="B16" s="162" t="s">
        <v>320</v>
      </c>
      <c r="C16" s="29"/>
      <c r="D16" s="1"/>
      <c r="E16" s="1"/>
      <c r="F16" s="1"/>
      <c r="G16" s="1"/>
      <c r="H16" s="1"/>
      <c r="I16" s="1"/>
      <c r="J16" s="1"/>
    </row>
    <row r="17" spans="2:10" ht="15">
      <c r="B17" s="1"/>
      <c r="C17" s="29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 topLeftCell="A7">
      <selection activeCell="E24" sqref="E24:E25"/>
    </sheetView>
  </sheetViews>
  <sheetFormatPr defaultColWidth="9.140625" defaultRowHeight="15"/>
  <cols>
    <col min="1" max="1" width="2.8515625" style="0" customWidth="1"/>
    <col min="2" max="2" width="71.710937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1:10" ht="15.75" thickBot="1">
      <c r="A1" s="163"/>
      <c r="B1" s="1" t="s">
        <v>101</v>
      </c>
      <c r="C1" s="29"/>
      <c r="D1" s="1"/>
      <c r="F1" s="133" t="s">
        <v>35</v>
      </c>
      <c r="G1" s="1"/>
      <c r="H1" s="1"/>
      <c r="I1" s="1"/>
      <c r="J1" s="1"/>
    </row>
    <row r="2" spans="2:10" ht="20.25">
      <c r="B2" s="387" t="s">
        <v>44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7" t="s">
        <v>7</v>
      </c>
      <c r="C5" s="96"/>
      <c r="D5" s="8"/>
      <c r="E5" s="8"/>
      <c r="F5" s="9"/>
      <c r="G5" s="1"/>
      <c r="H5" s="1"/>
      <c r="I5" s="1"/>
      <c r="J5" s="1"/>
    </row>
    <row r="6" spans="2:10" ht="30">
      <c r="B6" s="41" t="s">
        <v>354</v>
      </c>
      <c r="C6" s="121" t="s">
        <v>8</v>
      </c>
      <c r="D6" s="39">
        <v>1</v>
      </c>
      <c r="E6" s="214"/>
      <c r="F6" s="11">
        <f>D6*E6*4</f>
        <v>0</v>
      </c>
      <c r="G6" s="1"/>
      <c r="H6" s="1"/>
      <c r="I6" s="1"/>
      <c r="J6" s="1"/>
    </row>
    <row r="7" spans="2:10" ht="15">
      <c r="B7" s="38" t="s">
        <v>355</v>
      </c>
      <c r="C7" s="121" t="s">
        <v>8</v>
      </c>
      <c r="D7" s="39">
        <v>1</v>
      </c>
      <c r="E7" s="214"/>
      <c r="F7" s="11">
        <f aca="true" t="shared" si="0" ref="F7:F21">D7*E7*4</f>
        <v>0</v>
      </c>
      <c r="G7" s="1"/>
      <c r="H7" s="1"/>
      <c r="I7" s="1"/>
      <c r="J7" s="1"/>
    </row>
    <row r="8" spans="2:10" ht="15">
      <c r="B8" s="38" t="s">
        <v>356</v>
      </c>
      <c r="C8" s="121" t="s">
        <v>8</v>
      </c>
      <c r="D8" s="39">
        <v>1</v>
      </c>
      <c r="E8" s="214"/>
      <c r="F8" s="11">
        <f t="shared" si="0"/>
        <v>0</v>
      </c>
      <c r="G8" s="1"/>
      <c r="H8" s="1"/>
      <c r="I8" s="1"/>
      <c r="J8" s="1"/>
    </row>
    <row r="9" spans="2:10" ht="15">
      <c r="B9" s="38" t="s">
        <v>357</v>
      </c>
      <c r="C9" s="121" t="s">
        <v>8</v>
      </c>
      <c r="D9" s="39">
        <v>12</v>
      </c>
      <c r="E9" s="214"/>
      <c r="F9" s="11">
        <f t="shared" si="0"/>
        <v>0</v>
      </c>
      <c r="G9" s="1"/>
      <c r="H9" s="1"/>
      <c r="I9" s="1"/>
      <c r="J9" s="1"/>
    </row>
    <row r="10" spans="2:10" ht="30">
      <c r="B10" s="41" t="s">
        <v>358</v>
      </c>
      <c r="C10" s="121" t="s">
        <v>8</v>
      </c>
      <c r="D10" s="39">
        <v>1</v>
      </c>
      <c r="E10" s="214"/>
      <c r="F10" s="11">
        <f t="shared" si="0"/>
        <v>0</v>
      </c>
      <c r="G10" s="1"/>
      <c r="H10" s="1"/>
      <c r="I10" s="1"/>
      <c r="J10" s="1"/>
    </row>
    <row r="11" spans="2:10" ht="30">
      <c r="B11" s="41" t="s">
        <v>359</v>
      </c>
      <c r="C11" s="121" t="s">
        <v>8</v>
      </c>
      <c r="D11" s="39">
        <v>1</v>
      </c>
      <c r="E11" s="214"/>
      <c r="F11" s="11">
        <f t="shared" si="0"/>
        <v>0</v>
      </c>
      <c r="G11" s="1"/>
      <c r="H11" s="1"/>
      <c r="I11" s="1"/>
      <c r="J11" s="1"/>
    </row>
    <row r="12" spans="2:10" ht="30">
      <c r="B12" s="41" t="s">
        <v>360</v>
      </c>
      <c r="C12" s="121" t="s">
        <v>8</v>
      </c>
      <c r="D12" s="39">
        <v>1</v>
      </c>
      <c r="E12" s="214"/>
      <c r="F12" s="11">
        <f t="shared" si="0"/>
        <v>0</v>
      </c>
      <c r="G12" s="1"/>
      <c r="H12" s="1"/>
      <c r="I12" s="1"/>
      <c r="J12" s="1"/>
    </row>
    <row r="13" spans="2:10" ht="30">
      <c r="B13" s="41" t="s">
        <v>361</v>
      </c>
      <c r="C13" s="121" t="s">
        <v>8</v>
      </c>
      <c r="D13" s="39">
        <v>1</v>
      </c>
      <c r="E13" s="214"/>
      <c r="F13" s="11">
        <f t="shared" si="0"/>
        <v>0</v>
      </c>
      <c r="G13" s="1"/>
      <c r="H13" s="1"/>
      <c r="I13" s="1"/>
      <c r="J13" s="1"/>
    </row>
    <row r="14" spans="2:10" ht="30">
      <c r="B14" s="41" t="s">
        <v>362</v>
      </c>
      <c r="C14" s="121" t="s">
        <v>8</v>
      </c>
      <c r="D14" s="39">
        <v>2</v>
      </c>
      <c r="E14" s="214"/>
      <c r="F14" s="11">
        <f t="shared" si="0"/>
        <v>0</v>
      </c>
      <c r="G14" s="1"/>
      <c r="H14" s="1"/>
      <c r="I14" s="1"/>
      <c r="J14" s="1"/>
    </row>
    <row r="15" spans="2:10" ht="30">
      <c r="B15" s="41" t="s">
        <v>363</v>
      </c>
      <c r="C15" s="121" t="s">
        <v>8</v>
      </c>
      <c r="D15" s="40">
        <v>1</v>
      </c>
      <c r="E15" s="214"/>
      <c r="F15" s="11">
        <f t="shared" si="0"/>
        <v>0</v>
      </c>
      <c r="G15" s="1"/>
      <c r="H15" s="1"/>
      <c r="I15" s="1"/>
      <c r="J15" s="1"/>
    </row>
    <row r="16" spans="2:10" ht="30">
      <c r="B16" s="41" t="s">
        <v>364</v>
      </c>
      <c r="C16" s="121" t="s">
        <v>8</v>
      </c>
      <c r="D16" s="39">
        <v>2</v>
      </c>
      <c r="E16" s="214"/>
      <c r="F16" s="11">
        <f t="shared" si="0"/>
        <v>0</v>
      </c>
      <c r="G16" s="1"/>
      <c r="H16" s="1"/>
      <c r="I16" s="1"/>
      <c r="J16" s="1"/>
    </row>
    <row r="17" spans="2:10" ht="15">
      <c r="B17" s="41" t="s">
        <v>365</v>
      </c>
      <c r="C17" s="121" t="s">
        <v>8</v>
      </c>
      <c r="D17" s="39">
        <v>1</v>
      </c>
      <c r="E17" s="214"/>
      <c r="F17" s="11">
        <f t="shared" si="0"/>
        <v>0</v>
      </c>
      <c r="G17" s="1"/>
      <c r="H17" s="1"/>
      <c r="I17" s="1"/>
      <c r="J17" s="1"/>
    </row>
    <row r="18" spans="2:10" ht="30">
      <c r="B18" s="41" t="s">
        <v>366</v>
      </c>
      <c r="C18" s="121" t="s">
        <v>8</v>
      </c>
      <c r="D18" s="39">
        <v>1</v>
      </c>
      <c r="E18" s="214"/>
      <c r="F18" s="11">
        <f t="shared" si="0"/>
        <v>0</v>
      </c>
      <c r="G18" s="1"/>
      <c r="H18" s="1"/>
      <c r="I18" s="1"/>
      <c r="J18" s="1"/>
    </row>
    <row r="19" spans="2:10" ht="15">
      <c r="B19" s="41" t="s">
        <v>367</v>
      </c>
      <c r="C19" s="121" t="s">
        <v>8</v>
      </c>
      <c r="D19" s="39">
        <v>12</v>
      </c>
      <c r="E19" s="214"/>
      <c r="F19" s="11">
        <f t="shared" si="0"/>
        <v>0</v>
      </c>
      <c r="G19" s="1"/>
      <c r="H19" s="1"/>
      <c r="I19" s="1"/>
      <c r="J19" s="1"/>
    </row>
    <row r="20" spans="2:10" ht="30">
      <c r="B20" s="131" t="s">
        <v>376</v>
      </c>
      <c r="C20" s="28" t="s">
        <v>10</v>
      </c>
      <c r="D20" s="39">
        <v>30</v>
      </c>
      <c r="E20" s="214"/>
      <c r="F20" s="11">
        <f t="shared" si="0"/>
        <v>0</v>
      </c>
      <c r="G20" s="1"/>
      <c r="H20" s="1"/>
      <c r="I20" s="1"/>
      <c r="J20" s="1"/>
    </row>
    <row r="21" spans="2:10" ht="30">
      <c r="B21" s="131" t="s">
        <v>377</v>
      </c>
      <c r="C21" s="28" t="s">
        <v>10</v>
      </c>
      <c r="D21" s="39">
        <v>6</v>
      </c>
      <c r="E21" s="214"/>
      <c r="F21" s="11">
        <f t="shared" si="0"/>
        <v>0</v>
      </c>
      <c r="G21" s="1"/>
      <c r="H21" s="1"/>
      <c r="I21" s="1"/>
      <c r="J21" s="1"/>
    </row>
    <row r="22" spans="2:10" ht="15.75" thickBot="1">
      <c r="B22" s="104" t="s">
        <v>11</v>
      </c>
      <c r="C22" s="98"/>
      <c r="D22" s="6"/>
      <c r="E22" s="167"/>
      <c r="F22" s="23">
        <f>SUM(F6:F21)</f>
        <v>0</v>
      </c>
      <c r="G22" s="1"/>
      <c r="H22" s="1"/>
      <c r="I22" s="1"/>
      <c r="J22" s="1"/>
    </row>
    <row r="23" spans="2:10" ht="18.75">
      <c r="B23" s="103" t="s">
        <v>15</v>
      </c>
      <c r="C23" s="96"/>
      <c r="D23" s="8"/>
      <c r="E23" s="165"/>
      <c r="F23" s="24"/>
      <c r="G23" s="1"/>
      <c r="H23" s="1"/>
      <c r="I23" s="1"/>
      <c r="J23" s="1"/>
    </row>
    <row r="24" spans="2:10" ht="30">
      <c r="B24" s="101" t="s">
        <v>378</v>
      </c>
      <c r="C24" s="28" t="s">
        <v>12</v>
      </c>
      <c r="D24" s="5">
        <v>1</v>
      </c>
      <c r="E24" s="176"/>
      <c r="F24" s="11">
        <f>D24*E24*4</f>
        <v>0</v>
      </c>
      <c r="G24" s="1"/>
      <c r="H24" s="1"/>
      <c r="I24" s="1"/>
      <c r="J24" s="1"/>
    </row>
    <row r="25" spans="2:10" ht="30">
      <c r="B25" s="101" t="s">
        <v>379</v>
      </c>
      <c r="C25" s="28" t="s">
        <v>12</v>
      </c>
      <c r="D25" s="6">
        <v>1</v>
      </c>
      <c r="E25" s="177"/>
      <c r="F25" s="11">
        <f>D25*E25*4</f>
        <v>0</v>
      </c>
      <c r="G25" s="1"/>
      <c r="H25" s="1"/>
      <c r="I25" s="1"/>
      <c r="J25" s="1"/>
    </row>
    <row r="26" spans="2:10" ht="15.75" thickBot="1">
      <c r="B26" s="102" t="s">
        <v>16</v>
      </c>
      <c r="C26" s="97"/>
      <c r="D26" s="13"/>
      <c r="E26" s="164"/>
      <c r="F26" s="17">
        <f>SUM(F24:F25)</f>
        <v>0</v>
      </c>
      <c r="G26" s="1"/>
      <c r="H26" s="1"/>
      <c r="I26" s="1"/>
      <c r="J26" s="1"/>
    </row>
    <row r="27" spans="2:10" ht="19.5" thickBot="1">
      <c r="B27" s="14" t="s">
        <v>13</v>
      </c>
      <c r="C27" s="114"/>
      <c r="D27" s="15"/>
      <c r="E27" s="166"/>
      <c r="F27" s="16">
        <f>SUM(F26,F22)</f>
        <v>0</v>
      </c>
      <c r="G27" s="1"/>
      <c r="H27" s="1"/>
      <c r="I27" s="1"/>
      <c r="J27" s="1"/>
    </row>
    <row r="28" spans="2:10" ht="15">
      <c r="B28" s="1"/>
      <c r="C28" s="29"/>
      <c r="D28" s="1"/>
      <c r="E28" s="1"/>
      <c r="F28" s="1"/>
      <c r="G28" s="1"/>
      <c r="H28" s="1"/>
      <c r="I28" s="1"/>
      <c r="J28" s="1"/>
    </row>
    <row r="29" spans="2:10" ht="15">
      <c r="B29" s="162" t="s">
        <v>320</v>
      </c>
      <c r="C29" s="29"/>
      <c r="D29" s="1"/>
      <c r="E29" s="1"/>
      <c r="F29" s="1"/>
      <c r="G29" s="1"/>
      <c r="H29" s="1"/>
      <c r="I29" s="1"/>
      <c r="J29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workbookViewId="0" topLeftCell="A1">
      <selection activeCell="E17" sqref="E17:E18"/>
    </sheetView>
  </sheetViews>
  <sheetFormatPr defaultColWidth="9.140625" defaultRowHeight="15"/>
  <cols>
    <col min="1" max="1" width="2.8515625" style="0" customWidth="1"/>
    <col min="2" max="2" width="66.42187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29"/>
      <c r="D1" s="1"/>
      <c r="F1" s="133" t="s">
        <v>34</v>
      </c>
      <c r="G1" s="1"/>
      <c r="H1" s="1"/>
      <c r="I1" s="1"/>
      <c r="J1" s="1"/>
    </row>
    <row r="2" spans="2:10" ht="20.25">
      <c r="B2" s="387" t="s">
        <v>45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" customHeight="1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103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332</v>
      </c>
      <c r="C6" s="28" t="s">
        <v>8</v>
      </c>
      <c r="D6" s="5">
        <v>2</v>
      </c>
      <c r="E6" s="176"/>
      <c r="F6" s="11">
        <f>D6*E6*4</f>
        <v>0</v>
      </c>
      <c r="G6" s="1"/>
      <c r="H6" s="1"/>
      <c r="I6" s="1"/>
      <c r="J6" s="1"/>
    </row>
    <row r="7" spans="2:10" ht="15">
      <c r="B7" s="101" t="s">
        <v>397</v>
      </c>
      <c r="C7" s="121" t="s">
        <v>46</v>
      </c>
      <c r="D7" s="39">
        <v>8</v>
      </c>
      <c r="E7" s="176"/>
      <c r="F7" s="11">
        <f aca="true" t="shared" si="0" ref="F7:F14">D7*E7*4</f>
        <v>0</v>
      </c>
      <c r="G7" s="1"/>
      <c r="H7" s="1"/>
      <c r="I7" s="1"/>
      <c r="J7" s="1"/>
    </row>
    <row r="8" spans="2:10" ht="15">
      <c r="B8" s="101" t="s">
        <v>398</v>
      </c>
      <c r="C8" s="121" t="s">
        <v>46</v>
      </c>
      <c r="D8" s="39">
        <v>8</v>
      </c>
      <c r="E8" s="176"/>
      <c r="F8" s="11">
        <f t="shared" si="0"/>
        <v>0</v>
      </c>
      <c r="G8" s="1"/>
      <c r="H8" s="1"/>
      <c r="I8" s="1"/>
      <c r="J8" s="1"/>
    </row>
    <row r="9" spans="2:10" ht="15">
      <c r="B9" s="101" t="s">
        <v>368</v>
      </c>
      <c r="C9" s="121" t="s">
        <v>46</v>
      </c>
      <c r="D9" s="39">
        <v>290</v>
      </c>
      <c r="E9" s="176"/>
      <c r="F9" s="11">
        <f t="shared" si="0"/>
        <v>0</v>
      </c>
      <c r="G9" s="1"/>
      <c r="H9" s="1"/>
      <c r="I9" s="1"/>
      <c r="J9" s="1"/>
    </row>
    <row r="10" spans="2:10" ht="15">
      <c r="B10" s="101" t="s">
        <v>399</v>
      </c>
      <c r="C10" s="121" t="s">
        <v>385</v>
      </c>
      <c r="D10" s="39">
        <v>10</v>
      </c>
      <c r="E10" s="176"/>
      <c r="F10" s="11">
        <f t="shared" si="0"/>
        <v>0</v>
      </c>
      <c r="G10" s="1"/>
      <c r="H10" s="1"/>
      <c r="I10" s="1"/>
      <c r="J10" s="1"/>
    </row>
    <row r="11" spans="2:10" ht="15">
      <c r="B11" s="101" t="s">
        <v>400</v>
      </c>
      <c r="C11" s="121" t="s">
        <v>385</v>
      </c>
      <c r="D11" s="39">
        <v>10</v>
      </c>
      <c r="E11" s="176"/>
      <c r="F11" s="11">
        <f t="shared" si="0"/>
        <v>0</v>
      </c>
      <c r="G11" s="1"/>
      <c r="H11" s="1"/>
      <c r="I11" s="1"/>
      <c r="J11" s="1"/>
    </row>
    <row r="12" spans="2:10" ht="15">
      <c r="B12" s="101" t="s">
        <v>369</v>
      </c>
      <c r="C12" s="121" t="s">
        <v>8</v>
      </c>
      <c r="D12" s="39">
        <v>1</v>
      </c>
      <c r="E12" s="176"/>
      <c r="F12" s="11">
        <f t="shared" si="0"/>
        <v>0</v>
      </c>
      <c r="G12" s="1"/>
      <c r="H12" s="1"/>
      <c r="I12" s="1"/>
      <c r="J12" s="1"/>
    </row>
    <row r="13" spans="2:10" ht="30">
      <c r="B13" s="101" t="s">
        <v>376</v>
      </c>
      <c r="C13" s="28" t="s">
        <v>10</v>
      </c>
      <c r="D13" s="5">
        <v>30</v>
      </c>
      <c r="E13" s="176"/>
      <c r="F13" s="11">
        <f t="shared" si="0"/>
        <v>0</v>
      </c>
      <c r="G13" s="1"/>
      <c r="H13" s="1"/>
      <c r="I13" s="1"/>
      <c r="J13" s="1"/>
    </row>
    <row r="14" spans="2:10" ht="30">
      <c r="B14" s="101" t="s">
        <v>377</v>
      </c>
      <c r="C14" s="28" t="s">
        <v>10</v>
      </c>
      <c r="D14" s="5">
        <v>6</v>
      </c>
      <c r="E14" s="176"/>
      <c r="F14" s="11">
        <f t="shared" si="0"/>
        <v>0</v>
      </c>
      <c r="G14" s="1"/>
      <c r="H14" s="1"/>
      <c r="I14" s="1"/>
      <c r="J14" s="1"/>
    </row>
    <row r="15" spans="2:10" ht="15.75" thickBot="1">
      <c r="B15" s="104" t="s">
        <v>11</v>
      </c>
      <c r="C15" s="98"/>
      <c r="D15" s="6"/>
      <c r="E15" s="167"/>
      <c r="F15" s="23">
        <f>SUM(F6:F14)</f>
        <v>0</v>
      </c>
      <c r="G15" s="1"/>
      <c r="H15" s="1"/>
      <c r="I15" s="1"/>
      <c r="J15" s="1"/>
    </row>
    <row r="16" spans="2:10" ht="18.75">
      <c r="B16" s="103" t="s">
        <v>15</v>
      </c>
      <c r="C16" s="96"/>
      <c r="D16" s="8"/>
      <c r="E16" s="165"/>
      <c r="F16" s="24"/>
      <c r="G16" s="1"/>
      <c r="H16" s="1"/>
      <c r="I16" s="1"/>
      <c r="J16" s="1"/>
    </row>
    <row r="17" spans="2:10" ht="30">
      <c r="B17" s="101" t="s">
        <v>378</v>
      </c>
      <c r="C17" s="28" t="s">
        <v>12</v>
      </c>
      <c r="D17" s="5">
        <v>5</v>
      </c>
      <c r="E17" s="176"/>
      <c r="F17" s="11">
        <f>D17*E17*4</f>
        <v>0</v>
      </c>
      <c r="G17" s="1"/>
      <c r="H17" s="1"/>
      <c r="I17" s="1"/>
      <c r="J17" s="1"/>
    </row>
    <row r="18" spans="2:10" ht="30">
      <c r="B18" s="101" t="s">
        <v>379</v>
      </c>
      <c r="C18" s="28" t="s">
        <v>12</v>
      </c>
      <c r="D18" s="6">
        <v>1</v>
      </c>
      <c r="E18" s="177"/>
      <c r="F18" s="11">
        <f>D18*E18*4</f>
        <v>0</v>
      </c>
      <c r="G18" s="1"/>
      <c r="H18" s="1"/>
      <c r="I18" s="1"/>
      <c r="J18" s="1"/>
    </row>
    <row r="19" spans="2:10" ht="15.75" thickBot="1">
      <c r="B19" s="102" t="s">
        <v>16</v>
      </c>
      <c r="C19" s="97"/>
      <c r="D19" s="13"/>
      <c r="E19" s="164"/>
      <c r="F19" s="17">
        <f>SUM(F17:F18)</f>
        <v>0</v>
      </c>
      <c r="G19" s="1"/>
      <c r="H19" s="1"/>
      <c r="I19" s="1"/>
      <c r="J19" s="1"/>
    </row>
    <row r="20" spans="2:10" ht="19.5" thickBot="1">
      <c r="B20" s="14" t="s">
        <v>13</v>
      </c>
      <c r="C20" s="114"/>
      <c r="D20" s="15"/>
      <c r="E20" s="166"/>
      <c r="F20" s="16">
        <f>SUM(F19,F15)</f>
        <v>0</v>
      </c>
      <c r="G20" s="1"/>
      <c r="H20" s="1"/>
      <c r="I20" s="1"/>
      <c r="J20" s="1"/>
    </row>
    <row r="21" spans="2:10" ht="15">
      <c r="B21" s="1"/>
      <c r="C21" s="29"/>
      <c r="D21" s="1"/>
      <c r="E21" s="1"/>
      <c r="F21" s="1"/>
      <c r="G21" s="1"/>
      <c r="H21" s="1"/>
      <c r="I21" s="1"/>
      <c r="J21" s="1"/>
    </row>
    <row r="22" spans="2:10" ht="15">
      <c r="B22" s="162" t="s">
        <v>320</v>
      </c>
      <c r="C22" s="29"/>
      <c r="D22" s="1"/>
      <c r="E22" s="1"/>
      <c r="F22" s="1"/>
      <c r="G22" s="1"/>
      <c r="H22" s="1"/>
      <c r="I22" s="1"/>
      <c r="J22" s="1"/>
    </row>
    <row r="23" spans="2:10" ht="15">
      <c r="B23" s="1"/>
      <c r="C23" s="29"/>
      <c r="D23" s="1"/>
      <c r="E23" s="1"/>
      <c r="F23" s="1"/>
      <c r="G23" s="1"/>
      <c r="H23" s="1"/>
      <c r="I23" s="1"/>
      <c r="J23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workbookViewId="0" topLeftCell="A67">
      <selection activeCell="I94" sqref="I94"/>
    </sheetView>
  </sheetViews>
  <sheetFormatPr defaultColWidth="9.140625" defaultRowHeight="15"/>
  <cols>
    <col min="1" max="1" width="68.8515625" style="1" customWidth="1"/>
    <col min="2" max="2" width="11.28125" style="1" customWidth="1"/>
    <col min="3" max="3" width="9.140625" style="1" customWidth="1"/>
    <col min="4" max="4" width="9.57421875" style="1" customWidth="1"/>
    <col min="5" max="5" width="13.00390625" style="1" customWidth="1"/>
    <col min="6" max="6" width="17.8515625" style="1" customWidth="1"/>
    <col min="7" max="16384" width="9.140625" style="1" customWidth="1"/>
  </cols>
  <sheetData>
    <row r="1" spans="1:6" ht="16.5" thickBot="1">
      <c r="A1" s="19" t="s">
        <v>101</v>
      </c>
      <c r="B1" s="29"/>
      <c r="F1" s="50" t="s">
        <v>47</v>
      </c>
    </row>
    <row r="2" spans="1:6" ht="18.75">
      <c r="A2" s="431" t="s">
        <v>386</v>
      </c>
      <c r="B2" s="432"/>
      <c r="C2" s="432"/>
      <c r="D2" s="432"/>
      <c r="E2" s="432"/>
      <c r="F2" s="433"/>
    </row>
    <row r="3" spans="1:6" ht="15.75" thickBot="1">
      <c r="A3" s="434" t="s">
        <v>48</v>
      </c>
      <c r="B3" s="435"/>
      <c r="C3" s="435"/>
      <c r="D3" s="435"/>
      <c r="E3" s="435"/>
      <c r="F3" s="436"/>
    </row>
    <row r="4" spans="1:6" ht="15.75" thickBot="1">
      <c r="A4" s="30"/>
      <c r="B4" s="30"/>
      <c r="C4" s="30"/>
      <c r="D4" s="30"/>
      <c r="E4" s="30"/>
      <c r="F4" s="30"/>
    </row>
    <row r="5" spans="1:6" ht="15" customHeight="1">
      <c r="A5" s="417" t="s">
        <v>49</v>
      </c>
      <c r="B5" s="420" t="s">
        <v>50</v>
      </c>
      <c r="C5" s="423" t="s">
        <v>3</v>
      </c>
      <c r="D5" s="420" t="s">
        <v>51</v>
      </c>
      <c r="E5" s="420" t="s">
        <v>52</v>
      </c>
      <c r="F5" s="428" t="s">
        <v>53</v>
      </c>
    </row>
    <row r="6" spans="1:6" ht="15">
      <c r="A6" s="418"/>
      <c r="B6" s="421"/>
      <c r="C6" s="424"/>
      <c r="D6" s="426"/>
      <c r="E6" s="426"/>
      <c r="F6" s="429"/>
    </row>
    <row r="7" spans="1:6" ht="15.75" thickBot="1">
      <c r="A7" s="419"/>
      <c r="B7" s="422"/>
      <c r="C7" s="425"/>
      <c r="D7" s="427"/>
      <c r="E7" s="427"/>
      <c r="F7" s="430"/>
    </row>
    <row r="8" spans="1:6" ht="15">
      <c r="A8" s="51" t="s">
        <v>103</v>
      </c>
      <c r="B8" s="52"/>
      <c r="C8" s="53"/>
      <c r="D8" s="53"/>
      <c r="E8" s="53"/>
      <c r="F8" s="54"/>
    </row>
    <row r="9" spans="1:6" ht="15">
      <c r="A9" s="55" t="s">
        <v>104</v>
      </c>
      <c r="B9" s="31"/>
      <c r="C9" s="32"/>
      <c r="D9" s="32"/>
      <c r="E9" s="32"/>
      <c r="F9" s="33"/>
    </row>
    <row r="10" spans="1:6" ht="15">
      <c r="A10" s="55" t="s">
        <v>105</v>
      </c>
      <c r="B10" s="56">
        <v>850.35</v>
      </c>
      <c r="C10" s="34" t="s">
        <v>238</v>
      </c>
      <c r="D10" s="57">
        <v>21</v>
      </c>
      <c r="E10" s="215"/>
      <c r="F10" s="35">
        <f>(B10*D10)*E10</f>
        <v>0</v>
      </c>
    </row>
    <row r="11" spans="1:6" ht="15">
      <c r="A11" s="55"/>
      <c r="B11" s="34">
        <v>76.96</v>
      </c>
      <c r="C11" s="34" t="s">
        <v>238</v>
      </c>
      <c r="D11" s="58">
        <v>4.2</v>
      </c>
      <c r="E11" s="215"/>
      <c r="F11" s="35">
        <f>(B11*D11)*E11</f>
        <v>0</v>
      </c>
    </row>
    <row r="12" spans="1:6" ht="15">
      <c r="A12" s="55"/>
      <c r="B12" s="59">
        <v>31.41</v>
      </c>
      <c r="C12" s="34" t="s">
        <v>238</v>
      </c>
      <c r="D12" s="57">
        <v>1</v>
      </c>
      <c r="E12" s="215"/>
      <c r="F12" s="35">
        <f>(B12*D12)*E12</f>
        <v>0</v>
      </c>
    </row>
    <row r="13" spans="1:6" ht="15">
      <c r="A13" s="144" t="s">
        <v>106</v>
      </c>
      <c r="B13" s="34"/>
      <c r="C13" s="34"/>
      <c r="D13" s="57"/>
      <c r="E13" s="60"/>
      <c r="F13" s="35"/>
    </row>
    <row r="14" spans="1:6" ht="15">
      <c r="A14" s="55" t="s">
        <v>105</v>
      </c>
      <c r="B14" s="34">
        <v>198.58</v>
      </c>
      <c r="C14" s="34" t="s">
        <v>238</v>
      </c>
      <c r="D14" s="57">
        <v>21</v>
      </c>
      <c r="E14" s="215"/>
      <c r="F14" s="35">
        <f>(B14*D14)*E14</f>
        <v>0</v>
      </c>
    </row>
    <row r="15" spans="1:6" ht="15">
      <c r="A15" s="55"/>
      <c r="B15" s="34">
        <v>72.05</v>
      </c>
      <c r="C15" s="34" t="s">
        <v>238</v>
      </c>
      <c r="D15" s="61">
        <v>4.2</v>
      </c>
      <c r="E15" s="215"/>
      <c r="F15" s="35">
        <f>(B15*D15)*E15</f>
        <v>0</v>
      </c>
    </row>
    <row r="16" spans="1:6" ht="15">
      <c r="A16" s="62" t="s">
        <v>107</v>
      </c>
      <c r="B16" s="34">
        <v>101.9</v>
      </c>
      <c r="C16" s="34" t="s">
        <v>238</v>
      </c>
      <c r="D16" s="57">
        <v>21</v>
      </c>
      <c r="E16" s="215"/>
      <c r="F16" s="35">
        <f>(B16*D16)*E16</f>
        <v>0</v>
      </c>
    </row>
    <row r="17" spans="1:6" ht="15">
      <c r="A17" s="62" t="s">
        <v>108</v>
      </c>
      <c r="B17" s="34">
        <v>577.76</v>
      </c>
      <c r="C17" s="34" t="s">
        <v>238</v>
      </c>
      <c r="D17" s="57">
        <v>21</v>
      </c>
      <c r="E17" s="215"/>
      <c r="F17" s="35">
        <f>(B17*D17)*E17</f>
        <v>0</v>
      </c>
    </row>
    <row r="18" spans="1:6" ht="15">
      <c r="A18" s="62" t="s">
        <v>109</v>
      </c>
      <c r="B18" s="34"/>
      <c r="C18" s="34"/>
      <c r="D18" s="57"/>
      <c r="E18" s="60"/>
      <c r="F18" s="35"/>
    </row>
    <row r="19" spans="1:6" ht="15">
      <c r="A19" s="62" t="s">
        <v>107</v>
      </c>
      <c r="B19" s="34">
        <v>8.51</v>
      </c>
      <c r="C19" s="34" t="s">
        <v>238</v>
      </c>
      <c r="D19" s="57">
        <v>21</v>
      </c>
      <c r="E19" s="215"/>
      <c r="F19" s="35">
        <f>(B19*D19)*E19</f>
        <v>0</v>
      </c>
    </row>
    <row r="20" spans="1:6" ht="15">
      <c r="A20" s="62" t="s">
        <v>108</v>
      </c>
      <c r="B20" s="34">
        <v>277.43</v>
      </c>
      <c r="C20" s="34" t="s">
        <v>238</v>
      </c>
      <c r="D20" s="57">
        <v>21</v>
      </c>
      <c r="E20" s="215"/>
      <c r="F20" s="35">
        <f>(B20*D20)*E20</f>
        <v>0</v>
      </c>
    </row>
    <row r="21" spans="1:6" ht="15">
      <c r="A21" s="62" t="s">
        <v>110</v>
      </c>
      <c r="B21" s="34"/>
      <c r="C21" s="34"/>
      <c r="D21" s="57"/>
      <c r="E21" s="60"/>
      <c r="F21" s="35"/>
    </row>
    <row r="22" spans="1:6" ht="15">
      <c r="A22" s="62" t="s">
        <v>105</v>
      </c>
      <c r="B22" s="34">
        <v>204.66</v>
      </c>
      <c r="C22" s="34" t="s">
        <v>238</v>
      </c>
      <c r="D22" s="57">
        <v>21</v>
      </c>
      <c r="E22" s="215"/>
      <c r="F22" s="35">
        <f aca="true" t="shared" si="0" ref="F22:F27">(B22*D22)*E22</f>
        <v>0</v>
      </c>
    </row>
    <row r="23" spans="1:6" ht="15">
      <c r="A23" s="62"/>
      <c r="B23" s="34">
        <v>49.71</v>
      </c>
      <c r="C23" s="34" t="s">
        <v>238</v>
      </c>
      <c r="D23" s="58">
        <v>4.2</v>
      </c>
      <c r="E23" s="215"/>
      <c r="F23" s="35">
        <f t="shared" si="0"/>
        <v>0</v>
      </c>
    </row>
    <row r="24" spans="1:6" ht="15">
      <c r="A24" s="62"/>
      <c r="B24" s="34">
        <v>20.34</v>
      </c>
      <c r="C24" s="34" t="s">
        <v>238</v>
      </c>
      <c r="D24" s="58">
        <v>2.1</v>
      </c>
      <c r="E24" s="215"/>
      <c r="F24" s="35">
        <f t="shared" si="0"/>
        <v>0</v>
      </c>
    </row>
    <row r="25" spans="1:6" ht="15">
      <c r="A25" s="62" t="s">
        <v>107</v>
      </c>
      <c r="B25" s="34">
        <v>54.03</v>
      </c>
      <c r="C25" s="34" t="s">
        <v>238</v>
      </c>
      <c r="D25" s="57">
        <v>21</v>
      </c>
      <c r="E25" s="215"/>
      <c r="F25" s="35">
        <f t="shared" si="0"/>
        <v>0</v>
      </c>
    </row>
    <row r="26" spans="1:6" ht="15">
      <c r="A26" s="62" t="s">
        <v>108</v>
      </c>
      <c r="B26" s="34">
        <v>41.99</v>
      </c>
      <c r="C26" s="34" t="s">
        <v>238</v>
      </c>
      <c r="D26" s="57">
        <v>21</v>
      </c>
      <c r="E26" s="215"/>
      <c r="F26" s="35">
        <f t="shared" si="0"/>
        <v>0</v>
      </c>
    </row>
    <row r="27" spans="1:6" ht="15">
      <c r="A27" s="62" t="s">
        <v>111</v>
      </c>
      <c r="B27" s="34">
        <v>44.54</v>
      </c>
      <c r="C27" s="34" t="s">
        <v>238</v>
      </c>
      <c r="D27" s="34">
        <v>0.17</v>
      </c>
      <c r="E27" s="215"/>
      <c r="F27" s="35">
        <f t="shared" si="0"/>
        <v>0</v>
      </c>
    </row>
    <row r="28" spans="1:6" ht="15">
      <c r="A28" s="62" t="s">
        <v>112</v>
      </c>
      <c r="B28" s="34"/>
      <c r="C28" s="34"/>
      <c r="D28" s="57"/>
      <c r="E28" s="60"/>
      <c r="F28" s="35"/>
    </row>
    <row r="29" spans="1:6" ht="15">
      <c r="A29" s="62" t="s">
        <v>108</v>
      </c>
      <c r="B29" s="34">
        <v>10.03</v>
      </c>
      <c r="C29" s="34" t="s">
        <v>238</v>
      </c>
      <c r="D29" s="57">
        <v>21</v>
      </c>
      <c r="E29" s="215"/>
      <c r="F29" s="35">
        <f>(B29*D29)*E29</f>
        <v>0</v>
      </c>
    </row>
    <row r="30" spans="1:6" ht="15">
      <c r="A30" s="144" t="s">
        <v>113</v>
      </c>
      <c r="B30" s="34"/>
      <c r="C30" s="34"/>
      <c r="D30" s="57"/>
      <c r="E30" s="60"/>
      <c r="F30" s="35"/>
    </row>
    <row r="31" spans="1:6" ht="15">
      <c r="A31" s="62" t="s">
        <v>107</v>
      </c>
      <c r="B31" s="34">
        <v>29.45</v>
      </c>
      <c r="C31" s="34" t="s">
        <v>238</v>
      </c>
      <c r="D31" s="57">
        <v>21</v>
      </c>
      <c r="E31" s="215"/>
      <c r="F31" s="35">
        <f>(B31*D31)*E31</f>
        <v>0</v>
      </c>
    </row>
    <row r="32" spans="1:6" ht="15">
      <c r="A32" s="62" t="s">
        <v>114</v>
      </c>
      <c r="B32" s="34">
        <v>149.16</v>
      </c>
      <c r="C32" s="34" t="s">
        <v>238</v>
      </c>
      <c r="D32" s="57">
        <v>21</v>
      </c>
      <c r="E32" s="215"/>
      <c r="F32" s="35">
        <f>(B32*D32)*E32</f>
        <v>0</v>
      </c>
    </row>
    <row r="33" spans="1:6" ht="15">
      <c r="A33" s="62"/>
      <c r="B33" s="34">
        <v>23.58</v>
      </c>
      <c r="C33" s="34" t="s">
        <v>238</v>
      </c>
      <c r="D33" s="58">
        <v>4.2</v>
      </c>
      <c r="E33" s="215"/>
      <c r="F33" s="35">
        <f>(B33*D33)*E33</f>
        <v>0</v>
      </c>
    </row>
    <row r="34" spans="1:6" ht="15">
      <c r="A34" s="62" t="s">
        <v>115</v>
      </c>
      <c r="B34" s="34"/>
      <c r="C34" s="34"/>
      <c r="D34" s="57"/>
      <c r="E34" s="60"/>
      <c r="F34" s="35"/>
    </row>
    <row r="35" spans="1:6" ht="15">
      <c r="A35" s="62" t="s">
        <v>107</v>
      </c>
      <c r="B35" s="34">
        <v>57.7</v>
      </c>
      <c r="C35" s="34" t="s">
        <v>238</v>
      </c>
      <c r="D35" s="57">
        <v>21</v>
      </c>
      <c r="E35" s="215"/>
      <c r="F35" s="35">
        <f>(B35*D35)*E35</f>
        <v>0</v>
      </c>
    </row>
    <row r="36" spans="1:6" ht="15">
      <c r="A36" s="62" t="s">
        <v>116</v>
      </c>
      <c r="B36" s="34"/>
      <c r="C36" s="34"/>
      <c r="D36" s="57"/>
      <c r="E36" s="60"/>
      <c r="F36" s="35"/>
    </row>
    <row r="37" spans="1:6" ht="15">
      <c r="A37" s="62" t="s">
        <v>105</v>
      </c>
      <c r="B37" s="34">
        <v>24.22</v>
      </c>
      <c r="C37" s="34" t="s">
        <v>238</v>
      </c>
      <c r="D37" s="57">
        <v>21</v>
      </c>
      <c r="E37" s="215"/>
      <c r="F37" s="35">
        <f>(B37*D37)*E37</f>
        <v>0</v>
      </c>
    </row>
    <row r="38" spans="1:6" ht="15">
      <c r="A38" s="62" t="s">
        <v>107</v>
      </c>
      <c r="B38" s="34">
        <v>3.6</v>
      </c>
      <c r="C38" s="34" t="s">
        <v>238</v>
      </c>
      <c r="D38" s="57">
        <v>21</v>
      </c>
      <c r="E38" s="215"/>
      <c r="F38" s="35">
        <f>(B38*D38)*E38</f>
        <v>0</v>
      </c>
    </row>
    <row r="39" spans="1:6" ht="15">
      <c r="A39" s="62" t="s">
        <v>114</v>
      </c>
      <c r="B39" s="34">
        <v>28.12</v>
      </c>
      <c r="C39" s="34" t="s">
        <v>238</v>
      </c>
      <c r="D39" s="57">
        <v>21</v>
      </c>
      <c r="E39" s="215"/>
      <c r="F39" s="35">
        <f>(B39*D39)*E39</f>
        <v>0</v>
      </c>
    </row>
    <row r="40" spans="1:6" ht="15">
      <c r="A40" s="63" t="s">
        <v>117</v>
      </c>
      <c r="B40" s="64"/>
      <c r="C40" s="34"/>
      <c r="D40" s="57"/>
      <c r="E40" s="216"/>
      <c r="F40" s="35"/>
    </row>
    <row r="41" spans="1:6" ht="15">
      <c r="A41" s="62" t="s">
        <v>114</v>
      </c>
      <c r="B41" s="34">
        <v>118.62</v>
      </c>
      <c r="C41" s="34" t="s">
        <v>238</v>
      </c>
      <c r="D41" s="57">
        <v>21</v>
      </c>
      <c r="E41" s="215"/>
      <c r="F41" s="35">
        <f>(B41*D41)*E41</f>
        <v>0</v>
      </c>
    </row>
    <row r="42" spans="1:6" ht="15">
      <c r="A42" s="62"/>
      <c r="B42" s="34">
        <v>57.53</v>
      </c>
      <c r="C42" s="34" t="s">
        <v>238</v>
      </c>
      <c r="D42" s="58">
        <v>4.2</v>
      </c>
      <c r="E42" s="215"/>
      <c r="F42" s="35">
        <f>(B42*D42)*E42</f>
        <v>0</v>
      </c>
    </row>
    <row r="43" spans="1:6" ht="15">
      <c r="A43" s="62" t="s">
        <v>118</v>
      </c>
      <c r="B43" s="64"/>
      <c r="C43" s="34"/>
      <c r="D43" s="57"/>
      <c r="E43" s="60"/>
      <c r="F43" s="35"/>
    </row>
    <row r="44" spans="1:6" ht="15">
      <c r="A44" s="62" t="s">
        <v>107</v>
      </c>
      <c r="B44" s="34">
        <v>343.31</v>
      </c>
      <c r="C44" s="34" t="s">
        <v>238</v>
      </c>
      <c r="D44" s="57">
        <v>21</v>
      </c>
      <c r="E44" s="215"/>
      <c r="F44" s="35">
        <f>(B44*D44)*E44</f>
        <v>0</v>
      </c>
    </row>
    <row r="45" spans="1:6" ht="15">
      <c r="A45" s="62"/>
      <c r="B45" s="34">
        <v>105.6</v>
      </c>
      <c r="C45" s="34" t="s">
        <v>238</v>
      </c>
      <c r="D45" s="58">
        <v>4.2</v>
      </c>
      <c r="E45" s="215"/>
      <c r="F45" s="35">
        <f>(B45*D45)*E45</f>
        <v>0</v>
      </c>
    </row>
    <row r="46" spans="1:6" ht="15">
      <c r="A46" s="62"/>
      <c r="B46" s="34">
        <v>24.68</v>
      </c>
      <c r="C46" s="34" t="s">
        <v>238</v>
      </c>
      <c r="D46" s="34">
        <v>0.17</v>
      </c>
      <c r="E46" s="215"/>
      <c r="F46" s="35">
        <f>(B46*D46)*E46</f>
        <v>0</v>
      </c>
    </row>
    <row r="47" spans="1:6" ht="15">
      <c r="A47" s="62" t="s">
        <v>108</v>
      </c>
      <c r="B47" s="34">
        <v>5.9</v>
      </c>
      <c r="C47" s="34" t="s">
        <v>238</v>
      </c>
      <c r="D47" s="57">
        <v>21</v>
      </c>
      <c r="E47" s="215"/>
      <c r="F47" s="35">
        <f>(B47*D47)*E47</f>
        <v>0</v>
      </c>
    </row>
    <row r="48" spans="1:6" ht="15">
      <c r="A48" s="62" t="s">
        <v>111</v>
      </c>
      <c r="B48" s="34">
        <v>349.7</v>
      </c>
      <c r="C48" s="34" t="s">
        <v>238</v>
      </c>
      <c r="D48" s="34">
        <v>0.17</v>
      </c>
      <c r="E48" s="215"/>
      <c r="F48" s="35">
        <f>(B48*D48)*E48</f>
        <v>0</v>
      </c>
    </row>
    <row r="49" spans="1:6" ht="15">
      <c r="A49" s="62" t="s">
        <v>119</v>
      </c>
      <c r="B49" s="64"/>
      <c r="C49" s="34"/>
      <c r="D49" s="57"/>
      <c r="E49" s="60"/>
      <c r="F49" s="35"/>
    </row>
    <row r="50" spans="1:6" ht="15">
      <c r="A50" s="62" t="s">
        <v>105</v>
      </c>
      <c r="B50" s="34">
        <v>46.59</v>
      </c>
      <c r="C50" s="34" t="s">
        <v>238</v>
      </c>
      <c r="D50" s="57">
        <v>21</v>
      </c>
      <c r="E50" s="215"/>
      <c r="F50" s="35">
        <f>(B50*D50)*E50</f>
        <v>0</v>
      </c>
    </row>
    <row r="51" spans="1:6" ht="15">
      <c r="A51" s="62"/>
      <c r="B51" s="34">
        <v>22.11</v>
      </c>
      <c r="C51" s="34" t="s">
        <v>238</v>
      </c>
      <c r="D51" s="57">
        <v>1</v>
      </c>
      <c r="E51" s="215"/>
      <c r="F51" s="35">
        <f>(B51*D51)*E51</f>
        <v>0</v>
      </c>
    </row>
    <row r="52" spans="1:6" ht="15">
      <c r="A52" s="62"/>
      <c r="B52" s="34">
        <v>16.79</v>
      </c>
      <c r="C52" s="34" t="s">
        <v>238</v>
      </c>
      <c r="D52" s="34">
        <v>0.17</v>
      </c>
      <c r="E52" s="215"/>
      <c r="F52" s="35">
        <f>(B52*D52)*E52</f>
        <v>0</v>
      </c>
    </row>
    <row r="53" spans="1:6" ht="15">
      <c r="A53" s="62" t="s">
        <v>107</v>
      </c>
      <c r="B53" s="34">
        <v>87.96</v>
      </c>
      <c r="C53" s="34" t="s">
        <v>238</v>
      </c>
      <c r="D53" s="57">
        <v>1</v>
      </c>
      <c r="E53" s="215"/>
      <c r="F53" s="35">
        <f>(B53*D53)*E53</f>
        <v>0</v>
      </c>
    </row>
    <row r="54" spans="1:6" ht="15">
      <c r="A54" s="65" t="s">
        <v>120</v>
      </c>
      <c r="B54" s="64"/>
      <c r="C54" s="34"/>
      <c r="D54" s="57"/>
      <c r="E54" s="60"/>
      <c r="F54" s="35"/>
    </row>
    <row r="55" spans="1:6" ht="15">
      <c r="A55" s="62" t="s">
        <v>208</v>
      </c>
      <c r="B55" s="34">
        <v>384.7</v>
      </c>
      <c r="C55" s="34" t="s">
        <v>238</v>
      </c>
      <c r="D55" s="57">
        <v>21</v>
      </c>
      <c r="E55" s="215"/>
      <c r="F55" s="35">
        <f>(B55*D55)*E55</f>
        <v>0</v>
      </c>
    </row>
    <row r="56" spans="1:6" ht="15">
      <c r="A56" s="132" t="s">
        <v>203</v>
      </c>
      <c r="B56" s="34">
        <v>384.7</v>
      </c>
      <c r="C56" s="34" t="s">
        <v>238</v>
      </c>
      <c r="D56" s="58">
        <v>8.4</v>
      </c>
      <c r="E56" s="215"/>
      <c r="F56" s="35">
        <f>(B56*D56)*E56</f>
        <v>0</v>
      </c>
    </row>
    <row r="57" spans="1:6" ht="15">
      <c r="A57" s="132" t="s">
        <v>204</v>
      </c>
      <c r="B57" s="34">
        <v>384.7</v>
      </c>
      <c r="C57" s="34" t="s">
        <v>238</v>
      </c>
      <c r="D57" s="58">
        <v>4.2</v>
      </c>
      <c r="E57" s="215"/>
      <c r="F57" s="35">
        <f>(B57*D57)*E57</f>
        <v>0</v>
      </c>
    </row>
    <row r="58" spans="1:6" ht="15">
      <c r="A58" s="62" t="s">
        <v>121</v>
      </c>
      <c r="B58" s="64"/>
      <c r="C58" s="34"/>
      <c r="D58" s="57"/>
      <c r="E58" s="60"/>
      <c r="F58" s="35"/>
    </row>
    <row r="59" spans="1:6" ht="15">
      <c r="A59" s="62" t="s">
        <v>107</v>
      </c>
      <c r="B59" s="34">
        <v>381.5</v>
      </c>
      <c r="C59" s="34" t="s">
        <v>238</v>
      </c>
      <c r="D59" s="57">
        <v>1</v>
      </c>
      <c r="E59" s="215"/>
      <c r="F59" s="35">
        <f>(B59*D59)*E59</f>
        <v>0</v>
      </c>
    </row>
    <row r="60" spans="1:6" ht="15">
      <c r="A60" s="62" t="s">
        <v>122</v>
      </c>
      <c r="B60" s="64"/>
      <c r="C60" s="34"/>
      <c r="D60" s="57"/>
      <c r="E60" s="60"/>
      <c r="F60" s="35"/>
    </row>
    <row r="61" spans="1:6" ht="15">
      <c r="A61" s="62" t="s">
        <v>108</v>
      </c>
      <c r="B61" s="34">
        <v>73.51</v>
      </c>
      <c r="C61" s="34" t="s">
        <v>238</v>
      </c>
      <c r="D61" s="57">
        <v>21</v>
      </c>
      <c r="E61" s="215"/>
      <c r="F61" s="35">
        <f>(B61*D61)*E61</f>
        <v>0</v>
      </c>
    </row>
    <row r="62" spans="1:6" ht="15">
      <c r="A62" s="44" t="s">
        <v>123</v>
      </c>
      <c r="B62" s="45"/>
      <c r="C62" s="46"/>
      <c r="D62" s="47"/>
      <c r="E62" s="60"/>
      <c r="F62" s="35"/>
    </row>
    <row r="63" spans="1:6" ht="15">
      <c r="A63" s="62" t="s">
        <v>209</v>
      </c>
      <c r="B63" s="34">
        <v>413</v>
      </c>
      <c r="C63" s="34" t="s">
        <v>238</v>
      </c>
      <c r="D63" s="57">
        <v>1</v>
      </c>
      <c r="E63" s="217"/>
      <c r="F63" s="35">
        <f>(B63*D63)*E63</f>
        <v>0</v>
      </c>
    </row>
    <row r="64" spans="1:7" ht="15">
      <c r="A64" s="99" t="s">
        <v>231</v>
      </c>
      <c r="B64" s="31"/>
      <c r="C64" s="34"/>
      <c r="D64" s="34"/>
      <c r="E64" s="60"/>
      <c r="F64" s="66"/>
      <c r="G64" s="138"/>
    </row>
    <row r="65" spans="1:7" ht="15">
      <c r="A65" s="99" t="s">
        <v>232</v>
      </c>
      <c r="B65" s="31">
        <v>947.13</v>
      </c>
      <c r="C65" s="34" t="s">
        <v>238</v>
      </c>
      <c r="D65" s="57">
        <v>2</v>
      </c>
      <c r="E65" s="222"/>
      <c r="F65" s="66">
        <f>(B65*D65)*E65</f>
        <v>0</v>
      </c>
      <c r="G65" s="138"/>
    </row>
    <row r="66" spans="1:7" ht="15">
      <c r="A66" s="99" t="s">
        <v>239</v>
      </c>
      <c r="B66" s="31">
        <v>947.13</v>
      </c>
      <c r="C66" s="34" t="s">
        <v>238</v>
      </c>
      <c r="D66" s="57">
        <v>1</v>
      </c>
      <c r="E66" s="222"/>
      <c r="F66" s="66">
        <f>(B66*D66)*E66</f>
        <v>0</v>
      </c>
      <c r="G66" s="138"/>
    </row>
    <row r="67" spans="1:7" ht="15">
      <c r="A67" s="99"/>
      <c r="B67" s="139"/>
      <c r="C67" s="137"/>
      <c r="D67" s="140"/>
      <c r="E67" s="137"/>
      <c r="F67" s="149"/>
      <c r="G67" s="138"/>
    </row>
    <row r="68" spans="1:6" ht="15">
      <c r="A68" s="67" t="s">
        <v>124</v>
      </c>
      <c r="B68" s="68"/>
      <c r="C68" s="69"/>
      <c r="D68" s="69"/>
      <c r="E68" s="70"/>
      <c r="F68" s="71">
        <f>SUM(F10:F66)-F56-F57-F66</f>
        <v>0</v>
      </c>
    </row>
    <row r="69" spans="1:6" ht="15">
      <c r="A69" s="67" t="s">
        <v>125</v>
      </c>
      <c r="B69" s="68"/>
      <c r="C69" s="69"/>
      <c r="D69" s="69"/>
      <c r="E69" s="70"/>
      <c r="F69" s="71">
        <f>SUM(F10:F66)-F55-F57-F65</f>
        <v>0</v>
      </c>
    </row>
    <row r="70" spans="1:6" ht="15.75" thickBot="1">
      <c r="A70" s="72" t="s">
        <v>126</v>
      </c>
      <c r="B70" s="73"/>
      <c r="C70" s="74"/>
      <c r="D70" s="74"/>
      <c r="E70" s="75"/>
      <c r="F70" s="76">
        <f>SUM(F10:F66)-F55-F56-F65</f>
        <v>0</v>
      </c>
    </row>
    <row r="71" spans="1:6" ht="16.5" thickBot="1">
      <c r="A71" s="77" t="s">
        <v>127</v>
      </c>
      <c r="B71" s="78"/>
      <c r="C71" s="79"/>
      <c r="D71" s="79"/>
      <c r="E71" s="80"/>
      <c r="F71" s="76">
        <f>(F68*3)+(F69*2)+(F70*7)</f>
        <v>0</v>
      </c>
    </row>
    <row r="72" spans="1:6" ht="15.75" thickBot="1">
      <c r="A72" s="416"/>
      <c r="B72" s="416"/>
      <c r="C72" s="416"/>
      <c r="D72" s="416"/>
      <c r="E72" s="416"/>
      <c r="F72" s="416"/>
    </row>
    <row r="73" spans="1:6" ht="15">
      <c r="A73" s="417" t="s">
        <v>128</v>
      </c>
      <c r="B73" s="420" t="s">
        <v>129</v>
      </c>
      <c r="C73" s="423" t="s">
        <v>3</v>
      </c>
      <c r="D73" s="420" t="s">
        <v>51</v>
      </c>
      <c r="E73" s="420" t="s">
        <v>52</v>
      </c>
      <c r="F73" s="428" t="s">
        <v>53</v>
      </c>
    </row>
    <row r="74" spans="1:6" ht="15">
      <c r="A74" s="418"/>
      <c r="B74" s="421"/>
      <c r="C74" s="424"/>
      <c r="D74" s="426"/>
      <c r="E74" s="426"/>
      <c r="F74" s="429"/>
    </row>
    <row r="75" spans="1:6" ht="15.75" thickBot="1">
      <c r="A75" s="419"/>
      <c r="B75" s="422"/>
      <c r="C75" s="425"/>
      <c r="D75" s="427"/>
      <c r="E75" s="427"/>
      <c r="F75" s="430"/>
    </row>
    <row r="76" spans="1:6" ht="15">
      <c r="A76" s="51" t="s">
        <v>130</v>
      </c>
      <c r="B76" s="81"/>
      <c r="C76" s="82"/>
      <c r="D76" s="82"/>
      <c r="E76" s="83"/>
      <c r="F76" s="84"/>
    </row>
    <row r="77" spans="1:6" ht="15">
      <c r="A77" s="62" t="s">
        <v>131</v>
      </c>
      <c r="B77" s="34"/>
      <c r="C77" s="34"/>
      <c r="D77" s="57"/>
      <c r="E77" s="34"/>
      <c r="F77" s="35"/>
    </row>
    <row r="78" spans="1:6" ht="15">
      <c r="A78" s="62" t="s">
        <v>132</v>
      </c>
      <c r="B78" s="34">
        <v>169.72</v>
      </c>
      <c r="C78" s="34" t="s">
        <v>238</v>
      </c>
      <c r="D78" s="58">
        <v>2.1</v>
      </c>
      <c r="E78" s="215"/>
      <c r="F78" s="35">
        <f>(B78*D78)*E78</f>
        <v>0</v>
      </c>
    </row>
    <row r="79" spans="1:6" ht="15">
      <c r="A79" s="62" t="s">
        <v>133</v>
      </c>
      <c r="B79" s="34"/>
      <c r="C79" s="34"/>
      <c r="D79" s="57"/>
      <c r="E79" s="36"/>
      <c r="F79" s="35"/>
    </row>
    <row r="80" spans="1:6" ht="15">
      <c r="A80" s="62" t="s">
        <v>107</v>
      </c>
      <c r="B80" s="34">
        <v>43.3</v>
      </c>
      <c r="C80" s="34" t="s">
        <v>238</v>
      </c>
      <c r="D80" s="58">
        <v>2.1</v>
      </c>
      <c r="E80" s="215"/>
      <c r="F80" s="35">
        <f>(B80*D80)*E80</f>
        <v>0</v>
      </c>
    </row>
    <row r="81" spans="1:6" ht="15">
      <c r="A81" s="62" t="s">
        <v>134</v>
      </c>
      <c r="B81" s="34"/>
      <c r="C81" s="34"/>
      <c r="D81" s="57"/>
      <c r="E81" s="36"/>
      <c r="F81" s="35"/>
    </row>
    <row r="82" spans="1:6" ht="15">
      <c r="A82" s="62" t="s">
        <v>135</v>
      </c>
      <c r="B82" s="34">
        <v>24.37</v>
      </c>
      <c r="C82" s="34" t="s">
        <v>238</v>
      </c>
      <c r="D82" s="58">
        <v>2.1</v>
      </c>
      <c r="E82" s="215"/>
      <c r="F82" s="35">
        <f>(B82*D82)*E82</f>
        <v>0</v>
      </c>
    </row>
    <row r="83" spans="1:6" ht="15">
      <c r="A83" s="62" t="s">
        <v>136</v>
      </c>
      <c r="B83" s="34"/>
      <c r="C83" s="34"/>
      <c r="D83" s="57"/>
      <c r="E83" s="36"/>
      <c r="F83" s="35"/>
    </row>
    <row r="84" spans="1:6" ht="15">
      <c r="A84" s="62" t="s">
        <v>114</v>
      </c>
      <c r="B84" s="34">
        <v>49.38</v>
      </c>
      <c r="C84" s="34" t="s">
        <v>238</v>
      </c>
      <c r="D84" s="58">
        <v>2.1</v>
      </c>
      <c r="E84" s="215"/>
      <c r="F84" s="35">
        <f>(B84*D84)*E84</f>
        <v>0</v>
      </c>
    </row>
    <row r="85" spans="1:6" ht="15">
      <c r="A85" s="62" t="s">
        <v>137</v>
      </c>
      <c r="B85" s="34"/>
      <c r="C85" s="34"/>
      <c r="D85" s="57"/>
      <c r="E85" s="36"/>
      <c r="F85" s="35"/>
    </row>
    <row r="86" spans="1:6" ht="15">
      <c r="A86" s="62" t="s">
        <v>132</v>
      </c>
      <c r="B86" s="34">
        <v>11.74</v>
      </c>
      <c r="C86" s="34" t="s">
        <v>238</v>
      </c>
      <c r="D86" s="58">
        <v>2.1</v>
      </c>
      <c r="E86" s="215"/>
      <c r="F86" s="35">
        <f>(B86*D86)*E86</f>
        <v>0</v>
      </c>
    </row>
    <row r="87" spans="1:6" ht="15">
      <c r="A87" s="62" t="s">
        <v>108</v>
      </c>
      <c r="B87" s="34">
        <v>72.72</v>
      </c>
      <c r="C87" s="34" t="s">
        <v>238</v>
      </c>
      <c r="D87" s="58">
        <v>2.1</v>
      </c>
      <c r="E87" s="215"/>
      <c r="F87" s="35">
        <f>(B87*D87)*E87</f>
        <v>0</v>
      </c>
    </row>
    <row r="88" spans="1:6" ht="15">
      <c r="A88" s="62" t="s">
        <v>135</v>
      </c>
      <c r="B88" s="34">
        <v>13.65</v>
      </c>
      <c r="C88" s="34" t="s">
        <v>238</v>
      </c>
      <c r="D88" s="58">
        <v>2.1</v>
      </c>
      <c r="E88" s="215"/>
      <c r="F88" s="35">
        <f>(B88*D88)*E88</f>
        <v>0</v>
      </c>
    </row>
    <row r="89" spans="1:6" ht="15">
      <c r="A89" s="62" t="s">
        <v>138</v>
      </c>
      <c r="B89" s="34"/>
      <c r="C89" s="34"/>
      <c r="D89" s="57"/>
      <c r="E89" s="36"/>
      <c r="F89" s="35"/>
    </row>
    <row r="90" spans="1:6" ht="15">
      <c r="A90" s="62" t="s">
        <v>108</v>
      </c>
      <c r="B90" s="34">
        <v>1.76</v>
      </c>
      <c r="C90" s="34" t="s">
        <v>238</v>
      </c>
      <c r="D90" s="58">
        <v>2.1</v>
      </c>
      <c r="E90" s="215"/>
      <c r="F90" s="35">
        <f>(B90*D90)*E90</f>
        <v>0</v>
      </c>
    </row>
    <row r="91" spans="1:6" ht="15">
      <c r="A91" s="62" t="s">
        <v>139</v>
      </c>
      <c r="B91" s="34"/>
      <c r="C91" s="34"/>
      <c r="D91" s="57"/>
      <c r="E91" s="36"/>
      <c r="F91" s="35"/>
    </row>
    <row r="92" spans="1:6" ht="15">
      <c r="A92" s="62" t="s">
        <v>114</v>
      </c>
      <c r="B92" s="34">
        <v>27.78</v>
      </c>
      <c r="C92" s="34" t="s">
        <v>238</v>
      </c>
      <c r="D92" s="58">
        <v>2.1</v>
      </c>
      <c r="E92" s="215"/>
      <c r="F92" s="35">
        <f>(B92*D92)*E92</f>
        <v>0</v>
      </c>
    </row>
    <row r="93" spans="1:6" ht="15">
      <c r="A93" s="62" t="s">
        <v>140</v>
      </c>
      <c r="B93" s="34"/>
      <c r="C93" s="34"/>
      <c r="D93" s="57"/>
      <c r="E93" s="36"/>
      <c r="F93" s="35"/>
    </row>
    <row r="94" spans="1:6" ht="15">
      <c r="A94" s="62" t="s">
        <v>108</v>
      </c>
      <c r="B94" s="34">
        <v>152.54</v>
      </c>
      <c r="C94" s="34" t="s">
        <v>238</v>
      </c>
      <c r="D94" s="58">
        <v>2.1</v>
      </c>
      <c r="E94" s="215"/>
      <c r="F94" s="35">
        <f>(B94*D94)*E94</f>
        <v>0</v>
      </c>
    </row>
    <row r="95" spans="1:6" ht="15">
      <c r="A95" s="409" t="s">
        <v>141</v>
      </c>
      <c r="B95" s="410"/>
      <c r="C95" s="410"/>
      <c r="D95" s="410"/>
      <c r="E95" s="411"/>
      <c r="F95" s="71">
        <f>SUM(F78:F94)</f>
        <v>0</v>
      </c>
    </row>
    <row r="96" spans="1:6" ht="16.5" thickBot="1">
      <c r="A96" s="85" t="s">
        <v>142</v>
      </c>
      <c r="B96" s="86"/>
      <c r="C96" s="87"/>
      <c r="D96" s="87"/>
      <c r="E96" s="88"/>
      <c r="F96" s="89">
        <f>(F95*12)</f>
        <v>0</v>
      </c>
    </row>
    <row r="97" spans="1:6" ht="15.75" thickBot="1">
      <c r="A97" s="90"/>
      <c r="B97" s="91"/>
      <c r="C97" s="92"/>
      <c r="D97" s="92"/>
      <c r="E97" s="93"/>
      <c r="F97" s="94"/>
    </row>
    <row r="98" spans="1:6" ht="21" thickBot="1">
      <c r="A98" s="218" t="s">
        <v>54</v>
      </c>
      <c r="B98" s="219"/>
      <c r="C98" s="220"/>
      <c r="D98" s="220"/>
      <c r="E98" s="219"/>
      <c r="F98" s="221">
        <f>F71+F96</f>
        <v>0</v>
      </c>
    </row>
    <row r="99" spans="1:6" ht="22.15" customHeight="1" thickBot="1">
      <c r="A99" s="145" t="s">
        <v>237</v>
      </c>
      <c r="B99" s="146"/>
      <c r="C99" s="147"/>
      <c r="D99" s="148"/>
      <c r="E99" s="146"/>
      <c r="F99" s="154">
        <f>F98*4</f>
        <v>0</v>
      </c>
    </row>
    <row r="100" spans="1:6" ht="15">
      <c r="A100" s="37"/>
      <c r="B100" s="43"/>
      <c r="C100" s="37"/>
      <c r="D100" s="95"/>
      <c r="E100" s="43"/>
      <c r="F100" s="43"/>
    </row>
    <row r="101" spans="1:6" ht="15">
      <c r="A101" s="37" t="s">
        <v>143</v>
      </c>
      <c r="B101" s="43"/>
      <c r="C101" s="37"/>
      <c r="D101" s="95"/>
      <c r="E101" s="43"/>
      <c r="F101" s="43"/>
    </row>
    <row r="102" spans="1:6" ht="15">
      <c r="A102" s="415" t="s">
        <v>205</v>
      </c>
      <c r="B102" s="415"/>
      <c r="C102" s="415"/>
      <c r="D102" s="415"/>
      <c r="E102" s="415"/>
      <c r="F102" s="415"/>
    </row>
    <row r="103" spans="1:6" ht="15">
      <c r="A103" s="412" t="s">
        <v>144</v>
      </c>
      <c r="B103" s="412"/>
      <c r="C103" s="412"/>
      <c r="D103" s="412"/>
      <c r="E103" s="412"/>
      <c r="F103" s="412"/>
    </row>
    <row r="104" spans="1:6" ht="15">
      <c r="A104" s="412" t="s">
        <v>145</v>
      </c>
      <c r="B104" s="412"/>
      <c r="C104" s="412"/>
      <c r="D104" s="412"/>
      <c r="E104" s="412"/>
      <c r="F104" s="412"/>
    </row>
    <row r="105" spans="2:6" ht="15">
      <c r="B105" s="29"/>
      <c r="D105" s="412"/>
      <c r="E105" s="412"/>
      <c r="F105" s="412"/>
    </row>
    <row r="106" spans="1:6" ht="15">
      <c r="A106" s="1" t="s">
        <v>146</v>
      </c>
      <c r="B106" s="29"/>
      <c r="D106" s="412" t="s">
        <v>147</v>
      </c>
      <c r="E106" s="412"/>
      <c r="F106" s="412"/>
    </row>
    <row r="107" spans="1:6" ht="15">
      <c r="A107" s="1" t="s">
        <v>148</v>
      </c>
      <c r="B107" s="29"/>
      <c r="D107" s="412" t="s">
        <v>216</v>
      </c>
      <c r="E107" s="412"/>
      <c r="F107" s="412"/>
    </row>
    <row r="108" spans="1:6" ht="15">
      <c r="A108" s="1" t="s">
        <v>150</v>
      </c>
      <c r="B108" s="29"/>
      <c r="D108" s="412" t="s">
        <v>215</v>
      </c>
      <c r="E108" s="412"/>
      <c r="F108" s="412"/>
    </row>
    <row r="109" spans="1:6" ht="15">
      <c r="A109" s="1" t="s">
        <v>151</v>
      </c>
      <c r="B109" s="29"/>
      <c r="D109" s="412" t="s">
        <v>149</v>
      </c>
      <c r="E109" s="412"/>
      <c r="F109" s="412"/>
    </row>
    <row r="110" spans="2:6" ht="15">
      <c r="B110" s="29"/>
      <c r="D110" s="412" t="s">
        <v>235</v>
      </c>
      <c r="E110" s="412"/>
      <c r="F110" s="412"/>
    </row>
    <row r="111" spans="1:6" ht="15">
      <c r="A111" s="413" t="s">
        <v>152</v>
      </c>
      <c r="B111" s="414"/>
      <c r="C111" s="414"/>
      <c r="D111" s="414"/>
      <c r="E111" s="414"/>
      <c r="F111" s="414"/>
    </row>
    <row r="112" ht="15">
      <c r="A112" s="162" t="s">
        <v>323</v>
      </c>
    </row>
    <row r="113" spans="1:6" ht="15.75">
      <c r="A113" s="49"/>
      <c r="B113" s="49"/>
      <c r="C113" s="49"/>
      <c r="D113" s="49"/>
      <c r="E113" s="49"/>
      <c r="F113" s="49"/>
    </row>
  </sheetData>
  <sheetProtection password="CC06" sheet="1" objects="1" scenarios="1"/>
  <mergeCells count="26">
    <mergeCell ref="A2:F2"/>
    <mergeCell ref="A3:F3"/>
    <mergeCell ref="A5:A7"/>
    <mergeCell ref="B5:B7"/>
    <mergeCell ref="C5:C7"/>
    <mergeCell ref="D5:D7"/>
    <mergeCell ref="E5:E7"/>
    <mergeCell ref="F5:F7"/>
    <mergeCell ref="A72:F72"/>
    <mergeCell ref="A73:A75"/>
    <mergeCell ref="B73:B75"/>
    <mergeCell ref="C73:C75"/>
    <mergeCell ref="D73:D75"/>
    <mergeCell ref="E73:E75"/>
    <mergeCell ref="F73:F75"/>
    <mergeCell ref="A111:F111"/>
    <mergeCell ref="A102:F102"/>
    <mergeCell ref="A103:F103"/>
    <mergeCell ref="A104:F104"/>
    <mergeCell ref="D109:F109"/>
    <mergeCell ref="D110:F110"/>
    <mergeCell ref="A95:E95"/>
    <mergeCell ref="D105:F105"/>
    <mergeCell ref="D106:F106"/>
    <mergeCell ref="D107:F107"/>
    <mergeCell ref="D108:F108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 topLeftCell="A34">
      <selection activeCell="H74" sqref="H74"/>
    </sheetView>
  </sheetViews>
  <sheetFormatPr defaultColWidth="9.140625" defaultRowHeight="15"/>
  <cols>
    <col min="1" max="1" width="68.28125" style="180" customWidth="1"/>
    <col min="2" max="2" width="11.28125" style="180" customWidth="1"/>
    <col min="3" max="3" width="11.57421875" style="180" customWidth="1"/>
    <col min="4" max="4" width="9.140625" style="180" customWidth="1"/>
    <col min="5" max="6" width="12.421875" style="180" customWidth="1"/>
    <col min="7" max="7" width="17.57421875" style="180" customWidth="1"/>
    <col min="8" max="16384" width="9.140625" style="180" customWidth="1"/>
  </cols>
  <sheetData>
    <row r="1" spans="1:7" ht="16.5" thickBot="1">
      <c r="A1" s="224" t="s">
        <v>101</v>
      </c>
      <c r="F1" s="473" t="s">
        <v>153</v>
      </c>
      <c r="G1" s="473"/>
    </row>
    <row r="2" spans="1:7" ht="18.75">
      <c r="A2" s="474" t="s">
        <v>321</v>
      </c>
      <c r="B2" s="475"/>
      <c r="C2" s="475"/>
      <c r="D2" s="475"/>
      <c r="E2" s="475"/>
      <c r="F2" s="475"/>
      <c r="G2" s="476"/>
    </row>
    <row r="3" spans="1:7" ht="15.75" customHeight="1" thickBot="1">
      <c r="A3" s="477" t="s">
        <v>55</v>
      </c>
      <c r="B3" s="478"/>
      <c r="C3" s="478"/>
      <c r="D3" s="478"/>
      <c r="E3" s="478"/>
      <c r="F3" s="478"/>
      <c r="G3" s="479"/>
    </row>
    <row r="4" spans="1:7" ht="15.75" thickBot="1">
      <c r="A4" s="225"/>
      <c r="B4" s="225"/>
      <c r="C4" s="226"/>
      <c r="D4" s="225"/>
      <c r="E4" s="225"/>
      <c r="F4" s="226"/>
      <c r="G4" s="226"/>
    </row>
    <row r="5" spans="1:7" ht="15" customHeight="1">
      <c r="A5" s="480" t="s">
        <v>49</v>
      </c>
      <c r="B5" s="481"/>
      <c r="C5" s="463" t="s">
        <v>50</v>
      </c>
      <c r="D5" s="466" t="s">
        <v>3</v>
      </c>
      <c r="E5" s="463" t="s">
        <v>154</v>
      </c>
      <c r="F5" s="463" t="s">
        <v>52</v>
      </c>
      <c r="G5" s="486" t="s">
        <v>56</v>
      </c>
    </row>
    <row r="6" spans="1:7" ht="15">
      <c r="A6" s="482"/>
      <c r="B6" s="483"/>
      <c r="C6" s="464"/>
      <c r="D6" s="467"/>
      <c r="E6" s="469"/>
      <c r="F6" s="471"/>
      <c r="G6" s="487"/>
    </row>
    <row r="7" spans="1:7" ht="15.75" thickBot="1">
      <c r="A7" s="484"/>
      <c r="B7" s="485"/>
      <c r="C7" s="465"/>
      <c r="D7" s="468"/>
      <c r="E7" s="470"/>
      <c r="F7" s="472"/>
      <c r="G7" s="488"/>
    </row>
    <row r="8" spans="1:7" ht="15">
      <c r="A8" s="458" t="s">
        <v>103</v>
      </c>
      <c r="B8" s="459"/>
      <c r="C8" s="459"/>
      <c r="D8" s="459"/>
      <c r="E8" s="459"/>
      <c r="F8" s="459"/>
      <c r="G8" s="460"/>
    </row>
    <row r="9" spans="1:7" ht="15">
      <c r="A9" s="461" t="s">
        <v>57</v>
      </c>
      <c r="B9" s="462"/>
      <c r="C9" s="227"/>
      <c r="D9" s="228"/>
      <c r="E9" s="228"/>
      <c r="F9" s="229"/>
      <c r="G9" s="230"/>
    </row>
    <row r="10" spans="1:7" ht="15">
      <c r="A10" s="454" t="s">
        <v>155</v>
      </c>
      <c r="B10" s="455"/>
      <c r="C10" s="229">
        <v>1445</v>
      </c>
      <c r="D10" s="229" t="s">
        <v>238</v>
      </c>
      <c r="E10" s="231">
        <v>2</v>
      </c>
      <c r="F10" s="215"/>
      <c r="G10" s="230">
        <f>(C10*E10)*F10</f>
        <v>0</v>
      </c>
    </row>
    <row r="11" spans="1:7" ht="15">
      <c r="A11" s="456" t="s">
        <v>58</v>
      </c>
      <c r="B11" s="457"/>
      <c r="C11" s="457"/>
      <c r="D11" s="457"/>
      <c r="E11" s="457"/>
      <c r="F11" s="232"/>
      <c r="G11" s="230"/>
    </row>
    <row r="12" spans="1:7" ht="15">
      <c r="A12" s="454" t="s">
        <v>59</v>
      </c>
      <c r="B12" s="455"/>
      <c r="C12" s="229">
        <v>1640</v>
      </c>
      <c r="D12" s="229" t="s">
        <v>238</v>
      </c>
      <c r="E12" s="231">
        <v>2</v>
      </c>
      <c r="F12" s="215"/>
      <c r="G12" s="230">
        <f>(C12*E12)*F12</f>
        <v>0</v>
      </c>
    </row>
    <row r="13" spans="1:7" ht="15">
      <c r="A13" s="448" t="s">
        <v>60</v>
      </c>
      <c r="B13" s="449"/>
      <c r="C13" s="229">
        <v>345</v>
      </c>
      <c r="D13" s="229" t="s">
        <v>238</v>
      </c>
      <c r="E13" s="231">
        <v>2</v>
      </c>
      <c r="F13" s="215"/>
      <c r="G13" s="230">
        <f>(C13*E13)*F13</f>
        <v>0</v>
      </c>
    </row>
    <row r="14" spans="1:7" ht="15">
      <c r="A14" s="448" t="s">
        <v>61</v>
      </c>
      <c r="B14" s="449"/>
      <c r="C14" s="229">
        <v>420</v>
      </c>
      <c r="D14" s="229" t="s">
        <v>238</v>
      </c>
      <c r="E14" s="231">
        <v>2</v>
      </c>
      <c r="F14" s="215"/>
      <c r="G14" s="230">
        <f>(C14*E14)*F14</f>
        <v>0</v>
      </c>
    </row>
    <row r="15" spans="1:7" ht="15">
      <c r="A15" s="448" t="s">
        <v>156</v>
      </c>
      <c r="B15" s="449"/>
      <c r="C15" s="229">
        <v>1555</v>
      </c>
      <c r="D15" s="229" t="s">
        <v>238</v>
      </c>
      <c r="E15" s="233">
        <v>1</v>
      </c>
      <c r="F15" s="215"/>
      <c r="G15" s="230">
        <f>(C15*E15)*F15</f>
        <v>0</v>
      </c>
    </row>
    <row r="16" spans="1:7" ht="15">
      <c r="A16" s="448" t="s">
        <v>157</v>
      </c>
      <c r="B16" s="449"/>
      <c r="C16" s="229"/>
      <c r="D16" s="229"/>
      <c r="E16" s="233"/>
      <c r="F16" s="232"/>
      <c r="G16" s="230"/>
    </row>
    <row r="17" spans="1:7" ht="15">
      <c r="A17" s="454" t="s">
        <v>158</v>
      </c>
      <c r="B17" s="455"/>
      <c r="C17" s="229">
        <v>490</v>
      </c>
      <c r="D17" s="229" t="s">
        <v>238</v>
      </c>
      <c r="E17" s="233">
        <v>1</v>
      </c>
      <c r="F17" s="215"/>
      <c r="G17" s="230">
        <f>(C17*E17)*F17</f>
        <v>0</v>
      </c>
    </row>
    <row r="18" spans="1:7" ht="15">
      <c r="A18" s="454" t="s">
        <v>159</v>
      </c>
      <c r="B18" s="455"/>
      <c r="C18" s="229">
        <v>47</v>
      </c>
      <c r="D18" s="229" t="s">
        <v>238</v>
      </c>
      <c r="E18" s="233">
        <v>1</v>
      </c>
      <c r="F18" s="215"/>
      <c r="G18" s="230">
        <f>(C18*E18)*F18</f>
        <v>0</v>
      </c>
    </row>
    <row r="19" spans="1:7" ht="15">
      <c r="A19" s="448" t="s">
        <v>160</v>
      </c>
      <c r="B19" s="449"/>
      <c r="C19" s="233">
        <v>267</v>
      </c>
      <c r="D19" s="229" t="s">
        <v>46</v>
      </c>
      <c r="E19" s="233">
        <v>1</v>
      </c>
      <c r="F19" s="215"/>
      <c r="G19" s="230">
        <f>(C19*E19)*F19</f>
        <v>0</v>
      </c>
    </row>
    <row r="20" spans="1:7" ht="15">
      <c r="A20" s="448" t="s">
        <v>161</v>
      </c>
      <c r="B20" s="449"/>
      <c r="C20" s="233">
        <v>1576</v>
      </c>
      <c r="D20" s="229" t="s">
        <v>46</v>
      </c>
      <c r="E20" s="233">
        <v>1</v>
      </c>
      <c r="F20" s="215"/>
      <c r="G20" s="230">
        <f>(C20*E20)*F20</f>
        <v>0</v>
      </c>
    </row>
    <row r="21" spans="1:7" ht="15">
      <c r="A21" s="448" t="s">
        <v>62</v>
      </c>
      <c r="B21" s="449"/>
      <c r="C21" s="229"/>
      <c r="D21" s="229"/>
      <c r="E21" s="233"/>
      <c r="F21" s="232"/>
      <c r="G21" s="230"/>
    </row>
    <row r="22" spans="1:7" ht="15">
      <c r="A22" s="448" t="s">
        <v>162</v>
      </c>
      <c r="B22" s="449"/>
      <c r="C22" s="229">
        <v>500</v>
      </c>
      <c r="D22" s="229" t="s">
        <v>238</v>
      </c>
      <c r="E22" s="233">
        <v>1</v>
      </c>
      <c r="F22" s="215"/>
      <c r="G22" s="230">
        <f>(C22*E22)*F22</f>
        <v>0</v>
      </c>
    </row>
    <row r="23" spans="1:7" ht="15">
      <c r="A23" s="448" t="s">
        <v>163</v>
      </c>
      <c r="B23" s="449"/>
      <c r="C23" s="229">
        <v>103</v>
      </c>
      <c r="D23" s="229" t="s">
        <v>238</v>
      </c>
      <c r="E23" s="233">
        <v>1</v>
      </c>
      <c r="F23" s="215"/>
      <c r="G23" s="230">
        <f aca="true" t="shared" si="0" ref="G23:G29">(C23*E23)*F23</f>
        <v>0</v>
      </c>
    </row>
    <row r="24" spans="1:7" ht="13.5" customHeight="1">
      <c r="A24" s="448" t="s">
        <v>164</v>
      </c>
      <c r="B24" s="449"/>
      <c r="C24" s="229">
        <v>101.8</v>
      </c>
      <c r="D24" s="229" t="s">
        <v>238</v>
      </c>
      <c r="E24" s="233">
        <v>1</v>
      </c>
      <c r="F24" s="215"/>
      <c r="G24" s="230">
        <f t="shared" si="0"/>
        <v>0</v>
      </c>
    </row>
    <row r="25" spans="1:7" ht="15">
      <c r="A25" s="448" t="s">
        <v>165</v>
      </c>
      <c r="B25" s="449"/>
      <c r="C25" s="229">
        <v>57</v>
      </c>
      <c r="D25" s="229" t="s">
        <v>78</v>
      </c>
      <c r="E25" s="233">
        <v>1</v>
      </c>
      <c r="F25" s="215"/>
      <c r="G25" s="230">
        <f t="shared" si="0"/>
        <v>0</v>
      </c>
    </row>
    <row r="26" spans="1:7" ht="15">
      <c r="A26" s="448" t="s">
        <v>166</v>
      </c>
      <c r="B26" s="449"/>
      <c r="C26" s="229">
        <v>16</v>
      </c>
      <c r="D26" s="229" t="s">
        <v>10</v>
      </c>
      <c r="E26" s="233">
        <v>1</v>
      </c>
      <c r="F26" s="215"/>
      <c r="G26" s="230">
        <f t="shared" si="0"/>
        <v>0</v>
      </c>
    </row>
    <row r="27" spans="1:7" ht="15">
      <c r="A27" s="450" t="s">
        <v>167</v>
      </c>
      <c r="B27" s="451"/>
      <c r="C27" s="229">
        <v>2</v>
      </c>
      <c r="D27" s="229" t="s">
        <v>10</v>
      </c>
      <c r="E27" s="233">
        <v>1</v>
      </c>
      <c r="F27" s="215"/>
      <c r="G27" s="230">
        <f t="shared" si="0"/>
        <v>0</v>
      </c>
    </row>
    <row r="28" spans="1:7" ht="15">
      <c r="A28" s="448" t="s">
        <v>168</v>
      </c>
      <c r="B28" s="449"/>
      <c r="C28" s="229">
        <v>1</v>
      </c>
      <c r="D28" s="229" t="s">
        <v>10</v>
      </c>
      <c r="E28" s="233">
        <v>1</v>
      </c>
      <c r="F28" s="215"/>
      <c r="G28" s="230">
        <f t="shared" si="0"/>
        <v>0</v>
      </c>
    </row>
    <row r="29" spans="1:7" ht="15">
      <c r="A29" s="448" t="s">
        <v>169</v>
      </c>
      <c r="B29" s="449"/>
      <c r="C29" s="229">
        <v>807</v>
      </c>
      <c r="D29" s="229" t="s">
        <v>238</v>
      </c>
      <c r="E29" s="233">
        <v>1</v>
      </c>
      <c r="F29" s="215"/>
      <c r="G29" s="230">
        <f t="shared" si="0"/>
        <v>0</v>
      </c>
    </row>
    <row r="30" spans="1:7" ht="15">
      <c r="A30" s="448" t="s">
        <v>214</v>
      </c>
      <c r="B30" s="449"/>
      <c r="C30" s="229">
        <v>131</v>
      </c>
      <c r="D30" s="229" t="s">
        <v>238</v>
      </c>
      <c r="E30" s="233">
        <v>2</v>
      </c>
      <c r="F30" s="215"/>
      <c r="G30" s="230">
        <f>(C30*E30)*F30</f>
        <v>0</v>
      </c>
    </row>
    <row r="31" spans="1:7" ht="15">
      <c r="A31" s="448" t="s">
        <v>233</v>
      </c>
      <c r="B31" s="449"/>
      <c r="C31" s="229">
        <v>1</v>
      </c>
      <c r="D31" s="229" t="s">
        <v>201</v>
      </c>
      <c r="E31" s="233">
        <v>5</v>
      </c>
      <c r="F31" s="222"/>
      <c r="G31" s="234">
        <f>(C31*E31)*F31</f>
        <v>0</v>
      </c>
    </row>
    <row r="32" spans="1:7" ht="15.75" thickBot="1">
      <c r="A32" s="452" t="s">
        <v>234</v>
      </c>
      <c r="B32" s="453"/>
      <c r="C32" s="235">
        <v>10</v>
      </c>
      <c r="D32" s="235" t="s">
        <v>10</v>
      </c>
      <c r="E32" s="236">
        <v>1</v>
      </c>
      <c r="F32" s="223"/>
      <c r="G32" s="237">
        <f>(C32*E32)*F32</f>
        <v>0</v>
      </c>
    </row>
    <row r="33" spans="1:3" ht="15.75" thickBot="1">
      <c r="A33" s="448"/>
      <c r="B33" s="489"/>
      <c r="C33" s="209"/>
    </row>
    <row r="34" spans="1:7" ht="16.5" thickBot="1">
      <c r="A34" s="238" t="s">
        <v>170</v>
      </c>
      <c r="B34" s="239"/>
      <c r="C34" s="240"/>
      <c r="D34" s="239"/>
      <c r="E34" s="239"/>
      <c r="F34" s="240"/>
      <c r="G34" s="241">
        <f>SUM(G10:G32)</f>
        <v>0</v>
      </c>
    </row>
    <row r="35" spans="1:7" ht="15.75" thickBot="1">
      <c r="A35" s="242"/>
      <c r="B35" s="242"/>
      <c r="C35" s="226"/>
      <c r="D35" s="243"/>
      <c r="E35" s="243"/>
      <c r="F35" s="226"/>
      <c r="G35" s="226"/>
    </row>
    <row r="36" spans="1:7" ht="15">
      <c r="A36" s="458" t="s">
        <v>130</v>
      </c>
      <c r="B36" s="459"/>
      <c r="C36" s="459"/>
      <c r="D36" s="459"/>
      <c r="E36" s="459"/>
      <c r="F36" s="459"/>
      <c r="G36" s="460"/>
    </row>
    <row r="37" spans="1:7" ht="15">
      <c r="A37" s="440" t="s">
        <v>57</v>
      </c>
      <c r="B37" s="441"/>
      <c r="C37" s="229"/>
      <c r="D37" s="229"/>
      <c r="E37" s="233"/>
      <c r="F37" s="229"/>
      <c r="G37" s="230"/>
    </row>
    <row r="38" spans="1:7" ht="15">
      <c r="A38" s="440" t="s">
        <v>155</v>
      </c>
      <c r="B38" s="441"/>
      <c r="C38" s="229">
        <v>101</v>
      </c>
      <c r="D38" s="229" t="s">
        <v>238</v>
      </c>
      <c r="E38" s="233">
        <v>1</v>
      </c>
      <c r="F38" s="215"/>
      <c r="G38" s="230">
        <f aca="true" t="shared" si="1" ref="G38:G48">(C38*E38)*F38</f>
        <v>0</v>
      </c>
    </row>
    <row r="39" spans="1:7" ht="15">
      <c r="A39" s="490" t="s">
        <v>58</v>
      </c>
      <c r="B39" s="491"/>
      <c r="C39" s="491"/>
      <c r="D39" s="491"/>
      <c r="E39" s="491"/>
      <c r="F39" s="232"/>
      <c r="G39" s="230"/>
    </row>
    <row r="40" spans="1:7" ht="15">
      <c r="A40" s="440" t="s">
        <v>171</v>
      </c>
      <c r="B40" s="441"/>
      <c r="C40" s="229">
        <v>413</v>
      </c>
      <c r="D40" s="229" t="s">
        <v>238</v>
      </c>
      <c r="E40" s="233">
        <v>2</v>
      </c>
      <c r="F40" s="215"/>
      <c r="G40" s="230">
        <f t="shared" si="1"/>
        <v>0</v>
      </c>
    </row>
    <row r="41" spans="1:7" ht="15">
      <c r="A41" s="440" t="s">
        <v>172</v>
      </c>
      <c r="B41" s="441"/>
      <c r="C41" s="229">
        <v>113</v>
      </c>
      <c r="D41" s="229" t="s">
        <v>238</v>
      </c>
      <c r="E41" s="233">
        <v>2</v>
      </c>
      <c r="F41" s="215"/>
      <c r="G41" s="230">
        <f t="shared" si="1"/>
        <v>0</v>
      </c>
    </row>
    <row r="42" spans="1:7" ht="15">
      <c r="A42" s="440" t="s">
        <v>173</v>
      </c>
      <c r="B42" s="441"/>
      <c r="C42" s="233">
        <v>103</v>
      </c>
      <c r="D42" s="229" t="s">
        <v>46</v>
      </c>
      <c r="E42" s="233">
        <v>1</v>
      </c>
      <c r="F42" s="215"/>
      <c r="G42" s="230">
        <f>(C42*E42)*F42</f>
        <v>0</v>
      </c>
    </row>
    <row r="43" spans="1:7" ht="15">
      <c r="A43" s="440" t="s">
        <v>174</v>
      </c>
      <c r="B43" s="441"/>
      <c r="C43" s="229">
        <v>8</v>
      </c>
      <c r="D43" s="229" t="s">
        <v>102</v>
      </c>
      <c r="E43" s="233">
        <v>1</v>
      </c>
      <c r="F43" s="215"/>
      <c r="G43" s="230">
        <f t="shared" si="1"/>
        <v>0</v>
      </c>
    </row>
    <row r="44" spans="1:7" ht="15">
      <c r="A44" s="440" t="s">
        <v>175</v>
      </c>
      <c r="B44" s="441"/>
      <c r="C44" s="229">
        <v>1</v>
      </c>
      <c r="D44" s="229" t="s">
        <v>102</v>
      </c>
      <c r="E44" s="233">
        <v>1</v>
      </c>
      <c r="F44" s="215"/>
      <c r="G44" s="230">
        <f t="shared" si="1"/>
        <v>0</v>
      </c>
    </row>
    <row r="45" spans="1:7" ht="15">
      <c r="A45" s="440" t="s">
        <v>176</v>
      </c>
      <c r="B45" s="441"/>
      <c r="C45" s="229">
        <v>1</v>
      </c>
      <c r="D45" s="229" t="s">
        <v>102</v>
      </c>
      <c r="E45" s="233">
        <v>1</v>
      </c>
      <c r="F45" s="215"/>
      <c r="G45" s="230">
        <f t="shared" si="1"/>
        <v>0</v>
      </c>
    </row>
    <row r="46" spans="1:7" ht="15">
      <c r="A46" s="440" t="s">
        <v>177</v>
      </c>
      <c r="B46" s="441"/>
      <c r="C46" s="229">
        <v>75</v>
      </c>
      <c r="D46" s="229" t="s">
        <v>238</v>
      </c>
      <c r="E46" s="233">
        <v>1</v>
      </c>
      <c r="F46" s="215"/>
      <c r="G46" s="230">
        <f t="shared" si="1"/>
        <v>0</v>
      </c>
    </row>
    <row r="47" spans="1:7" ht="15">
      <c r="A47" s="440" t="s">
        <v>178</v>
      </c>
      <c r="B47" s="441"/>
      <c r="C47" s="229">
        <v>50</v>
      </c>
      <c r="D47" s="229" t="s">
        <v>238</v>
      </c>
      <c r="E47" s="233">
        <v>1</v>
      </c>
      <c r="F47" s="215"/>
      <c r="G47" s="230">
        <f t="shared" si="1"/>
        <v>0</v>
      </c>
    </row>
    <row r="48" spans="1:7" ht="15">
      <c r="A48" s="440" t="s">
        <v>179</v>
      </c>
      <c r="B48" s="441"/>
      <c r="C48" s="233">
        <v>21</v>
      </c>
      <c r="D48" s="229" t="s">
        <v>46</v>
      </c>
      <c r="E48" s="233">
        <v>1</v>
      </c>
      <c r="F48" s="215"/>
      <c r="G48" s="230">
        <f t="shared" si="1"/>
        <v>0</v>
      </c>
    </row>
    <row r="49" spans="1:7" ht="15">
      <c r="A49" s="440" t="s">
        <v>180</v>
      </c>
      <c r="B49" s="441"/>
      <c r="C49" s="233">
        <v>21</v>
      </c>
      <c r="D49" s="229" t="s">
        <v>46</v>
      </c>
      <c r="E49" s="233">
        <v>1</v>
      </c>
      <c r="F49" s="215"/>
      <c r="G49" s="230">
        <f>(C49*E49)*F49</f>
        <v>0</v>
      </c>
    </row>
    <row r="50" spans="1:7" ht="16.5" thickBot="1">
      <c r="A50" s="443" t="s">
        <v>181</v>
      </c>
      <c r="B50" s="444"/>
      <c r="C50" s="444"/>
      <c r="D50" s="444"/>
      <c r="E50" s="444"/>
      <c r="F50" s="445"/>
      <c r="G50" s="244">
        <f>SUM(G38:G49)</f>
        <v>0</v>
      </c>
    </row>
    <row r="51" spans="1:6" ht="15.75" thickBot="1">
      <c r="A51" s="245"/>
      <c r="B51" s="246"/>
      <c r="C51" s="246"/>
      <c r="D51" s="246"/>
      <c r="E51" s="246"/>
      <c r="F51" s="246"/>
    </row>
    <row r="52" spans="1:7" ht="21" thickBot="1">
      <c r="A52" s="279" t="s">
        <v>182</v>
      </c>
      <c r="B52" s="280"/>
      <c r="C52" s="281"/>
      <c r="D52" s="282"/>
      <c r="E52" s="282"/>
      <c r="F52" s="283"/>
      <c r="G52" s="284">
        <f>G34+G50</f>
        <v>0</v>
      </c>
    </row>
    <row r="53" spans="1:7" ht="19.5" thickBot="1">
      <c r="A53" s="446" t="s">
        <v>237</v>
      </c>
      <c r="B53" s="447"/>
      <c r="C53" s="447"/>
      <c r="D53" s="447"/>
      <c r="E53" s="447"/>
      <c r="F53" s="447"/>
      <c r="G53" s="247">
        <f>G52*4</f>
        <v>0</v>
      </c>
    </row>
    <row r="54" spans="1:7" ht="15">
      <c r="A54" s="248" t="s">
        <v>184</v>
      </c>
      <c r="B54" s="249"/>
      <c r="C54" s="250"/>
      <c r="D54" s="249"/>
      <c r="E54" s="249"/>
      <c r="F54" s="250"/>
      <c r="G54" s="251"/>
    </row>
    <row r="55" spans="1:7" ht="15">
      <c r="A55" s="442" t="s">
        <v>210</v>
      </c>
      <c r="B55" s="442"/>
      <c r="C55" s="442"/>
      <c r="D55" s="442"/>
      <c r="E55" s="245"/>
      <c r="F55" s="252"/>
      <c r="G55" s="252"/>
    </row>
    <row r="56" spans="1:6" ht="15">
      <c r="A56" s="437" t="s">
        <v>63</v>
      </c>
      <c r="B56" s="437"/>
      <c r="C56" s="438"/>
      <c r="D56" s="438"/>
      <c r="E56" s="438"/>
      <c r="F56" s="438"/>
    </row>
    <row r="57" spans="1:6" ht="15">
      <c r="A57" s="438" t="s">
        <v>183</v>
      </c>
      <c r="B57" s="439"/>
      <c r="C57" s="439"/>
      <c r="D57" s="439"/>
      <c r="E57" s="439"/>
      <c r="F57" s="439"/>
    </row>
    <row r="59" ht="15">
      <c r="A59" s="212" t="s">
        <v>323</v>
      </c>
    </row>
  </sheetData>
  <sheetProtection password="CC06" sheet="1" objects="1" scenarios="1"/>
  <mergeCells count="54">
    <mergeCell ref="A33:B33"/>
    <mergeCell ref="A42:B42"/>
    <mergeCell ref="A48:B48"/>
    <mergeCell ref="A49:B49"/>
    <mergeCell ref="A36:G36"/>
    <mergeCell ref="A37:B37"/>
    <mergeCell ref="A38:B38"/>
    <mergeCell ref="A39:E39"/>
    <mergeCell ref="A40:B40"/>
    <mergeCell ref="A41:B41"/>
    <mergeCell ref="A43:B43"/>
    <mergeCell ref="F1:G1"/>
    <mergeCell ref="A2:G2"/>
    <mergeCell ref="A3:G3"/>
    <mergeCell ref="A5:B7"/>
    <mergeCell ref="G5:G7"/>
    <mergeCell ref="A8:G8"/>
    <mergeCell ref="A9:B9"/>
    <mergeCell ref="A10:B10"/>
    <mergeCell ref="C5:C7"/>
    <mergeCell ref="D5:D7"/>
    <mergeCell ref="E5:E7"/>
    <mergeCell ref="F5:F7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2:B32"/>
    <mergeCell ref="A30:B30"/>
    <mergeCell ref="A31:B31"/>
    <mergeCell ref="A56:F56"/>
    <mergeCell ref="A57:F57"/>
    <mergeCell ref="A44:B44"/>
    <mergeCell ref="A45:B45"/>
    <mergeCell ref="A46:B46"/>
    <mergeCell ref="A47:B47"/>
    <mergeCell ref="A55:D55"/>
    <mergeCell ref="A50:F50"/>
    <mergeCell ref="A53:F53"/>
  </mergeCells>
  <printOptions/>
  <pageMargins left="0.7" right="0.7" top="0.787401575" bottom="0.7874015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 topLeftCell="A1">
      <selection activeCell="E15" sqref="E15:E16"/>
    </sheetView>
  </sheetViews>
  <sheetFormatPr defaultColWidth="9.140625" defaultRowHeight="15"/>
  <cols>
    <col min="1" max="1" width="2.8515625" style="0" customWidth="1"/>
    <col min="2" max="2" width="66.42187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29"/>
      <c r="D1" s="1"/>
      <c r="F1" s="133" t="s">
        <v>0</v>
      </c>
      <c r="G1" s="1"/>
      <c r="H1" s="1"/>
      <c r="I1" s="1"/>
      <c r="J1" s="1"/>
    </row>
    <row r="2" spans="2:10" ht="20.25">
      <c r="B2" s="387" t="s">
        <v>195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7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315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15">
      <c r="B7" s="101" t="s">
        <v>316</v>
      </c>
      <c r="C7" s="28" t="s">
        <v>8</v>
      </c>
      <c r="D7" s="5">
        <v>12</v>
      </c>
      <c r="E7" s="176"/>
      <c r="F7" s="11">
        <f>D7*E7*4</f>
        <v>0</v>
      </c>
      <c r="G7" s="1"/>
      <c r="H7" s="1"/>
      <c r="I7" s="1"/>
      <c r="J7" s="1"/>
    </row>
    <row r="8" spans="2:10" ht="15">
      <c r="B8" s="38" t="s">
        <v>317</v>
      </c>
      <c r="C8" s="28" t="s">
        <v>8</v>
      </c>
      <c r="D8" s="20">
        <v>1</v>
      </c>
      <c r="E8" s="176"/>
      <c r="F8" s="11">
        <f>D8*E8*4</f>
        <v>0</v>
      </c>
      <c r="G8" s="1"/>
      <c r="H8" s="1"/>
      <c r="I8" s="1"/>
      <c r="J8" s="1"/>
    </row>
    <row r="9" spans="2:10" ht="15">
      <c r="B9" s="38" t="s">
        <v>318</v>
      </c>
      <c r="C9" s="28" t="s">
        <v>8</v>
      </c>
      <c r="D9" s="20">
        <v>0.2</v>
      </c>
      <c r="E9" s="176"/>
      <c r="F9" s="11">
        <f aca="true" t="shared" si="0" ref="F9:F12">D9*E9*4</f>
        <v>0</v>
      </c>
      <c r="G9" s="1"/>
      <c r="H9" s="1"/>
      <c r="I9" s="1"/>
      <c r="J9" s="1"/>
    </row>
    <row r="10" spans="2:10" ht="15">
      <c r="B10" s="38" t="s">
        <v>319</v>
      </c>
      <c r="C10" s="28" t="s">
        <v>8</v>
      </c>
      <c r="D10" s="20">
        <v>0.11</v>
      </c>
      <c r="E10" s="176"/>
      <c r="F10" s="11">
        <f t="shared" si="0"/>
        <v>0</v>
      </c>
      <c r="G10" s="1"/>
      <c r="H10" s="1"/>
      <c r="I10" s="1"/>
      <c r="J10" s="1"/>
    </row>
    <row r="11" spans="2:10" ht="30">
      <c r="B11" s="101" t="s">
        <v>376</v>
      </c>
      <c r="C11" s="28" t="s">
        <v>10</v>
      </c>
      <c r="D11" s="5">
        <v>30</v>
      </c>
      <c r="E11" s="176"/>
      <c r="F11" s="11">
        <f t="shared" si="0"/>
        <v>0</v>
      </c>
      <c r="G11" s="1"/>
      <c r="H11" s="1"/>
      <c r="I11" s="1"/>
      <c r="J11" s="1"/>
    </row>
    <row r="12" spans="2:10" ht="30">
      <c r="B12" s="101" t="s">
        <v>377</v>
      </c>
      <c r="C12" s="28" t="s">
        <v>10</v>
      </c>
      <c r="D12" s="5">
        <v>6</v>
      </c>
      <c r="E12" s="176"/>
      <c r="F12" s="11">
        <f t="shared" si="0"/>
        <v>0</v>
      </c>
      <c r="G12" s="1"/>
      <c r="H12" s="1"/>
      <c r="I12" s="1"/>
      <c r="J12" s="1"/>
    </row>
    <row r="13" spans="2:10" ht="15.75" thickBot="1">
      <c r="B13" s="102" t="s">
        <v>11</v>
      </c>
      <c r="C13" s="97"/>
      <c r="D13" s="13"/>
      <c r="E13" s="164"/>
      <c r="F13" s="17">
        <f>SUM(F6:F12)</f>
        <v>0</v>
      </c>
      <c r="G13" s="1"/>
      <c r="H13" s="1"/>
      <c r="I13" s="1"/>
      <c r="J13" s="1"/>
    </row>
    <row r="14" spans="2:10" ht="18.75">
      <c r="B14" s="103" t="s">
        <v>15</v>
      </c>
      <c r="C14" s="96"/>
      <c r="D14" s="8"/>
      <c r="E14" s="165"/>
      <c r="F14" s="24"/>
      <c r="G14" s="1"/>
      <c r="H14" s="1"/>
      <c r="I14" s="1"/>
      <c r="J14" s="1"/>
    </row>
    <row r="15" spans="2:10" ht="30">
      <c r="B15" s="101" t="s">
        <v>378</v>
      </c>
      <c r="C15" s="28" t="s">
        <v>12</v>
      </c>
      <c r="D15" s="5">
        <v>10</v>
      </c>
      <c r="E15" s="176"/>
      <c r="F15" s="11">
        <f>D15*E15*4</f>
        <v>0</v>
      </c>
      <c r="G15" s="1"/>
      <c r="H15" s="1"/>
      <c r="I15" s="1"/>
      <c r="J15" s="1"/>
    </row>
    <row r="16" spans="2:10" ht="30">
      <c r="B16" s="101" t="s">
        <v>379</v>
      </c>
      <c r="C16" s="28" t="s">
        <v>12</v>
      </c>
      <c r="D16" s="6">
        <v>2</v>
      </c>
      <c r="E16" s="176"/>
      <c r="F16" s="11">
        <f>D16*E16*4</f>
        <v>0</v>
      </c>
      <c r="G16" s="1"/>
      <c r="H16" s="1"/>
      <c r="I16" s="1"/>
      <c r="J16" s="1"/>
    </row>
    <row r="17" spans="2:10" ht="15.75" thickBot="1">
      <c r="B17" s="12" t="s">
        <v>16</v>
      </c>
      <c r="C17" s="97"/>
      <c r="D17" s="13"/>
      <c r="E17" s="164"/>
      <c r="F17" s="17">
        <f>SUM(F15:F16)</f>
        <v>0</v>
      </c>
      <c r="G17" s="1"/>
      <c r="H17" s="1"/>
      <c r="I17" s="1"/>
      <c r="J17" s="1"/>
    </row>
    <row r="18" spans="2:10" ht="19.5" thickBot="1">
      <c r="B18" s="14" t="s">
        <v>13</v>
      </c>
      <c r="C18" s="114"/>
      <c r="D18" s="15"/>
      <c r="E18" s="166"/>
      <c r="F18" s="16">
        <f>SUM(F17,F13)</f>
        <v>0</v>
      </c>
      <c r="G18" s="1"/>
      <c r="H18" s="1"/>
      <c r="I18" s="1"/>
      <c r="J18" s="1"/>
    </row>
    <row r="19" spans="2:10" ht="15">
      <c r="B19" s="1"/>
      <c r="C19" s="29"/>
      <c r="D19" s="1"/>
      <c r="E19" s="1"/>
      <c r="F19" s="1"/>
      <c r="G19" s="1"/>
      <c r="H19" s="1"/>
      <c r="I19" s="1"/>
      <c r="J19" s="1"/>
    </row>
    <row r="20" spans="2:10" ht="15">
      <c r="B20" s="162" t="s">
        <v>320</v>
      </c>
      <c r="C20" s="29"/>
      <c r="D20" s="1"/>
      <c r="E20" s="1"/>
      <c r="F20" s="1"/>
      <c r="G20" s="1"/>
      <c r="H20" s="1"/>
      <c r="I20" s="1"/>
      <c r="J20" s="1"/>
    </row>
    <row r="21" spans="2:10" ht="15">
      <c r="B21" s="1"/>
      <c r="C21" s="29"/>
      <c r="D21" s="1"/>
      <c r="E21" s="1"/>
      <c r="F21" s="1"/>
      <c r="G21" s="1"/>
      <c r="H21" s="1"/>
      <c r="I21" s="1"/>
      <c r="J21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 topLeftCell="A1">
      <selection activeCell="J28" sqref="J28"/>
    </sheetView>
  </sheetViews>
  <sheetFormatPr defaultColWidth="9.140625" defaultRowHeight="15"/>
  <cols>
    <col min="1" max="1" width="70.140625" style="180" customWidth="1"/>
    <col min="2" max="2" width="14.57421875" style="180" customWidth="1"/>
    <col min="3" max="3" width="9.140625" style="180" customWidth="1"/>
    <col min="4" max="4" width="11.28125" style="180" customWidth="1"/>
    <col min="5" max="5" width="10.00390625" style="180" bestFit="1" customWidth="1"/>
    <col min="6" max="6" width="16.140625" style="180" customWidth="1"/>
    <col min="7" max="16384" width="9.140625" style="180" customWidth="1"/>
  </cols>
  <sheetData>
    <row r="1" spans="1:6" ht="16.5" thickBot="1">
      <c r="A1" s="224" t="s">
        <v>101</v>
      </c>
      <c r="E1" s="473" t="s">
        <v>64</v>
      </c>
      <c r="F1" s="473"/>
    </row>
    <row r="2" spans="1:6" ht="19.5" thickBot="1">
      <c r="A2" s="492" t="s">
        <v>387</v>
      </c>
      <c r="B2" s="493"/>
      <c r="C2" s="493"/>
      <c r="D2" s="493"/>
      <c r="E2" s="493"/>
      <c r="F2" s="494"/>
    </row>
    <row r="3" ht="15.75" thickBot="1"/>
    <row r="4" spans="1:6" ht="36.75" thickBot="1">
      <c r="A4" s="256" t="s">
        <v>2</v>
      </c>
      <c r="B4" s="257" t="s">
        <v>185</v>
      </c>
      <c r="C4" s="257" t="s">
        <v>3</v>
      </c>
      <c r="D4" s="257" t="s">
        <v>52</v>
      </c>
      <c r="E4" s="257" t="s">
        <v>53</v>
      </c>
      <c r="F4" s="258" t="s">
        <v>56</v>
      </c>
    </row>
    <row r="5" spans="1:6" ht="15">
      <c r="A5" s="259" t="s">
        <v>276</v>
      </c>
      <c r="B5" s="188">
        <v>220</v>
      </c>
      <c r="C5" s="188" t="s">
        <v>46</v>
      </c>
      <c r="D5" s="253"/>
      <c r="E5" s="260">
        <f>B5*D5</f>
        <v>0</v>
      </c>
      <c r="F5" s="261">
        <f>E5*12</f>
        <v>0</v>
      </c>
    </row>
    <row r="6" spans="1:6" ht="15">
      <c r="A6" s="262" t="s">
        <v>277</v>
      </c>
      <c r="B6" s="192">
        <v>3</v>
      </c>
      <c r="C6" s="192" t="s">
        <v>46</v>
      </c>
      <c r="D6" s="254"/>
      <c r="E6" s="263">
        <f aca="true" t="shared" si="0" ref="E6:E12">B6*D6</f>
        <v>0</v>
      </c>
      <c r="F6" s="264">
        <f aca="true" t="shared" si="1" ref="F6:F12">E6*12</f>
        <v>0</v>
      </c>
    </row>
    <row r="7" spans="1:6" ht="15">
      <c r="A7" s="265" t="s">
        <v>278</v>
      </c>
      <c r="B7" s="192">
        <v>7</v>
      </c>
      <c r="C7" s="192" t="s">
        <v>46</v>
      </c>
      <c r="D7" s="254"/>
      <c r="E7" s="263">
        <f t="shared" si="0"/>
        <v>0</v>
      </c>
      <c r="F7" s="264">
        <f t="shared" si="1"/>
        <v>0</v>
      </c>
    </row>
    <row r="8" spans="1:6" ht="15" customHeight="1">
      <c r="A8" s="265" t="s">
        <v>279</v>
      </c>
      <c r="B8" s="192">
        <v>11</v>
      </c>
      <c r="C8" s="192" t="s">
        <v>186</v>
      </c>
      <c r="D8" s="254"/>
      <c r="E8" s="263">
        <f t="shared" si="0"/>
        <v>0</v>
      </c>
      <c r="F8" s="264">
        <f t="shared" si="1"/>
        <v>0</v>
      </c>
    </row>
    <row r="9" spans="1:6" ht="15">
      <c r="A9" s="265" t="s">
        <v>280</v>
      </c>
      <c r="B9" s="192">
        <v>2</v>
      </c>
      <c r="C9" s="192" t="s">
        <v>46</v>
      </c>
      <c r="D9" s="254"/>
      <c r="E9" s="263">
        <f t="shared" si="0"/>
        <v>0</v>
      </c>
      <c r="F9" s="264">
        <f t="shared" si="1"/>
        <v>0</v>
      </c>
    </row>
    <row r="10" spans="1:6" ht="15">
      <c r="A10" s="265" t="s">
        <v>281</v>
      </c>
      <c r="B10" s="192">
        <v>2</v>
      </c>
      <c r="C10" s="192" t="s">
        <v>46</v>
      </c>
      <c r="D10" s="254"/>
      <c r="E10" s="263">
        <f t="shared" si="0"/>
        <v>0</v>
      </c>
      <c r="F10" s="264">
        <f t="shared" si="1"/>
        <v>0</v>
      </c>
    </row>
    <row r="11" spans="1:6" ht="15">
      <c r="A11" s="266" t="s">
        <v>282</v>
      </c>
      <c r="B11" s="196">
        <v>1</v>
      </c>
      <c r="C11" s="196" t="s">
        <v>46</v>
      </c>
      <c r="D11" s="255"/>
      <c r="E11" s="267">
        <f t="shared" si="0"/>
        <v>0</v>
      </c>
      <c r="F11" s="268">
        <f t="shared" si="1"/>
        <v>0</v>
      </c>
    </row>
    <row r="12" spans="1:6" ht="15.75" thickBot="1">
      <c r="A12" s="269" t="s">
        <v>283</v>
      </c>
      <c r="B12" s="203">
        <v>2</v>
      </c>
      <c r="C12" s="270" t="s">
        <v>46</v>
      </c>
      <c r="D12" s="386"/>
      <c r="E12" s="271">
        <f t="shared" si="0"/>
        <v>0</v>
      </c>
      <c r="F12" s="272">
        <f t="shared" si="1"/>
        <v>0</v>
      </c>
    </row>
    <row r="13" spans="1:6" ht="16.5" thickBot="1">
      <c r="A13" s="285" t="s">
        <v>65</v>
      </c>
      <c r="B13" s="286"/>
      <c r="C13" s="286"/>
      <c r="D13" s="287"/>
      <c r="E13" s="288">
        <f>SUM(E5:E12)</f>
        <v>0</v>
      </c>
      <c r="F13" s="273"/>
    </row>
    <row r="14" spans="1:6" ht="19.5" thickBot="1">
      <c r="A14" s="289" t="s">
        <v>66</v>
      </c>
      <c r="B14" s="290"/>
      <c r="C14" s="290"/>
      <c r="D14" s="291"/>
      <c r="E14" s="292"/>
      <c r="F14" s="284">
        <f>SUM(F5:F12)</f>
        <v>0</v>
      </c>
    </row>
    <row r="15" spans="1:6" ht="19.5" thickBot="1">
      <c r="A15" s="274" t="s">
        <v>237</v>
      </c>
      <c r="B15" s="275"/>
      <c r="C15" s="275"/>
      <c r="D15" s="276"/>
      <c r="E15" s="275"/>
      <c r="F15" s="277">
        <f>F14*4</f>
        <v>0</v>
      </c>
    </row>
    <row r="16" ht="15">
      <c r="A16" s="278" t="s">
        <v>191</v>
      </c>
    </row>
    <row r="17" ht="15">
      <c r="A17" s="180" t="s">
        <v>187</v>
      </c>
    </row>
    <row r="18" ht="15">
      <c r="A18" s="180" t="s">
        <v>188</v>
      </c>
    </row>
    <row r="19" ht="15">
      <c r="A19" s="180" t="s">
        <v>189</v>
      </c>
    </row>
    <row r="20" ht="15">
      <c r="A20" s="180" t="s">
        <v>190</v>
      </c>
    </row>
    <row r="22" ht="15">
      <c r="A22" s="180" t="s">
        <v>388</v>
      </c>
    </row>
  </sheetData>
  <sheetProtection password="CC06" sheet="1" objects="1" scenarios="1"/>
  <mergeCells count="2">
    <mergeCell ref="E1:F1"/>
    <mergeCell ref="A2:F2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"/>
  <sheetViews>
    <sheetView workbookViewId="0" topLeftCell="A1">
      <selection activeCell="E6" sqref="E6:E18"/>
    </sheetView>
  </sheetViews>
  <sheetFormatPr defaultColWidth="9.140625" defaultRowHeight="15"/>
  <cols>
    <col min="1" max="1" width="3.57421875" style="180" customWidth="1"/>
    <col min="2" max="2" width="66.421875" style="180" customWidth="1"/>
    <col min="3" max="3" width="9.8515625" style="180" customWidth="1"/>
    <col min="4" max="4" width="13.421875" style="180" customWidth="1"/>
    <col min="5" max="5" width="15.140625" style="180" customWidth="1"/>
    <col min="6" max="6" width="20.00390625" style="180" customWidth="1"/>
    <col min="7" max="16384" width="9.140625" style="180" customWidth="1"/>
  </cols>
  <sheetData>
    <row r="1" spans="2:6" ht="16.5" thickBot="1">
      <c r="B1" s="293" t="s">
        <v>101</v>
      </c>
      <c r="C1" s="294"/>
      <c r="D1" s="294"/>
      <c r="E1" s="295"/>
      <c r="F1" s="295" t="s">
        <v>67</v>
      </c>
    </row>
    <row r="2" spans="2:6" ht="20.25" customHeight="1">
      <c r="B2" s="498" t="s">
        <v>322</v>
      </c>
      <c r="C2" s="499"/>
      <c r="D2" s="499"/>
      <c r="E2" s="499"/>
      <c r="F2" s="500"/>
    </row>
    <row r="3" spans="2:6" ht="23.25" thickBot="1">
      <c r="B3" s="501" t="s">
        <v>1</v>
      </c>
      <c r="C3" s="502"/>
      <c r="D3" s="502"/>
      <c r="E3" s="502"/>
      <c r="F3" s="503"/>
    </row>
    <row r="4" spans="2:6" ht="57.75" customHeight="1" thickBot="1">
      <c r="B4" s="296" t="s">
        <v>2</v>
      </c>
      <c r="C4" s="297" t="s">
        <v>3</v>
      </c>
      <c r="D4" s="297" t="s">
        <v>4</v>
      </c>
      <c r="E4" s="297" t="s">
        <v>5</v>
      </c>
      <c r="F4" s="298" t="s">
        <v>6</v>
      </c>
    </row>
    <row r="5" spans="2:6" ht="15.75">
      <c r="B5" s="299" t="s">
        <v>7</v>
      </c>
      <c r="C5" s="300"/>
      <c r="D5" s="301"/>
      <c r="E5" s="301"/>
      <c r="F5" s="302"/>
    </row>
    <row r="6" spans="2:6" ht="30">
      <c r="B6" s="303" t="s">
        <v>225</v>
      </c>
      <c r="C6" s="304" t="s">
        <v>68</v>
      </c>
      <c r="D6" s="305">
        <v>52</v>
      </c>
      <c r="E6" s="150"/>
      <c r="F6" s="306">
        <f aca="true" t="shared" si="0" ref="F6:F15">D6*E6*4</f>
        <v>0</v>
      </c>
    </row>
    <row r="7" spans="2:6" ht="30">
      <c r="B7" s="303" t="s">
        <v>226</v>
      </c>
      <c r="C7" s="304" t="s">
        <v>68</v>
      </c>
      <c r="D7" s="305">
        <v>26</v>
      </c>
      <c r="E7" s="150"/>
      <c r="F7" s="306">
        <f t="shared" si="0"/>
        <v>0</v>
      </c>
    </row>
    <row r="8" spans="2:6" ht="15">
      <c r="B8" s="303" t="s">
        <v>217</v>
      </c>
      <c r="C8" s="304" t="s">
        <v>69</v>
      </c>
      <c r="D8" s="305">
        <v>5000</v>
      </c>
      <c r="E8" s="150"/>
      <c r="F8" s="306">
        <f t="shared" si="0"/>
        <v>0</v>
      </c>
    </row>
    <row r="9" spans="2:6" ht="15">
      <c r="B9" s="303" t="s">
        <v>192</v>
      </c>
      <c r="C9" s="304" t="s">
        <v>68</v>
      </c>
      <c r="D9" s="305">
        <v>52</v>
      </c>
      <c r="E9" s="150"/>
      <c r="F9" s="306">
        <f t="shared" si="0"/>
        <v>0</v>
      </c>
    </row>
    <row r="10" spans="2:6" ht="30">
      <c r="B10" s="303" t="s">
        <v>193</v>
      </c>
      <c r="C10" s="304" t="s">
        <v>68</v>
      </c>
      <c r="D10" s="305">
        <v>26</v>
      </c>
      <c r="E10" s="150"/>
      <c r="F10" s="306">
        <f t="shared" si="0"/>
        <v>0</v>
      </c>
    </row>
    <row r="11" spans="2:6" ht="33">
      <c r="B11" s="303" t="s">
        <v>229</v>
      </c>
      <c r="C11" s="304" t="s">
        <v>68</v>
      </c>
      <c r="D11" s="305">
        <v>12</v>
      </c>
      <c r="E11" s="150"/>
      <c r="F11" s="306">
        <f t="shared" si="0"/>
        <v>0</v>
      </c>
    </row>
    <row r="12" spans="2:6" ht="15">
      <c r="B12" s="303" t="s">
        <v>194</v>
      </c>
      <c r="C12" s="304" t="s">
        <v>68</v>
      </c>
      <c r="D12" s="305">
        <v>4</v>
      </c>
      <c r="E12" s="150"/>
      <c r="F12" s="306">
        <f t="shared" si="0"/>
        <v>0</v>
      </c>
    </row>
    <row r="13" spans="2:6" ht="15">
      <c r="B13" s="307" t="s">
        <v>218</v>
      </c>
      <c r="C13" s="304" t="s">
        <v>69</v>
      </c>
      <c r="D13" s="305">
        <v>50</v>
      </c>
      <c r="E13" s="150"/>
      <c r="F13" s="306">
        <f t="shared" si="0"/>
        <v>0</v>
      </c>
    </row>
    <row r="14" spans="2:6" ht="15">
      <c r="B14" s="307" t="s">
        <v>211</v>
      </c>
      <c r="C14" s="304" t="s">
        <v>69</v>
      </c>
      <c r="D14" s="305">
        <v>150</v>
      </c>
      <c r="E14" s="150"/>
      <c r="F14" s="306">
        <f t="shared" si="0"/>
        <v>0</v>
      </c>
    </row>
    <row r="15" spans="2:6" ht="15">
      <c r="B15" s="307" t="s">
        <v>212</v>
      </c>
      <c r="C15" s="304" t="s">
        <v>69</v>
      </c>
      <c r="D15" s="305">
        <v>50</v>
      </c>
      <c r="E15" s="150"/>
      <c r="F15" s="306">
        <f t="shared" si="0"/>
        <v>0</v>
      </c>
    </row>
    <row r="16" spans="2:6" ht="15">
      <c r="B16" s="307" t="s">
        <v>213</v>
      </c>
      <c r="C16" s="304" t="s">
        <v>69</v>
      </c>
      <c r="D16" s="305">
        <v>50</v>
      </c>
      <c r="E16" s="150"/>
      <c r="F16" s="306">
        <f aca="true" t="shared" si="1" ref="F16:F18">D16*E16*4</f>
        <v>0</v>
      </c>
    </row>
    <row r="17" spans="2:6" ht="15">
      <c r="B17" s="307" t="s">
        <v>227</v>
      </c>
      <c r="C17" s="304" t="s">
        <v>69</v>
      </c>
      <c r="D17" s="305">
        <v>400</v>
      </c>
      <c r="E17" s="150"/>
      <c r="F17" s="306">
        <f t="shared" si="1"/>
        <v>0</v>
      </c>
    </row>
    <row r="18" spans="2:6" ht="15.75" thickBot="1">
      <c r="B18" s="307" t="s">
        <v>228</v>
      </c>
      <c r="C18" s="304" t="s">
        <v>69</v>
      </c>
      <c r="D18" s="305">
        <v>200</v>
      </c>
      <c r="E18" s="150"/>
      <c r="F18" s="306">
        <f t="shared" si="1"/>
        <v>0</v>
      </c>
    </row>
    <row r="19" spans="2:6" ht="19.5" thickBot="1">
      <c r="B19" s="495" t="s">
        <v>13</v>
      </c>
      <c r="C19" s="496"/>
      <c r="D19" s="496"/>
      <c r="E19" s="497"/>
      <c r="F19" s="308">
        <f>SUM(F6:F18)</f>
        <v>0</v>
      </c>
    </row>
    <row r="21" ht="15">
      <c r="B21" s="212" t="s">
        <v>323</v>
      </c>
    </row>
  </sheetData>
  <sheetProtection password="CC06" sheet="1" objects="1" scenarios="1"/>
  <mergeCells count="3">
    <mergeCell ref="B19:E19"/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zoomScale="90" zoomScaleNormal="90" workbookViewId="0" topLeftCell="A1">
      <selection activeCell="I17" sqref="I17"/>
    </sheetView>
  </sheetViews>
  <sheetFormatPr defaultColWidth="9.140625" defaultRowHeight="15"/>
  <cols>
    <col min="1" max="1" width="3.57421875" style="180" customWidth="1"/>
    <col min="2" max="2" width="47.00390625" style="180" customWidth="1"/>
    <col min="3" max="3" width="9.140625" style="180" customWidth="1"/>
    <col min="4" max="8" width="16.00390625" style="180" customWidth="1"/>
    <col min="9" max="9" width="24.57421875" style="180" customWidth="1"/>
    <col min="10" max="16384" width="9.140625" style="180" customWidth="1"/>
  </cols>
  <sheetData>
    <row r="1" spans="2:10" ht="16.5" thickBot="1">
      <c r="B1" s="293" t="s">
        <v>101</v>
      </c>
      <c r="C1" s="294"/>
      <c r="D1" s="294"/>
      <c r="I1" s="309" t="s">
        <v>70</v>
      </c>
      <c r="J1" s="310"/>
    </row>
    <row r="2" spans="2:9" ht="24" customHeight="1">
      <c r="B2" s="498" t="s">
        <v>370</v>
      </c>
      <c r="C2" s="504"/>
      <c r="D2" s="504"/>
      <c r="E2" s="504"/>
      <c r="F2" s="504"/>
      <c r="G2" s="504"/>
      <c r="H2" s="504"/>
      <c r="I2" s="505"/>
    </row>
    <row r="3" spans="2:9" ht="26.25" customHeight="1" thickBot="1">
      <c r="B3" s="501" t="s">
        <v>1</v>
      </c>
      <c r="C3" s="506"/>
      <c r="D3" s="506"/>
      <c r="E3" s="506"/>
      <c r="F3" s="506"/>
      <c r="G3" s="506"/>
      <c r="H3" s="506"/>
      <c r="I3" s="507"/>
    </row>
    <row r="4" spans="2:9" ht="18.75">
      <c r="B4" s="311" t="s">
        <v>371</v>
      </c>
      <c r="C4" s="312" t="s">
        <v>96</v>
      </c>
      <c r="D4" s="313">
        <v>2017</v>
      </c>
      <c r="E4" s="314">
        <v>2018</v>
      </c>
      <c r="F4" s="314">
        <v>2019</v>
      </c>
      <c r="G4" s="314">
        <v>2020</v>
      </c>
      <c r="H4" s="314">
        <v>2021</v>
      </c>
      <c r="I4" s="315"/>
    </row>
    <row r="5" spans="2:9" ht="15">
      <c r="B5" s="316" t="s">
        <v>219</v>
      </c>
      <c r="C5" s="317" t="s">
        <v>97</v>
      </c>
      <c r="D5" s="318" t="s">
        <v>98</v>
      </c>
      <c r="E5" s="192" t="s">
        <v>98</v>
      </c>
      <c r="F5" s="192" t="s">
        <v>98</v>
      </c>
      <c r="G5" s="334"/>
      <c r="H5" s="192" t="s">
        <v>98</v>
      </c>
      <c r="I5" s="319"/>
    </row>
    <row r="6" spans="2:9" ht="15" customHeight="1">
      <c r="B6" s="316" t="s">
        <v>220</v>
      </c>
      <c r="C6" s="317" t="s">
        <v>197</v>
      </c>
      <c r="D6" s="320" t="s">
        <v>98</v>
      </c>
      <c r="E6" s="334"/>
      <c r="F6" s="320" t="s">
        <v>98</v>
      </c>
      <c r="G6" s="320" t="s">
        <v>98</v>
      </c>
      <c r="H6" s="334"/>
      <c r="I6" s="319"/>
    </row>
    <row r="7" spans="2:9" ht="15">
      <c r="B7" s="316" t="s">
        <v>221</v>
      </c>
      <c r="C7" s="317" t="s">
        <v>197</v>
      </c>
      <c r="D7" s="321" t="s">
        <v>98</v>
      </c>
      <c r="E7" s="334"/>
      <c r="F7" s="320" t="s">
        <v>98</v>
      </c>
      <c r="G7" s="320" t="s">
        <v>98</v>
      </c>
      <c r="H7" s="334"/>
      <c r="I7" s="319"/>
    </row>
    <row r="8" spans="2:9" ht="15">
      <c r="B8" s="316" t="s">
        <v>236</v>
      </c>
      <c r="C8" s="317" t="s">
        <v>198</v>
      </c>
      <c r="D8" s="334"/>
      <c r="E8" s="334"/>
      <c r="F8" s="334"/>
      <c r="G8" s="334"/>
      <c r="H8" s="334"/>
      <c r="I8" s="319"/>
    </row>
    <row r="9" spans="2:9" ht="15">
      <c r="B9" s="316" t="s">
        <v>199</v>
      </c>
      <c r="C9" s="317" t="s">
        <v>97</v>
      </c>
      <c r="D9" s="334"/>
      <c r="E9" s="192" t="s">
        <v>98</v>
      </c>
      <c r="F9" s="192" t="s">
        <v>98</v>
      </c>
      <c r="G9" s="192" t="s">
        <v>98</v>
      </c>
      <c r="H9" s="192" t="s">
        <v>98</v>
      </c>
      <c r="I9" s="322"/>
    </row>
    <row r="10" spans="2:9" ht="15">
      <c r="B10" s="316" t="s">
        <v>222</v>
      </c>
      <c r="C10" s="317" t="s">
        <v>97</v>
      </c>
      <c r="D10" s="192" t="s">
        <v>98</v>
      </c>
      <c r="E10" s="192" t="s">
        <v>98</v>
      </c>
      <c r="F10" s="192" t="s">
        <v>98</v>
      </c>
      <c r="G10" s="334"/>
      <c r="H10" s="192" t="s">
        <v>98</v>
      </c>
      <c r="I10" s="319"/>
    </row>
    <row r="11" spans="2:9" ht="15" customHeight="1">
      <c r="B11" s="316" t="s">
        <v>223</v>
      </c>
      <c r="C11" s="317" t="s">
        <v>197</v>
      </c>
      <c r="D11" s="192" t="s">
        <v>98</v>
      </c>
      <c r="E11" s="192" t="s">
        <v>98</v>
      </c>
      <c r="F11" s="334"/>
      <c r="G11" s="192" t="s">
        <v>98</v>
      </c>
      <c r="H11" s="192" t="s">
        <v>98</v>
      </c>
      <c r="I11" s="317"/>
    </row>
    <row r="12" spans="2:9" ht="15" customHeight="1">
      <c r="B12" s="316" t="s">
        <v>241</v>
      </c>
      <c r="C12" s="317" t="s">
        <v>198</v>
      </c>
      <c r="D12" s="334"/>
      <c r="E12" s="334"/>
      <c r="F12" s="334"/>
      <c r="G12" s="334"/>
      <c r="H12" s="334"/>
      <c r="I12" s="317"/>
    </row>
    <row r="13" spans="2:9" ht="15">
      <c r="B13" s="316" t="s">
        <v>200</v>
      </c>
      <c r="C13" s="317" t="s">
        <v>244</v>
      </c>
      <c r="D13" s="508"/>
      <c r="E13" s="509"/>
      <c r="F13" s="509"/>
      <c r="G13" s="509"/>
      <c r="H13" s="510"/>
      <c r="I13" s="317"/>
    </row>
    <row r="14" spans="2:9" ht="15">
      <c r="B14" s="323" t="s">
        <v>242</v>
      </c>
      <c r="C14" s="324">
        <v>590</v>
      </c>
      <c r="D14" s="325">
        <f>D13*C14</f>
        <v>0</v>
      </c>
      <c r="E14" s="326" t="s">
        <v>98</v>
      </c>
      <c r="F14" s="325">
        <f>D13*C14</f>
        <v>0</v>
      </c>
      <c r="G14" s="327" t="s">
        <v>98</v>
      </c>
      <c r="H14" s="325">
        <f>D13*C14</f>
        <v>0</v>
      </c>
      <c r="I14" s="319"/>
    </row>
    <row r="15" spans="2:9" ht="15">
      <c r="B15" s="323" t="s">
        <v>243</v>
      </c>
      <c r="C15" s="324">
        <v>246</v>
      </c>
      <c r="D15" s="325">
        <f>D13*C15</f>
        <v>0</v>
      </c>
      <c r="E15" s="325">
        <f>D13*C15</f>
        <v>0</v>
      </c>
      <c r="F15" s="325">
        <f>D13*C15</f>
        <v>0</v>
      </c>
      <c r="G15" s="325">
        <f>D13*C15</f>
        <v>0</v>
      </c>
      <c r="H15" s="325">
        <f>D13*C15</f>
        <v>0</v>
      </c>
      <c r="I15" s="328"/>
    </row>
    <row r="16" spans="2:9" ht="15.75" thickBot="1">
      <c r="B16" s="329" t="s">
        <v>99</v>
      </c>
      <c r="C16" s="330"/>
      <c r="D16" s="331">
        <f>SUM(D5:D12)+SUM(D14:D15)</f>
        <v>0</v>
      </c>
      <c r="E16" s="331">
        <f>SUM(E5:E12)+SUM(E14:E15)</f>
        <v>0</v>
      </c>
      <c r="F16" s="331">
        <f>SUM(F5:F12)+SUM(F14:F15)</f>
        <v>0</v>
      </c>
      <c r="G16" s="331">
        <f>SUM(G5:G12)+SUM(G14:G15)</f>
        <v>0</v>
      </c>
      <c r="H16" s="331">
        <f>SUM(H5:H12)+SUM(H14:H15)</f>
        <v>0</v>
      </c>
      <c r="I16" s="332"/>
    </row>
    <row r="17" spans="2:9" ht="20.45" customHeight="1" thickBot="1">
      <c r="B17" s="207" t="s">
        <v>240</v>
      </c>
      <c r="C17" s="209"/>
      <c r="D17" s="209"/>
      <c r="E17" s="209"/>
      <c r="F17" s="209"/>
      <c r="G17" s="209"/>
      <c r="H17" s="209"/>
      <c r="I17" s="333">
        <f>SUM(D16:G16)</f>
        <v>0</v>
      </c>
    </row>
    <row r="18" ht="15">
      <c r="B18" s="180" t="s">
        <v>74</v>
      </c>
    </row>
    <row r="20" ht="15">
      <c r="B20" s="212" t="s">
        <v>320</v>
      </c>
    </row>
    <row r="21" ht="15">
      <c r="B21" s="180" t="s">
        <v>372</v>
      </c>
    </row>
  </sheetData>
  <sheetProtection password="CC06" sheet="1" objects="1" scenarios="1"/>
  <mergeCells count="3">
    <mergeCell ref="B2:I2"/>
    <mergeCell ref="B3:I3"/>
    <mergeCell ref="D13:H13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"/>
  <sheetViews>
    <sheetView workbookViewId="0" topLeftCell="A1">
      <selection activeCell="E10" activeCellId="1" sqref="E6:E7 E10"/>
    </sheetView>
  </sheetViews>
  <sheetFormatPr defaultColWidth="9.140625" defaultRowHeight="15"/>
  <cols>
    <col min="1" max="1" width="3.57421875" style="180" customWidth="1"/>
    <col min="2" max="2" width="64.8515625" style="180" customWidth="1"/>
    <col min="3" max="3" width="9.8515625" style="180" customWidth="1"/>
    <col min="4" max="4" width="14.00390625" style="180" customWidth="1"/>
    <col min="5" max="5" width="15.421875" style="180" customWidth="1"/>
    <col min="6" max="6" width="18.8515625" style="180" customWidth="1"/>
    <col min="7" max="16384" width="9.140625" style="180" customWidth="1"/>
  </cols>
  <sheetData>
    <row r="1" spans="2:6" ht="16.5" thickBot="1">
      <c r="B1" s="293" t="s">
        <v>101</v>
      </c>
      <c r="C1" s="294"/>
      <c r="D1" s="294"/>
      <c r="E1" s="511" t="s">
        <v>75</v>
      </c>
      <c r="F1" s="511"/>
    </row>
    <row r="2" spans="2:6" ht="20.25">
      <c r="B2" s="498" t="s">
        <v>76</v>
      </c>
      <c r="C2" s="499"/>
      <c r="D2" s="499"/>
      <c r="E2" s="499"/>
      <c r="F2" s="500"/>
    </row>
    <row r="3" spans="2:6" ht="23.25" thickBot="1">
      <c r="B3" s="501" t="s">
        <v>1</v>
      </c>
      <c r="C3" s="502"/>
      <c r="D3" s="502"/>
      <c r="E3" s="502"/>
      <c r="F3" s="503"/>
    </row>
    <row r="4" spans="2:6" ht="57.75" thickBot="1">
      <c r="B4" s="296" t="s">
        <v>2</v>
      </c>
      <c r="C4" s="297" t="s">
        <v>3</v>
      </c>
      <c r="D4" s="297" t="s">
        <v>4</v>
      </c>
      <c r="E4" s="297" t="s">
        <v>5</v>
      </c>
      <c r="F4" s="298" t="s">
        <v>6</v>
      </c>
    </row>
    <row r="5" spans="2:6" ht="15">
      <c r="B5" s="335" t="s">
        <v>7</v>
      </c>
      <c r="C5" s="336"/>
      <c r="D5" s="337"/>
      <c r="E5" s="337"/>
      <c r="F5" s="338"/>
    </row>
    <row r="6" spans="2:6" ht="15">
      <c r="B6" s="339" t="s">
        <v>224</v>
      </c>
      <c r="C6" s="340" t="s">
        <v>230</v>
      </c>
      <c r="D6" s="305">
        <v>20</v>
      </c>
      <c r="E6" s="150"/>
      <c r="F6" s="306">
        <f>D6*E6*4</f>
        <v>0</v>
      </c>
    </row>
    <row r="7" spans="2:6" ht="15">
      <c r="B7" s="262" t="s">
        <v>9</v>
      </c>
      <c r="C7" s="304" t="s">
        <v>10</v>
      </c>
      <c r="D7" s="305">
        <v>10</v>
      </c>
      <c r="E7" s="150"/>
      <c r="F7" s="306">
        <f>D7*E7*4</f>
        <v>0</v>
      </c>
    </row>
    <row r="8" spans="2:6" ht="15.75" thickBot="1">
      <c r="B8" s="341" t="s">
        <v>11</v>
      </c>
      <c r="C8" s="342"/>
      <c r="D8" s="343"/>
      <c r="E8" s="344"/>
      <c r="F8" s="345">
        <f>SUM(F6:F7)</f>
        <v>0</v>
      </c>
    </row>
    <row r="9" spans="2:6" ht="15">
      <c r="B9" s="346" t="s">
        <v>71</v>
      </c>
      <c r="C9" s="347"/>
      <c r="D9" s="348"/>
      <c r="E9" s="349"/>
      <c r="F9" s="350"/>
    </row>
    <row r="10" spans="2:6" ht="15">
      <c r="B10" s="351" t="s">
        <v>381</v>
      </c>
      <c r="C10" s="304" t="s">
        <v>12</v>
      </c>
      <c r="D10" s="305">
        <v>3</v>
      </c>
      <c r="E10" s="150"/>
      <c r="F10" s="306">
        <f>D10*E10*4</f>
        <v>0</v>
      </c>
    </row>
    <row r="11" spans="2:6" ht="15.75" thickBot="1">
      <c r="B11" s="341" t="s">
        <v>73</v>
      </c>
      <c r="C11" s="352"/>
      <c r="D11" s="343"/>
      <c r="E11" s="353"/>
      <c r="F11" s="345">
        <f>SUM(F10:F10)</f>
        <v>0</v>
      </c>
    </row>
    <row r="12" spans="2:6" ht="19.5" thickBot="1">
      <c r="B12" s="495" t="s">
        <v>13</v>
      </c>
      <c r="C12" s="496"/>
      <c r="D12" s="496"/>
      <c r="E12" s="497"/>
      <c r="F12" s="308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workbookViewId="0" topLeftCell="A1">
      <selection activeCell="E21" activeCellId="1" sqref="E6:E18 E21"/>
    </sheetView>
  </sheetViews>
  <sheetFormatPr defaultColWidth="9.140625" defaultRowHeight="15"/>
  <cols>
    <col min="1" max="1" width="3.7109375" style="180" customWidth="1"/>
    <col min="2" max="2" width="64.7109375" style="180" customWidth="1"/>
    <col min="3" max="3" width="9.8515625" style="180" customWidth="1"/>
    <col min="4" max="4" width="13.57421875" style="180" customWidth="1"/>
    <col min="5" max="5" width="15.00390625" style="180" customWidth="1"/>
    <col min="6" max="6" width="17.8515625" style="180" customWidth="1"/>
    <col min="7" max="16384" width="9.140625" style="180" customWidth="1"/>
  </cols>
  <sheetData>
    <row r="1" spans="2:6" ht="16.5" thickBot="1">
      <c r="B1" s="293" t="s">
        <v>101</v>
      </c>
      <c r="C1" s="294"/>
      <c r="D1" s="294"/>
      <c r="E1" s="511" t="s">
        <v>77</v>
      </c>
      <c r="F1" s="511"/>
    </row>
    <row r="2" spans="2:6" ht="20.25">
      <c r="B2" s="498" t="s">
        <v>389</v>
      </c>
      <c r="C2" s="499"/>
      <c r="D2" s="499"/>
      <c r="E2" s="499"/>
      <c r="F2" s="500"/>
    </row>
    <row r="3" spans="2:6" ht="23.25" thickBot="1">
      <c r="B3" s="501" t="s">
        <v>1</v>
      </c>
      <c r="C3" s="502"/>
      <c r="D3" s="502"/>
      <c r="E3" s="502"/>
      <c r="F3" s="503"/>
    </row>
    <row r="4" spans="2:6" ht="55.5" customHeight="1" thickBot="1">
      <c r="B4" s="296" t="s">
        <v>2</v>
      </c>
      <c r="C4" s="297" t="s">
        <v>3</v>
      </c>
      <c r="D4" s="297" t="s">
        <v>4</v>
      </c>
      <c r="E4" s="297" t="s">
        <v>5</v>
      </c>
      <c r="F4" s="298" t="s">
        <v>6</v>
      </c>
    </row>
    <row r="5" spans="2:6" ht="15">
      <c r="B5" s="335" t="s">
        <v>7</v>
      </c>
      <c r="C5" s="347"/>
      <c r="D5" s="354"/>
      <c r="E5" s="349"/>
      <c r="F5" s="350"/>
    </row>
    <row r="6" spans="2:6" ht="17.25">
      <c r="B6" s="355" t="s">
        <v>395</v>
      </c>
      <c r="C6" s="356" t="s">
        <v>206</v>
      </c>
      <c r="D6" s="357">
        <v>2000</v>
      </c>
      <c r="E6" s="151"/>
      <c r="F6" s="306">
        <f aca="true" t="shared" si="0" ref="F6:F18">D6*E6*4</f>
        <v>0</v>
      </c>
    </row>
    <row r="7" spans="2:6" ht="17.25">
      <c r="B7" s="355" t="s">
        <v>284</v>
      </c>
      <c r="C7" s="356" t="s">
        <v>207</v>
      </c>
      <c r="D7" s="358">
        <v>20</v>
      </c>
      <c r="E7" s="151"/>
      <c r="F7" s="306">
        <f t="shared" si="0"/>
        <v>0</v>
      </c>
    </row>
    <row r="8" spans="2:6" ht="17.25">
      <c r="B8" s="355" t="s">
        <v>285</v>
      </c>
      <c r="C8" s="356" t="s">
        <v>207</v>
      </c>
      <c r="D8" s="358">
        <v>20</v>
      </c>
      <c r="E8" s="151"/>
      <c r="F8" s="306">
        <f t="shared" si="0"/>
        <v>0</v>
      </c>
    </row>
    <row r="9" spans="2:6" ht="15">
      <c r="B9" s="355" t="s">
        <v>286</v>
      </c>
      <c r="C9" s="356" t="s">
        <v>78</v>
      </c>
      <c r="D9" s="358">
        <v>10</v>
      </c>
      <c r="E9" s="151"/>
      <c r="F9" s="306">
        <f t="shared" si="0"/>
        <v>0</v>
      </c>
    </row>
    <row r="10" spans="2:6" ht="17.25">
      <c r="B10" s="355" t="s">
        <v>287</v>
      </c>
      <c r="C10" s="356" t="s">
        <v>207</v>
      </c>
      <c r="D10" s="358">
        <v>10</v>
      </c>
      <c r="E10" s="151"/>
      <c r="F10" s="306">
        <f t="shared" si="0"/>
        <v>0</v>
      </c>
    </row>
    <row r="11" spans="2:6" ht="15">
      <c r="B11" s="355" t="s">
        <v>288</v>
      </c>
      <c r="C11" s="356" t="s">
        <v>78</v>
      </c>
      <c r="D11" s="358">
        <v>25</v>
      </c>
      <c r="E11" s="151"/>
      <c r="F11" s="306">
        <f t="shared" si="0"/>
        <v>0</v>
      </c>
    </row>
    <row r="12" spans="2:6" ht="17.25">
      <c r="B12" s="355" t="s">
        <v>289</v>
      </c>
      <c r="C12" s="356" t="s">
        <v>207</v>
      </c>
      <c r="D12" s="358">
        <v>50</v>
      </c>
      <c r="E12" s="151"/>
      <c r="F12" s="306">
        <f t="shared" si="0"/>
        <v>0</v>
      </c>
    </row>
    <row r="13" spans="2:6" ht="17.25">
      <c r="B13" s="355" t="s">
        <v>290</v>
      </c>
      <c r="C13" s="356" t="s">
        <v>207</v>
      </c>
      <c r="D13" s="358">
        <v>80</v>
      </c>
      <c r="E13" s="151"/>
      <c r="F13" s="306">
        <f t="shared" si="0"/>
        <v>0</v>
      </c>
    </row>
    <row r="14" spans="2:6" ht="17.25">
      <c r="B14" s="355" t="s">
        <v>390</v>
      </c>
      <c r="C14" s="356" t="s">
        <v>206</v>
      </c>
      <c r="D14" s="358">
        <v>60</v>
      </c>
      <c r="E14" s="151"/>
      <c r="F14" s="306">
        <f t="shared" si="0"/>
        <v>0</v>
      </c>
    </row>
    <row r="15" spans="2:6" ht="17.25">
      <c r="B15" s="355" t="s">
        <v>391</v>
      </c>
      <c r="C15" s="356" t="s">
        <v>207</v>
      </c>
      <c r="D15" s="358">
        <v>30</v>
      </c>
      <c r="E15" s="151"/>
      <c r="F15" s="306">
        <f t="shared" si="0"/>
        <v>0</v>
      </c>
    </row>
    <row r="16" spans="2:6" ht="17.25">
      <c r="B16" s="355" t="s">
        <v>392</v>
      </c>
      <c r="C16" s="356" t="s">
        <v>207</v>
      </c>
      <c r="D16" s="358">
        <v>10</v>
      </c>
      <c r="E16" s="151"/>
      <c r="F16" s="306">
        <f t="shared" si="0"/>
        <v>0</v>
      </c>
    </row>
    <row r="17" spans="2:6" ht="15">
      <c r="B17" s="355" t="s">
        <v>291</v>
      </c>
      <c r="C17" s="356" t="s">
        <v>79</v>
      </c>
      <c r="D17" s="358">
        <v>25</v>
      </c>
      <c r="E17" s="151"/>
      <c r="F17" s="306">
        <f t="shared" si="0"/>
        <v>0</v>
      </c>
    </row>
    <row r="18" spans="2:6" ht="17.25">
      <c r="B18" s="355" t="s">
        <v>292</v>
      </c>
      <c r="C18" s="356" t="s">
        <v>207</v>
      </c>
      <c r="D18" s="358">
        <v>100</v>
      </c>
      <c r="E18" s="151"/>
      <c r="F18" s="306">
        <f t="shared" si="0"/>
        <v>0</v>
      </c>
    </row>
    <row r="19" spans="2:6" ht="15.75" thickBot="1">
      <c r="B19" s="341" t="s">
        <v>11</v>
      </c>
      <c r="C19" s="359"/>
      <c r="D19" s="360"/>
      <c r="E19" s="361"/>
      <c r="F19" s="362">
        <f>SUM(F6:F18)</f>
        <v>0</v>
      </c>
    </row>
    <row r="20" spans="2:6" ht="15">
      <c r="B20" s="363" t="s">
        <v>80</v>
      </c>
      <c r="C20" s="347"/>
      <c r="D20" s="354"/>
      <c r="E20" s="349"/>
      <c r="F20" s="350"/>
    </row>
    <row r="21" spans="2:6" ht="15">
      <c r="B21" s="351" t="s">
        <v>81</v>
      </c>
      <c r="C21" s="304" t="s">
        <v>12</v>
      </c>
      <c r="D21" s="305">
        <v>6</v>
      </c>
      <c r="E21" s="151"/>
      <c r="F21" s="306">
        <f>D21*E21*4</f>
        <v>0</v>
      </c>
    </row>
    <row r="22" spans="2:6" ht="15.75" thickBot="1">
      <c r="B22" s="341" t="s">
        <v>73</v>
      </c>
      <c r="C22" s="352"/>
      <c r="D22" s="364"/>
      <c r="E22" s="353"/>
      <c r="F22" s="345">
        <f>F21</f>
        <v>0</v>
      </c>
    </row>
    <row r="23" spans="2:6" ht="19.5" thickBot="1">
      <c r="B23" s="495" t="s">
        <v>13</v>
      </c>
      <c r="C23" s="496"/>
      <c r="D23" s="496"/>
      <c r="E23" s="497"/>
      <c r="F23" s="308">
        <f>F19+F22</f>
        <v>0</v>
      </c>
    </row>
    <row r="25" ht="15">
      <c r="B25" s="212" t="s">
        <v>323</v>
      </c>
    </row>
    <row r="26" ht="15">
      <c r="B26" s="365" t="s">
        <v>393</v>
      </c>
    </row>
    <row r="27" ht="15">
      <c r="B27" s="365" t="s">
        <v>394</v>
      </c>
    </row>
  </sheetData>
  <sheetProtection password="CC06" sheet="1" objects="1" scenarios="1"/>
  <mergeCells count="4">
    <mergeCell ref="E1:F1"/>
    <mergeCell ref="B2:F2"/>
    <mergeCell ref="B3:F3"/>
    <mergeCell ref="B23:E2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workbookViewId="0" topLeftCell="A1">
      <selection activeCell="E27" sqref="E27"/>
    </sheetView>
  </sheetViews>
  <sheetFormatPr defaultColWidth="9.140625" defaultRowHeight="15"/>
  <cols>
    <col min="1" max="1" width="3.7109375" style="180" customWidth="1"/>
    <col min="2" max="2" width="65.140625" style="180" customWidth="1"/>
    <col min="3" max="3" width="9.8515625" style="180" customWidth="1"/>
    <col min="4" max="4" width="13.8515625" style="180" customWidth="1"/>
    <col min="5" max="5" width="15.140625" style="180" customWidth="1"/>
    <col min="6" max="6" width="17.57421875" style="180" customWidth="1"/>
    <col min="7" max="16384" width="9.140625" style="180" customWidth="1"/>
  </cols>
  <sheetData>
    <row r="1" spans="2:6" ht="16.5" thickBot="1">
      <c r="B1" s="366" t="s">
        <v>101</v>
      </c>
      <c r="C1" s="367"/>
      <c r="D1" s="367"/>
      <c r="E1" s="511" t="s">
        <v>82</v>
      </c>
      <c r="F1" s="511"/>
    </row>
    <row r="2" spans="2:6" ht="20.25">
      <c r="B2" s="498" t="s">
        <v>83</v>
      </c>
      <c r="C2" s="499"/>
      <c r="D2" s="499"/>
      <c r="E2" s="499"/>
      <c r="F2" s="500"/>
    </row>
    <row r="3" spans="2:6" ht="23.25" thickBot="1">
      <c r="B3" s="501" t="s">
        <v>1</v>
      </c>
      <c r="C3" s="502"/>
      <c r="D3" s="502"/>
      <c r="E3" s="502"/>
      <c r="F3" s="503"/>
    </row>
    <row r="4" spans="2:6" ht="50.25" customHeight="1" thickBot="1">
      <c r="B4" s="296" t="s">
        <v>2</v>
      </c>
      <c r="C4" s="297" t="s">
        <v>3</v>
      </c>
      <c r="D4" s="297" t="s">
        <v>4</v>
      </c>
      <c r="E4" s="297" t="s">
        <v>5</v>
      </c>
      <c r="F4" s="298" t="s">
        <v>6</v>
      </c>
    </row>
    <row r="5" spans="2:6" ht="15">
      <c r="B5" s="335" t="s">
        <v>84</v>
      </c>
      <c r="C5" s="336"/>
      <c r="D5" s="337"/>
      <c r="E5" s="337"/>
      <c r="F5" s="338"/>
    </row>
    <row r="6" spans="2:6" ht="15">
      <c r="B6" s="368" t="s">
        <v>293</v>
      </c>
      <c r="C6" s="356" t="s">
        <v>10</v>
      </c>
      <c r="D6" s="369">
        <v>20</v>
      </c>
      <c r="E6" s="150"/>
      <c r="F6" s="306">
        <f aca="true" t="shared" si="0" ref="F6:F24">D6*E6*4</f>
        <v>0</v>
      </c>
    </row>
    <row r="7" spans="2:6" ht="15">
      <c r="B7" s="368" t="s">
        <v>294</v>
      </c>
      <c r="C7" s="356" t="s">
        <v>10</v>
      </c>
      <c r="D7" s="369">
        <v>15</v>
      </c>
      <c r="E7" s="150"/>
      <c r="F7" s="306">
        <f t="shared" si="0"/>
        <v>0</v>
      </c>
    </row>
    <row r="8" spans="2:6" ht="15">
      <c r="B8" s="368" t="s">
        <v>295</v>
      </c>
      <c r="C8" s="356" t="s">
        <v>10</v>
      </c>
      <c r="D8" s="369">
        <v>40</v>
      </c>
      <c r="E8" s="150"/>
      <c r="F8" s="306">
        <f t="shared" si="0"/>
        <v>0</v>
      </c>
    </row>
    <row r="9" spans="2:6" ht="15">
      <c r="B9" s="368" t="s">
        <v>296</v>
      </c>
      <c r="C9" s="356" t="s">
        <v>10</v>
      </c>
      <c r="D9" s="369">
        <v>15</v>
      </c>
      <c r="E9" s="150"/>
      <c r="F9" s="306">
        <f t="shared" si="0"/>
        <v>0</v>
      </c>
    </row>
    <row r="10" spans="2:6" ht="15">
      <c r="B10" s="368" t="s">
        <v>297</v>
      </c>
      <c r="C10" s="356" t="s">
        <v>10</v>
      </c>
      <c r="D10" s="369">
        <v>30</v>
      </c>
      <c r="E10" s="150"/>
      <c r="F10" s="306">
        <f t="shared" si="0"/>
        <v>0</v>
      </c>
    </row>
    <row r="11" spans="2:6" ht="15">
      <c r="B11" s="368" t="s">
        <v>298</v>
      </c>
      <c r="C11" s="356" t="s">
        <v>10</v>
      </c>
      <c r="D11" s="369">
        <v>10</v>
      </c>
      <c r="E11" s="150"/>
      <c r="F11" s="306">
        <f t="shared" si="0"/>
        <v>0</v>
      </c>
    </row>
    <row r="12" spans="2:6" ht="15">
      <c r="B12" s="368" t="s">
        <v>299</v>
      </c>
      <c r="C12" s="356" t="s">
        <v>10</v>
      </c>
      <c r="D12" s="369">
        <v>20</v>
      </c>
      <c r="E12" s="150"/>
      <c r="F12" s="306">
        <f t="shared" si="0"/>
        <v>0</v>
      </c>
    </row>
    <row r="13" spans="2:6" ht="15">
      <c r="B13" s="368" t="s">
        <v>300</v>
      </c>
      <c r="C13" s="356" t="s">
        <v>10</v>
      </c>
      <c r="D13" s="369">
        <v>20</v>
      </c>
      <c r="E13" s="150"/>
      <c r="F13" s="306">
        <f t="shared" si="0"/>
        <v>0</v>
      </c>
    </row>
    <row r="14" spans="2:6" ht="15">
      <c r="B14" s="368" t="s">
        <v>301</v>
      </c>
      <c r="C14" s="356" t="s">
        <v>10</v>
      </c>
      <c r="D14" s="369">
        <v>15</v>
      </c>
      <c r="E14" s="150"/>
      <c r="F14" s="306">
        <f t="shared" si="0"/>
        <v>0</v>
      </c>
    </row>
    <row r="15" spans="2:6" ht="15">
      <c r="B15" s="368" t="s">
        <v>302</v>
      </c>
      <c r="C15" s="356" t="s">
        <v>10</v>
      </c>
      <c r="D15" s="369">
        <v>10</v>
      </c>
      <c r="E15" s="150"/>
      <c r="F15" s="306">
        <f t="shared" si="0"/>
        <v>0</v>
      </c>
    </row>
    <row r="16" spans="2:6" ht="15">
      <c r="B16" s="368" t="s">
        <v>303</v>
      </c>
      <c r="C16" s="356" t="s">
        <v>10</v>
      </c>
      <c r="D16" s="369">
        <v>15</v>
      </c>
      <c r="E16" s="150"/>
      <c r="F16" s="306">
        <f t="shared" si="0"/>
        <v>0</v>
      </c>
    </row>
    <row r="17" spans="2:6" ht="15">
      <c r="B17" s="368" t="s">
        <v>304</v>
      </c>
      <c r="C17" s="356" t="s">
        <v>10</v>
      </c>
      <c r="D17" s="369">
        <v>15</v>
      </c>
      <c r="E17" s="150"/>
      <c r="F17" s="306">
        <f t="shared" si="0"/>
        <v>0</v>
      </c>
    </row>
    <row r="18" spans="2:6" ht="15">
      <c r="B18" s="368" t="s">
        <v>305</v>
      </c>
      <c r="C18" s="356" t="s">
        <v>10</v>
      </c>
      <c r="D18" s="369">
        <v>15</v>
      </c>
      <c r="E18" s="150"/>
      <c r="F18" s="306">
        <f t="shared" si="0"/>
        <v>0</v>
      </c>
    </row>
    <row r="19" spans="2:6" ht="15">
      <c r="B19" s="368" t="s">
        <v>306</v>
      </c>
      <c r="C19" s="356" t="s">
        <v>10</v>
      </c>
      <c r="D19" s="369">
        <v>15</v>
      </c>
      <c r="E19" s="150"/>
      <c r="F19" s="306">
        <f t="shared" si="0"/>
        <v>0</v>
      </c>
    </row>
    <row r="20" spans="2:6" ht="15">
      <c r="B20" s="368" t="s">
        <v>307</v>
      </c>
      <c r="C20" s="356" t="s">
        <v>10</v>
      </c>
      <c r="D20" s="369">
        <v>15</v>
      </c>
      <c r="E20" s="150"/>
      <c r="F20" s="306">
        <f t="shared" si="0"/>
        <v>0</v>
      </c>
    </row>
    <row r="21" spans="2:6" ht="15">
      <c r="B21" s="368" t="s">
        <v>308</v>
      </c>
      <c r="C21" s="356" t="s">
        <v>10</v>
      </c>
      <c r="D21" s="369">
        <v>15</v>
      </c>
      <c r="E21" s="150"/>
      <c r="F21" s="306">
        <f t="shared" si="0"/>
        <v>0</v>
      </c>
    </row>
    <row r="22" spans="2:6" ht="15">
      <c r="B22" s="368" t="s">
        <v>309</v>
      </c>
      <c r="C22" s="356" t="s">
        <v>10</v>
      </c>
      <c r="D22" s="369">
        <v>15</v>
      </c>
      <c r="E22" s="150"/>
      <c r="F22" s="306">
        <f t="shared" si="0"/>
        <v>0</v>
      </c>
    </row>
    <row r="23" spans="2:6" ht="15">
      <c r="B23" s="368" t="s">
        <v>310</v>
      </c>
      <c r="C23" s="356" t="s">
        <v>10</v>
      </c>
      <c r="D23" s="369">
        <v>20</v>
      </c>
      <c r="E23" s="150"/>
      <c r="F23" s="306">
        <f t="shared" si="0"/>
        <v>0</v>
      </c>
    </row>
    <row r="24" spans="2:6" ht="15">
      <c r="B24" s="370" t="s">
        <v>396</v>
      </c>
      <c r="C24" s="356" t="s">
        <v>10</v>
      </c>
      <c r="D24" s="369">
        <v>10</v>
      </c>
      <c r="E24" s="150"/>
      <c r="F24" s="306">
        <f t="shared" si="0"/>
        <v>0</v>
      </c>
    </row>
    <row r="25" spans="2:6" ht="15.75" thickBot="1">
      <c r="B25" s="341" t="s">
        <v>11</v>
      </c>
      <c r="C25" s="342"/>
      <c r="D25" s="343"/>
      <c r="E25" s="344"/>
      <c r="F25" s="345">
        <f>SUM(F6:F24)</f>
        <v>0</v>
      </c>
    </row>
    <row r="26" spans="2:6" ht="15">
      <c r="B26" s="346" t="s">
        <v>71</v>
      </c>
      <c r="C26" s="347"/>
      <c r="D26" s="348"/>
      <c r="E26" s="349"/>
      <c r="F26" s="350"/>
    </row>
    <row r="27" spans="2:6" ht="15">
      <c r="B27" s="351" t="s">
        <v>381</v>
      </c>
      <c r="C27" s="304" t="s">
        <v>12</v>
      </c>
      <c r="D27" s="305">
        <v>30</v>
      </c>
      <c r="E27" s="150"/>
      <c r="F27" s="306">
        <f>D27*E27*4</f>
        <v>0</v>
      </c>
    </row>
    <row r="28" spans="2:6" ht="15.75" thickBot="1">
      <c r="B28" s="341" t="s">
        <v>73</v>
      </c>
      <c r="C28" s="352"/>
      <c r="D28" s="343"/>
      <c r="E28" s="353"/>
      <c r="F28" s="345">
        <f>F27</f>
        <v>0</v>
      </c>
    </row>
    <row r="29" spans="2:6" ht="19.5" thickBot="1">
      <c r="B29" s="495" t="s">
        <v>13</v>
      </c>
      <c r="C29" s="496"/>
      <c r="D29" s="496"/>
      <c r="E29" s="497"/>
      <c r="F29" s="308">
        <f>F25+F28</f>
        <v>0</v>
      </c>
    </row>
  </sheetData>
  <sheetProtection password="CC06" sheet="1" objects="1" scenarios="1"/>
  <mergeCells count="4">
    <mergeCell ref="E1:F1"/>
    <mergeCell ref="B2:F2"/>
    <mergeCell ref="B3:F3"/>
    <mergeCell ref="B29:E29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 topLeftCell="A1">
      <selection activeCell="E10" sqref="E10"/>
    </sheetView>
  </sheetViews>
  <sheetFormatPr defaultColWidth="9.140625" defaultRowHeight="15"/>
  <cols>
    <col min="1" max="1" width="3.7109375" style="180" customWidth="1"/>
    <col min="2" max="2" width="65.140625" style="180" customWidth="1"/>
    <col min="3" max="3" width="9.7109375" style="180" customWidth="1"/>
    <col min="4" max="4" width="13.7109375" style="180" customWidth="1"/>
    <col min="5" max="5" width="15.140625" style="180" customWidth="1"/>
    <col min="6" max="6" width="18.7109375" style="180" customWidth="1"/>
    <col min="7" max="16384" width="9.140625" style="180" customWidth="1"/>
  </cols>
  <sheetData>
    <row r="1" spans="1:6" ht="16.5" thickBot="1">
      <c r="A1" s="371"/>
      <c r="B1" s="293" t="s">
        <v>101</v>
      </c>
      <c r="C1" s="294"/>
      <c r="D1" s="294"/>
      <c r="E1" s="511" t="s">
        <v>85</v>
      </c>
      <c r="F1" s="511"/>
    </row>
    <row r="2" spans="2:6" ht="20.25">
      <c r="B2" s="498" t="s">
        <v>86</v>
      </c>
      <c r="C2" s="499"/>
      <c r="D2" s="499"/>
      <c r="E2" s="499"/>
      <c r="F2" s="500"/>
    </row>
    <row r="3" spans="2:6" ht="23.25" thickBot="1">
      <c r="B3" s="501" t="s">
        <v>1</v>
      </c>
      <c r="C3" s="502"/>
      <c r="D3" s="502"/>
      <c r="E3" s="502"/>
      <c r="F3" s="503"/>
    </row>
    <row r="4" spans="2:6" ht="57.75" thickBot="1">
      <c r="B4" s="296" t="s">
        <v>2</v>
      </c>
      <c r="C4" s="297" t="s">
        <v>3</v>
      </c>
      <c r="D4" s="297" t="s">
        <v>4</v>
      </c>
      <c r="E4" s="297" t="s">
        <v>5</v>
      </c>
      <c r="F4" s="298" t="s">
        <v>6</v>
      </c>
    </row>
    <row r="5" spans="2:6" ht="15">
      <c r="B5" s="335" t="s">
        <v>7</v>
      </c>
      <c r="C5" s="336"/>
      <c r="D5" s="337"/>
      <c r="E5" s="337"/>
      <c r="F5" s="338"/>
    </row>
    <row r="6" spans="2:6" ht="15">
      <c r="B6" s="303" t="s">
        <v>86</v>
      </c>
      <c r="C6" s="304" t="s">
        <v>10</v>
      </c>
      <c r="D6" s="305">
        <v>8</v>
      </c>
      <c r="E6" s="150"/>
      <c r="F6" s="306">
        <f>D6*E6*4</f>
        <v>0</v>
      </c>
    </row>
    <row r="7" spans="2:6" ht="15">
      <c r="B7" s="303" t="s">
        <v>87</v>
      </c>
      <c r="C7" s="304" t="s">
        <v>10</v>
      </c>
      <c r="D7" s="305">
        <v>5</v>
      </c>
      <c r="E7" s="150"/>
      <c r="F7" s="306">
        <f>D7*E7*4</f>
        <v>0</v>
      </c>
    </row>
    <row r="8" spans="2:6" ht="15.75" thickBot="1">
      <c r="B8" s="341" t="s">
        <v>11</v>
      </c>
      <c r="C8" s="342"/>
      <c r="D8" s="343"/>
      <c r="E8" s="344"/>
      <c r="F8" s="345">
        <f>SUM(F6:F7)</f>
        <v>0</v>
      </c>
    </row>
    <row r="9" spans="2:6" ht="15">
      <c r="B9" s="346" t="s">
        <v>71</v>
      </c>
      <c r="C9" s="347"/>
      <c r="D9" s="348"/>
      <c r="E9" s="349"/>
      <c r="F9" s="350"/>
    </row>
    <row r="10" spans="2:6" ht="15">
      <c r="B10" s="351" t="s">
        <v>381</v>
      </c>
      <c r="C10" s="304" t="s">
        <v>12</v>
      </c>
      <c r="D10" s="305">
        <v>3</v>
      </c>
      <c r="E10" s="150"/>
      <c r="F10" s="306">
        <f>D10*E10*4</f>
        <v>0</v>
      </c>
    </row>
    <row r="11" spans="2:6" ht="15.75" thickBot="1">
      <c r="B11" s="341" t="s">
        <v>73</v>
      </c>
      <c r="C11" s="352"/>
      <c r="D11" s="364"/>
      <c r="E11" s="353"/>
      <c r="F11" s="345">
        <f>SUM(F10:F10)</f>
        <v>0</v>
      </c>
    </row>
    <row r="12" spans="2:6" ht="19.5" thickBot="1">
      <c r="B12" s="495" t="s">
        <v>13</v>
      </c>
      <c r="C12" s="496"/>
      <c r="D12" s="496"/>
      <c r="E12" s="497"/>
      <c r="F12" s="308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"/>
  <sheetViews>
    <sheetView workbookViewId="0" topLeftCell="A4">
      <selection activeCell="E11" sqref="E11"/>
    </sheetView>
  </sheetViews>
  <sheetFormatPr defaultColWidth="9.140625" defaultRowHeight="15"/>
  <cols>
    <col min="1" max="1" width="3.7109375" style="180" customWidth="1"/>
    <col min="2" max="2" width="65.28125" style="180" customWidth="1"/>
    <col min="3" max="3" width="9.7109375" style="180" customWidth="1"/>
    <col min="4" max="4" width="13.7109375" style="180" customWidth="1"/>
    <col min="5" max="5" width="17.421875" style="180" customWidth="1"/>
    <col min="6" max="6" width="17.57421875" style="180" customWidth="1"/>
    <col min="7" max="16384" width="9.140625" style="180" customWidth="1"/>
  </cols>
  <sheetData>
    <row r="1" spans="2:6" ht="16.5" thickBot="1">
      <c r="B1" s="293" t="s">
        <v>101</v>
      </c>
      <c r="C1" s="294"/>
      <c r="D1" s="294"/>
      <c r="E1" s="511" t="s">
        <v>88</v>
      </c>
      <c r="F1" s="511"/>
    </row>
    <row r="2" spans="2:6" ht="20.25">
      <c r="B2" s="498" t="s">
        <v>89</v>
      </c>
      <c r="C2" s="499"/>
      <c r="D2" s="499"/>
      <c r="E2" s="499"/>
      <c r="F2" s="500"/>
    </row>
    <row r="3" spans="2:6" ht="23.25" thickBot="1">
      <c r="B3" s="501" t="s">
        <v>1</v>
      </c>
      <c r="C3" s="502"/>
      <c r="D3" s="502"/>
      <c r="E3" s="502"/>
      <c r="F3" s="503"/>
    </row>
    <row r="4" spans="2:6" ht="56.25" customHeight="1" thickBot="1">
      <c r="B4" s="296" t="s">
        <v>2</v>
      </c>
      <c r="C4" s="297" t="s">
        <v>3</v>
      </c>
      <c r="D4" s="297" t="s">
        <v>4</v>
      </c>
      <c r="E4" s="297" t="s">
        <v>5</v>
      </c>
      <c r="F4" s="298" t="s">
        <v>6</v>
      </c>
    </row>
    <row r="5" spans="2:6" ht="15">
      <c r="B5" s="335" t="s">
        <v>7</v>
      </c>
      <c r="C5" s="336"/>
      <c r="D5" s="337"/>
      <c r="E5" s="337"/>
      <c r="F5" s="338"/>
    </row>
    <row r="6" spans="2:6" ht="15">
      <c r="B6" s="303" t="s">
        <v>90</v>
      </c>
      <c r="C6" s="304" t="s">
        <v>10</v>
      </c>
      <c r="D6" s="305">
        <v>10</v>
      </c>
      <c r="E6" s="150"/>
      <c r="F6" s="306">
        <f>D6*E6*4</f>
        <v>0</v>
      </c>
    </row>
    <row r="7" spans="2:6" ht="15">
      <c r="B7" s="372" t="s">
        <v>91</v>
      </c>
      <c r="C7" s="373" t="s">
        <v>10</v>
      </c>
      <c r="D7" s="305">
        <v>4</v>
      </c>
      <c r="E7" s="150"/>
      <c r="F7" s="306">
        <f>D7*E7*4</f>
        <v>0</v>
      </c>
    </row>
    <row r="8" spans="2:6" ht="15">
      <c r="B8" s="372" t="s">
        <v>92</v>
      </c>
      <c r="C8" s="373" t="s">
        <v>10</v>
      </c>
      <c r="D8" s="305">
        <v>30</v>
      </c>
      <c r="E8" s="150"/>
      <c r="F8" s="306">
        <f>D8*E8*4</f>
        <v>0</v>
      </c>
    </row>
    <row r="9" spans="2:6" ht="15.75" customHeight="1" thickBot="1">
      <c r="B9" s="341" t="s">
        <v>11</v>
      </c>
      <c r="C9" s="342"/>
      <c r="D9" s="343"/>
      <c r="E9" s="344"/>
      <c r="F9" s="345">
        <f>SUM(F6:F8)</f>
        <v>0</v>
      </c>
    </row>
    <row r="10" spans="2:6" ht="15">
      <c r="B10" s="346" t="s">
        <v>71</v>
      </c>
      <c r="C10" s="347"/>
      <c r="D10" s="348"/>
      <c r="E10" s="349"/>
      <c r="F10" s="350"/>
    </row>
    <row r="11" spans="2:6" ht="15">
      <c r="B11" s="351" t="s">
        <v>72</v>
      </c>
      <c r="C11" s="304" t="s">
        <v>12</v>
      </c>
      <c r="D11" s="305">
        <v>8</v>
      </c>
      <c r="E11" s="150"/>
      <c r="F11" s="306">
        <f>D11*E11*4</f>
        <v>0</v>
      </c>
    </row>
    <row r="12" spans="2:6" ht="15.75" thickBot="1">
      <c r="B12" s="341" t="s">
        <v>73</v>
      </c>
      <c r="C12" s="352"/>
      <c r="D12" s="364"/>
      <c r="E12" s="353"/>
      <c r="F12" s="345">
        <f>SUM(F11:F11)</f>
        <v>0</v>
      </c>
    </row>
    <row r="13" spans="2:6" ht="19.5" thickBot="1">
      <c r="B13" s="495" t="s">
        <v>13</v>
      </c>
      <c r="C13" s="496"/>
      <c r="D13" s="496"/>
      <c r="E13" s="497"/>
      <c r="F13" s="308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"/>
  <sheetViews>
    <sheetView workbookViewId="0" topLeftCell="A1">
      <selection activeCell="E6" sqref="E6:E9"/>
    </sheetView>
  </sheetViews>
  <sheetFormatPr defaultColWidth="9.140625" defaultRowHeight="15"/>
  <cols>
    <col min="1" max="1" width="3.7109375" style="180" customWidth="1"/>
    <col min="2" max="2" width="64.8515625" style="180" customWidth="1"/>
    <col min="3" max="3" width="9.7109375" style="180" customWidth="1"/>
    <col min="4" max="4" width="13.7109375" style="180" customWidth="1"/>
    <col min="5" max="5" width="16.8515625" style="180" customWidth="1"/>
    <col min="6" max="6" width="19.00390625" style="180" customWidth="1"/>
    <col min="7" max="16384" width="9.140625" style="180" customWidth="1"/>
  </cols>
  <sheetData>
    <row r="1" spans="2:6" ht="16.5" thickBot="1">
      <c r="B1" s="293" t="s">
        <v>101</v>
      </c>
      <c r="C1" s="294"/>
      <c r="D1" s="294"/>
      <c r="E1" s="511" t="s">
        <v>93</v>
      </c>
      <c r="F1" s="511"/>
    </row>
    <row r="2" spans="2:6" ht="20.25">
      <c r="B2" s="498" t="s">
        <v>94</v>
      </c>
      <c r="C2" s="499"/>
      <c r="D2" s="499"/>
      <c r="E2" s="499"/>
      <c r="F2" s="500"/>
    </row>
    <row r="3" spans="2:6" ht="23.25" thickBot="1">
      <c r="B3" s="501" t="s">
        <v>1</v>
      </c>
      <c r="C3" s="502"/>
      <c r="D3" s="502"/>
      <c r="E3" s="502"/>
      <c r="F3" s="503"/>
    </row>
    <row r="4" spans="2:6" ht="57.75" thickBot="1">
      <c r="B4" s="296" t="s">
        <v>2</v>
      </c>
      <c r="C4" s="297" t="s">
        <v>3</v>
      </c>
      <c r="D4" s="297" t="s">
        <v>4</v>
      </c>
      <c r="E4" s="297" t="s">
        <v>5</v>
      </c>
      <c r="F4" s="298" t="s">
        <v>6</v>
      </c>
    </row>
    <row r="5" spans="2:6" ht="15">
      <c r="B5" s="335" t="s">
        <v>7</v>
      </c>
      <c r="C5" s="336"/>
      <c r="D5" s="337"/>
      <c r="E5" s="337"/>
      <c r="F5" s="338"/>
    </row>
    <row r="6" spans="2:6" ht="45">
      <c r="B6" s="303" t="s">
        <v>373</v>
      </c>
      <c r="C6" s="304" t="s">
        <v>8</v>
      </c>
      <c r="D6" s="305">
        <v>2</v>
      </c>
      <c r="E6" s="150"/>
      <c r="F6" s="306">
        <f>D6*E6*4</f>
        <v>0</v>
      </c>
    </row>
    <row r="7" spans="2:6" ht="45">
      <c r="B7" s="303" t="s">
        <v>374</v>
      </c>
      <c r="C7" s="304" t="s">
        <v>8</v>
      </c>
      <c r="D7" s="305">
        <v>2</v>
      </c>
      <c r="E7" s="150"/>
      <c r="F7" s="306">
        <f>D7*E7*4</f>
        <v>0</v>
      </c>
    </row>
    <row r="8" spans="2:6" ht="15">
      <c r="B8" s="303" t="s">
        <v>375</v>
      </c>
      <c r="C8" s="304" t="s">
        <v>8</v>
      </c>
      <c r="D8" s="374">
        <v>14</v>
      </c>
      <c r="E8" s="152"/>
      <c r="F8" s="306">
        <f aca="true" t="shared" si="0" ref="F8:F9">D8*E8*4</f>
        <v>0</v>
      </c>
    </row>
    <row r="9" spans="2:6" ht="15.75" thickBot="1">
      <c r="B9" s="375" t="s">
        <v>202</v>
      </c>
      <c r="C9" s="376" t="s">
        <v>102</v>
      </c>
      <c r="D9" s="374">
        <v>15</v>
      </c>
      <c r="E9" s="152"/>
      <c r="F9" s="306">
        <f t="shared" si="0"/>
        <v>0</v>
      </c>
    </row>
    <row r="10" spans="2:6" ht="19.5" thickBot="1">
      <c r="B10" s="495" t="s">
        <v>13</v>
      </c>
      <c r="C10" s="496"/>
      <c r="D10" s="496"/>
      <c r="E10" s="497"/>
      <c r="F10" s="308">
        <f>SUM(F6:F9)</f>
        <v>0</v>
      </c>
    </row>
    <row r="12" ht="15">
      <c r="B12" s="212" t="s">
        <v>320</v>
      </c>
    </row>
  </sheetData>
  <sheetProtection password="CC06" sheet="1" objects="1" scenarios="1"/>
  <mergeCells count="4">
    <mergeCell ref="E1:F1"/>
    <mergeCell ref="B2:F2"/>
    <mergeCell ref="B3:F3"/>
    <mergeCell ref="B10:E1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workbookViewId="0" topLeftCell="A1">
      <selection activeCell="E13" sqref="E13"/>
    </sheetView>
  </sheetViews>
  <sheetFormatPr defaultColWidth="9.140625" defaultRowHeight="15"/>
  <cols>
    <col min="1" max="1" width="3.7109375" style="180" customWidth="1"/>
    <col min="2" max="2" width="64.8515625" style="180" customWidth="1"/>
    <col min="3" max="3" width="9.7109375" style="180" customWidth="1"/>
    <col min="4" max="4" width="14.00390625" style="180" customWidth="1"/>
    <col min="5" max="5" width="15.28125" style="180" customWidth="1"/>
    <col min="6" max="6" width="18.57421875" style="180" customWidth="1"/>
    <col min="7" max="16384" width="9.140625" style="180" customWidth="1"/>
  </cols>
  <sheetData>
    <row r="1" spans="2:6" ht="16.5" thickBot="1">
      <c r="B1" s="293" t="s">
        <v>101</v>
      </c>
      <c r="C1" s="294"/>
      <c r="D1" s="294"/>
      <c r="E1" s="511" t="s">
        <v>95</v>
      </c>
      <c r="F1" s="511"/>
    </row>
    <row r="2" spans="2:6" ht="20.25">
      <c r="B2" s="498" t="s">
        <v>404</v>
      </c>
      <c r="C2" s="499"/>
      <c r="D2" s="499"/>
      <c r="E2" s="499"/>
      <c r="F2" s="500"/>
    </row>
    <row r="3" spans="2:6" ht="23.25" thickBot="1">
      <c r="B3" s="501" t="s">
        <v>1</v>
      </c>
      <c r="C3" s="502"/>
      <c r="D3" s="502"/>
      <c r="E3" s="502"/>
      <c r="F3" s="503"/>
    </row>
    <row r="4" spans="2:6" ht="57.75" thickBot="1">
      <c r="B4" s="296" t="s">
        <v>2</v>
      </c>
      <c r="C4" s="297" t="s">
        <v>3</v>
      </c>
      <c r="D4" s="297" t="s">
        <v>4</v>
      </c>
      <c r="E4" s="297" t="s">
        <v>5</v>
      </c>
      <c r="F4" s="298" t="s">
        <v>6</v>
      </c>
    </row>
    <row r="5" spans="2:6" ht="15">
      <c r="B5" s="335" t="s">
        <v>7</v>
      </c>
      <c r="C5" s="336"/>
      <c r="D5" s="337"/>
      <c r="E5" s="337"/>
      <c r="F5" s="338"/>
    </row>
    <row r="6" spans="2:6" ht="15">
      <c r="B6" s="377" t="s">
        <v>311</v>
      </c>
      <c r="C6" s="376" t="s">
        <v>8</v>
      </c>
      <c r="D6" s="374">
        <v>2</v>
      </c>
      <c r="E6" s="153"/>
      <c r="F6" s="378">
        <f>D6*E6*4</f>
        <v>0</v>
      </c>
    </row>
    <row r="7" spans="2:6" ht="15">
      <c r="B7" s="377" t="s">
        <v>409</v>
      </c>
      <c r="C7" s="376" t="s">
        <v>385</v>
      </c>
      <c r="D7" s="374">
        <v>10</v>
      </c>
      <c r="E7" s="153"/>
      <c r="F7" s="378">
        <f>D7*E7*4</f>
        <v>0</v>
      </c>
    </row>
    <row r="8" spans="2:6" ht="15">
      <c r="B8" s="303" t="s">
        <v>312</v>
      </c>
      <c r="C8" s="304" t="s">
        <v>78</v>
      </c>
      <c r="D8" s="305">
        <v>15</v>
      </c>
      <c r="E8" s="153"/>
      <c r="F8" s="306">
        <f>D8*E8*4</f>
        <v>0</v>
      </c>
    </row>
    <row r="9" spans="2:6" ht="15">
      <c r="B9" s="303" t="s">
        <v>313</v>
      </c>
      <c r="C9" s="304" t="s">
        <v>10</v>
      </c>
      <c r="D9" s="305">
        <v>10</v>
      </c>
      <c r="E9" s="153"/>
      <c r="F9" s="306">
        <f>D9*E9*4</f>
        <v>0</v>
      </c>
    </row>
    <row r="10" spans="2:6" ht="15">
      <c r="B10" s="303" t="s">
        <v>314</v>
      </c>
      <c r="C10" s="304" t="s">
        <v>10</v>
      </c>
      <c r="D10" s="305">
        <v>10</v>
      </c>
      <c r="E10" s="153"/>
      <c r="F10" s="306">
        <f>D10*E10*4</f>
        <v>0</v>
      </c>
    </row>
    <row r="11" spans="2:6" ht="15.75" thickBot="1">
      <c r="B11" s="341" t="s">
        <v>11</v>
      </c>
      <c r="C11" s="342"/>
      <c r="D11" s="343"/>
      <c r="E11" s="344"/>
      <c r="F11" s="345">
        <f>SUM(F6:F10)</f>
        <v>0</v>
      </c>
    </row>
    <row r="12" spans="2:6" ht="15">
      <c r="B12" s="379" t="s">
        <v>71</v>
      </c>
      <c r="C12" s="347"/>
      <c r="D12" s="348"/>
      <c r="E12" s="349"/>
      <c r="F12" s="350"/>
    </row>
    <row r="13" spans="2:6" ht="15">
      <c r="B13" s="351" t="s">
        <v>72</v>
      </c>
      <c r="C13" s="304" t="s">
        <v>12</v>
      </c>
      <c r="D13" s="305">
        <v>6</v>
      </c>
      <c r="E13" s="153"/>
      <c r="F13" s="306">
        <f>D13*E13*4</f>
        <v>0</v>
      </c>
    </row>
    <row r="14" spans="2:6" ht="15.75" thickBot="1">
      <c r="B14" s="341" t="s">
        <v>73</v>
      </c>
      <c r="C14" s="352"/>
      <c r="D14" s="364"/>
      <c r="E14" s="353"/>
      <c r="F14" s="345">
        <f>SUM(F13:F13)</f>
        <v>0</v>
      </c>
    </row>
    <row r="15" spans="2:6" ht="19.5" thickBot="1">
      <c r="B15" s="495" t="s">
        <v>13</v>
      </c>
      <c r="C15" s="496"/>
      <c r="D15" s="496"/>
      <c r="E15" s="497"/>
      <c r="F15" s="308">
        <f>F11+F14</f>
        <v>0</v>
      </c>
    </row>
    <row r="17" ht="15">
      <c r="B17" s="380" t="s">
        <v>320</v>
      </c>
    </row>
  </sheetData>
  <sheetProtection password="CC06" sheet="1" objects="1" scenarios="1"/>
  <mergeCells count="4">
    <mergeCell ref="B15:E15"/>
    <mergeCell ref="E1:F1"/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workbookViewId="0" topLeftCell="A1">
      <selection activeCell="E20" sqref="E20:E21"/>
    </sheetView>
  </sheetViews>
  <sheetFormatPr defaultColWidth="9.140625" defaultRowHeight="15"/>
  <cols>
    <col min="1" max="1" width="2.8515625" style="0" customWidth="1"/>
    <col min="2" max="2" width="66.421875" style="0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1"/>
      <c r="D1" s="1"/>
      <c r="F1" s="133" t="s">
        <v>18</v>
      </c>
      <c r="G1" s="1"/>
      <c r="H1" s="1"/>
      <c r="I1" s="1"/>
      <c r="J1" s="1"/>
    </row>
    <row r="2" spans="2:10" ht="20.25">
      <c r="B2" s="387" t="s">
        <v>17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7" t="s">
        <v>7</v>
      </c>
      <c r="C5" s="8"/>
      <c r="D5" s="8"/>
      <c r="E5" s="8"/>
      <c r="F5" s="9"/>
      <c r="G5" s="1"/>
      <c r="H5" s="1"/>
      <c r="I5" s="1"/>
      <c r="J5" s="1"/>
    </row>
    <row r="6" spans="2:10" ht="15">
      <c r="B6" s="101" t="s">
        <v>315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15">
      <c r="B7" s="101" t="s">
        <v>324</v>
      </c>
      <c r="C7" s="28" t="s">
        <v>8</v>
      </c>
      <c r="D7" s="5">
        <v>1</v>
      </c>
      <c r="E7" s="176"/>
      <c r="F7" s="11">
        <f aca="true" t="shared" si="0" ref="F7:F17">D7*E7*4</f>
        <v>0</v>
      </c>
      <c r="G7" s="1"/>
      <c r="H7" s="1"/>
      <c r="I7" s="1"/>
      <c r="J7" s="1"/>
    </row>
    <row r="8" spans="2:10" ht="15">
      <c r="B8" s="101" t="s">
        <v>325</v>
      </c>
      <c r="C8" s="28" t="s">
        <v>8</v>
      </c>
      <c r="D8" s="5">
        <v>1</v>
      </c>
      <c r="E8" s="176"/>
      <c r="F8" s="11">
        <f t="shared" si="0"/>
        <v>0</v>
      </c>
      <c r="G8" s="1"/>
      <c r="H8" s="1"/>
      <c r="I8" s="1"/>
      <c r="J8" s="1"/>
    </row>
    <row r="9" spans="2:10" ht="15">
      <c r="B9" s="101" t="s">
        <v>326</v>
      </c>
      <c r="C9" s="28" t="s">
        <v>8</v>
      </c>
      <c r="D9" s="5">
        <v>2</v>
      </c>
      <c r="E9" s="176"/>
      <c r="F9" s="11">
        <f t="shared" si="0"/>
        <v>0</v>
      </c>
      <c r="G9" s="1"/>
      <c r="H9" s="1"/>
      <c r="I9" s="1"/>
      <c r="J9" s="1"/>
    </row>
    <row r="10" spans="2:10" ht="15">
      <c r="B10" s="38" t="s">
        <v>327</v>
      </c>
      <c r="C10" s="28" t="s">
        <v>8</v>
      </c>
      <c r="D10" s="5">
        <v>2</v>
      </c>
      <c r="E10" s="176"/>
      <c r="F10" s="11">
        <f t="shared" si="0"/>
        <v>0</v>
      </c>
      <c r="G10" s="1"/>
      <c r="H10" s="1"/>
      <c r="I10" s="1"/>
      <c r="J10" s="1"/>
    </row>
    <row r="11" spans="2:10" ht="15">
      <c r="B11" s="38" t="s">
        <v>403</v>
      </c>
      <c r="C11" s="27" t="s">
        <v>69</v>
      </c>
      <c r="D11" s="135">
        <v>1500</v>
      </c>
      <c r="E11" s="176"/>
      <c r="F11" s="11">
        <f t="shared" si="0"/>
        <v>0</v>
      </c>
      <c r="G11" s="1"/>
      <c r="H11" s="1"/>
      <c r="I11" s="1"/>
      <c r="J11" s="1"/>
    </row>
    <row r="12" spans="2:10" ht="15">
      <c r="B12" s="101" t="s">
        <v>328</v>
      </c>
      <c r="C12" s="28" t="s">
        <v>8</v>
      </c>
      <c r="D12" s="5">
        <v>2</v>
      </c>
      <c r="E12" s="176"/>
      <c r="F12" s="11">
        <f t="shared" si="0"/>
        <v>0</v>
      </c>
      <c r="G12" s="1"/>
      <c r="H12" s="1"/>
      <c r="I12" s="1"/>
      <c r="J12" s="1"/>
    </row>
    <row r="13" spans="2:10" ht="15">
      <c r="B13" s="38" t="s">
        <v>329</v>
      </c>
      <c r="C13" s="28" t="s">
        <v>8</v>
      </c>
      <c r="D13" s="20">
        <v>2</v>
      </c>
      <c r="E13" s="176"/>
      <c r="F13" s="11">
        <f t="shared" si="0"/>
        <v>0</v>
      </c>
      <c r="G13" s="1"/>
      <c r="H13" s="1"/>
      <c r="I13" s="1"/>
      <c r="J13" s="1"/>
    </row>
    <row r="14" spans="2:10" ht="15">
      <c r="B14" s="38" t="s">
        <v>401</v>
      </c>
      <c r="C14" s="28" t="s">
        <v>8</v>
      </c>
      <c r="D14" s="20">
        <v>2</v>
      </c>
      <c r="E14" s="176"/>
      <c r="F14" s="11">
        <f t="shared" si="0"/>
        <v>0</v>
      </c>
      <c r="G14" s="1"/>
      <c r="H14" s="1"/>
      <c r="I14" s="1"/>
      <c r="J14" s="1"/>
    </row>
    <row r="15" spans="2:10" ht="15">
      <c r="B15" s="38" t="s">
        <v>402</v>
      </c>
      <c r="C15" s="28" t="s">
        <v>10</v>
      </c>
      <c r="D15" s="20">
        <v>10</v>
      </c>
      <c r="E15" s="176"/>
      <c r="F15" s="11">
        <f t="shared" si="0"/>
        <v>0</v>
      </c>
      <c r="G15" s="1"/>
      <c r="H15" s="1"/>
      <c r="I15" s="1"/>
      <c r="J15" s="1"/>
    </row>
    <row r="16" spans="2:10" ht="30">
      <c r="B16" s="101" t="s">
        <v>376</v>
      </c>
      <c r="C16" s="28" t="s">
        <v>10</v>
      </c>
      <c r="D16" s="5">
        <v>30</v>
      </c>
      <c r="E16" s="176"/>
      <c r="F16" s="11">
        <f t="shared" si="0"/>
        <v>0</v>
      </c>
      <c r="G16" s="1"/>
      <c r="H16" s="1"/>
      <c r="I16" s="1"/>
      <c r="J16" s="1"/>
    </row>
    <row r="17" spans="2:10" ht="30">
      <c r="B17" s="101" t="s">
        <v>377</v>
      </c>
      <c r="C17" s="28" t="s">
        <v>10</v>
      </c>
      <c r="D17" s="5">
        <v>6</v>
      </c>
      <c r="E17" s="176"/>
      <c r="F17" s="11">
        <f t="shared" si="0"/>
        <v>0</v>
      </c>
      <c r="G17" s="1"/>
      <c r="H17" s="1"/>
      <c r="I17" s="1"/>
      <c r="J17" s="1"/>
    </row>
    <row r="18" spans="2:10" ht="15.75" thickBot="1">
      <c r="B18" s="104" t="s">
        <v>11</v>
      </c>
      <c r="C18" s="98"/>
      <c r="D18" s="6"/>
      <c r="E18" s="167"/>
      <c r="F18" s="23">
        <f>SUM(F6:F17)</f>
        <v>0</v>
      </c>
      <c r="G18" s="1"/>
      <c r="H18" s="1"/>
      <c r="I18" s="1"/>
      <c r="J18" s="1"/>
    </row>
    <row r="19" spans="2:10" ht="18.75">
      <c r="B19" s="103" t="s">
        <v>15</v>
      </c>
      <c r="C19" s="96"/>
      <c r="D19" s="8"/>
      <c r="E19" s="165"/>
      <c r="F19" s="24"/>
      <c r="G19" s="1"/>
      <c r="H19" s="1"/>
      <c r="I19" s="1"/>
      <c r="J19" s="1"/>
    </row>
    <row r="20" spans="2:10" ht="30">
      <c r="B20" s="101" t="s">
        <v>378</v>
      </c>
      <c r="C20" s="28" t="s">
        <v>12</v>
      </c>
      <c r="D20" s="5">
        <v>10</v>
      </c>
      <c r="E20" s="176"/>
      <c r="F20" s="11">
        <f>D20*E20*4</f>
        <v>0</v>
      </c>
      <c r="G20" s="1"/>
      <c r="H20" s="1"/>
      <c r="I20" s="1"/>
      <c r="J20" s="1"/>
    </row>
    <row r="21" spans="2:10" ht="30">
      <c r="B21" s="101" t="s">
        <v>379</v>
      </c>
      <c r="C21" s="28" t="s">
        <v>12</v>
      </c>
      <c r="D21" s="6">
        <v>2</v>
      </c>
      <c r="E21" s="177"/>
      <c r="F21" s="11">
        <f>D21*E21*4</f>
        <v>0</v>
      </c>
      <c r="G21" s="1"/>
      <c r="H21" s="1"/>
      <c r="I21" s="1"/>
      <c r="J21" s="1"/>
    </row>
    <row r="22" spans="2:10" ht="15.75" thickBot="1">
      <c r="B22" s="12" t="s">
        <v>16</v>
      </c>
      <c r="C22" s="13"/>
      <c r="D22" s="13"/>
      <c r="E22" s="164"/>
      <c r="F22" s="17">
        <f>SUM(F20:F21)</f>
        <v>0</v>
      </c>
      <c r="G22" s="1"/>
      <c r="H22" s="1"/>
      <c r="I22" s="1"/>
      <c r="J22" s="1"/>
    </row>
    <row r="23" spans="2:10" ht="19.5" thickBot="1">
      <c r="B23" s="14" t="s">
        <v>13</v>
      </c>
      <c r="C23" s="15"/>
      <c r="D23" s="15"/>
      <c r="E23" s="166"/>
      <c r="F23" s="16">
        <f>SUM(F22,F18)</f>
        <v>0</v>
      </c>
      <c r="G23" s="1"/>
      <c r="H23" s="1"/>
      <c r="I23" s="1"/>
      <c r="J23" s="1"/>
    </row>
    <row r="24" spans="2:10" ht="15">
      <c r="B24" s="1"/>
      <c r="C24" s="1"/>
      <c r="D24" s="1"/>
      <c r="E24" s="1"/>
      <c r="F24" s="1"/>
      <c r="G24" s="1"/>
      <c r="H24" s="1"/>
      <c r="I24" s="1"/>
      <c r="J24" s="1"/>
    </row>
    <row r="25" spans="2:10" ht="15">
      <c r="B25" s="162" t="s">
        <v>320</v>
      </c>
      <c r="C25" s="1"/>
      <c r="D25" s="1"/>
      <c r="E25" s="1"/>
      <c r="F25" s="1"/>
      <c r="G25" s="1"/>
      <c r="H25" s="1"/>
      <c r="I25" s="1"/>
      <c r="J25" s="1"/>
    </row>
    <row r="26" spans="2:10" ht="15">
      <c r="B26" s="1"/>
      <c r="C26" s="1"/>
      <c r="D26" s="1"/>
      <c r="E26" s="1"/>
      <c r="F26" s="1"/>
      <c r="G26" s="1"/>
      <c r="H26" s="1"/>
      <c r="I26" s="1"/>
      <c r="J26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  <ignoredErrors>
    <ignoredError sqref="F18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workbookViewId="0" topLeftCell="A1">
      <selection activeCell="E11" sqref="E11:E12"/>
    </sheetView>
  </sheetViews>
  <sheetFormatPr defaultColWidth="9.140625" defaultRowHeight="15"/>
  <cols>
    <col min="1" max="1" width="3.57421875" style="182" customWidth="1"/>
    <col min="2" max="2" width="65.421875" style="182" customWidth="1"/>
    <col min="3" max="3" width="9.7109375" style="182" customWidth="1"/>
    <col min="4" max="4" width="14.00390625" style="182" customWidth="1"/>
    <col min="5" max="5" width="15.7109375" style="182" customWidth="1"/>
    <col min="6" max="6" width="20.28125" style="182" customWidth="1"/>
    <col min="7" max="16384" width="9.140625" style="182" customWidth="1"/>
  </cols>
  <sheetData>
    <row r="1" spans="2:6" ht="16.5" thickBot="1">
      <c r="B1" s="180" t="s">
        <v>101</v>
      </c>
      <c r="C1" s="180"/>
      <c r="D1" s="180"/>
      <c r="F1" s="381" t="s">
        <v>405</v>
      </c>
    </row>
    <row r="2" spans="2:6" ht="20.25">
      <c r="B2" s="403" t="s">
        <v>383</v>
      </c>
      <c r="C2" s="512"/>
      <c r="D2" s="512"/>
      <c r="E2" s="512"/>
      <c r="F2" s="513"/>
    </row>
    <row r="3" spans="2:6" ht="21" thickBot="1">
      <c r="B3" s="514" t="s">
        <v>1</v>
      </c>
      <c r="C3" s="515"/>
      <c r="D3" s="515"/>
      <c r="E3" s="515"/>
      <c r="F3" s="516"/>
    </row>
    <row r="4" spans="2:6" ht="57.75" thickBot="1">
      <c r="B4" s="184" t="s">
        <v>2</v>
      </c>
      <c r="C4" s="185" t="s">
        <v>3</v>
      </c>
      <c r="D4" s="185" t="s">
        <v>4</v>
      </c>
      <c r="E4" s="185" t="s">
        <v>5</v>
      </c>
      <c r="F4" s="186" t="s">
        <v>6</v>
      </c>
    </row>
    <row r="5" spans="2:6" ht="18.75">
      <c r="B5" s="187" t="s">
        <v>7</v>
      </c>
      <c r="C5" s="188"/>
      <c r="D5" s="189"/>
      <c r="E5" s="189"/>
      <c r="F5" s="190"/>
    </row>
    <row r="6" spans="2:6" ht="15">
      <c r="B6" s="382" t="s">
        <v>406</v>
      </c>
      <c r="C6" s="192" t="s">
        <v>10</v>
      </c>
      <c r="D6" s="193">
        <v>1008</v>
      </c>
      <c r="E6" s="153"/>
      <c r="F6" s="194">
        <f>D6*E6*4</f>
        <v>0</v>
      </c>
    </row>
    <row r="7" spans="2:6" ht="30">
      <c r="B7" s="191" t="s">
        <v>407</v>
      </c>
      <c r="C7" s="196" t="s">
        <v>10</v>
      </c>
      <c r="D7" s="197">
        <v>50</v>
      </c>
      <c r="E7" s="153"/>
      <c r="F7" s="194">
        <f>D7*E7*4</f>
        <v>0</v>
      </c>
    </row>
    <row r="8" spans="2:6" ht="30">
      <c r="B8" s="191" t="s">
        <v>408</v>
      </c>
      <c r="C8" s="196" t="s">
        <v>10</v>
      </c>
      <c r="D8" s="197">
        <v>20</v>
      </c>
      <c r="E8" s="153"/>
      <c r="F8" s="194">
        <f>D8*E8*4</f>
        <v>0</v>
      </c>
    </row>
    <row r="9" spans="2:6" ht="15.75" thickBot="1">
      <c r="B9" s="195" t="s">
        <v>11</v>
      </c>
      <c r="C9" s="196"/>
      <c r="D9" s="197"/>
      <c r="E9" s="198"/>
      <c r="F9" s="199">
        <f>SUM(F6:F8)</f>
        <v>0</v>
      </c>
    </row>
    <row r="10" spans="2:6" ht="18.75">
      <c r="B10" s="187" t="s">
        <v>15</v>
      </c>
      <c r="C10" s="188"/>
      <c r="D10" s="189"/>
      <c r="E10" s="200"/>
      <c r="F10" s="201"/>
    </row>
    <row r="11" spans="2:6" ht="15.75" customHeight="1">
      <c r="B11" s="191" t="s">
        <v>100</v>
      </c>
      <c r="C11" s="192" t="s">
        <v>12</v>
      </c>
      <c r="D11" s="383">
        <v>25</v>
      </c>
      <c r="E11" s="153"/>
      <c r="F11" s="194">
        <f>D11*E11*4</f>
        <v>0</v>
      </c>
    </row>
    <row r="12" spans="2:6" ht="30">
      <c r="B12" s="191" t="s">
        <v>14</v>
      </c>
      <c r="C12" s="192" t="s">
        <v>12</v>
      </c>
      <c r="D12" s="197">
        <v>10</v>
      </c>
      <c r="E12" s="153"/>
      <c r="F12" s="194">
        <f>D12*E12*4</f>
        <v>0</v>
      </c>
    </row>
    <row r="13" spans="2:6" ht="15.75" thickBot="1">
      <c r="B13" s="202" t="s">
        <v>16</v>
      </c>
      <c r="C13" s="203"/>
      <c r="D13" s="204"/>
      <c r="E13" s="205"/>
      <c r="F13" s="384">
        <f>SUM(F11:F12)</f>
        <v>0</v>
      </c>
    </row>
    <row r="14" spans="2:6" ht="19.5" thickBot="1">
      <c r="B14" s="207" t="s">
        <v>13</v>
      </c>
      <c r="C14" s="209"/>
      <c r="D14" s="209"/>
      <c r="E14" s="209"/>
      <c r="F14" s="385">
        <f>SUM(F13,F9)</f>
        <v>0</v>
      </c>
    </row>
    <row r="16" ht="15">
      <c r="B16" s="212" t="s">
        <v>320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E12" sqref="E12:E13"/>
    </sheetView>
  </sheetViews>
  <sheetFormatPr defaultColWidth="9.140625" defaultRowHeight="15"/>
  <cols>
    <col min="1" max="1" width="2.8515625" style="0" customWidth="1"/>
    <col min="2" max="2" width="66.0039062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29"/>
      <c r="D1" s="1"/>
      <c r="F1" s="133" t="s">
        <v>20</v>
      </c>
      <c r="G1" s="1"/>
      <c r="H1" s="1"/>
      <c r="I1" s="1"/>
      <c r="J1" s="1"/>
    </row>
    <row r="2" spans="2:10" ht="20.25">
      <c r="B2" s="387" t="s">
        <v>19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7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330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15">
      <c r="B7" s="101" t="s">
        <v>331</v>
      </c>
      <c r="C7" s="28" t="s">
        <v>8</v>
      </c>
      <c r="D7" s="5">
        <v>1</v>
      </c>
      <c r="E7" s="176"/>
      <c r="F7" s="11">
        <f aca="true" t="shared" si="0" ref="F7:F9">D7*E7*4</f>
        <v>0</v>
      </c>
      <c r="G7" s="1"/>
      <c r="H7" s="1"/>
      <c r="I7" s="1"/>
      <c r="J7" s="1"/>
    </row>
    <row r="8" spans="2:10" ht="30">
      <c r="B8" s="101" t="s">
        <v>376</v>
      </c>
      <c r="C8" s="28" t="s">
        <v>10</v>
      </c>
      <c r="D8" s="5">
        <v>30</v>
      </c>
      <c r="E8" s="176"/>
      <c r="F8" s="11">
        <f t="shared" si="0"/>
        <v>0</v>
      </c>
      <c r="G8" s="1"/>
      <c r="H8" s="1"/>
      <c r="I8" s="1"/>
      <c r="J8" s="1"/>
    </row>
    <row r="9" spans="2:10" ht="30">
      <c r="B9" s="101" t="s">
        <v>377</v>
      </c>
      <c r="C9" s="28" t="s">
        <v>10</v>
      </c>
      <c r="D9" s="5">
        <v>6</v>
      </c>
      <c r="E9" s="176"/>
      <c r="F9" s="11">
        <f t="shared" si="0"/>
        <v>0</v>
      </c>
      <c r="G9" s="1"/>
      <c r="H9" s="1"/>
      <c r="I9" s="1"/>
      <c r="J9" s="1"/>
    </row>
    <row r="10" spans="2:10" ht="15.75" thickBot="1">
      <c r="B10" s="104" t="s">
        <v>11</v>
      </c>
      <c r="C10" s="98"/>
      <c r="D10" s="6"/>
      <c r="E10" s="167"/>
      <c r="F10" s="23">
        <f>SUM(F6:F9)</f>
        <v>0</v>
      </c>
      <c r="G10" s="1"/>
      <c r="H10" s="1"/>
      <c r="I10" s="1"/>
      <c r="J10" s="1"/>
    </row>
    <row r="11" spans="2:10" ht="18.75">
      <c r="B11" s="103" t="s">
        <v>15</v>
      </c>
      <c r="C11" s="96"/>
      <c r="D11" s="8"/>
      <c r="E11" s="165"/>
      <c r="F11" s="24"/>
      <c r="G11" s="1"/>
      <c r="H11" s="1"/>
      <c r="I11" s="1"/>
      <c r="J11" s="1"/>
    </row>
    <row r="12" spans="2:10" ht="30">
      <c r="B12" s="101" t="s">
        <v>378</v>
      </c>
      <c r="C12" s="28" t="s">
        <v>12</v>
      </c>
      <c r="D12" s="5">
        <v>10</v>
      </c>
      <c r="E12" s="176"/>
      <c r="F12" s="11">
        <f>D12*E12*4</f>
        <v>0</v>
      </c>
      <c r="G12" s="1"/>
      <c r="H12" s="1"/>
      <c r="I12" s="1"/>
      <c r="J12" s="1"/>
    </row>
    <row r="13" spans="2:10" ht="30">
      <c r="B13" s="101" t="s">
        <v>379</v>
      </c>
      <c r="C13" s="28" t="s">
        <v>12</v>
      </c>
      <c r="D13" s="6">
        <v>2</v>
      </c>
      <c r="E13" s="177"/>
      <c r="F13" s="11">
        <f>D13*E13*4</f>
        <v>0</v>
      </c>
      <c r="G13" s="1"/>
      <c r="H13" s="1"/>
      <c r="I13" s="1"/>
      <c r="J13" s="1"/>
    </row>
    <row r="14" spans="2:10" ht="15.75" thickBot="1">
      <c r="B14" s="12" t="s">
        <v>16</v>
      </c>
      <c r="C14" s="97"/>
      <c r="D14" s="13"/>
      <c r="E14" s="164"/>
      <c r="F14" s="17">
        <f>SUM(F12:F13)</f>
        <v>0</v>
      </c>
      <c r="G14" s="1"/>
      <c r="H14" s="1"/>
      <c r="I14" s="1"/>
      <c r="J14" s="1"/>
    </row>
    <row r="15" spans="2:10" ht="19.5" thickBot="1">
      <c r="B15" s="14" t="s">
        <v>13</v>
      </c>
      <c r="C15" s="114"/>
      <c r="D15" s="15"/>
      <c r="E15" s="166"/>
      <c r="F15" s="16">
        <f>SUM(F14,F10)</f>
        <v>0</v>
      </c>
      <c r="G15" s="1"/>
      <c r="H15" s="1"/>
      <c r="I15" s="1"/>
      <c r="J15" s="1"/>
    </row>
    <row r="16" spans="2:10" ht="15">
      <c r="B16" s="1"/>
      <c r="C16" s="29"/>
      <c r="D16" s="1"/>
      <c r="E16" s="1"/>
      <c r="F16" s="1"/>
      <c r="G16" s="1"/>
      <c r="H16" s="1"/>
      <c r="I16" s="1"/>
      <c r="J16" s="1"/>
    </row>
    <row r="17" spans="2:10" ht="15">
      <c r="B17" s="162" t="s">
        <v>320</v>
      </c>
      <c r="C17" s="29"/>
      <c r="D17" s="1"/>
      <c r="E17" s="1"/>
      <c r="F17" s="1"/>
      <c r="G17" s="1"/>
      <c r="H17" s="1"/>
      <c r="I17" s="1"/>
      <c r="J17" s="1"/>
    </row>
    <row r="18" spans="2:10" ht="15">
      <c r="B18" s="1"/>
      <c r="C18" s="29"/>
      <c r="D18" s="1"/>
      <c r="E18" s="1"/>
      <c r="F18" s="1"/>
      <c r="G18" s="1"/>
      <c r="H18" s="1"/>
      <c r="I18" s="1"/>
      <c r="J18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  <ignoredErrors>
    <ignoredError sqref="F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66.2812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29"/>
      <c r="D1" s="1"/>
      <c r="F1" s="133" t="s">
        <v>22</v>
      </c>
      <c r="G1" s="1"/>
      <c r="H1" s="1"/>
      <c r="I1" s="1"/>
      <c r="J1" s="1"/>
    </row>
    <row r="2" spans="2:10" ht="20.25">
      <c r="B2" s="387" t="s">
        <v>21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7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332</v>
      </c>
      <c r="C6" s="28" t="s">
        <v>8</v>
      </c>
      <c r="D6" s="5">
        <v>2</v>
      </c>
      <c r="E6" s="176"/>
      <c r="F6" s="11">
        <f>D6*E6*4</f>
        <v>0</v>
      </c>
      <c r="G6" s="1"/>
      <c r="H6" s="1"/>
      <c r="I6" s="1"/>
      <c r="J6" s="1"/>
    </row>
    <row r="7" spans="2:10" ht="30">
      <c r="B7" s="101" t="s">
        <v>376</v>
      </c>
      <c r="C7" s="28" t="s">
        <v>10</v>
      </c>
      <c r="D7" s="5">
        <v>30</v>
      </c>
      <c r="E7" s="176"/>
      <c r="F7" s="11">
        <f aca="true" t="shared" si="0" ref="F7:F8">D7*E7*4</f>
        <v>0</v>
      </c>
      <c r="G7" s="1"/>
      <c r="H7" s="1"/>
      <c r="I7" s="1"/>
      <c r="J7" s="1"/>
    </row>
    <row r="8" spans="2:10" ht="30">
      <c r="B8" s="101" t="s">
        <v>377</v>
      </c>
      <c r="C8" s="28" t="s">
        <v>10</v>
      </c>
      <c r="D8" s="5">
        <v>6</v>
      </c>
      <c r="E8" s="176"/>
      <c r="F8" s="11">
        <f t="shared" si="0"/>
        <v>0</v>
      </c>
      <c r="G8" s="1"/>
      <c r="H8" s="1"/>
      <c r="I8" s="1"/>
      <c r="J8" s="1"/>
    </row>
    <row r="9" spans="2:10" ht="15.75" thickBot="1">
      <c r="B9" s="104" t="s">
        <v>11</v>
      </c>
      <c r="C9" s="98"/>
      <c r="D9" s="6"/>
      <c r="E9" s="167"/>
      <c r="F9" s="23">
        <f>SUM(F6:F8)</f>
        <v>0</v>
      </c>
      <c r="G9" s="1"/>
      <c r="H9" s="1"/>
      <c r="I9" s="1"/>
      <c r="J9" s="1"/>
    </row>
    <row r="10" spans="2:10" ht="18.75">
      <c r="B10" s="103" t="s">
        <v>15</v>
      </c>
      <c r="C10" s="96"/>
      <c r="D10" s="8"/>
      <c r="E10" s="165"/>
      <c r="F10" s="24"/>
      <c r="G10" s="1"/>
      <c r="H10" s="1"/>
      <c r="I10" s="1"/>
      <c r="J10" s="1"/>
    </row>
    <row r="11" spans="2:10" ht="30">
      <c r="B11" s="101" t="s">
        <v>380</v>
      </c>
      <c r="C11" s="28" t="s">
        <v>12</v>
      </c>
      <c r="D11" s="5">
        <v>10</v>
      </c>
      <c r="E11" s="176"/>
      <c r="F11" s="11">
        <f>D11*E11*4</f>
        <v>0</v>
      </c>
      <c r="G11" s="1"/>
      <c r="H11" s="1"/>
      <c r="I11" s="1"/>
      <c r="J11" s="1"/>
    </row>
    <row r="12" spans="2:10" ht="30.75" thickBot="1">
      <c r="B12" s="105" t="s">
        <v>379</v>
      </c>
      <c r="C12" s="97" t="s">
        <v>12</v>
      </c>
      <c r="D12" s="13">
        <v>2</v>
      </c>
      <c r="E12" s="178"/>
      <c r="F12" s="11">
        <f>D12*E12*4</f>
        <v>0</v>
      </c>
      <c r="G12" s="1"/>
      <c r="H12" s="1"/>
      <c r="I12" s="1"/>
      <c r="J12" s="1"/>
    </row>
    <row r="13" spans="2:10" ht="15.75" thickBot="1">
      <c r="B13" s="106" t="s">
        <v>16</v>
      </c>
      <c r="C13" s="116"/>
      <c r="D13" s="25"/>
      <c r="E13" s="168"/>
      <c r="F13" s="26">
        <f>SUM(F11:F12)</f>
        <v>0</v>
      </c>
      <c r="G13" s="1"/>
      <c r="H13" s="1"/>
      <c r="I13" s="1"/>
      <c r="J13" s="1"/>
    </row>
    <row r="14" spans="2:10" ht="19.5" thickBot="1">
      <c r="B14" s="14" t="s">
        <v>13</v>
      </c>
      <c r="C14" s="114"/>
      <c r="D14" s="15"/>
      <c r="E14" s="166"/>
      <c r="F14" s="16">
        <f>SUM(F13,F9)</f>
        <v>0</v>
      </c>
      <c r="G14" s="1"/>
      <c r="H14" s="1"/>
      <c r="I14" s="1"/>
      <c r="J14" s="1"/>
    </row>
    <row r="15" spans="2:10" ht="15">
      <c r="B15" s="1"/>
      <c r="C15" s="29"/>
      <c r="D15" s="1"/>
      <c r="E15" s="1"/>
      <c r="F15" s="1"/>
      <c r="G15" s="1"/>
      <c r="H15" s="1"/>
      <c r="I15" s="1"/>
      <c r="J15" s="1"/>
    </row>
    <row r="16" spans="2:10" ht="15">
      <c r="B16" s="162" t="s">
        <v>320</v>
      </c>
      <c r="C16" s="29"/>
      <c r="D16" s="1"/>
      <c r="E16" s="1"/>
      <c r="F16" s="1"/>
      <c r="G16" s="1"/>
      <c r="H16" s="1"/>
      <c r="I16" s="1"/>
      <c r="J16" s="1"/>
    </row>
    <row r="17" spans="2:10" ht="15">
      <c r="B17" s="1"/>
      <c r="C17" s="29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  <ignoredErrors>
    <ignoredError sqref="F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66.00390625" style="0" customWidth="1"/>
    <col min="3" max="3" width="10.281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29"/>
      <c r="D1" s="1"/>
      <c r="F1" s="133" t="s">
        <v>33</v>
      </c>
      <c r="G1" s="1"/>
      <c r="H1" s="1"/>
      <c r="I1" s="1"/>
      <c r="J1" s="1"/>
    </row>
    <row r="2" spans="2:10" ht="20.25">
      <c r="B2" s="387" t="s">
        <v>23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7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332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30">
      <c r="B7" s="101" t="s">
        <v>376</v>
      </c>
      <c r="C7" s="28" t="s">
        <v>10</v>
      </c>
      <c r="D7" s="5">
        <v>30</v>
      </c>
      <c r="E7" s="176"/>
      <c r="F7" s="11">
        <f aca="true" t="shared" si="0" ref="F7:F8">D7*E7*4</f>
        <v>0</v>
      </c>
      <c r="G7" s="1"/>
      <c r="H7" s="1"/>
      <c r="I7" s="1"/>
      <c r="J7" s="1"/>
    </row>
    <row r="8" spans="2:10" ht="30">
      <c r="B8" s="101" t="s">
        <v>377</v>
      </c>
      <c r="C8" s="28" t="s">
        <v>10</v>
      </c>
      <c r="D8" s="5">
        <v>6</v>
      </c>
      <c r="E8" s="176"/>
      <c r="F8" s="11">
        <f t="shared" si="0"/>
        <v>0</v>
      </c>
      <c r="G8" s="1"/>
      <c r="H8" s="1"/>
      <c r="I8" s="1"/>
      <c r="J8" s="1"/>
    </row>
    <row r="9" spans="2:10" ht="15.75" thickBot="1">
      <c r="B9" s="104" t="s">
        <v>11</v>
      </c>
      <c r="C9" s="98"/>
      <c r="D9" s="6"/>
      <c r="E9" s="167"/>
      <c r="F9" s="23">
        <f>SUM(F6:F8)</f>
        <v>0</v>
      </c>
      <c r="G9" s="1"/>
      <c r="H9" s="1"/>
      <c r="I9" s="1"/>
      <c r="J9" s="1"/>
    </row>
    <row r="10" spans="2:10" ht="18.75">
      <c r="B10" s="103" t="s">
        <v>15</v>
      </c>
      <c r="C10" s="96"/>
      <c r="D10" s="8"/>
      <c r="E10" s="165"/>
      <c r="F10" s="24"/>
      <c r="G10" s="1"/>
      <c r="H10" s="1"/>
      <c r="I10" s="1"/>
      <c r="J10" s="1"/>
    </row>
    <row r="11" spans="2:10" ht="30">
      <c r="B11" s="101" t="s">
        <v>378</v>
      </c>
      <c r="C11" s="28" t="s">
        <v>12</v>
      </c>
      <c r="D11" s="5">
        <v>10</v>
      </c>
      <c r="E11" s="176"/>
      <c r="F11" s="11">
        <f>D11*E11*4</f>
        <v>0</v>
      </c>
      <c r="G11" s="1"/>
      <c r="H11" s="1"/>
      <c r="I11" s="1"/>
      <c r="J11" s="1"/>
    </row>
    <row r="12" spans="2:10" ht="30">
      <c r="B12" s="101" t="s">
        <v>379</v>
      </c>
      <c r="C12" s="28" t="s">
        <v>12</v>
      </c>
      <c r="D12" s="6">
        <v>2</v>
      </c>
      <c r="E12" s="177"/>
      <c r="F12" s="11">
        <f>D12*E12*4</f>
        <v>0</v>
      </c>
      <c r="G12" s="1"/>
      <c r="H12" s="1"/>
      <c r="I12" s="1"/>
      <c r="J12" s="1"/>
    </row>
    <row r="13" spans="2:10" ht="15.75" thickBot="1">
      <c r="B13" s="102" t="s">
        <v>16</v>
      </c>
      <c r="C13" s="97"/>
      <c r="D13" s="13"/>
      <c r="E13" s="164"/>
      <c r="F13" s="17">
        <f>SUM(F11:F12)</f>
        <v>0</v>
      </c>
      <c r="G13" s="1"/>
      <c r="H13" s="1"/>
      <c r="I13" s="1"/>
      <c r="J13" s="1"/>
    </row>
    <row r="14" spans="2:10" ht="19.5" thickBot="1">
      <c r="B14" s="14" t="s">
        <v>13</v>
      </c>
      <c r="C14" s="114"/>
      <c r="D14" s="15"/>
      <c r="E14" s="166"/>
      <c r="F14" s="16">
        <f>SUM(F13,F9)</f>
        <v>0</v>
      </c>
      <c r="G14" s="1"/>
      <c r="H14" s="1"/>
      <c r="I14" s="1"/>
      <c r="J14" s="1"/>
    </row>
    <row r="15" spans="2:10" ht="15">
      <c r="B15" s="1"/>
      <c r="C15" s="29"/>
      <c r="D15" s="1"/>
      <c r="E15" s="1"/>
      <c r="F15" s="1"/>
      <c r="G15" s="1"/>
      <c r="H15" s="1"/>
      <c r="I15" s="1"/>
      <c r="J15" s="1"/>
    </row>
    <row r="16" spans="2:10" ht="15">
      <c r="B16" s="162" t="s">
        <v>320</v>
      </c>
      <c r="C16" s="29"/>
      <c r="D16" s="1"/>
      <c r="E16" s="1"/>
      <c r="F16" s="1"/>
      <c r="G16" s="1"/>
      <c r="H16" s="1"/>
      <c r="I16" s="1"/>
      <c r="J16" s="1"/>
    </row>
    <row r="17" spans="2:10" ht="15">
      <c r="B17" s="1"/>
      <c r="C17" s="29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  <ignoredErrors>
    <ignoredError sqref="F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workbookViewId="0" topLeftCell="A1">
      <selection activeCell="E14" sqref="E14:E15"/>
    </sheetView>
  </sheetViews>
  <sheetFormatPr defaultColWidth="9.140625" defaultRowHeight="15"/>
  <cols>
    <col min="1" max="1" width="2.8515625" style="0" customWidth="1"/>
    <col min="2" max="2" width="66.140625" style="0" customWidth="1"/>
    <col min="3" max="3" width="10.140625" style="115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101</v>
      </c>
      <c r="C1" s="29"/>
      <c r="D1" s="1"/>
      <c r="F1" s="133" t="s">
        <v>32</v>
      </c>
      <c r="G1" s="1"/>
      <c r="H1" s="1"/>
      <c r="I1" s="1"/>
      <c r="J1" s="1"/>
    </row>
    <row r="2" spans="2:10" ht="20.25">
      <c r="B2" s="387" t="s">
        <v>196</v>
      </c>
      <c r="C2" s="388"/>
      <c r="D2" s="388"/>
      <c r="E2" s="388"/>
      <c r="F2" s="389"/>
      <c r="G2" s="1"/>
      <c r="H2" s="1"/>
      <c r="I2" s="1"/>
      <c r="J2" s="1"/>
    </row>
    <row r="3" spans="2:10" ht="21" thickBot="1">
      <c r="B3" s="390" t="s">
        <v>1</v>
      </c>
      <c r="C3" s="391"/>
      <c r="D3" s="391"/>
      <c r="E3" s="391"/>
      <c r="F3" s="392"/>
      <c r="G3" s="1"/>
      <c r="H3" s="1"/>
      <c r="I3" s="1"/>
      <c r="J3" s="1"/>
    </row>
    <row r="4" spans="2:10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"/>
    </row>
    <row r="5" spans="2:10" ht="18.75">
      <c r="B5" s="7" t="s">
        <v>7</v>
      </c>
      <c r="C5" s="96"/>
      <c r="D5" s="8"/>
      <c r="E5" s="8"/>
      <c r="F5" s="9"/>
      <c r="G5" s="1"/>
      <c r="H5" s="1"/>
      <c r="I5" s="1"/>
      <c r="J5" s="1"/>
    </row>
    <row r="6" spans="2:10" ht="15">
      <c r="B6" s="101" t="s">
        <v>333</v>
      </c>
      <c r="C6" s="28" t="s">
        <v>8</v>
      </c>
      <c r="D6" s="5">
        <v>1</v>
      </c>
      <c r="E6" s="176"/>
      <c r="F6" s="11">
        <f>D6*E6*4</f>
        <v>0</v>
      </c>
      <c r="G6" s="1"/>
      <c r="H6" s="1"/>
      <c r="I6" s="1"/>
      <c r="J6" s="1"/>
    </row>
    <row r="7" spans="2:10" ht="15">
      <c r="B7" s="101" t="s">
        <v>334</v>
      </c>
      <c r="C7" s="28" t="s">
        <v>8</v>
      </c>
      <c r="D7" s="5">
        <v>12</v>
      </c>
      <c r="E7" s="176"/>
      <c r="F7" s="11">
        <f aca="true" t="shared" si="0" ref="F7:F11">D7*E7*4</f>
        <v>0</v>
      </c>
      <c r="G7" s="1"/>
      <c r="H7" s="1"/>
      <c r="I7" s="1"/>
      <c r="J7" s="1"/>
    </row>
    <row r="8" spans="2:10" ht="15">
      <c r="B8" s="101" t="s">
        <v>335</v>
      </c>
      <c r="C8" s="28" t="s">
        <v>8</v>
      </c>
      <c r="D8" s="5">
        <v>1</v>
      </c>
      <c r="E8" s="176"/>
      <c r="F8" s="11">
        <f t="shared" si="0"/>
        <v>0</v>
      </c>
      <c r="G8" s="1"/>
      <c r="H8" s="1"/>
      <c r="I8" s="1"/>
      <c r="J8" s="1"/>
    </row>
    <row r="9" spans="2:10" ht="15">
      <c r="B9" s="101" t="s">
        <v>336</v>
      </c>
      <c r="C9" s="28" t="s">
        <v>8</v>
      </c>
      <c r="D9" s="5">
        <v>1</v>
      </c>
      <c r="E9" s="176"/>
      <c r="F9" s="11">
        <f t="shared" si="0"/>
        <v>0</v>
      </c>
      <c r="G9" s="1"/>
      <c r="H9" s="1"/>
      <c r="I9" s="1"/>
      <c r="J9" s="1"/>
    </row>
    <row r="10" spans="2:10" ht="30">
      <c r="B10" s="101" t="s">
        <v>376</v>
      </c>
      <c r="C10" s="28" t="s">
        <v>10</v>
      </c>
      <c r="D10" s="5">
        <v>10</v>
      </c>
      <c r="E10" s="176"/>
      <c r="F10" s="11">
        <f t="shared" si="0"/>
        <v>0</v>
      </c>
      <c r="G10" s="1"/>
      <c r="H10" s="1"/>
      <c r="I10" s="1"/>
      <c r="J10" s="1"/>
    </row>
    <row r="11" spans="2:10" ht="30">
      <c r="B11" s="101" t="s">
        <v>377</v>
      </c>
      <c r="C11" s="28" t="s">
        <v>10</v>
      </c>
      <c r="D11" s="5">
        <v>5</v>
      </c>
      <c r="E11" s="176"/>
      <c r="F11" s="11">
        <f t="shared" si="0"/>
        <v>0</v>
      </c>
      <c r="G11" s="1"/>
      <c r="H11" s="1"/>
      <c r="I11" s="1"/>
      <c r="J11" s="1"/>
    </row>
    <row r="12" spans="2:10" ht="15.75" thickBot="1">
      <c r="B12" s="104" t="s">
        <v>11</v>
      </c>
      <c r="C12" s="98"/>
      <c r="D12" s="6"/>
      <c r="E12" s="167"/>
      <c r="F12" s="23">
        <f>SUM(F6:F11)</f>
        <v>0</v>
      </c>
      <c r="G12" s="1"/>
      <c r="H12" s="1"/>
      <c r="I12" s="1"/>
      <c r="J12" s="1"/>
    </row>
    <row r="13" spans="2:10" ht="18.75">
      <c r="B13" s="103" t="s">
        <v>15</v>
      </c>
      <c r="C13" s="96"/>
      <c r="D13" s="8"/>
      <c r="E13" s="165"/>
      <c r="F13" s="24"/>
      <c r="G13" s="1"/>
      <c r="H13" s="1"/>
      <c r="I13" s="1"/>
      <c r="J13" s="1"/>
    </row>
    <row r="14" spans="2:10" ht="30">
      <c r="B14" s="101" t="s">
        <v>378</v>
      </c>
      <c r="C14" s="28" t="s">
        <v>12</v>
      </c>
      <c r="D14" s="5">
        <v>5</v>
      </c>
      <c r="E14" s="176"/>
      <c r="F14" s="11">
        <f>D14*E14*4</f>
        <v>0</v>
      </c>
      <c r="G14" s="1"/>
      <c r="H14" s="1"/>
      <c r="I14" s="1"/>
      <c r="J14" s="1"/>
    </row>
    <row r="15" spans="2:10" ht="30">
      <c r="B15" s="101" t="s">
        <v>379</v>
      </c>
      <c r="C15" s="28" t="s">
        <v>12</v>
      </c>
      <c r="D15" s="6">
        <v>1</v>
      </c>
      <c r="E15" s="177"/>
      <c r="F15" s="11">
        <f>D15*E15*4</f>
        <v>0</v>
      </c>
      <c r="G15" s="1"/>
      <c r="H15" s="1"/>
      <c r="I15" s="1"/>
      <c r="J15" s="1"/>
    </row>
    <row r="16" spans="2:10" ht="15.75" thickBot="1">
      <c r="B16" s="102" t="s">
        <v>16</v>
      </c>
      <c r="C16" s="97"/>
      <c r="D16" s="13"/>
      <c r="E16" s="164"/>
      <c r="F16" s="17">
        <f>SUM(F14:F15)</f>
        <v>0</v>
      </c>
      <c r="G16" s="1"/>
      <c r="H16" s="1"/>
      <c r="I16" s="1"/>
      <c r="J16" s="1"/>
    </row>
    <row r="17" spans="2:10" ht="19.5" thickBot="1">
      <c r="B17" s="14" t="s">
        <v>13</v>
      </c>
      <c r="C17" s="114"/>
      <c r="D17" s="15"/>
      <c r="E17" s="166"/>
      <c r="F17" s="16">
        <f>SUM(F16,F12)</f>
        <v>0</v>
      </c>
      <c r="G17" s="1"/>
      <c r="H17" s="1"/>
      <c r="I17" s="1"/>
      <c r="J17" s="1"/>
    </row>
    <row r="18" spans="2:10" ht="15">
      <c r="B18" s="1"/>
      <c r="C18" s="29"/>
      <c r="D18" s="1"/>
      <c r="E18" s="138"/>
      <c r="F18" s="138"/>
      <c r="G18" s="1"/>
      <c r="H18" s="1"/>
      <c r="I18" s="1"/>
      <c r="J18" s="1"/>
    </row>
    <row r="19" spans="2:10" ht="15">
      <c r="B19" s="162" t="s">
        <v>320</v>
      </c>
      <c r="C19" s="29"/>
      <c r="D19" s="1"/>
      <c r="E19" s="1"/>
      <c r="F19" s="1"/>
      <c r="G19" s="1"/>
      <c r="H19" s="1"/>
      <c r="I19" s="1"/>
      <c r="J19" s="1"/>
    </row>
    <row r="20" spans="2:10" ht="15">
      <c r="B20" s="1"/>
      <c r="C20" s="29"/>
      <c r="D20" s="1"/>
      <c r="E20" s="1"/>
      <c r="F20" s="1"/>
      <c r="G20" s="1"/>
      <c r="H20" s="1"/>
      <c r="I20" s="1"/>
      <c r="J20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  <ignoredErrors>
    <ignoredError sqref="F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"/>
  <sheetViews>
    <sheetView workbookViewId="0" topLeftCell="A1">
      <selection activeCell="E10" sqref="E10"/>
    </sheetView>
  </sheetViews>
  <sheetFormatPr defaultColWidth="9.140625" defaultRowHeight="15"/>
  <cols>
    <col min="1" max="1" width="2.8515625" style="1" customWidth="1"/>
    <col min="2" max="2" width="66.421875" style="1" customWidth="1"/>
    <col min="3" max="3" width="10.28125" style="29" customWidth="1"/>
    <col min="4" max="4" width="13.421875" style="1" customWidth="1"/>
    <col min="5" max="5" width="14.8515625" style="1" customWidth="1"/>
    <col min="6" max="6" width="19.28125" style="1" customWidth="1"/>
    <col min="7" max="16384" width="9.140625" style="1" customWidth="1"/>
  </cols>
  <sheetData>
    <row r="1" spans="2:6" ht="15.75" thickBot="1">
      <c r="B1" s="19" t="s">
        <v>101</v>
      </c>
      <c r="C1" s="117"/>
      <c r="D1" s="19"/>
      <c r="E1" s="19"/>
      <c r="F1" s="134" t="s">
        <v>31</v>
      </c>
    </row>
    <row r="2" spans="2:6" ht="20.25">
      <c r="B2" s="393" t="s">
        <v>24</v>
      </c>
      <c r="C2" s="394"/>
      <c r="D2" s="394"/>
      <c r="E2" s="394"/>
      <c r="F2" s="395"/>
    </row>
    <row r="3" spans="2:6" ht="21" thickBot="1">
      <c r="B3" s="396"/>
      <c r="C3" s="397"/>
      <c r="D3" s="397"/>
      <c r="E3" s="397"/>
      <c r="F3" s="398"/>
    </row>
    <row r="4" spans="2:6" ht="57.75" thickBot="1">
      <c r="B4" s="123" t="s">
        <v>2</v>
      </c>
      <c r="C4" s="124" t="s">
        <v>3</v>
      </c>
      <c r="D4" s="124" t="s">
        <v>4</v>
      </c>
      <c r="E4" s="124" t="s">
        <v>5</v>
      </c>
      <c r="F4" s="125" t="s">
        <v>6</v>
      </c>
    </row>
    <row r="5" spans="2:6" ht="18.75">
      <c r="B5" s="113" t="s">
        <v>7</v>
      </c>
      <c r="C5" s="120"/>
      <c r="D5" s="126"/>
      <c r="E5" s="109"/>
      <c r="F5" s="110"/>
    </row>
    <row r="6" spans="2:6" ht="15">
      <c r="B6" s="38" t="s">
        <v>337</v>
      </c>
      <c r="C6" s="121" t="s">
        <v>8</v>
      </c>
      <c r="D6" s="39">
        <v>1</v>
      </c>
      <c r="E6" s="179"/>
      <c r="F6" s="21">
        <f>E6*D6*4</f>
        <v>0</v>
      </c>
    </row>
    <row r="7" spans="2:6" ht="30">
      <c r="B7" s="101" t="s">
        <v>376</v>
      </c>
      <c r="C7" s="48" t="s">
        <v>102</v>
      </c>
      <c r="D7" s="127">
        <v>10</v>
      </c>
      <c r="E7" s="179"/>
      <c r="F7" s="169">
        <f>E7*D7*4</f>
        <v>0</v>
      </c>
    </row>
    <row r="8" spans="2:6" ht="15.75" thickBot="1">
      <c r="B8" s="42" t="s">
        <v>11</v>
      </c>
      <c r="C8" s="118"/>
      <c r="D8" s="128"/>
      <c r="E8" s="170"/>
      <c r="F8" s="111">
        <f>SUM(F6:F7)</f>
        <v>0</v>
      </c>
    </row>
    <row r="9" spans="2:6" ht="18.75">
      <c r="B9" s="103" t="s">
        <v>15</v>
      </c>
      <c r="C9" s="122"/>
      <c r="D9" s="129"/>
      <c r="E9" s="171"/>
      <c r="F9" s="112"/>
    </row>
    <row r="10" spans="2:6" ht="15">
      <c r="B10" s="108" t="s">
        <v>381</v>
      </c>
      <c r="C10" s="121" t="s">
        <v>12</v>
      </c>
      <c r="D10" s="39">
        <v>2</v>
      </c>
      <c r="E10" s="179"/>
      <c r="F10" s="169">
        <f>E10*D10*4</f>
        <v>0</v>
      </c>
    </row>
    <row r="11" spans="2:6" ht="15.75" thickBot="1">
      <c r="B11" s="102" t="s">
        <v>16</v>
      </c>
      <c r="C11" s="48"/>
      <c r="D11" s="130"/>
      <c r="E11" s="172"/>
      <c r="F11" s="21">
        <f>SUM(F10)</f>
        <v>0</v>
      </c>
    </row>
    <row r="12" spans="2:6" ht="19.5" thickBot="1">
      <c r="B12" s="175" t="s">
        <v>13</v>
      </c>
      <c r="C12" s="119"/>
      <c r="D12" s="100"/>
      <c r="E12" s="173"/>
      <c r="F12" s="107">
        <f>SUM(F11,F8)</f>
        <v>0</v>
      </c>
    </row>
    <row r="14" ht="15">
      <c r="B14" s="162" t="s">
        <v>320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workbookViewId="0" topLeftCell="A1">
      <selection activeCell="E21" sqref="E21:E22"/>
    </sheetView>
  </sheetViews>
  <sheetFormatPr defaultColWidth="9.140625" defaultRowHeight="15"/>
  <cols>
    <col min="1" max="1" width="2.8515625" style="1" customWidth="1"/>
    <col min="2" max="2" width="66.421875" style="1" customWidth="1"/>
    <col min="3" max="3" width="10.28125" style="29" customWidth="1"/>
    <col min="4" max="4" width="13.421875" style="1" customWidth="1"/>
    <col min="5" max="5" width="14.8515625" style="1" customWidth="1"/>
    <col min="6" max="6" width="19.28125" style="1" customWidth="1"/>
    <col min="7" max="16384" width="9.140625" style="1" customWidth="1"/>
  </cols>
  <sheetData>
    <row r="1" spans="2:6" ht="15.75" thickBot="1">
      <c r="B1" s="1" t="s">
        <v>101</v>
      </c>
      <c r="F1" s="133" t="s">
        <v>30</v>
      </c>
    </row>
    <row r="2" spans="2:6" ht="20.25">
      <c r="B2" s="387" t="s">
        <v>25</v>
      </c>
      <c r="C2" s="399"/>
      <c r="D2" s="399"/>
      <c r="E2" s="399"/>
      <c r="F2" s="400"/>
    </row>
    <row r="3" spans="2:6" ht="21" thickBot="1">
      <c r="B3" s="390" t="s">
        <v>1</v>
      </c>
      <c r="C3" s="401"/>
      <c r="D3" s="401"/>
      <c r="E3" s="401"/>
      <c r="F3" s="402"/>
    </row>
    <row r="4" spans="2:6" ht="57.75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</row>
    <row r="5" spans="2:6" ht="18.75">
      <c r="B5" s="103" t="s">
        <v>7</v>
      </c>
      <c r="C5" s="96"/>
      <c r="D5" s="8"/>
      <c r="E5" s="8"/>
      <c r="F5" s="9"/>
    </row>
    <row r="6" spans="2:6" ht="30">
      <c r="B6" s="38" t="s">
        <v>338</v>
      </c>
      <c r="C6" s="121" t="s">
        <v>8</v>
      </c>
      <c r="D6" s="39">
        <v>3</v>
      </c>
      <c r="E6" s="176"/>
      <c r="F6" s="11">
        <f>D6*E6*4</f>
        <v>0</v>
      </c>
    </row>
    <row r="7" spans="2:6" ht="15">
      <c r="B7" s="38" t="s">
        <v>339</v>
      </c>
      <c r="C7" s="121" t="s">
        <v>8</v>
      </c>
      <c r="D7" s="39">
        <v>1</v>
      </c>
      <c r="E7" s="176"/>
      <c r="F7" s="11">
        <f aca="true" t="shared" si="0" ref="F7:F18">D7*E7*4</f>
        <v>0</v>
      </c>
    </row>
    <row r="8" spans="2:6" ht="15">
      <c r="B8" s="38" t="s">
        <v>340</v>
      </c>
      <c r="C8" s="121" t="s">
        <v>8</v>
      </c>
      <c r="D8" s="39">
        <v>1</v>
      </c>
      <c r="E8" s="176"/>
      <c r="F8" s="11">
        <f t="shared" si="0"/>
        <v>0</v>
      </c>
    </row>
    <row r="9" spans="2:6" ht="15">
      <c r="B9" s="38" t="s">
        <v>341</v>
      </c>
      <c r="C9" s="121" t="s">
        <v>8</v>
      </c>
      <c r="D9" s="40">
        <v>0.25</v>
      </c>
      <c r="E9" s="176"/>
      <c r="F9" s="11">
        <f t="shared" si="0"/>
        <v>0</v>
      </c>
    </row>
    <row r="10" spans="2:6" ht="15">
      <c r="B10" s="38" t="s">
        <v>342</v>
      </c>
      <c r="C10" s="121" t="s">
        <v>8</v>
      </c>
      <c r="D10" s="40">
        <v>0.17</v>
      </c>
      <c r="E10" s="176"/>
      <c r="F10" s="11">
        <f t="shared" si="0"/>
        <v>0</v>
      </c>
    </row>
    <row r="11" spans="2:6" ht="15">
      <c r="B11" s="38" t="s">
        <v>343</v>
      </c>
      <c r="C11" s="121" t="s">
        <v>8</v>
      </c>
      <c r="D11" s="39">
        <v>1</v>
      </c>
      <c r="E11" s="176"/>
      <c r="F11" s="11">
        <f t="shared" si="0"/>
        <v>0</v>
      </c>
    </row>
    <row r="12" spans="2:6" ht="15">
      <c r="B12" s="38" t="s">
        <v>344</v>
      </c>
      <c r="C12" s="121" t="s">
        <v>8</v>
      </c>
      <c r="D12" s="39">
        <v>1</v>
      </c>
      <c r="E12" s="176"/>
      <c r="F12" s="11">
        <f t="shared" si="0"/>
        <v>0</v>
      </c>
    </row>
    <row r="13" spans="2:6" ht="15">
      <c r="B13" s="38" t="s">
        <v>345</v>
      </c>
      <c r="C13" s="121" t="s">
        <v>12</v>
      </c>
      <c r="D13" s="18">
        <v>5</v>
      </c>
      <c r="E13" s="176"/>
      <c r="F13" s="11">
        <f t="shared" si="0"/>
        <v>0</v>
      </c>
    </row>
    <row r="14" spans="2:6" ht="15">
      <c r="B14" s="38" t="s">
        <v>346</v>
      </c>
      <c r="C14" s="121" t="s">
        <v>8</v>
      </c>
      <c r="D14" s="39">
        <v>1</v>
      </c>
      <c r="E14" s="176"/>
      <c r="F14" s="11">
        <f t="shared" si="0"/>
        <v>0</v>
      </c>
    </row>
    <row r="15" spans="2:6" ht="15">
      <c r="B15" s="38" t="s">
        <v>347</v>
      </c>
      <c r="C15" s="121" t="s">
        <v>8</v>
      </c>
      <c r="D15" s="39">
        <v>1</v>
      </c>
      <c r="E15" s="176"/>
      <c r="F15" s="11">
        <f t="shared" si="0"/>
        <v>0</v>
      </c>
    </row>
    <row r="16" spans="2:6" ht="15">
      <c r="B16" s="38" t="s">
        <v>348</v>
      </c>
      <c r="C16" s="121" t="s">
        <v>8</v>
      </c>
      <c r="D16" s="39">
        <v>1</v>
      </c>
      <c r="E16" s="176"/>
      <c r="F16" s="11">
        <f t="shared" si="0"/>
        <v>0</v>
      </c>
    </row>
    <row r="17" spans="2:6" ht="30">
      <c r="B17" s="101" t="s">
        <v>376</v>
      </c>
      <c r="C17" s="28" t="s">
        <v>10</v>
      </c>
      <c r="D17" s="5">
        <v>50</v>
      </c>
      <c r="E17" s="176"/>
      <c r="F17" s="11">
        <f t="shared" si="0"/>
        <v>0</v>
      </c>
    </row>
    <row r="18" spans="2:6" ht="30">
      <c r="B18" s="101" t="s">
        <v>377</v>
      </c>
      <c r="C18" s="28" t="s">
        <v>10</v>
      </c>
      <c r="D18" s="5">
        <v>15</v>
      </c>
      <c r="E18" s="176"/>
      <c r="F18" s="11">
        <f t="shared" si="0"/>
        <v>0</v>
      </c>
    </row>
    <row r="19" spans="2:6" ht="15.75" thickBot="1">
      <c r="B19" s="104" t="s">
        <v>11</v>
      </c>
      <c r="C19" s="98"/>
      <c r="D19" s="6"/>
      <c r="E19" s="167"/>
      <c r="F19" s="23">
        <f>SUM(F6:F18)</f>
        <v>0</v>
      </c>
    </row>
    <row r="20" spans="2:6" ht="18.75">
      <c r="B20" s="103" t="s">
        <v>15</v>
      </c>
      <c r="C20" s="96"/>
      <c r="D20" s="8"/>
      <c r="E20" s="165"/>
      <c r="F20" s="24"/>
    </row>
    <row r="21" spans="2:6" ht="30">
      <c r="B21" s="101" t="s">
        <v>378</v>
      </c>
      <c r="C21" s="28" t="s">
        <v>12</v>
      </c>
      <c r="D21" s="5">
        <v>15</v>
      </c>
      <c r="E21" s="176"/>
      <c r="F21" s="11">
        <f>D21*E21*4</f>
        <v>0</v>
      </c>
    </row>
    <row r="22" spans="2:6" ht="30">
      <c r="B22" s="101" t="s">
        <v>379</v>
      </c>
      <c r="C22" s="28" t="s">
        <v>12</v>
      </c>
      <c r="D22" s="6">
        <v>5</v>
      </c>
      <c r="E22" s="177"/>
      <c r="F22" s="11">
        <f>D22*E22*4</f>
        <v>0</v>
      </c>
    </row>
    <row r="23" spans="2:6" ht="15.75" thickBot="1">
      <c r="B23" s="102" t="s">
        <v>16</v>
      </c>
      <c r="C23" s="97"/>
      <c r="D23" s="13"/>
      <c r="E23" s="164"/>
      <c r="F23" s="17">
        <f>SUM(F21:F22)</f>
        <v>0</v>
      </c>
    </row>
    <row r="24" spans="2:6" ht="19.5" thickBot="1">
      <c r="B24" s="14" t="s">
        <v>13</v>
      </c>
      <c r="C24" s="114"/>
      <c r="D24" s="15"/>
      <c r="E24" s="166"/>
      <c r="F24" s="16">
        <f>SUM(F23,F19)</f>
        <v>0</v>
      </c>
    </row>
    <row r="26" ht="15">
      <c r="B26" s="162" t="s">
        <v>320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2016-08-12T09:40:18Z</cp:lastPrinted>
  <dcterms:created xsi:type="dcterms:W3CDTF">2015-05-21T11:13:01Z</dcterms:created>
  <dcterms:modified xsi:type="dcterms:W3CDTF">2016-09-15T12:14:37Z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-173014354</vt:i4>
  </property>
  <property fmtid="{D5CDD505-2E9C-101B-9397-08002B2CF9AE}" pid="3" name="_NewReviewCycle">
    <vt:lpwstr/>
  </property>
  <property fmtid="{D5CDD505-2E9C-101B-9397-08002B2CF9AE}" pid="4" name="_EmailSubject">
    <vt:lpwstr>FM - cenové tabulky a specifikace</vt:lpwstr>
  </property>
  <property fmtid="{D5CDD505-2E9C-101B-9397-08002B2CF9AE}" pid="5" name="_AuthorEmail">
    <vt:lpwstr>Jan.Sobola@cnb.cz</vt:lpwstr>
  </property>
  <property fmtid="{D5CDD505-2E9C-101B-9397-08002B2CF9AE}" pid="6" name="_AuthorEmailDisplayName">
    <vt:lpwstr>Sobola Jan</vt:lpwstr>
  </property>
  <property fmtid="{D5CDD505-2E9C-101B-9397-08002B2CF9AE}" pid="7" name="_PreviousAdHocReviewCycleID">
    <vt:i4>667462027</vt:i4>
  </property>
  <property fmtid="{D5CDD505-2E9C-101B-9397-08002B2CF9AE}" pid="8" name="_ReviewingToolsShownOnce">
    <vt:lpwstr/>
  </property>
</Properties>
</file>