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12390" windowHeight="11760"/>
  </bookViews>
  <sheets>
    <sheet name="Celková nabídková cena - Brno" sheetId="35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3" r:id="rId24"/>
    <sheet name="Tab.22" sheetId="24" r:id="rId25"/>
    <sheet name="Tab.23" sheetId="25" r:id="rId26"/>
    <sheet name="Tab.24" sheetId="26" r:id="rId27"/>
    <sheet name="Tab.25" sheetId="27" r:id="rId28"/>
    <sheet name="Tab.26" sheetId="28" r:id="rId29"/>
    <sheet name="Tab.27" sheetId="32" r:id="rId30"/>
    <sheet name="Tab.28" sheetId="30" r:id="rId31"/>
    <sheet name="Tab.29" sheetId="31" r:id="rId32"/>
    <sheet name="List1" sheetId="33" r:id="rId33"/>
    <sheet name="List2" sheetId="34" r:id="rId34"/>
    <sheet name="List3" sheetId="29" r:id="rId35"/>
  </sheets>
  <calcPr calcId="145621"/>
  <customWorkbookViews>
    <customWorkbookView name="autor – osobní zobrazení" guid="{AECB77CF-A31F-44C4-987C-D7CD447B9A8E}" mergeInterval="0" personalView="1" maximized="1" windowWidth="1916" windowHeight="867" activeSheetId="15" showComments="commIndAndComment"/>
    <customWorkbookView name="autor - vlastní zobrazení" guid="{5F03A7CB-177A-4F31-8D7F-DD6ED45818EC}" mergeInterval="0" personalView="1" maximized="1" xWindow="1" yWindow="1" windowWidth="1362" windowHeight="538" activeSheetId="35" showComments="commIndAndComment"/>
    <customWorkbookView name="Novák Pavel – osobní zobrazení" guid="{9FDF6A1F-9F86-4B19-9796-42FFA98E9863}" mergeInterval="0" personalView="1" maximized="1" windowWidth="1916" windowHeight="987" activeSheetId="32"/>
    <customWorkbookView name="Eliáš Ladislav – osobní zobrazení" guid="{894DB203-3DB2-43DD-83ED-B63D818B57C9}" mergeInterval="0" personalView="1" maximized="1" windowWidth="1610" windowHeight="751" activeSheetId="32"/>
    <customWorkbookView name="Pařez Ladislav – osobní zobrazení" guid="{0D0DF350-75BD-4FC3-8F0B-32BB4583BBFA}" mergeInterval="0" personalView="1" maximized="1" windowWidth="1916" windowHeight="975" activeSheetId="17"/>
    <customWorkbookView name="Macháček Tomáš – osobní zobrazení" guid="{515245E8-FA6D-4760-8F8C-DC1AAB368624}" mergeInterval="0" personalView="1" maximized="1" windowWidth="1920" windowHeight="815" activeSheetId="1" showComments="commIndAndComment"/>
    <customWorkbookView name="Mikeš Jiří – osobní zobrazení" guid="{30CB0D2E-9737-4072-963C-15C3048E4D99}" mergeInterval="0" personalView="1" maximized="1" windowWidth="1276" windowHeight="899" tabRatio="735" activeSheetId="1" showComments="commIndAndComment"/>
    <customWorkbookView name="Hora Martin – osobní zobrazení" guid="{50EBF08D-5140-40C0-BBED-7B4626B479EC}" mergeInterval="0" personalView="1" maximized="1" windowWidth="1916" windowHeight="1014" activeSheetId="35"/>
  </customWorkbookViews>
</workbook>
</file>

<file path=xl/calcChain.xml><?xml version="1.0" encoding="utf-8"?>
<calcChain xmlns="http://schemas.openxmlformats.org/spreadsheetml/2006/main">
  <c r="F6" i="24" l="1"/>
  <c r="F11" i="19"/>
  <c r="G49" i="18"/>
  <c r="G11" i="18"/>
  <c r="F6" i="12"/>
  <c r="F6" i="9"/>
  <c r="F6" i="8"/>
  <c r="F13" i="32" l="1"/>
  <c r="F12" i="32"/>
  <c r="F10" i="25"/>
  <c r="F11" i="25" s="1"/>
  <c r="F23" i="23"/>
  <c r="F24" i="23" s="1"/>
  <c r="F9" i="22"/>
  <c r="F10" i="22" s="1"/>
  <c r="F93" i="17"/>
  <c r="F6" i="16"/>
  <c r="F9" i="31" l="1"/>
  <c r="F9" i="1" l="1"/>
  <c r="G44" i="18" l="1"/>
  <c r="G43" i="18"/>
  <c r="G42" i="18"/>
  <c r="F7" i="12" l="1"/>
  <c r="F11" i="8"/>
  <c r="F15" i="5"/>
  <c r="F14" i="5"/>
  <c r="F16" i="5" s="1"/>
  <c r="F7" i="5"/>
  <c r="F13" i="4"/>
  <c r="F10" i="4"/>
  <c r="F7" i="1"/>
  <c r="F11" i="2"/>
  <c r="F22" i="1"/>
  <c r="F14" i="1"/>
  <c r="F13" i="1"/>
  <c r="F12" i="1"/>
  <c r="F11" i="1"/>
  <c r="F10" i="1"/>
  <c r="F8" i="1"/>
  <c r="F8" i="6" l="1"/>
  <c r="E30" i="21" l="1"/>
  <c r="H31" i="21" l="1"/>
  <c r="H32" i="21" s="1"/>
  <c r="G31" i="21"/>
  <c r="F31" i="21"/>
  <c r="F32" i="21" s="1"/>
  <c r="E31" i="21"/>
  <c r="E32" i="21" s="1"/>
  <c r="D31" i="21"/>
  <c r="D32" i="21" s="1"/>
  <c r="G30" i="21"/>
  <c r="G32" i="21" s="1"/>
  <c r="I33" i="21" l="1"/>
  <c r="B23" i="35" s="1"/>
  <c r="F7" i="9"/>
  <c r="F12" i="8"/>
  <c r="F13" i="8"/>
  <c r="F9" i="6" l="1"/>
  <c r="F7" i="4" l="1"/>
  <c r="F11" i="17" l="1"/>
  <c r="F11" i="32" l="1"/>
  <c r="F10" i="32"/>
  <c r="F9" i="32"/>
  <c r="F8" i="32"/>
  <c r="F7" i="32"/>
  <c r="F6" i="32"/>
  <c r="F13" i="16"/>
  <c r="F12" i="16"/>
  <c r="F9" i="16"/>
  <c r="F8" i="16"/>
  <c r="F7" i="16"/>
  <c r="F26" i="15"/>
  <c r="F25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13" i="14"/>
  <c r="F12" i="14"/>
  <c r="F9" i="14"/>
  <c r="F8" i="14"/>
  <c r="F7" i="14"/>
  <c r="F6" i="14"/>
  <c r="F12" i="13"/>
  <c r="F11" i="13"/>
  <c r="F13" i="13" s="1"/>
  <c r="F8" i="13"/>
  <c r="F7" i="13"/>
  <c r="F6" i="13"/>
  <c r="F13" i="12"/>
  <c r="F12" i="12"/>
  <c r="F14" i="12" s="1"/>
  <c r="F9" i="12"/>
  <c r="F8" i="12"/>
  <c r="F10" i="12" s="1"/>
  <c r="F12" i="10"/>
  <c r="F11" i="10"/>
  <c r="F8" i="10"/>
  <c r="F7" i="10"/>
  <c r="F6" i="10"/>
  <c r="F18" i="8"/>
  <c r="F17" i="8"/>
  <c r="F14" i="8"/>
  <c r="F13" i="9"/>
  <c r="F12" i="9"/>
  <c r="F14" i="9" s="1"/>
  <c r="F9" i="9"/>
  <c r="F8" i="9"/>
  <c r="F10" i="8"/>
  <c r="F9" i="8"/>
  <c r="F8" i="8"/>
  <c r="F7" i="8"/>
  <c r="F16" i="6"/>
  <c r="F15" i="6"/>
  <c r="F17" i="6" s="1"/>
  <c r="F12" i="6"/>
  <c r="F11" i="6"/>
  <c r="F7" i="6"/>
  <c r="F6" i="6"/>
  <c r="F11" i="5"/>
  <c r="F10" i="5"/>
  <c r="F9" i="5"/>
  <c r="F8" i="5"/>
  <c r="F6" i="5"/>
  <c r="F12" i="5" s="1"/>
  <c r="F17" i="5" s="1"/>
  <c r="F17" i="4"/>
  <c r="F16" i="4"/>
  <c r="F18" i="4" s="1"/>
  <c r="F12" i="4"/>
  <c r="F11" i="4"/>
  <c r="F9" i="4"/>
  <c r="F6" i="4"/>
  <c r="F8" i="4"/>
  <c r="F14" i="3"/>
  <c r="F13" i="3"/>
  <c r="F15" i="3" s="1"/>
  <c r="F10" i="3"/>
  <c r="F9" i="3"/>
  <c r="F8" i="3"/>
  <c r="F7" i="3"/>
  <c r="F6" i="3"/>
  <c r="F18" i="2"/>
  <c r="F17" i="2"/>
  <c r="F14" i="2"/>
  <c r="F13" i="2"/>
  <c r="F12" i="2"/>
  <c r="F10" i="2"/>
  <c r="F9" i="2"/>
  <c r="F8" i="2"/>
  <c r="F7" i="2"/>
  <c r="F6" i="2"/>
  <c r="F16" i="1"/>
  <c r="F21" i="1"/>
  <c r="F23" i="1" s="1"/>
  <c r="F18" i="1"/>
  <c r="F17" i="1"/>
  <c r="F15" i="1"/>
  <c r="F6" i="1"/>
  <c r="F15" i="2" l="1"/>
  <c r="F10" i="9"/>
  <c r="F15" i="12"/>
  <c r="F14" i="32"/>
  <c r="F14" i="16"/>
  <c r="F10" i="16"/>
  <c r="F15" i="16" s="1"/>
  <c r="F27" i="15"/>
  <c r="F23" i="15"/>
  <c r="F14" i="14"/>
  <c r="F10" i="14"/>
  <c r="F9" i="13"/>
  <c r="F14" i="13" s="1"/>
  <c r="F9" i="10"/>
  <c r="F15" i="9"/>
  <c r="F19" i="8"/>
  <c r="F15" i="8"/>
  <c r="F20" i="8" s="1"/>
  <c r="F14" i="4"/>
  <c r="F19" i="4" s="1"/>
  <c r="F11" i="3"/>
  <c r="F16" i="3" s="1"/>
  <c r="B5" i="35" s="1"/>
  <c r="F19" i="2"/>
  <c r="F20" i="2" s="1"/>
  <c r="F19" i="1"/>
  <c r="F24" i="1" s="1"/>
  <c r="B31" i="35"/>
  <c r="F8" i="20"/>
  <c r="F9" i="20"/>
  <c r="F15" i="14" l="1"/>
  <c r="F28" i="15"/>
  <c r="F10" i="6"/>
  <c r="F13" i="6" s="1"/>
  <c r="F18" i="6" s="1"/>
  <c r="F7" i="20" l="1"/>
  <c r="F10" i="20"/>
  <c r="F11" i="20"/>
  <c r="F12" i="20"/>
  <c r="F13" i="20"/>
  <c r="F14" i="20"/>
  <c r="F15" i="20"/>
  <c r="F6" i="20"/>
  <c r="F14" i="19"/>
  <c r="G14" i="19" s="1"/>
  <c r="F13" i="19"/>
  <c r="G13" i="19" s="1"/>
  <c r="F12" i="19"/>
  <c r="G12" i="19" s="1"/>
  <c r="G11" i="19"/>
  <c r="F10" i="19"/>
  <c r="G10" i="19" s="1"/>
  <c r="F9" i="19"/>
  <c r="G9" i="19" s="1"/>
  <c r="F8" i="19"/>
  <c r="G8" i="19" s="1"/>
  <c r="F7" i="19"/>
  <c r="G59" i="18"/>
  <c r="G57" i="18"/>
  <c r="G56" i="18"/>
  <c r="G55" i="18"/>
  <c r="G53" i="18"/>
  <c r="G52" i="18"/>
  <c r="G50" i="18"/>
  <c r="G48" i="18"/>
  <c r="G47" i="18"/>
  <c r="G41" i="18"/>
  <c r="G40" i="18"/>
  <c r="G39" i="18"/>
  <c r="G37" i="18"/>
  <c r="G36" i="18"/>
  <c r="G35" i="18"/>
  <c r="G33" i="18"/>
  <c r="G32" i="18"/>
  <c r="G31" i="18"/>
  <c r="G30" i="18"/>
  <c r="G29" i="18"/>
  <c r="G28" i="18"/>
  <c r="G27" i="18"/>
  <c r="G25" i="18"/>
  <c r="G24" i="18"/>
  <c r="G23" i="18"/>
  <c r="G22" i="18"/>
  <c r="G20" i="18"/>
  <c r="G19" i="18"/>
  <c r="G18" i="18"/>
  <c r="G17" i="18"/>
  <c r="G16" i="18"/>
  <c r="G15" i="18"/>
  <c r="G14" i="18"/>
  <c r="G13" i="18"/>
  <c r="F109" i="17"/>
  <c r="F107" i="17"/>
  <c r="F105" i="17"/>
  <c r="F103" i="17"/>
  <c r="F102" i="17"/>
  <c r="F99" i="17"/>
  <c r="F98" i="17"/>
  <c r="F96" i="17"/>
  <c r="F94" i="17"/>
  <c r="F91" i="17"/>
  <c r="F90" i="17"/>
  <c r="F88" i="17"/>
  <c r="F87" i="17"/>
  <c r="F85" i="17"/>
  <c r="F84" i="17"/>
  <c r="F82" i="17"/>
  <c r="F80" i="17"/>
  <c r="F79" i="17"/>
  <c r="F77" i="17"/>
  <c r="F76" i="17"/>
  <c r="F74" i="17"/>
  <c r="F71" i="17"/>
  <c r="F70" i="17"/>
  <c r="F68" i="17"/>
  <c r="F66" i="17"/>
  <c r="F64" i="17"/>
  <c r="F62" i="17"/>
  <c r="F60" i="17"/>
  <c r="F58" i="17"/>
  <c r="F56" i="17"/>
  <c r="F54" i="17"/>
  <c r="F53" i="17"/>
  <c r="F51" i="17"/>
  <c r="F49" i="17"/>
  <c r="F47" i="17"/>
  <c r="F46" i="17"/>
  <c r="F45" i="17"/>
  <c r="F44" i="17"/>
  <c r="F43" i="17"/>
  <c r="F42" i="17"/>
  <c r="F40" i="17"/>
  <c r="F39" i="17"/>
  <c r="F38" i="17"/>
  <c r="F37" i="17"/>
  <c r="F35" i="17"/>
  <c r="F33" i="17"/>
  <c r="F32" i="17"/>
  <c r="F30" i="17"/>
  <c r="F29" i="17"/>
  <c r="F27" i="17"/>
  <c r="F26" i="17"/>
  <c r="F25" i="17"/>
  <c r="F24" i="17"/>
  <c r="F23" i="17"/>
  <c r="F22" i="17"/>
  <c r="F21" i="17"/>
  <c r="F19" i="17"/>
  <c r="F18" i="17"/>
  <c r="F16" i="17"/>
  <c r="F14" i="17"/>
  <c r="F13" i="17"/>
  <c r="F12" i="17"/>
  <c r="G61" i="18" l="1"/>
  <c r="G62" i="18" s="1"/>
  <c r="B20" i="35" s="1"/>
  <c r="F110" i="17"/>
  <c r="F112" i="17" s="1"/>
  <c r="F113" i="17" s="1"/>
  <c r="F15" i="19"/>
  <c r="G7" i="19"/>
  <c r="F13" i="31"/>
  <c r="F12" i="31"/>
  <c r="F8" i="31"/>
  <c r="F7" i="31"/>
  <c r="F14" i="31" l="1"/>
  <c r="F10" i="31"/>
  <c r="G16" i="19"/>
  <c r="B21" i="35" s="1"/>
  <c r="B19" i="35"/>
  <c r="F16" i="20"/>
  <c r="F17" i="20" s="1"/>
  <c r="B22" i="35" s="1"/>
  <c r="F9" i="7"/>
  <c r="F10" i="7" s="1"/>
  <c r="F6" i="7"/>
  <c r="F5" i="7"/>
  <c r="F15" i="31" l="1"/>
  <c r="F7" i="7"/>
  <c r="F11" i="7" s="1"/>
  <c r="B9" i="35" s="1"/>
  <c r="B15" i="35"/>
  <c r="B33" i="35" l="1"/>
  <c r="F13" i="10" l="1"/>
  <c r="F14" i="10" s="1"/>
  <c r="B8" i="35"/>
  <c r="F6" i="30" l="1"/>
  <c r="F13" i="28"/>
  <c r="F14" i="28" s="1"/>
  <c r="F10" i="28"/>
  <c r="F9" i="28"/>
  <c r="F8" i="28"/>
  <c r="F6" i="28"/>
  <c r="F6" i="27"/>
  <c r="F11" i="26"/>
  <c r="F12" i="26" s="1"/>
  <c r="F8" i="26"/>
  <c r="F7" i="26"/>
  <c r="F6" i="26"/>
  <c r="F7" i="25"/>
  <c r="F6" i="25"/>
  <c r="F8" i="25" s="1"/>
  <c r="F12" i="25" s="1"/>
  <c r="F27" i="24"/>
  <c r="F28" i="24" s="1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7" i="30" l="1"/>
  <c r="F8" i="30" s="1"/>
  <c r="B32" i="35" s="1"/>
  <c r="F25" i="24"/>
  <c r="F29" i="24" s="1"/>
  <c r="F7" i="27"/>
  <c r="F8" i="27" s="1"/>
  <c r="B29" i="35" s="1"/>
  <c r="F9" i="26"/>
  <c r="F13" i="26" s="1"/>
  <c r="B28" i="35" s="1"/>
  <c r="B27" i="35"/>
  <c r="F11" i="28"/>
  <c r="F15" i="28" s="1"/>
  <c r="B30" i="35" s="1"/>
  <c r="B26" i="35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6" i="22"/>
  <c r="F7" i="22" s="1"/>
  <c r="F11" i="22" s="1"/>
  <c r="F21" i="23" l="1"/>
  <c r="F25" i="23" s="1"/>
  <c r="B25" i="35" s="1"/>
  <c r="B24" i="35"/>
  <c r="B10" i="35" l="1"/>
  <c r="B3" i="35" l="1"/>
  <c r="B11" i="35"/>
  <c r="B6" i="35"/>
  <c r="B12" i="35"/>
  <c r="B16" i="35"/>
  <c r="B14" i="35"/>
  <c r="B17" i="35" l="1"/>
  <c r="B7" i="35"/>
  <c r="B4" i="35"/>
  <c r="B18" i="35"/>
  <c r="B35" i="35" l="1"/>
</calcChain>
</file>

<file path=xl/sharedStrings.xml><?xml version="1.0" encoding="utf-8"?>
<sst xmlns="http://schemas.openxmlformats.org/spreadsheetml/2006/main" count="1267" uniqueCount="469">
  <si>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</si>
  <si>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</si>
  <si>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</si>
  <si>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</si>
  <si>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</si>
  <si>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</si>
  <si>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</si>
  <si>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</si>
  <si>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</si>
  <si>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</si>
  <si>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Provádění oprav v pracovních dnech v době od 6:00 hod do 18:00 hod</t>
  </si>
  <si>
    <t>hod.</t>
  </si>
  <si>
    <t>Celkem ceny prací a činností za 4 roky v Kč bez DPH</t>
  </si>
  <si>
    <t>výjezd</t>
  </si>
  <si>
    <t>Cena za jeden výjezd (pro činnosti na výzvu)  v pracovních dnech v době od 6:00 hod do 18:00 hod</t>
  </si>
  <si>
    <t>Cena za jeden výjezd (pro činnosti na výzvu) v pracovních dnech v době od 18:00 hod do 06:00 hod a ve dnech pracovního volna</t>
  </si>
  <si>
    <t>Cena za výjezd</t>
  </si>
  <si>
    <t>Cena za výjezdy za 4 roky v Kč bez DPH</t>
  </si>
  <si>
    <t>PS2 Příprava TV, servis sanitární techniky a odpadů</t>
  </si>
  <si>
    <t>Tabulka č. 2</t>
  </si>
  <si>
    <t>Provádění oprav v pracovních dnech v době od 18:00 hod do 06:00 hod a ve dnech pracovního volna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</si>
  <si>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</si>
  <si>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</si>
  <si>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</si>
  <si>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</si>
  <si>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</si>
  <si>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</si>
  <si>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</si>
  <si>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</si>
  <si>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</si>
  <si>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</si>
  <si>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</si>
  <si>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</si>
  <si>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</si>
  <si>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</si>
  <si>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</si>
  <si>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</si>
  <si>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</si>
  <si>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</si>
  <si>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</si>
  <si>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</si>
  <si>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</si>
  <si>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</si>
  <si>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</si>
  <si>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</si>
  <si>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</si>
  <si>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</si>
  <si>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</si>
  <si>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</si>
  <si>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</si>
  <si>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</si>
  <si>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</si>
  <si>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</si>
  <si>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</si>
  <si>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</si>
  <si>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</si>
  <si>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</si>
  <si>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Pravidelný úklid celkem - roční náklady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</si>
  <si>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</si>
  <si>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</si>
  <si>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</si>
  <si>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</si>
  <si>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 xml:space="preserve"> - okna zdvojená (vakuová)</t>
  </si>
  <si>
    <t xml:space="preserve"> - prosklené stěny (fasáda-horolez.tech)</t>
  </si>
  <si>
    <t xml:space="preserve"> - prosklené stěny (interiér)</t>
  </si>
  <si>
    <t>Tabulka č. 17c</t>
  </si>
  <si>
    <t>Spotřební materiál celkem - měsíční náklady</t>
  </si>
  <si>
    <t>Tabulka č. 18</t>
  </si>
  <si>
    <t>vývoz</t>
  </si>
  <si>
    <t>kg</t>
  </si>
  <si>
    <t>Tabulka č. 19</t>
  </si>
  <si>
    <t>Dopravné</t>
  </si>
  <si>
    <t>Cena za jeden výjezd (pro činnosti na výzvu)</t>
  </si>
  <si>
    <t>Dopravné za 4 roky v Kč bez DPH</t>
  </si>
  <si>
    <t>Ceny pro elektrické spotřebiče a nářadí jsou včetně vydání karty spotřebiče.</t>
  </si>
  <si>
    <t>Tabulka č. 20</t>
  </si>
  <si>
    <t>Servis a opravy nábytku</t>
  </si>
  <si>
    <t>Tabulka č. 21</t>
  </si>
  <si>
    <t>penetrace</t>
  </si>
  <si>
    <t>škrabání</t>
  </si>
  <si>
    <t>tmelení akrylovým tmelem v tubě</t>
  </si>
  <si>
    <t>bm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</si>
  <si>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</si>
  <si>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</si>
  <si>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</si>
  <si>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</si>
  <si>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</si>
  <si>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</si>
  <si>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</si>
  <si>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</si>
  <si>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</si>
  <si>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manipulace s nábytkem</t>
  </si>
  <si>
    <t xml:space="preserve">hod. </t>
  </si>
  <si>
    <t xml:space="preserve">Dopravné  </t>
  </si>
  <si>
    <t>Cena za jeden výjezd</t>
  </si>
  <si>
    <t>Vyproštění osob</t>
  </si>
  <si>
    <t>Tabulka č. 22</t>
  </si>
  <si>
    <t>Stavební přípomoci</t>
  </si>
  <si>
    <t>Činnosti (bez materiálu)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</si>
  <si>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</si>
  <si>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</si>
  <si>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</si>
  <si>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</si>
  <si>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</si>
  <si>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</si>
  <si>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</si>
  <si>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</si>
  <si>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</si>
  <si>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</si>
  <si>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</si>
  <si>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</si>
  <si>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</si>
  <si>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</si>
  <si>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</si>
  <si>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</si>
  <si>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</si>
  <si>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</si>
  <si>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</si>
  <si>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</si>
  <si>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</si>
  <si>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</si>
  <si>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</si>
  <si>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</si>
  <si>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</si>
  <si>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</si>
  <si>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</si>
  <si>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</si>
  <si>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Tabulka č. 26</t>
  </si>
  <si>
    <t>Deratizace, desinsekce</t>
  </si>
  <si>
    <t>odstranění hnízd a nánosů na parapetech a fasádních prvcích</t>
  </si>
  <si>
    <t>Tabulka č. 28</t>
  </si>
  <si>
    <t>Zajištění vlajkové výzdoby</t>
  </si>
  <si>
    <t>Soubor</t>
  </si>
  <si>
    <t>lhůty</t>
  </si>
  <si>
    <t>5 let</t>
  </si>
  <si>
    <t>x</t>
  </si>
  <si>
    <t>celkem</t>
  </si>
  <si>
    <t>Spotřebiče (revize 1x za rok)</t>
  </si>
  <si>
    <t>Spotřebiče (revize 1x za 2 roky)</t>
  </si>
  <si>
    <t>spotřebiče</t>
  </si>
  <si>
    <t>hod</t>
  </si>
  <si>
    <t>Specifikace prostor                               a povrchů</t>
  </si>
  <si>
    <t xml:space="preserve"> - koberec </t>
  </si>
  <si>
    <t xml:space="preserve"> - linoleum</t>
  </si>
  <si>
    <t xml:space="preserve"> - přírodní kámen</t>
  </si>
  <si>
    <t>4) Chodby</t>
  </si>
  <si>
    <t xml:space="preserve"> - keramická dlažba</t>
  </si>
  <si>
    <t xml:space="preserve"> - koberec</t>
  </si>
  <si>
    <t>6) Výtahy</t>
  </si>
  <si>
    <t>7) Sociální zařízení</t>
  </si>
  <si>
    <t xml:space="preserve">Tabulka č. 17b </t>
  </si>
  <si>
    <t>Četnost [úkon/rok]</t>
  </si>
  <si>
    <t>Práce nad rámec prav.úklidu celkem-roční náklady</t>
  </si>
  <si>
    <t>desinfekční přípravek na ruce Spirigel, vč. dávkovače</t>
  </si>
  <si>
    <t>odvoz a likvidace vyřazeného majetku kategorie O, kat.č. 16 02 14</t>
  </si>
  <si>
    <t>odvoz a likvidace vyřazeného majetku kategorie O, kat.č. 15 01 04</t>
  </si>
  <si>
    <t xml:space="preserve">Malba stěn a stropů (akrylátová barva typu "PRIMALEX") </t>
  </si>
  <si>
    <r>
      <t>m</t>
    </r>
    <r>
      <rPr>
        <vertAlign val="superscript"/>
        <sz val="9"/>
        <rFont val="Arial CE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</si>
  <si>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</si>
  <si>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příplatek za práce v noci, víkendech a svátcích</t>
  </si>
  <si>
    <t>Vnitřní zeleň - údržba 2x ročně (zastřižení, chemické ošetření, hnojivo, doplnění příp. výměna zeminy/subtrátu, apod.) spojená s její případnou výměnou</t>
  </si>
  <si>
    <t>Brno</t>
  </si>
  <si>
    <t>NEOBSAZENO</t>
  </si>
  <si>
    <t>bal.</t>
  </si>
  <si>
    <t>A) Budova Rooseveltova 18</t>
  </si>
  <si>
    <t>1) Kanceláře</t>
  </si>
  <si>
    <t xml:space="preserve"> - parkety</t>
  </si>
  <si>
    <t xml:space="preserve"> - parkety (neobsazené kanceláře)</t>
  </si>
  <si>
    <t>2) Čajové kuchyňky (bufet)</t>
  </si>
  <si>
    <t xml:space="preserve"> - ker. Dlažba (výdej, chodba, sklad)</t>
  </si>
  <si>
    <t xml:space="preserve"> - leštěný kámen</t>
  </si>
  <si>
    <t xml:space="preserve"> - syntetická pryskyřice</t>
  </si>
  <si>
    <t xml:space="preserve"> - sklo</t>
  </si>
  <si>
    <t xml:space="preserve"> - teraco</t>
  </si>
  <si>
    <t>5) Zasedací místnosti</t>
  </si>
  <si>
    <t>8) Šatny</t>
  </si>
  <si>
    <t>9) Schodiště</t>
  </si>
  <si>
    <t xml:space="preserve"> - dřevo</t>
  </si>
  <si>
    <t>10) Denní trezor - pryskyřice</t>
  </si>
  <si>
    <t>11) Spisovny</t>
  </si>
  <si>
    <t xml:space="preserve"> - linoleum (spisovna Suk. Roos, u rotomatu , studovna)</t>
  </si>
  <si>
    <t>12) Safesové schránky</t>
  </si>
  <si>
    <t>13) Technické místnosti</t>
  </si>
  <si>
    <t>14) Shozy a odpadkové místn.</t>
  </si>
  <si>
    <t xml:space="preserve"> - keramická dlažba (briklis+ popelárna)</t>
  </si>
  <si>
    <t>15) Venkovní plochy</t>
  </si>
  <si>
    <t>16) Anglické dvorky</t>
  </si>
  <si>
    <t xml:space="preserve"> - beton</t>
  </si>
  <si>
    <t>17)Stříška nad dot. boxy</t>
  </si>
  <si>
    <t xml:space="preserve"> - žulový obklad</t>
  </si>
  <si>
    <t>18) Vývoz a svoz nádob BD a DO</t>
  </si>
  <si>
    <t xml:space="preserve"> - vývoz a svoz nádob</t>
  </si>
  <si>
    <t>19) Manipulace s BD (ban. drť)</t>
  </si>
  <si>
    <t>denní manipulace v prac. době</t>
  </si>
  <si>
    <t>20) Balkóny</t>
  </si>
  <si>
    <t xml:space="preserve"> - volně položená dlažba na distančních patkách </t>
  </si>
  <si>
    <t>21) Posilovna</t>
  </si>
  <si>
    <t xml:space="preserve"> - dlažba </t>
  </si>
  <si>
    <t>B) Budova Rooseveltova 20 - provozní část / bytová část</t>
  </si>
  <si>
    <t xml:space="preserve">1) Čajové kuchyňky </t>
  </si>
  <si>
    <t>2) Chodby</t>
  </si>
  <si>
    <t>3) Výtahy</t>
  </si>
  <si>
    <t xml:space="preserve"> - ocelová podlaha</t>
  </si>
  <si>
    <t>4) Sociální zařízení</t>
  </si>
  <si>
    <t>5) Šatny</t>
  </si>
  <si>
    <t>6) Schodiště</t>
  </si>
  <si>
    <t>7) Trezory</t>
  </si>
  <si>
    <t xml:space="preserve"> - pryskyřice ( 3. a 4.PP)</t>
  </si>
  <si>
    <t xml:space="preserve"> - synt. pryskyřice (obchozí  uličky)</t>
  </si>
  <si>
    <t>8) Garáže</t>
  </si>
  <si>
    <t xml:space="preserve"> - synt. pryskyřice</t>
  </si>
  <si>
    <t xml:space="preserve"> - ocelová podlaha autovýtahu</t>
  </si>
  <si>
    <t>9) Počítárny a pokladny VOV</t>
  </si>
  <si>
    <t xml:space="preserve"> - linoleum (počítárna bankovek, mincí, kancel. Vedoucího poč., pokladna velkých výplat, chodby u velkých výplat)</t>
  </si>
  <si>
    <t>11) Dotační boxy</t>
  </si>
  <si>
    <t xml:space="preserve"> - keramická dlažba (box I,II, vjezd do garáže)</t>
  </si>
  <si>
    <t xml:space="preserve"> - ocelová podlaha pološin</t>
  </si>
  <si>
    <t>Bytová část</t>
  </si>
  <si>
    <t>12) Chodby</t>
  </si>
  <si>
    <t>13) Schodiště</t>
  </si>
  <si>
    <t>14) Výtah</t>
  </si>
  <si>
    <t xml:space="preserve"> - PVC</t>
  </si>
  <si>
    <t>15) Úložiště odpadu</t>
  </si>
  <si>
    <t>A) Budovy ČNB - Roosveltova 18, 20</t>
  </si>
  <si>
    <t xml:space="preserve"> - prosklené zastřešení atria (horolez.)</t>
  </si>
  <si>
    <t xml:space="preserve"> - výkladce</t>
  </si>
  <si>
    <t xml:space="preserve"> - venkovní obklady - mramor + mosaz</t>
  </si>
  <si>
    <t>3) Čištění čalounění</t>
  </si>
  <si>
    <t>4) Mytí světel</t>
  </si>
  <si>
    <t>5) Čištění žaluzií</t>
  </si>
  <si>
    <t xml:space="preserve"> - vertikální (šíře 12,7 cm)</t>
  </si>
  <si>
    <t>6) Ostatní práce účtované podle počtu skutečně odpracovaných hodin (např. úklid po řemeslnících, odklízení objemného odpadu z chodeb, apod.)</t>
  </si>
  <si>
    <t>7) Voskování linolea</t>
  </si>
  <si>
    <t xml:space="preserve">8) Voskování teraca </t>
  </si>
  <si>
    <t>9) Technické místnosti (strojovny,kotelny)</t>
  </si>
  <si>
    <t xml:space="preserve"> - keramická dlažba (vým. stanice, strojovna VZT 409,centrál chlazení, strojovna výtahu S 112, UPS, strojovna VZT S 108)</t>
  </si>
  <si>
    <t xml:space="preserve"> - syntetická pryskyřice (Strojovna VZT M06, M03, strojovna výtahu M05, strojovna NZ S103, hl. rozvodna S 104)</t>
  </si>
  <si>
    <t xml:space="preserve"> - cihlová podlaha (strojovna VZT 411)</t>
  </si>
  <si>
    <t xml:space="preserve"> - beton  (technické mezipatro)</t>
  </si>
  <si>
    <t xml:space="preserve"> - speciální nátěr (strojovna VZT 2PP + stroj. výtahu))</t>
  </si>
  <si>
    <t xml:space="preserve"> - dlažba (strojovna VZT 3 NP)</t>
  </si>
  <si>
    <t xml:space="preserve"> - dřevo (půda)</t>
  </si>
  <si>
    <t>10) Sklady</t>
  </si>
  <si>
    <t xml:space="preserve"> - keramická dlažba (Roos. 18)</t>
  </si>
  <si>
    <t xml:space="preserve"> - keramická dlažba (Roos. 20)</t>
  </si>
  <si>
    <t xml:space="preserve"> - linoleum (Roos. 18)</t>
  </si>
  <si>
    <t>11) Zaokapní žlaby (horozec)</t>
  </si>
  <si>
    <t xml:space="preserve"> - vyčištění žlabů</t>
  </si>
  <si>
    <t xml:space="preserve"> - vyčištění střešních vpustí</t>
  </si>
  <si>
    <t>B) Budova Rooseveltova 20 - bytová část</t>
  </si>
  <si>
    <t>1) Inspekční pokoj 306</t>
  </si>
  <si>
    <t xml:space="preserve"> - ker. Dlažba</t>
  </si>
  <si>
    <t>2) Inspekční pokoj 304</t>
  </si>
  <si>
    <t>3) Provozní místnosti</t>
  </si>
  <si>
    <t xml:space="preserve"> - pryskyřice</t>
  </si>
  <si>
    <t>4) Atrium - venkovní plocha včetně vyčištění podlahové vpusti</t>
  </si>
  <si>
    <t xml:space="preserve"> - zámková dlažba</t>
  </si>
  <si>
    <r>
      <t>Pozn.: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U položky "voskování" jednotková cena zahrnuje odmytí starého a položení nového vosku.</t>
    </r>
  </si>
  <si>
    <t xml:space="preserve">Položky uvedené v této příloze jsou stanoveny modelově, fakturace probíhá dle skutečnosti. </t>
  </si>
  <si>
    <t>Modelově stanovené množství [jedn/měs]</t>
  </si>
  <si>
    <t>Budova Roosveltova 18 a 20</t>
  </si>
  <si>
    <t>ručník papírový skládaný Z-Z (jednovrstvé šedé, 23x25cm - karton 20 balíčkůx250 = 5000ks)</t>
  </si>
  <si>
    <t>karton</t>
  </si>
  <si>
    <t>mýdlo tekuté dolévané - (l)</t>
  </si>
  <si>
    <t>náplň do hygbagů á 25sáčků</t>
  </si>
  <si>
    <t>pytle na tříď. odpad rozm. 70x110cm - ks (100 mikronů) 120l</t>
  </si>
  <si>
    <t>náplň do el.osvěžovače vzduchu - ks</t>
  </si>
  <si>
    <t>WC larin gel 500 ml</t>
  </si>
  <si>
    <r>
      <t>Poznámka</t>
    </r>
    <r>
      <rPr>
        <sz val="11"/>
        <color theme="1"/>
        <rFont val="Calibri"/>
        <family val="2"/>
        <charset val="238"/>
        <scheme val="minor"/>
      </rPr>
      <t>:</t>
    </r>
  </si>
  <si>
    <t>Uvedené počty kusů jsou stanoveny modelově, fakturace probíhá dle skutečné spotřeby.</t>
  </si>
  <si>
    <t>Mimořádný odvoz skartace (dokumenty z archivu)</t>
  </si>
  <si>
    <t xml:space="preserve">odvoz a likvidace vyřazeného majetku kategorie O,kat.č. 20 01 36 </t>
  </si>
  <si>
    <t>odvoz a likvidace vyřazeného majetku kategorie O,  kat.č. 20 03 07</t>
  </si>
  <si>
    <t>Odvoz a likvidace odpadu nazhromážděného při čištění zaokapních žlabů, čištění fasády a střechy</t>
  </si>
  <si>
    <t>Budova Rooseveltova 18</t>
  </si>
  <si>
    <t>Revize MaR strojovny VZT (RB1,RB1A,RB2,RB3,RB4)</t>
  </si>
  <si>
    <t>Revize MaR výměníková stanice (DT1,DT2)</t>
  </si>
  <si>
    <t>Revize MaR chlazení (D3.1)</t>
  </si>
  <si>
    <t>Revize nouzového osvětlení (Rooseveltova 18 + 20)</t>
  </si>
  <si>
    <t>Revize zařízení na likvidaci bankovek (Briklis)</t>
  </si>
  <si>
    <t>Revize hromosvodního zařízení a Pulsaru</t>
  </si>
  <si>
    <t>3 let</t>
  </si>
  <si>
    <t>Revize venkovního slavnostního osvětlení a otápění okapních žlabů</t>
  </si>
  <si>
    <t>4 let</t>
  </si>
  <si>
    <t>Revize potrubní pošty</t>
  </si>
  <si>
    <t>Revize UPS 30 kW</t>
  </si>
  <si>
    <t>Revize DA MS 100 kW</t>
  </si>
  <si>
    <t>Revize rotomaty</t>
  </si>
  <si>
    <t>1 x ročně</t>
  </si>
  <si>
    <t>Revize hydraulických plošin v dot. boxech I a II</t>
  </si>
  <si>
    <t>Budova Rooseveltova 20</t>
  </si>
  <si>
    <t xml:space="preserve">Revize MaR pro VZT sylová část 3 NP (R3.2, R3.3.2, R3.4) </t>
  </si>
  <si>
    <t>Revize MaR pro VZT (D1, D1.1, D2)</t>
  </si>
  <si>
    <t xml:space="preserve">Revize MaR pro VZT sylová část 2 PP ( R02 ) </t>
  </si>
  <si>
    <t>Revize linky na zpracování mincí</t>
  </si>
  <si>
    <t>Revize strojů na zpracování bankovek (3x BPS)</t>
  </si>
  <si>
    <t xml:space="preserve">U položky "Inpregnace kamenné fasády" bude kámen nejprve očištěn, důkladně umyt, zbaven všech nánosů či výkvětů a po vyschnutí několikanásobně impregnován  </t>
  </si>
  <si>
    <t xml:space="preserve">           speciálními přípravky na přírodní kámen např. typ.  HMK Moeller</t>
  </si>
  <si>
    <t>(2 x)</t>
  </si>
  <si>
    <t>12) Impregnace kamenné fasády do výšky 1,12 m (do výšky spáry)</t>
  </si>
  <si>
    <t>Cena celkem za 4 roky v Kč bez DPH</t>
  </si>
  <si>
    <t>Spotřební materiál celkem za 4 roky</t>
  </si>
  <si>
    <t>Polštář</t>
  </si>
  <si>
    <t>Povlak</t>
  </si>
  <si>
    <t>Prostěradlo</t>
  </si>
  <si>
    <t>Ručník</t>
  </si>
  <si>
    <t>Osuška</t>
  </si>
  <si>
    <t>Útěrka</t>
  </si>
  <si>
    <t>Podložka do kopelny</t>
  </si>
  <si>
    <t>PS6 Záložní zdroj DA+UPS</t>
  </si>
  <si>
    <t>Tabulka č. 29</t>
  </si>
  <si>
    <t>Tabulka č. 27</t>
  </si>
  <si>
    <t>Pravidelný odvoz  komunálního odpadu - popis dle přílohy č. 1 smlouvy  (nádoba 240 l - 2x týdně, 8 nádob, tj. 16 nádob /týden)</t>
  </si>
  <si>
    <t>Pravidelný odvoz  bankovkové drti - popis dle přílohy č. 1 smlouvy   (nádoba 120 l - 2x týdně, 2 nádoby, tj. 4 nádoby/týden)</t>
  </si>
  <si>
    <t>Pravidelný odvoz  plastových obalů - popis dle přílohy č. 1 smlouvy  (nádoba 240 l - 1x týdně, 4 nádoby)</t>
  </si>
  <si>
    <t>Pravidelný odvoz  papírových obalů - popis dle přílohy č. 1 smlouvy  (nádoba 240 l - 6x ročně, 3 nádoby)</t>
  </si>
  <si>
    <t>poznámky</t>
  </si>
  <si>
    <t>Revize UPS 10 kW</t>
  </si>
  <si>
    <t>Revize nabíječek Belet (3 VZV + 1 x NZV)</t>
  </si>
  <si>
    <t>Celkem za 4 roky (2017 - 2020)</t>
  </si>
  <si>
    <t>Rozúčtování nákladů - popis dle přílohy č. 1 smlouvy - na výzvu</t>
  </si>
  <si>
    <t xml:space="preserve"> - linoleum ( velín)</t>
  </si>
  <si>
    <t xml:space="preserve"> - koberec (likvidatura, četa V, expozice 3 NP))</t>
  </si>
  <si>
    <t xml:space="preserve"> - linoleum (server)</t>
  </si>
  <si>
    <t>3) Učebna vč. zázemí</t>
  </si>
  <si>
    <t xml:space="preserve"> - koberec (učebna 2 NP, denní místnost u zasedačky 3NP)</t>
  </si>
  <si>
    <t xml:space="preserve"> - parkety (3 NP, ředitel)</t>
  </si>
  <si>
    <t xml:space="preserve"> - PVC ( hl. rozvodna)</t>
  </si>
  <si>
    <t xml:space="preserve"> - balkon</t>
  </si>
  <si>
    <t xml:space="preserve"> - extrakční čištění (včetně nové expozice)</t>
  </si>
  <si>
    <t>toaletní papír malý (20 - 25m, 28 - 37  gr/m2, recykl. Standard - dvouvrstvý) - ks</t>
  </si>
  <si>
    <t>Vlajka</t>
  </si>
  <si>
    <t>revize</t>
  </si>
  <si>
    <t xml:space="preserve"> - odstranění holubího trusu ze střechy (cena za ek. likvidaci v tab.č.18)</t>
  </si>
  <si>
    <t>Revize budovy celková R 18</t>
  </si>
  <si>
    <t>Revize budovy celková R 20</t>
  </si>
  <si>
    <t>1 ks</t>
  </si>
  <si>
    <t xml:space="preserve"> - chodník celoročně - žulové kostky</t>
  </si>
  <si>
    <t>14) Voskování dlažby (např. likvidatura, chodby, toalety)</t>
  </si>
  <si>
    <t>servisní den</t>
  </si>
  <si>
    <t xml:space="preserve">měsíční náklady </t>
  </si>
  <si>
    <t>13) Chodník - zajištění schůdnosti ("servisní den")</t>
  </si>
  <si>
    <t>PS1</t>
  </si>
  <si>
    <t>!uchazeč tento list nevyplňuje; ceny se přenášejí automaticky z ostatních listů tabulky!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</si>
  <si>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</si>
  <si>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</si>
  <si>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</si>
  <si>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</si>
  <si>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</si>
  <si>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</si>
  <si>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</si>
  <si>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</si>
  <si>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</si>
  <si>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</si>
  <si>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</si>
  <si>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</si>
  <si>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</si>
  <si>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</si>
  <si>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</si>
  <si>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</si>
  <si>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</si>
  <si>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</si>
  <si>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</si>
  <si>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</si>
  <si>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</si>
  <si>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</si>
  <si>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</si>
  <si>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</si>
  <si>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</si>
  <si>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</si>
  <si>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</si>
  <si>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28</t>
  </si>
  <si>
    <t>Celkem v Kč bez DPH</t>
  </si>
  <si>
    <t>Celková nabídková cena za místo plnění Brno</t>
  </si>
  <si>
    <t>Tab. 27</t>
  </si>
  <si>
    <t>Tab. 29</t>
  </si>
  <si>
    <t>* cena činností včetně dopravy</t>
  </si>
  <si>
    <t>Pravidelná údržba při odstávce tepla - popis dle přílohy č. 1 smlouvy - c2), c3)*</t>
  </si>
  <si>
    <t>Pravidelná údržba při odstávce tepla - popis dle přílohy č. 1 smlouvy - c4) - od 1/2018*</t>
  </si>
  <si>
    <t>Provádění revizí TNS - popis dle přílohy č.1 smlouvy - c1) - provádění školení obsluhovatelů TNS*</t>
  </si>
  <si>
    <t>Obsluha tlakových nádob - měsíční paušál - c1)*</t>
  </si>
  <si>
    <t>Revize TNS - provozní - c1)*</t>
  </si>
  <si>
    <t>Revize TNS - vnitřní (včetně zkoušky těsnosti) - c1)*</t>
  </si>
  <si>
    <t>Revize TNS - tlaková (včetně zkoušky těsnosti) - c1)*</t>
  </si>
  <si>
    <t>Odečty měřidel  - popis dle přílohy č. 1 smlouvy - na výzvu*</t>
  </si>
  <si>
    <t>Chemické čištění 2 ks deskových výměníků*</t>
  </si>
  <si>
    <t>Pravidelná údržba při odstávce tepla - popis dle přílohy č. 1 smlouvy*</t>
  </si>
  <si>
    <t>Čištění deskového výměníku a  akumulační nádrže*</t>
  </si>
  <si>
    <t>Provedení rozboru vody - na výzvu dle přílohy č. 1 smlouvy*</t>
  </si>
  <si>
    <t>Čištění geigerů*</t>
  </si>
  <si>
    <t>Výměna měřidel - popis dle přílohy č. 1 smlouvy*</t>
  </si>
  <si>
    <t>Odečty měřidel popis dle přílohy č. 1 smlouvy - na výzvu*</t>
  </si>
  <si>
    <t>Pravidelná údržba - popis dle přílohy č. 1 smlouvy činnosti b 1)*</t>
  </si>
  <si>
    <t>Kontrola těsnosti chladících okruhů*</t>
  </si>
  <si>
    <t>Mimořádné vyčištění venkovních a vnitřních jednotek c)*</t>
  </si>
  <si>
    <t>Pravidelná údržba - popis dle přílohy č. 1 smlouvy činnosti b 2) - od 1/2018*</t>
  </si>
  <si>
    <t>Dodávka-glykolu pro stanici doplňování glykolu - bal. 25 l - na výzvu*</t>
  </si>
  <si>
    <t>Dodávka-tabletová sůl pro změkčovací zařízení  - bal. 25 kg - na výzvu*</t>
  </si>
  <si>
    <t>Pravidelná údržba - popis dle přílohy č. 1 smlouvy*</t>
  </si>
  <si>
    <t>Odečty měřidel - popis dle přílohy č. 1 smlouvy *</t>
  </si>
  <si>
    <t>Rozúčtování nákladů - popis dle přílohy č. 1 smlouvy *</t>
  </si>
  <si>
    <t>Výměna elektoměrů - popis dle přílohy č. 1 smlouvy*</t>
  </si>
  <si>
    <t>Pravidelná údržba DA včetně startu se zátěží - popis dle přílohy č. 1 smlouvy, činnosti dle bodu  c1)*</t>
  </si>
  <si>
    <t>Pravidelná měsíční kontrola a start DA*</t>
  </si>
  <si>
    <t>Kontrola a čištění spalinové cesty*</t>
  </si>
  <si>
    <t>Pravidelná údržba UPS - popis dle přílohy č. 1 smlouvy činnosti dle bodu c2)*</t>
  </si>
  <si>
    <t>Pravidelná údržba UPS - popis dle přílohy č. 1 smlouvy činnosti dle bodu c3)- od 4/2019 *</t>
  </si>
  <si>
    <t>Údržba - popis dle přílohy č. 1 smlouvy*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</si>
  <si>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</si>
  <si>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</si>
  <si>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</si>
  <si>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a kontrola zdvihových plošin (ZP)-popis dle přílohy č. 1 smlouvy*</t>
  </si>
  <si>
    <t>Revize zařízení ZP dle nařízení vlády 378/2001 Sb. dle přílohy č. 1 smlouvy*</t>
  </si>
  <si>
    <t>Kontrola každé 2 týdny a agenda dozorce výtahu *</t>
  </si>
  <si>
    <t>Pravidelná údržba - popis dle přílohy č. 1 smlouvy b 1), b 2)*</t>
  </si>
  <si>
    <t>Pravidelná údržba - popis dle přílohy č. 1 smlouvy b 3) od 1/2018*</t>
  </si>
  <si>
    <t>Provádění pravidelného ročního školení řidičů VZV (v rozsahu oprávnění A,C,D)*</t>
  </si>
  <si>
    <t>Servis automatických dveří - popis dle přílohy č. 1 smlouvy*</t>
  </si>
  <si>
    <t>Kontrola a periodická zkouška přenosných 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</si>
  <si>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</si>
  <si>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</si>
  <si>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</si>
  <si>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</si>
  <si>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</si>
  <si>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Kontrola provozuschopnosti požárně bezpečnostního zařízení pro požární klapky 18 ks- popis dle přílohy č. 1 smlouvy (Kovona)*</t>
  </si>
  <si>
    <t>Roční kontrola provozuschopnosti požárně bezpečnostního zařízení pro požární klapky 49 ks- popis dle přílohy č. 1 smlouvy (Mandík)*</t>
  </si>
  <si>
    <t>Kontrola provozuschopnosti požárně bezpečnostního zařízení pro požární ventilátory - popis dle přílohy č. 1 smlouvy*</t>
  </si>
  <si>
    <t>Kontrola provozuschopnosti požárně bezpečnostního zařízení pro zhášecí zařízení FIRESTOP - popis dle přílohy č. 1 smlouvy*</t>
  </si>
  <si>
    <t>Roční kontrola provozuschopnosti požárně bezpečnostního zařízení pro rozvaděče s požární odolností - popis dle přílohy č. 1 smlouvy*</t>
  </si>
  <si>
    <t>Kontrola protipožárních nástřiků a nátěrů -  rozsah dle popisu  přílohy č. 1 smlouvy*</t>
  </si>
  <si>
    <t>Roční zkouška provozuschopnosti EPS - rozsah dle popisu přílohy č. 1 smlouvy*</t>
  </si>
  <si>
    <t>Půlroční zkouška provozuschopnosti EPS - rozsah dle popisu přílohy č. 1 smlouvy*</t>
  </si>
  <si>
    <t>Měsíční zkouška provozuschopnosti EPS - rozsah dle popisu přílohy č. 1 smlouvy*</t>
  </si>
  <si>
    <t>Dodávka- sůl pro změkčovací zařízení Aguina SMK - bal. 1 kg*</t>
  </si>
  <si>
    <t>PRÁCE NAD RÁMEC PRAVIDELNÉHO ÚKLIDU (model)*</t>
  </si>
  <si>
    <t>* cena všech činností včetně dopravy</t>
  </si>
  <si>
    <t>Odvoz, třídění a likvidace odpadu vč. nebezpečného odpadu*</t>
  </si>
  <si>
    <t xml:space="preserve">**) kopie revizních zpráv k nacenění jsou v příloze </t>
  </si>
  <si>
    <t>Položka **)</t>
  </si>
  <si>
    <t>Revize elektrických rozvodů, zařízení a spotřebičů*</t>
  </si>
  <si>
    <t>pokládka požerových nástrah na hlodavce  v jedových staničkách*</t>
  </si>
  <si>
    <t>dolep zábran proti dosedání holubů  (včetně materiálu specifikovaného v příloze č. 1) (materiál i práce)*</t>
  </si>
  <si>
    <t>postřik vnitřních prostor proti hmyzu (včetně materiálu)*</t>
  </si>
  <si>
    <t>vlajková výzdoba*</t>
  </si>
  <si>
    <t>litr</t>
  </si>
  <si>
    <t>PráceTSO dle přílohy smlouvy č.1, bod m, odst.1*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</si>
  <si>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</si>
  <si>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</si>
  <si>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 v pracovních dnech v době od 18:00 hod do 06:00 hod a ve dnech pracovního volna</t>
  </si>
  <si>
    <t>Cena za jeden výjezd (pro opravy a činnosti na výzvu)  v pracovních dnech v době od 6:00 hod do 18:00 hod</t>
  </si>
  <si>
    <t>Cena za jeden výjezd (pro opravy činnosti na výzvu) v pracovních dnech v době od 18:00 hod do 06:00 hod a ve dnech pracovního volna</t>
  </si>
  <si>
    <t>Cena za jeden výjezd (pro opravy a činnosti na výzvu)</t>
  </si>
  <si>
    <t>Cena za jeden výjezd (pro opravy a  činnosti na výzvu)</t>
  </si>
  <si>
    <t>Cena za jeden výjezd  (pro činnosti na výzvu) v pracovních dnech v době od 6:00 hod do 18:00 hod</t>
  </si>
  <si>
    <t>Činnosti technika správy objektu (TSO)</t>
  </si>
  <si>
    <t xml:space="preserve">Práce TSO dle přílohy smlouvy č.1, bod m, odst.2 v pracovních dnech v době od 6.00 do 18.00 hod. </t>
  </si>
  <si>
    <t>Práce TSO dle přílohy smlouvy č.1, bod m, odst.2 v pracovních dnech v době od 18.00 do 6.00 a ve dnech pracovního volna</t>
  </si>
  <si>
    <t>Samostatná výměna filtrů - popis dle přílohy č. 1 smlouvy *</t>
  </si>
  <si>
    <t>PRAVIDELNÝ ÚKLID - pobočka Brno*</t>
  </si>
  <si>
    <t>SPOTŘEBNÍ MATERIÁL (model)*</t>
  </si>
  <si>
    <t>* ceny dodávek spotřebního materiálu včetně dopravy</t>
  </si>
  <si>
    <t>Malířské a lakýrnické práce*</t>
  </si>
  <si>
    <t>**kvalitní nátěrová hmota (např. Düfa)</t>
  </si>
  <si>
    <t>***kvalitní lazurovací hmota (např. SADOLIN extra)</t>
  </si>
  <si>
    <t>Péče o zeleň, zahradnické služby*</t>
  </si>
  <si>
    <t>Praní prádla *</t>
  </si>
  <si>
    <t>Pravidelná údržba včetně výměny filtrů a čištění vnitřních jednotek- popis dle přílohy č. 1 smlouvy*</t>
  </si>
  <si>
    <t>Samostatné čištění vnitřních jednotek - výparníků chlazení v jednotkách VZT - popis dle přílohy č. 1 smlouvy *</t>
  </si>
  <si>
    <t>Kalibrace měřičů tepla -  popis dle přílohy č. 1 smlouvy c2), c3)*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</si>
</sst>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2"/>
      <name val="Arial"/>
      <family val="2"/>
      <charset val="238"/>
    </font>
    <font>
      <b/>
      <u/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 CE"/>
      <charset val="238"/>
    </font>
    <font>
      <vertAlign val="superscript"/>
      <sz val="10"/>
      <name val="Arial"/>
      <family val="2"/>
      <charset val="238"/>
    </font>
    <font>
      <sz val="9"/>
      <name val="Arial CE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u/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u/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</cellStyleXfs>
  <cellXfs count="55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1" fillId="0" borderId="9" xfId="0" applyFont="1" applyBorder="1"/>
    <xf numFmtId="0" fontId="6" fillId="0" borderId="34" xfId="0" applyFont="1" applyBorder="1"/>
    <xf numFmtId="0" fontId="7" fillId="0" borderId="37" xfId="0" applyFont="1" applyBorder="1"/>
    <xf numFmtId="4" fontId="7" fillId="0" borderId="39" xfId="0" applyNumberFormat="1" applyFont="1" applyBorder="1"/>
    <xf numFmtId="4" fontId="6" fillId="0" borderId="11" xfId="0" applyNumberFormat="1" applyFont="1" applyBorder="1"/>
    <xf numFmtId="0" fontId="7" fillId="0" borderId="46" xfId="0" applyFont="1" applyBorder="1"/>
    <xf numFmtId="0" fontId="6" fillId="0" borderId="47" xfId="0" applyFont="1" applyBorder="1"/>
    <xf numFmtId="4" fontId="7" fillId="0" borderId="45" xfId="0" applyNumberFormat="1" applyFont="1" applyBorder="1"/>
    <xf numFmtId="0" fontId="6" fillId="0" borderId="14" xfId="0" applyFont="1" applyBorder="1"/>
    <xf numFmtId="0" fontId="6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5" xfId="0" applyNumberFormat="1" applyFont="1" applyBorder="1" applyAlignment="1">
      <alignment horizontal="center" vertical="center" wrapText="1"/>
    </xf>
    <xf numFmtId="4" fontId="17" fillId="0" borderId="42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0" xfId="0" applyFont="1" applyFill="1" applyBorder="1"/>
    <xf numFmtId="4" fontId="20" fillId="0" borderId="1" xfId="0" applyNumberFormat="1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20" fillId="0" borderId="1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9" fillId="0" borderId="33" xfId="0" applyFont="1" applyBorder="1"/>
    <xf numFmtId="0" fontId="6" fillId="0" borderId="35" xfId="0" applyFont="1" applyBorder="1" applyAlignment="1">
      <alignment horizontal="center"/>
    </xf>
    <xf numFmtId="0" fontId="6" fillId="0" borderId="35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5" xfId="0" applyFont="1" applyBorder="1" applyAlignment="1">
      <alignment horizontal="center"/>
    </xf>
    <xf numFmtId="0" fontId="25" fillId="0" borderId="9" xfId="0" applyFont="1" applyBorder="1"/>
    <xf numFmtId="0" fontId="25" fillId="0" borderId="2" xfId="0" applyFont="1" applyBorder="1" applyAlignment="1">
      <alignment horizontal="center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0" fontId="6" fillId="0" borderId="39" xfId="0" applyFont="1" applyBorder="1"/>
    <xf numFmtId="0" fontId="6" fillId="0" borderId="49" xfId="0" applyFont="1" applyBorder="1" applyAlignment="1">
      <alignment horizontal="center"/>
    </xf>
    <xf numFmtId="166" fontId="6" fillId="0" borderId="48" xfId="0" applyNumberFormat="1" applyFont="1" applyBorder="1"/>
    <xf numFmtId="166" fontId="6" fillId="0" borderId="1" xfId="0" applyNumberFormat="1" applyFont="1" applyBorder="1"/>
    <xf numFmtId="166" fontId="6" fillId="0" borderId="38" xfId="0" applyNumberFormat="1" applyFont="1" applyBorder="1"/>
    <xf numFmtId="4" fontId="26" fillId="0" borderId="2" xfId="0" applyNumberFormat="1" applyFont="1" applyBorder="1"/>
    <xf numFmtId="0" fontId="6" fillId="0" borderId="20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3" fontId="10" fillId="0" borderId="1" xfId="0" applyNumberFormat="1" applyFont="1" applyFill="1" applyBorder="1" applyAlignment="1">
      <alignment horizontal="right" vertical="center" wrapText="1"/>
    </xf>
    <xf numFmtId="165" fontId="6" fillId="0" borderId="48" xfId="0" applyNumberFormat="1" applyFont="1" applyFill="1" applyBorder="1"/>
    <xf numFmtId="0" fontId="57" fillId="0" borderId="33" xfId="0" applyFont="1" applyBorder="1"/>
    <xf numFmtId="0" fontId="6" fillId="5" borderId="1" xfId="0" applyFont="1" applyFill="1" applyBorder="1"/>
    <xf numFmtId="2" fontId="6" fillId="0" borderId="18" xfId="0" applyNumberFormat="1" applyFont="1" applyBorder="1"/>
    <xf numFmtId="2" fontId="6" fillId="0" borderId="20" xfId="0" applyNumberFormat="1" applyFont="1" applyBorder="1"/>
    <xf numFmtId="0" fontId="14" fillId="0" borderId="0" xfId="0" applyFont="1" applyBorder="1" applyAlignment="1">
      <alignment horizontal="left" vertical="center" wrapText="1"/>
    </xf>
    <xf numFmtId="165" fontId="58" fillId="0" borderId="32" xfId="0" applyNumberFormat="1" applyFont="1" applyBorder="1"/>
    <xf numFmtId="165" fontId="7" fillId="0" borderId="5" xfId="0" applyNumberFormat="1" applyFont="1" applyFill="1" applyBorder="1"/>
    <xf numFmtId="0" fontId="7" fillId="5" borderId="12" xfId="0" applyFont="1" applyFill="1" applyBorder="1"/>
    <xf numFmtId="0" fontId="6" fillId="5" borderId="13" xfId="0" applyFont="1" applyFill="1" applyBorder="1"/>
    <xf numFmtId="165" fontId="57" fillId="5" borderId="54" xfId="0" applyNumberFormat="1" applyFont="1" applyFill="1" applyBorder="1"/>
    <xf numFmtId="4" fontId="6" fillId="0" borderId="7" xfId="0" applyNumberFormat="1" applyFont="1" applyBorder="1"/>
    <xf numFmtId="0" fontId="26" fillId="0" borderId="0" xfId="25" applyFont="1"/>
    <xf numFmtId="0" fontId="22" fillId="0" borderId="9" xfId="0" applyFont="1" applyFill="1" applyBorder="1" applyAlignment="1">
      <alignment vertical="center" wrapText="1"/>
    </xf>
    <xf numFmtId="4" fontId="10" fillId="2" borderId="1" xfId="8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" xfId="24" applyNumberFormat="1" applyFont="1" applyFill="1" applyBorder="1" applyAlignment="1" applyProtection="1">
      <alignment horizontal="center" vertical="center" wrapText="1"/>
      <protection locked="0"/>
    </xf>
    <xf numFmtId="4" fontId="20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5" xfId="0" applyNumberFormat="1" applyFont="1" applyBorder="1"/>
    <xf numFmtId="4" fontId="6" fillId="0" borderId="20" xfId="0" applyNumberFormat="1" applyFont="1" applyBorder="1"/>
    <xf numFmtId="4" fontId="6" fillId="0" borderId="13" xfId="0" applyNumberFormat="1" applyFont="1" applyBorder="1"/>
    <xf numFmtId="4" fontId="6" fillId="0" borderId="18" xfId="0" applyNumberFormat="1" applyFont="1" applyBorder="1"/>
    <xf numFmtId="4" fontId="6" fillId="0" borderId="47" xfId="0" applyNumberFormat="1" applyFont="1" applyBorder="1"/>
    <xf numFmtId="4" fontId="11" fillId="0" borderId="1" xfId="0" applyNumberFormat="1" applyFont="1" applyBorder="1" applyAlignment="1">
      <alignment horizontal="left" vertical="center" wrapText="1"/>
    </xf>
    <xf numFmtId="4" fontId="2" fillId="2" borderId="1" xfId="8" applyNumberFormat="1" applyFont="1" applyFill="1" applyBorder="1" applyAlignment="1" applyProtection="1">
      <alignment horizontal="center"/>
      <protection locked="0"/>
    </xf>
    <xf numFmtId="4" fontId="2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23" xfId="0" applyFont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4" fontId="20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Protection="1"/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4" fontId="0" fillId="0" borderId="0" xfId="0" applyNumberFormat="1" applyProtection="1"/>
    <xf numFmtId="0" fontId="59" fillId="0" borderId="1" xfId="0" applyFont="1" applyBorder="1" applyProtection="1"/>
    <xf numFmtId="4" fontId="59" fillId="0" borderId="1" xfId="0" applyNumberFormat="1" applyFont="1" applyBorder="1" applyAlignment="1" applyProtection="1">
      <alignment horizontal="center"/>
    </xf>
    <xf numFmtId="0" fontId="61" fillId="0" borderId="0" xfId="0" applyFont="1" applyProtection="1"/>
    <xf numFmtId="4" fontId="6" fillId="2" borderId="1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11" fillId="0" borderId="9" xfId="0" applyFont="1" applyFill="1" applyBorder="1" applyAlignment="1" applyProtection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7" fillId="0" borderId="37" xfId="0" applyFont="1" applyBorder="1" applyProtection="1"/>
    <xf numFmtId="0" fontId="6" fillId="0" borderId="18" xfId="0" applyFont="1" applyBorder="1" applyProtection="1"/>
    <xf numFmtId="4" fontId="6" fillId="0" borderId="18" xfId="0" applyNumberFormat="1" applyFont="1" applyBorder="1" applyProtection="1"/>
    <xf numFmtId="4" fontId="7" fillId="0" borderId="39" xfId="0" applyNumberFormat="1" applyFont="1" applyBorder="1" applyProtection="1"/>
    <xf numFmtId="4" fontId="6" fillId="0" borderId="20" xfId="0" applyNumberFormat="1" applyFont="1" applyBorder="1" applyProtection="1"/>
    <xf numFmtId="4" fontId="6" fillId="0" borderId="11" xfId="0" applyNumberFormat="1" applyFont="1" applyBorder="1" applyProtection="1"/>
    <xf numFmtId="0" fontId="6" fillId="0" borderId="14" xfId="0" applyFont="1" applyBorder="1" applyProtection="1"/>
    <xf numFmtId="0" fontId="6" fillId="0" borderId="15" xfId="0" applyFont="1" applyBorder="1" applyProtection="1"/>
    <xf numFmtId="4" fontId="6" fillId="0" borderId="5" xfId="0" applyNumberFormat="1" applyFont="1" applyBorder="1" applyProtection="1"/>
    <xf numFmtId="0" fontId="7" fillId="0" borderId="46" xfId="0" applyFont="1" applyBorder="1" applyProtection="1"/>
    <xf numFmtId="0" fontId="6" fillId="0" borderId="47" xfId="0" applyFont="1" applyBorder="1" applyProtection="1"/>
    <xf numFmtId="4" fontId="6" fillId="0" borderId="47" xfId="0" applyNumberFormat="1" applyFont="1" applyBorder="1" applyProtection="1"/>
    <xf numFmtId="4" fontId="7" fillId="0" borderId="4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Border="1" applyProtection="1"/>
    <xf numFmtId="4" fontId="9" fillId="0" borderId="16" xfId="0" applyNumberFormat="1" applyFont="1" applyBorder="1" applyProtection="1"/>
    <xf numFmtId="0" fontId="26" fillId="0" borderId="0" xfId="25" applyFont="1" applyProtection="1"/>
    <xf numFmtId="4" fontId="6" fillId="2" borderId="15" xfId="0" applyNumberFormat="1" applyFont="1" applyFill="1" applyBorder="1" applyProtection="1">
      <protection locked="0"/>
    </xf>
    <xf numFmtId="0" fontId="6" fillId="0" borderId="9" xfId="0" applyFont="1" applyBorder="1" applyAlignment="1" applyProtection="1">
      <alignment wrapText="1"/>
    </xf>
    <xf numFmtId="0" fontId="7" fillId="0" borderId="14" xfId="0" applyFont="1" applyBorder="1" applyProtection="1"/>
    <xf numFmtId="4" fontId="6" fillId="0" borderId="15" xfId="0" applyNumberFormat="1" applyFont="1" applyBorder="1" applyProtection="1"/>
    <xf numFmtId="4" fontId="7" fillId="0" borderId="5" xfId="0" applyNumberFormat="1" applyFont="1" applyBorder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6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vertical="center" wrapText="1"/>
    </xf>
    <xf numFmtId="4" fontId="20" fillId="0" borderId="20" xfId="0" applyNumberFormat="1" applyFont="1" applyBorder="1" applyAlignment="1" applyProtection="1">
      <alignment horizontal="center" vertical="center" wrapText="1"/>
    </xf>
    <xf numFmtId="3" fontId="20" fillId="0" borderId="20" xfId="0" applyNumberFormat="1" applyFont="1" applyBorder="1" applyAlignment="1" applyProtection="1">
      <alignment horizontal="center" vertical="center" wrapText="1"/>
    </xf>
    <xf numFmtId="4" fontId="11" fillId="0" borderId="11" xfId="0" applyNumberFormat="1" applyFont="1" applyBorder="1" applyProtection="1"/>
    <xf numFmtId="0" fontId="11" fillId="0" borderId="1" xfId="0" applyFont="1" applyBorder="1" applyAlignment="1" applyProtection="1">
      <alignment horizontal="center"/>
    </xf>
    <xf numFmtId="4" fontId="11" fillId="0" borderId="2" xfId="0" applyNumberFormat="1" applyFont="1" applyBorder="1" applyProtection="1"/>
    <xf numFmtId="0" fontId="17" fillId="0" borderId="14" xfId="0" applyFont="1" applyFill="1" applyBorder="1" applyAlignment="1" applyProtection="1">
      <alignment horizontal="left" vertical="center" wrapText="1"/>
    </xf>
    <xf numFmtId="0" fontId="11" fillId="0" borderId="15" xfId="0" applyFont="1" applyBorder="1" applyProtection="1"/>
    <xf numFmtId="4" fontId="11" fillId="0" borderId="15" xfId="0" applyNumberFormat="1" applyFont="1" applyBorder="1" applyProtection="1"/>
    <xf numFmtId="0" fontId="14" fillId="0" borderId="17" xfId="0" applyFont="1" applyBorder="1" applyAlignment="1" applyProtection="1">
      <alignment horizontal="left" vertical="center" wrapText="1"/>
    </xf>
    <xf numFmtId="4" fontId="20" fillId="0" borderId="0" xfId="0" applyNumberFormat="1" applyFont="1" applyBorder="1" applyAlignment="1" applyProtection="1">
      <alignment horizontal="center" vertical="center" wrapText="1"/>
    </xf>
    <xf numFmtId="3" fontId="20" fillId="0" borderId="0" xfId="0" applyNumberFormat="1" applyFont="1" applyBorder="1" applyAlignment="1" applyProtection="1">
      <alignment horizontal="center" vertical="center" wrapText="1"/>
    </xf>
    <xf numFmtId="4" fontId="11" fillId="0" borderId="34" xfId="0" applyNumberFormat="1" applyFont="1" applyBorder="1" applyProtection="1"/>
    <xf numFmtId="4" fontId="11" fillId="0" borderId="35" xfId="0" applyNumberFormat="1" applyFont="1" applyBorder="1" applyProtection="1"/>
    <xf numFmtId="4" fontId="20" fillId="0" borderId="1" xfId="0" applyNumberFormat="1" applyFont="1" applyBorder="1" applyAlignment="1" applyProtection="1">
      <alignment horizontal="center" vertical="center" wrapText="1"/>
    </xf>
    <xf numFmtId="3" fontId="20" fillId="0" borderId="1" xfId="0" applyNumberFormat="1" applyFont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left" vertical="center" wrapText="1"/>
    </xf>
    <xf numFmtId="0" fontId="11" fillId="0" borderId="1" xfId="0" applyFont="1" applyBorder="1" applyProtection="1"/>
    <xf numFmtId="0" fontId="11" fillId="0" borderId="18" xfId="0" applyFont="1" applyBorder="1" applyProtection="1"/>
    <xf numFmtId="4" fontId="11" fillId="5" borderId="18" xfId="0" applyNumberFormat="1" applyFont="1" applyFill="1" applyBorder="1" applyProtection="1"/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4" fontId="14" fillId="0" borderId="13" xfId="0" applyNumberFormat="1" applyFont="1" applyFill="1" applyBorder="1" applyAlignment="1" applyProtection="1">
      <alignment horizontal="left" vertical="center" wrapText="1"/>
    </xf>
    <xf numFmtId="4" fontId="14" fillId="0" borderId="43" xfId="0" applyNumberFormat="1" applyFont="1" applyFill="1" applyBorder="1" applyAlignment="1" applyProtection="1">
      <alignment horizontal="right" vertical="center" wrapText="1"/>
    </xf>
    <xf numFmtId="4" fontId="11" fillId="2" borderId="20" xfId="0" applyNumberFormat="1" applyFont="1" applyFill="1" applyBorder="1" applyProtection="1">
      <protection locked="0"/>
    </xf>
    <xf numFmtId="4" fontId="11" fillId="2" borderId="1" xfId="0" applyNumberFormat="1" applyFont="1" applyFill="1" applyBorder="1" applyProtection="1">
      <protection locked="0"/>
    </xf>
    <xf numFmtId="4" fontId="12" fillId="0" borderId="5" xfId="0" applyNumberFormat="1" applyFont="1" applyBorder="1" applyProtection="1"/>
    <xf numFmtId="2" fontId="6" fillId="2" borderId="3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4" fontId="26" fillId="7" borderId="1" xfId="0" applyNumberFormat="1" applyFont="1" applyFill="1" applyBorder="1" applyProtection="1">
      <protection locked="0"/>
    </xf>
    <xf numFmtId="0" fontId="24" fillId="0" borderId="0" xfId="0" applyFont="1" applyProtection="1"/>
    <xf numFmtId="0" fontId="6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39" fillId="5" borderId="10" xfId="0" applyFont="1" applyFill="1" applyBorder="1" applyAlignment="1" applyProtection="1">
      <alignment horizontal="center"/>
    </xf>
    <xf numFmtId="0" fontId="40" fillId="5" borderId="3" xfId="0" applyFont="1" applyFill="1" applyBorder="1" applyAlignment="1" applyProtection="1">
      <alignment horizontal="center"/>
    </xf>
    <xf numFmtId="0" fontId="40" fillId="5" borderId="4" xfId="0" applyFont="1" applyFill="1" applyBorder="1" applyAlignment="1" applyProtection="1">
      <alignment horizontal="center"/>
    </xf>
    <xf numFmtId="0" fontId="41" fillId="5" borderId="22" xfId="0" applyFont="1" applyFill="1" applyBorder="1" applyAlignment="1" applyProtection="1">
      <alignment horizontal="center"/>
    </xf>
    <xf numFmtId="0" fontId="41" fillId="5" borderId="23" xfId="0" applyFont="1" applyFill="1" applyBorder="1" applyAlignment="1" applyProtection="1">
      <alignment horizontal="center"/>
    </xf>
    <xf numFmtId="0" fontId="41" fillId="5" borderId="24" xfId="0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/>
    </xf>
    <xf numFmtId="0" fontId="27" fillId="0" borderId="19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 wrapText="1"/>
    </xf>
    <xf numFmtId="0" fontId="10" fillId="0" borderId="9" xfId="0" applyFont="1" applyBorder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4" xfId="0" applyFont="1" applyBorder="1" applyProtection="1"/>
    <xf numFmtId="0" fontId="10" fillId="0" borderId="15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1" fillId="4" borderId="25" xfId="0" applyFont="1" applyFill="1" applyBorder="1" applyAlignment="1" applyProtection="1"/>
    <xf numFmtId="0" fontId="32" fillId="4" borderId="26" xfId="0" applyFont="1" applyFill="1" applyBorder="1" applyAlignment="1" applyProtection="1">
      <alignment horizontal="center"/>
    </xf>
    <xf numFmtId="0" fontId="32" fillId="4" borderId="26" xfId="0" applyFont="1" applyFill="1" applyBorder="1" applyAlignment="1" applyProtection="1"/>
    <xf numFmtId="0" fontId="32" fillId="4" borderId="27" xfId="0" applyFont="1" applyFill="1" applyBorder="1" applyAlignment="1" applyProtection="1"/>
    <xf numFmtId="0" fontId="10" fillId="0" borderId="9" xfId="0" applyFont="1" applyBorder="1" applyAlignment="1" applyProtection="1"/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Protection="1"/>
    <xf numFmtId="0" fontId="10" fillId="0" borderId="2" xfId="0" applyFont="1" applyBorder="1" applyAlignment="1" applyProtection="1"/>
    <xf numFmtId="4" fontId="10" fillId="0" borderId="1" xfId="0" applyNumberFormat="1" applyFont="1" applyBorder="1" applyAlignment="1" applyProtection="1">
      <alignment horizontal="center"/>
    </xf>
    <xf numFmtId="3" fontId="10" fillId="0" borderId="1" xfId="0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/>
    <xf numFmtId="0" fontId="10" fillId="0" borderId="9" xfId="0" applyFont="1" applyFill="1" applyBorder="1" applyAlignment="1" applyProtection="1"/>
    <xf numFmtId="2" fontId="10" fillId="0" borderId="1" xfId="8" applyNumberFormat="1" applyFont="1" applyBorder="1" applyAlignment="1" applyProtection="1">
      <alignment horizontal="center"/>
    </xf>
    <xf numFmtId="2" fontId="10" fillId="0" borderId="1" xfId="8" applyNumberFormat="1" applyFont="1" applyFill="1" applyBorder="1" applyAlignment="1" applyProtection="1">
      <alignment horizontal="center"/>
    </xf>
    <xf numFmtId="49" fontId="10" fillId="0" borderId="9" xfId="0" applyNumberFormat="1" applyFont="1" applyFill="1" applyBorder="1" applyAlignment="1" applyProtection="1"/>
    <xf numFmtId="0" fontId="10" fillId="0" borderId="1" xfId="0" applyNumberFormat="1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2" fontId="10" fillId="0" borderId="1" xfId="8" applyNumberFormat="1" applyFont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/>
    <xf numFmtId="0" fontId="10" fillId="0" borderId="37" xfId="0" applyFont="1" applyFill="1" applyBorder="1" applyAlignment="1" applyProtection="1"/>
    <xf numFmtId="3" fontId="10" fillId="0" borderId="18" xfId="0" applyNumberFormat="1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3" fontId="10" fillId="0" borderId="18" xfId="0" applyNumberFormat="1" applyFont="1" applyBorder="1" applyAlignment="1" applyProtection="1">
      <alignment horizontal="center"/>
    </xf>
    <xf numFmtId="2" fontId="10" fillId="0" borderId="18" xfId="8" applyNumberFormat="1" applyFont="1" applyFill="1" applyBorder="1" applyAlignment="1" applyProtection="1">
      <alignment horizontal="center"/>
    </xf>
    <xf numFmtId="4" fontId="10" fillId="0" borderId="39" xfId="0" applyNumberFormat="1" applyFont="1" applyBorder="1" applyAlignment="1" applyProtection="1"/>
    <xf numFmtId="49" fontId="10" fillId="0" borderId="37" xfId="0" applyNumberFormat="1" applyFont="1" applyFill="1" applyBorder="1" applyAlignment="1" applyProtection="1"/>
    <xf numFmtId="3" fontId="10" fillId="0" borderId="1" xfId="0" applyNumberFormat="1" applyFont="1" applyFill="1" applyBorder="1" applyAlignment="1" applyProtection="1">
      <alignment horizontal="center"/>
    </xf>
    <xf numFmtId="0" fontId="10" fillId="0" borderId="51" xfId="0" applyFont="1" applyFill="1" applyBorder="1" applyAlignment="1" applyProtection="1"/>
    <xf numFmtId="0" fontId="10" fillId="0" borderId="37" xfId="0" applyFont="1" applyBorder="1" applyAlignment="1" applyProtection="1"/>
    <xf numFmtId="4" fontId="10" fillId="0" borderId="1" xfId="0" applyNumberFormat="1" applyFont="1" applyFill="1" applyBorder="1" applyAlignment="1" applyProtection="1">
      <alignment horizontal="center"/>
    </xf>
    <xf numFmtId="0" fontId="10" fillId="0" borderId="14" xfId="0" applyFont="1" applyBorder="1" applyAlignment="1" applyProtection="1"/>
    <xf numFmtId="0" fontId="41" fillId="4" borderId="50" xfId="0" applyFont="1" applyFill="1" applyBorder="1" applyAlignment="1" applyProtection="1"/>
    <xf numFmtId="0" fontId="42" fillId="4" borderId="26" xfId="0" applyFont="1" applyFill="1" applyBorder="1" applyAlignment="1" applyProtection="1"/>
    <xf numFmtId="2" fontId="42" fillId="4" borderId="26" xfId="0" applyNumberFormat="1" applyFont="1" applyFill="1" applyBorder="1" applyAlignment="1" applyProtection="1">
      <alignment horizontal="center"/>
    </xf>
    <xf numFmtId="4" fontId="10" fillId="4" borderId="27" xfId="0" applyNumberFormat="1" applyFont="1" applyFill="1" applyBorder="1" applyAlignment="1" applyProtection="1"/>
    <xf numFmtId="2" fontId="10" fillId="0" borderId="1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/>
    <xf numFmtId="0" fontId="30" fillId="4" borderId="9" xfId="0" applyFont="1" applyFill="1" applyBorder="1" applyAlignment="1" applyProtection="1"/>
    <xf numFmtId="4" fontId="10" fillId="4" borderId="1" xfId="0" applyNumberFormat="1" applyFont="1" applyFill="1" applyBorder="1" applyAlignment="1" applyProtection="1">
      <alignment horizontal="center"/>
    </xf>
    <xf numFmtId="3" fontId="10" fillId="4" borderId="1" xfId="0" applyNumberFormat="1" applyFont="1" applyFill="1" applyBorder="1" applyAlignment="1" applyProtection="1">
      <alignment horizontal="center"/>
    </xf>
    <xf numFmtId="2" fontId="10" fillId="4" borderId="1" xfId="0" applyNumberFormat="1" applyFont="1" applyFill="1" applyBorder="1" applyAlignment="1" applyProtection="1">
      <alignment horizontal="center"/>
    </xf>
    <xf numFmtId="4" fontId="10" fillId="4" borderId="2" xfId="0" applyNumberFormat="1" applyFont="1" applyFill="1" applyBorder="1" applyAlignment="1" applyProtection="1"/>
    <xf numFmtId="0" fontId="10" fillId="0" borderId="36" xfId="0" applyFont="1" applyFill="1" applyBorder="1" applyAlignment="1" applyProtection="1"/>
    <xf numFmtId="2" fontId="10" fillId="0" borderId="2" xfId="0" applyNumberFormat="1" applyFont="1" applyFill="1" applyBorder="1" applyAlignment="1" applyProtection="1"/>
    <xf numFmtId="0" fontId="41" fillId="4" borderId="30" xfId="0" applyFont="1" applyFill="1" applyBorder="1" applyAlignment="1" applyProtection="1"/>
    <xf numFmtId="0" fontId="41" fillId="4" borderId="31" xfId="0" applyFont="1" applyFill="1" applyBorder="1" applyAlignment="1" applyProtection="1">
      <alignment horizontal="center"/>
    </xf>
    <xf numFmtId="0" fontId="41" fillId="4" borderId="31" xfId="0" applyFont="1" applyFill="1" applyBorder="1" applyAlignment="1" applyProtection="1"/>
    <xf numFmtId="0" fontId="41" fillId="4" borderId="32" xfId="0" applyFont="1" applyFill="1" applyBorder="1" applyAlignment="1" applyProtection="1"/>
    <xf numFmtId="4" fontId="41" fillId="4" borderId="5" xfId="0" applyNumberFormat="1" applyFont="1" applyFill="1" applyBorder="1" applyAlignment="1" applyProtection="1"/>
    <xf numFmtId="0" fontId="41" fillId="0" borderId="0" xfId="0" applyFont="1" applyFill="1" applyBorder="1" applyAlignment="1" applyProtection="1">
      <alignment horizontal="left" vertical="top" wrapText="1"/>
    </xf>
    <xf numFmtId="4" fontId="29" fillId="5" borderId="12" xfId="0" applyNumberFormat="1" applyFont="1" applyFill="1" applyBorder="1" applyAlignment="1" applyProtection="1"/>
    <xf numFmtId="4" fontId="0" fillId="5" borderId="13" xfId="0" applyNumberFormat="1" applyFill="1" applyBorder="1" applyAlignment="1" applyProtection="1">
      <alignment horizontal="center"/>
    </xf>
    <xf numFmtId="4" fontId="0" fillId="5" borderId="13" xfId="0" applyNumberFormat="1" applyFill="1" applyBorder="1" applyAlignment="1" applyProtection="1"/>
    <xf numFmtId="4" fontId="41" fillId="5" borderId="42" xfId="0" applyNumberFormat="1" applyFont="1" applyFill="1" applyBorder="1" applyAlignment="1" applyProtection="1"/>
    <xf numFmtId="4" fontId="43" fillId="5" borderId="12" xfId="0" applyNumberFormat="1" applyFont="1" applyFill="1" applyBorder="1" applyAlignment="1" applyProtection="1"/>
    <xf numFmtId="0" fontId="6" fillId="5" borderId="13" xfId="0" applyFont="1" applyFill="1" applyBorder="1" applyProtection="1"/>
    <xf numFmtId="4" fontId="9" fillId="5" borderId="16" xfId="0" applyNumberFormat="1" applyFont="1" applyFill="1" applyBorder="1" applyProtection="1"/>
    <xf numFmtId="0" fontId="14" fillId="0" borderId="0" xfId="0" applyFont="1" applyAlignment="1" applyProtection="1">
      <alignment horizontal="right"/>
    </xf>
    <xf numFmtId="0" fontId="14" fillId="0" borderId="0" xfId="0" applyFont="1" applyProtection="1"/>
    <xf numFmtId="0" fontId="44" fillId="5" borderId="6" xfId="0" applyFont="1" applyFill="1" applyBorder="1" applyAlignment="1" applyProtection="1">
      <alignment horizontal="center"/>
    </xf>
    <xf numFmtId="0" fontId="44" fillId="5" borderId="7" xfId="0" applyFont="1" applyFill="1" applyBorder="1" applyAlignment="1" applyProtection="1">
      <alignment horizontal="center"/>
    </xf>
    <xf numFmtId="0" fontId="44" fillId="5" borderId="8" xfId="0" applyFont="1" applyFill="1" applyBorder="1" applyAlignment="1" applyProtection="1">
      <alignment horizontal="center"/>
    </xf>
    <xf numFmtId="0" fontId="45" fillId="5" borderId="22" xfId="0" applyFont="1" applyFill="1" applyBorder="1" applyAlignment="1" applyProtection="1">
      <alignment horizontal="center" vertical="center" wrapText="1"/>
    </xf>
    <xf numFmtId="0" fontId="45" fillId="5" borderId="23" xfId="0" applyFont="1" applyFill="1" applyBorder="1" applyAlignment="1" applyProtection="1">
      <alignment horizontal="center" vertical="center" wrapText="1"/>
    </xf>
    <xf numFmtId="0" fontId="45" fillId="5" borderId="24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0" fillId="0" borderId="20" xfId="0" applyFont="1" applyBorder="1" applyProtection="1"/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center" vertical="center" wrapText="1"/>
    </xf>
    <xf numFmtId="0" fontId="10" fillId="0" borderId="15" xfId="0" applyFont="1" applyBorder="1" applyProtection="1"/>
    <xf numFmtId="0" fontId="10" fillId="0" borderId="15" xfId="0" applyFont="1" applyBorder="1" applyAlignment="1" applyProtection="1">
      <alignment horizontal="center" vertical="center" wrapText="1"/>
    </xf>
    <xf numFmtId="0" fontId="46" fillId="4" borderId="25" xfId="0" applyFont="1" applyFill="1" applyBorder="1" applyProtection="1"/>
    <xf numFmtId="0" fontId="10" fillId="4" borderId="26" xfId="0" applyFont="1" applyFill="1" applyBorder="1" applyProtection="1"/>
    <xf numFmtId="0" fontId="10" fillId="4" borderId="26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vertical="center"/>
    </xf>
    <xf numFmtId="0" fontId="10" fillId="4" borderId="26" xfId="0" applyFont="1" applyFill="1" applyBorder="1" applyAlignment="1" applyProtection="1">
      <alignment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0" fontId="10" fillId="0" borderId="33" xfId="0" applyFont="1" applyBorder="1" applyAlignment="1" applyProtection="1"/>
    <xf numFmtId="0" fontId="10" fillId="0" borderId="34" xfId="0" applyFont="1" applyBorder="1" applyAlignment="1" applyProtection="1"/>
    <xf numFmtId="0" fontId="47" fillId="0" borderId="34" xfId="0" applyFont="1" applyBorder="1" applyAlignment="1" applyProtection="1">
      <alignment horizontal="center"/>
    </xf>
    <xf numFmtId="0" fontId="47" fillId="0" borderId="34" xfId="0" applyFont="1" applyBorder="1" applyAlignment="1" applyProtection="1"/>
    <xf numFmtId="0" fontId="47" fillId="0" borderId="35" xfId="0" applyFont="1" applyBorder="1" applyAlignment="1" applyProtection="1">
      <alignment horizontal="center"/>
    </xf>
    <xf numFmtId="0" fontId="10" fillId="0" borderId="9" xfId="0" applyFont="1" applyBorder="1" applyAlignment="1" applyProtection="1"/>
    <xf numFmtId="0" fontId="10" fillId="0" borderId="1" xfId="0" applyFont="1" applyBorder="1" applyAlignment="1" applyProtection="1"/>
    <xf numFmtId="0" fontId="10" fillId="0" borderId="36" xfId="0" applyFont="1" applyBorder="1" applyAlignment="1" applyProtection="1"/>
    <xf numFmtId="0" fontId="0" fillId="0" borderId="49" xfId="0" applyBorder="1" applyAlignment="1" applyProtection="1"/>
    <xf numFmtId="0" fontId="0" fillId="0" borderId="53" xfId="0" applyBorder="1" applyAlignment="1" applyProtection="1"/>
    <xf numFmtId="49" fontId="10" fillId="0" borderId="9" xfId="0" applyNumberFormat="1" applyFont="1" applyBorder="1" applyAlignment="1" applyProtection="1"/>
    <xf numFmtId="49" fontId="10" fillId="0" borderId="1" xfId="0" applyNumberFormat="1" applyFont="1" applyBorder="1" applyAlignment="1" applyProtection="1"/>
    <xf numFmtId="0" fontId="10" fillId="0" borderId="9" xfId="0" applyFont="1" applyFill="1" applyBorder="1" applyAlignment="1" applyProtection="1"/>
    <xf numFmtId="0" fontId="10" fillId="0" borderId="1" xfId="0" applyFont="1" applyFill="1" applyBorder="1" applyAlignment="1" applyProtection="1"/>
    <xf numFmtId="0" fontId="10" fillId="0" borderId="48" xfId="0" applyFont="1" applyFill="1" applyBorder="1" applyAlignment="1" applyProtection="1"/>
    <xf numFmtId="0" fontId="10" fillId="0" borderId="1" xfId="0" applyFont="1" applyFill="1" applyBorder="1" applyAlignment="1" applyProtection="1"/>
    <xf numFmtId="4" fontId="10" fillId="0" borderId="1" xfId="8" applyNumberFormat="1" applyFont="1" applyBorder="1" applyAlignment="1" applyProtection="1">
      <alignment horizontal="center"/>
    </xf>
    <xf numFmtId="0" fontId="10" fillId="0" borderId="36" xfId="0" applyFont="1" applyFill="1" applyBorder="1" applyAlignment="1" applyProtection="1">
      <alignment wrapText="1"/>
    </xf>
    <xf numFmtId="0" fontId="10" fillId="0" borderId="48" xfId="0" applyFont="1" applyFill="1" applyBorder="1" applyAlignment="1" applyProtection="1">
      <alignment wrapText="1"/>
    </xf>
    <xf numFmtId="0" fontId="10" fillId="0" borderId="36" xfId="0" applyFont="1" applyFill="1" applyBorder="1" applyAlignment="1" applyProtection="1">
      <alignment horizontal="left"/>
    </xf>
    <xf numFmtId="0" fontId="10" fillId="0" borderId="48" xfId="0" applyFont="1" applyFill="1" applyBorder="1" applyAlignment="1" applyProtection="1">
      <alignment horizontal="left"/>
    </xf>
    <xf numFmtId="4" fontId="10" fillId="0" borderId="1" xfId="8" applyNumberFormat="1" applyFont="1" applyFill="1" applyBorder="1" applyAlignment="1" applyProtection="1">
      <alignment horizontal="center"/>
    </xf>
    <xf numFmtId="0" fontId="38" fillId="0" borderId="36" xfId="0" applyFont="1" applyFill="1" applyBorder="1" applyAlignment="1" applyProtection="1"/>
    <xf numFmtId="0" fontId="38" fillId="0" borderId="48" xfId="0" applyFont="1" applyFill="1" applyBorder="1" applyAlignment="1" applyProtection="1"/>
    <xf numFmtId="4" fontId="38" fillId="0" borderId="1" xfId="0" applyNumberFormat="1" applyFont="1" applyBorder="1" applyAlignment="1" applyProtection="1">
      <alignment horizontal="center"/>
    </xf>
    <xf numFmtId="3" fontId="38" fillId="0" borderId="1" xfId="0" applyNumberFormat="1" applyFont="1" applyBorder="1" applyAlignment="1" applyProtection="1">
      <alignment horizontal="center"/>
    </xf>
    <xf numFmtId="4" fontId="38" fillId="0" borderId="2" xfId="0" applyNumberFormat="1" applyFont="1" applyBorder="1" applyAlignment="1" applyProtection="1"/>
    <xf numFmtId="0" fontId="38" fillId="0" borderId="50" xfId="0" applyFont="1" applyFill="1" applyBorder="1" applyAlignment="1" applyProtection="1"/>
    <xf numFmtId="0" fontId="38" fillId="0" borderId="29" xfId="0" applyFont="1" applyFill="1" applyBorder="1" applyAlignment="1" applyProtection="1"/>
    <xf numFmtId="4" fontId="38" fillId="0" borderId="34" xfId="0" applyNumberFormat="1" applyFont="1" applyBorder="1" applyAlignment="1" applyProtection="1">
      <alignment horizontal="center"/>
    </xf>
    <xf numFmtId="3" fontId="38" fillId="0" borderId="34" xfId="0" applyNumberFormat="1" applyFont="1" applyBorder="1" applyAlignment="1" applyProtection="1">
      <alignment horizontal="center"/>
    </xf>
    <xf numFmtId="0" fontId="46" fillId="4" borderId="25" xfId="0" applyFont="1" applyFill="1" applyBorder="1" applyAlignment="1" applyProtection="1"/>
    <xf numFmtId="0" fontId="48" fillId="4" borderId="52" xfId="0" applyFont="1" applyFill="1" applyBorder="1" applyAlignment="1" applyProtection="1"/>
    <xf numFmtId="4" fontId="10" fillId="4" borderId="20" xfId="0" applyNumberFormat="1" applyFont="1" applyFill="1" applyBorder="1" applyAlignment="1" applyProtection="1">
      <alignment horizontal="center"/>
    </xf>
    <xf numFmtId="3" fontId="10" fillId="4" borderId="20" xfId="0" applyNumberFormat="1" applyFont="1" applyFill="1" applyBorder="1" applyAlignment="1" applyProtection="1">
      <alignment horizontal="center"/>
    </xf>
    <xf numFmtId="4" fontId="10" fillId="4" borderId="11" xfId="0" applyNumberFormat="1" applyFont="1" applyFill="1" applyBorder="1" applyAlignment="1" applyProtection="1"/>
    <xf numFmtId="0" fontId="49" fillId="0" borderId="13" xfId="0" applyFont="1" applyFill="1" applyBorder="1" applyAlignment="1" applyProtection="1"/>
    <xf numFmtId="4" fontId="0" fillId="0" borderId="0" xfId="0" applyNumberForma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50" fillId="5" borderId="12" xfId="0" applyFont="1" applyFill="1" applyBorder="1" applyAlignment="1" applyProtection="1"/>
    <xf numFmtId="0" fontId="51" fillId="5" borderId="13" xfId="0" applyFont="1" applyFill="1" applyBorder="1" applyAlignment="1" applyProtection="1"/>
    <xf numFmtId="0" fontId="52" fillId="5" borderId="13" xfId="0" applyFont="1" applyFill="1" applyBorder="1" applyAlignment="1" applyProtection="1">
      <alignment horizontal="center"/>
    </xf>
    <xf numFmtId="0" fontId="52" fillId="5" borderId="13" xfId="0" applyFont="1" applyFill="1" applyBorder="1" applyAlignment="1" applyProtection="1"/>
    <xf numFmtId="0" fontId="52" fillId="5" borderId="43" xfId="0" applyFont="1" applyFill="1" applyBorder="1" applyAlignment="1" applyProtection="1">
      <alignment horizontal="center"/>
    </xf>
    <xf numFmtId="4" fontId="41" fillId="5" borderId="16" xfId="0" applyNumberFormat="1" applyFont="1" applyFill="1" applyBorder="1" applyAlignment="1" applyProtection="1">
      <alignment horizontal="right"/>
    </xf>
    <xf numFmtId="0" fontId="53" fillId="0" borderId="0" xfId="0" applyFont="1" applyFill="1" applyBorder="1" applyAlignment="1" applyProtection="1"/>
    <xf numFmtId="0" fontId="41" fillId="0" borderId="0" xfId="0" applyFont="1" applyBorder="1" applyProtection="1"/>
    <xf numFmtId="0" fontId="41" fillId="0" borderId="0" xfId="0" applyFont="1" applyBorder="1" applyAlignment="1" applyProtection="1">
      <alignment horizontal="center"/>
    </xf>
    <xf numFmtId="0" fontId="48" fillId="0" borderId="0" xfId="0" applyFont="1" applyBorder="1" applyAlignment="1" applyProtection="1"/>
    <xf numFmtId="0" fontId="48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 indent="5"/>
    </xf>
    <xf numFmtId="0" fontId="2" fillId="0" borderId="0" xfId="0" applyFont="1" applyProtection="1"/>
    <xf numFmtId="0" fontId="54" fillId="5" borderId="12" xfId="0" applyFont="1" applyFill="1" applyBorder="1" applyAlignment="1" applyProtection="1">
      <alignment horizontal="center" vertical="center"/>
    </xf>
    <xf numFmtId="0" fontId="54" fillId="5" borderId="13" xfId="0" applyFont="1" applyFill="1" applyBorder="1" applyAlignment="1" applyProtection="1">
      <alignment horizontal="center" vertical="center"/>
    </xf>
    <xf numFmtId="0" fontId="54" fillId="5" borderId="16" xfId="0" applyFont="1" applyFill="1" applyBorder="1" applyAlignment="1" applyProtection="1">
      <alignment horizontal="center" vertical="center"/>
    </xf>
    <xf numFmtId="0" fontId="0" fillId="0" borderId="17" xfId="0" applyBorder="1" applyProtection="1"/>
    <xf numFmtId="0" fontId="0" fillId="0" borderId="21" xfId="0" applyBorder="1" applyProtection="1"/>
    <xf numFmtId="0" fontId="27" fillId="0" borderId="40" xfId="0" applyFont="1" applyBorder="1" applyAlignment="1" applyProtection="1">
      <alignment horizontal="left" vertical="center" wrapText="1"/>
    </xf>
    <xf numFmtId="0" fontId="27" fillId="0" borderId="41" xfId="0" applyFont="1" applyBorder="1" applyAlignment="1" applyProtection="1">
      <alignment horizontal="center" vertical="center" wrapText="1"/>
    </xf>
    <xf numFmtId="0" fontId="27" fillId="0" borderId="42" xfId="0" applyFont="1" applyBorder="1" applyAlignment="1" applyProtection="1">
      <alignment horizontal="center" vertical="center" wrapText="1"/>
    </xf>
    <xf numFmtId="0" fontId="41" fillId="4" borderId="25" xfId="0" applyFont="1" applyFill="1" applyBorder="1" applyAlignment="1" applyProtection="1">
      <alignment horizontal="left" vertical="center"/>
    </xf>
    <xf numFmtId="0" fontId="41" fillId="4" borderId="26" xfId="0" applyFont="1" applyFill="1" applyBorder="1" applyAlignment="1" applyProtection="1">
      <alignment horizontal="center" vertical="top" wrapText="1"/>
    </xf>
    <xf numFmtId="0" fontId="41" fillId="4" borderId="27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/>
    <xf numFmtId="4" fontId="2" fillId="0" borderId="35" xfId="0" applyNumberFormat="1" applyFont="1" applyFill="1" applyBorder="1" applyAlignment="1" applyProtection="1"/>
    <xf numFmtId="0" fontId="2" fillId="0" borderId="9" xfId="0" applyFont="1" applyFill="1" applyBorder="1" applyProtection="1"/>
    <xf numFmtId="0" fontId="2" fillId="0" borderId="9" xfId="0" applyFont="1" applyFill="1" applyBorder="1" applyAlignment="1" applyProtection="1">
      <alignment shrinkToFit="1"/>
    </xf>
    <xf numFmtId="4" fontId="2" fillId="0" borderId="1" xfId="0" applyNumberFormat="1" applyFont="1" applyFill="1" applyBorder="1" applyAlignment="1" applyProtection="1"/>
    <xf numFmtId="4" fontId="2" fillId="0" borderId="2" xfId="0" applyNumberFormat="1" applyFont="1" applyFill="1" applyBorder="1" applyAlignment="1" applyProtection="1"/>
    <xf numFmtId="0" fontId="49" fillId="0" borderId="37" xfId="0" applyFont="1" applyFill="1" applyBorder="1" applyAlignment="1" applyProtection="1">
      <alignment wrapText="1"/>
    </xf>
    <xf numFmtId="4" fontId="0" fillId="0" borderId="2" xfId="0" applyNumberFormat="1" applyFill="1" applyBorder="1" applyAlignment="1" applyProtection="1"/>
    <xf numFmtId="0" fontId="10" fillId="0" borderId="9" xfId="0" applyNumberFormat="1" applyFont="1" applyFill="1" applyBorder="1" applyAlignment="1" applyProtection="1"/>
    <xf numFmtId="0" fontId="10" fillId="0" borderId="3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horizontal="center"/>
    </xf>
    <xf numFmtId="4" fontId="10" fillId="0" borderId="18" xfId="0" applyNumberFormat="1" applyFont="1" applyBorder="1" applyAlignment="1" applyProtection="1">
      <alignment horizontal="center"/>
    </xf>
    <xf numFmtId="4" fontId="2" fillId="0" borderId="18" xfId="0" applyNumberFormat="1" applyFont="1" applyFill="1" applyBorder="1" applyAlignment="1" applyProtection="1"/>
    <xf numFmtId="4" fontId="2" fillId="0" borderId="39" xfId="0" applyNumberFormat="1" applyFont="1" applyFill="1" applyBorder="1" applyAlignment="1" applyProtection="1"/>
    <xf numFmtId="0" fontId="29" fillId="5" borderId="25" xfId="0" applyFont="1" applyFill="1" applyBorder="1" applyProtection="1"/>
    <xf numFmtId="0" fontId="0" fillId="5" borderId="26" xfId="0" applyFill="1" applyBorder="1" applyAlignment="1" applyProtection="1">
      <alignment horizontal="center"/>
    </xf>
    <xf numFmtId="4" fontId="0" fillId="5" borderId="52" xfId="0" applyNumberFormat="1" applyFill="1" applyBorder="1" applyAlignment="1" applyProtection="1">
      <alignment horizontal="center"/>
    </xf>
    <xf numFmtId="4" fontId="46" fillId="5" borderId="56" xfId="0" applyNumberFormat="1" applyFont="1" applyFill="1" applyBorder="1" applyAlignment="1" applyProtection="1"/>
    <xf numFmtId="4" fontId="0" fillId="0" borderId="11" xfId="0" applyNumberFormat="1" applyFill="1" applyBorder="1" applyAlignment="1" applyProtection="1">
      <alignment horizontal="center"/>
    </xf>
    <xf numFmtId="0" fontId="39" fillId="5" borderId="30" xfId="0" applyFont="1" applyFill="1" applyBorder="1" applyProtection="1"/>
    <xf numFmtId="0" fontId="0" fillId="5" borderId="31" xfId="0" applyFill="1" applyBorder="1" applyAlignment="1" applyProtection="1">
      <alignment horizontal="center"/>
    </xf>
    <xf numFmtId="4" fontId="0" fillId="5" borderId="31" xfId="0" applyNumberFormat="1" applyFill="1" applyBorder="1" applyAlignment="1" applyProtection="1">
      <alignment horizontal="center"/>
    </xf>
    <xf numFmtId="4" fontId="49" fillId="5" borderId="32" xfId="0" applyNumberFormat="1" applyFont="1" applyFill="1" applyBorder="1" applyAlignment="1" applyProtection="1">
      <alignment horizontal="center"/>
    </xf>
    <xf numFmtId="4" fontId="55" fillId="5" borderId="45" xfId="0" applyNumberFormat="1" applyFont="1" applyFill="1" applyBorder="1" applyAlignment="1" applyProtection="1"/>
    <xf numFmtId="0" fontId="56" fillId="0" borderId="0" xfId="0" applyFont="1" applyProtection="1"/>
    <xf numFmtId="2" fontId="55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31" fillId="0" borderId="23" xfId="0" applyFont="1" applyBorder="1" applyAlignment="1" applyProtection="1">
      <alignment horizontal="right" vertical="center" wrapText="1"/>
    </xf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horizontal="center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0" fontId="34" fillId="0" borderId="24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32" fillId="0" borderId="26" xfId="0" applyFont="1" applyFill="1" applyBorder="1" applyAlignment="1" applyProtection="1">
      <alignment horizontal="center" vertical="center" wrapText="1"/>
    </xf>
    <xf numFmtId="4" fontId="32" fillId="0" borderId="26" xfId="0" applyNumberFormat="1" applyFont="1" applyFill="1" applyBorder="1" applyAlignment="1" applyProtection="1">
      <alignment horizontal="center" vertical="center" wrapText="1"/>
    </xf>
    <xf numFmtId="4" fontId="32" fillId="0" borderId="27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</xf>
    <xf numFmtId="4" fontId="10" fillId="0" borderId="2" xfId="0" applyNumberFormat="1" applyFont="1" applyBorder="1" applyAlignment="1" applyProtection="1">
      <alignment horizontal="center" vertical="center" wrapText="1"/>
    </xf>
    <xf numFmtId="0" fontId="35" fillId="0" borderId="9" xfId="0" applyFont="1" applyBorder="1" applyAlignment="1" applyProtection="1">
      <alignment wrapText="1"/>
    </xf>
    <xf numFmtId="0" fontId="35" fillId="0" borderId="9" xfId="0" applyFont="1" applyBorder="1" applyProtection="1"/>
    <xf numFmtId="0" fontId="30" fillId="0" borderId="30" xfId="0" applyFont="1" applyFill="1" applyBorder="1" applyAlignment="1" applyProtection="1">
      <alignment horizontal="left" vertical="center" wrapText="1"/>
    </xf>
    <xf numFmtId="4" fontId="10" fillId="0" borderId="31" xfId="0" applyNumberFormat="1" applyFont="1" applyBorder="1" applyAlignment="1" applyProtection="1">
      <alignment horizontal="center" vertical="center" wrapText="1"/>
    </xf>
    <xf numFmtId="3" fontId="10" fillId="0" borderId="31" xfId="0" applyNumberFormat="1" applyFont="1" applyBorder="1" applyAlignment="1" applyProtection="1">
      <alignment horizontal="center" vertical="center" wrapText="1"/>
    </xf>
    <xf numFmtId="4" fontId="10" fillId="0" borderId="32" xfId="0" applyNumberFormat="1" applyFont="1" applyFill="1" applyBorder="1" applyAlignment="1" applyProtection="1">
      <alignment horizontal="center" vertical="center" wrapText="1"/>
    </xf>
    <xf numFmtId="4" fontId="27" fillId="0" borderId="5" xfId="0" applyNumberFormat="1" applyFont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left" vertical="center" wrapText="1"/>
    </xf>
    <xf numFmtId="0" fontId="29" fillId="0" borderId="13" xfId="0" applyFont="1" applyFill="1" applyBorder="1" applyAlignment="1" applyProtection="1">
      <alignment horizontal="left" vertical="center" wrapText="1"/>
    </xf>
    <xf numFmtId="0" fontId="29" fillId="0" borderId="43" xfId="0" applyFont="1" applyFill="1" applyBorder="1" applyAlignment="1" applyProtection="1">
      <alignment horizontal="left" vertical="center" wrapText="1"/>
    </xf>
    <xf numFmtId="4" fontId="30" fillId="0" borderId="42" xfId="0" applyNumberFormat="1" applyFont="1" applyBorder="1" applyAlignment="1" applyProtection="1">
      <alignment horizontal="center" vertical="center" wrapText="1"/>
    </xf>
    <xf numFmtId="165" fontId="6" fillId="6" borderId="1" xfId="0" applyNumberFormat="1" applyFont="1" applyFill="1" applyBorder="1" applyProtection="1">
      <protection locked="0"/>
    </xf>
    <xf numFmtId="165" fontId="6" fillId="6" borderId="49" xfId="0" applyNumberFormat="1" applyFont="1" applyFill="1" applyBorder="1" applyAlignment="1" applyProtection="1">
      <alignment horizontal="center"/>
      <protection locked="0"/>
    </xf>
    <xf numFmtId="165" fontId="6" fillId="6" borderId="36" xfId="0" applyNumberFormat="1" applyFont="1" applyFill="1" applyBorder="1" applyAlignment="1" applyProtection="1">
      <alignment horizontal="center"/>
      <protection locked="0"/>
    </xf>
    <xf numFmtId="165" fontId="6" fillId="6" borderId="4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4" fontId="19" fillId="0" borderId="26" xfId="0" applyNumberFormat="1" applyFont="1" applyFill="1" applyBorder="1" applyAlignment="1" applyProtection="1">
      <alignment horizontal="center" vertical="center" wrapText="1"/>
    </xf>
    <xf numFmtId="4" fontId="19" fillId="0" borderId="27" xfId="0" applyNumberFormat="1" applyFont="1" applyFill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vertical="center" wrapText="1"/>
    </xf>
    <xf numFmtId="4" fontId="20" fillId="0" borderId="2" xfId="0" applyNumberFormat="1" applyFont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left" vertical="center" wrapText="1"/>
    </xf>
    <xf numFmtId="4" fontId="20" fillId="0" borderId="31" xfId="0" applyNumberFormat="1" applyFont="1" applyBorder="1" applyAlignment="1" applyProtection="1">
      <alignment horizontal="center" vertical="center" wrapText="1"/>
    </xf>
    <xf numFmtId="3" fontId="20" fillId="0" borderId="31" xfId="0" applyNumberFormat="1" applyFont="1" applyBorder="1" applyAlignment="1" applyProtection="1">
      <alignment horizontal="center" vertical="center" wrapText="1"/>
    </xf>
    <xf numFmtId="4" fontId="20" fillId="0" borderId="32" xfId="0" applyNumberFormat="1" applyFont="1" applyFill="1" applyBorder="1" applyAlignment="1" applyProtection="1">
      <alignment horizontal="center" vertical="center" wrapText="1"/>
    </xf>
    <xf numFmtId="4" fontId="17" fillId="0" borderId="5" xfId="0" applyNumberFormat="1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 wrapText="1"/>
    </xf>
    <xf numFmtId="4" fontId="20" fillId="0" borderId="7" xfId="0" applyNumberFormat="1" applyFont="1" applyBorder="1" applyAlignment="1" applyProtection="1">
      <alignment horizontal="center" vertical="center" wrapText="1"/>
    </xf>
    <xf numFmtId="3" fontId="20" fillId="0" borderId="7" xfId="0" applyNumberFormat="1" applyFont="1" applyBorder="1" applyAlignment="1" applyProtection="1">
      <alignment horizontal="center" vertical="center" wrapText="1"/>
    </xf>
    <xf numFmtId="4" fontId="20" fillId="0" borderId="7" xfId="0" applyNumberFormat="1" applyFont="1" applyFill="1" applyBorder="1" applyAlignment="1" applyProtection="1">
      <alignment horizontal="center" vertical="center" wrapText="1"/>
    </xf>
    <xf numFmtId="4" fontId="20" fillId="0" borderId="8" xfId="0" applyNumberFormat="1" applyFont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31" xfId="0" applyFont="1" applyBorder="1" applyAlignment="1" applyProtection="1">
      <alignment horizontal="center" vertical="center" wrapText="1"/>
    </xf>
    <xf numFmtId="4" fontId="20" fillId="0" borderId="32" xfId="0" applyNumberFormat="1" applyFont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left" vertical="center" wrapText="1"/>
    </xf>
    <xf numFmtId="4" fontId="17" fillId="0" borderId="42" xfId="0" applyNumberFormat="1" applyFont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left" vertical="center" wrapText="1"/>
    </xf>
    <xf numFmtId="4" fontId="20" fillId="0" borderId="20" xfId="0" applyNumberFormat="1" applyFont="1" applyFill="1" applyBorder="1" applyAlignment="1" applyProtection="1">
      <alignment horizontal="center" vertical="center" wrapText="1"/>
    </xf>
    <xf numFmtId="4" fontId="20" fillId="0" borderId="11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4" fontId="11" fillId="0" borderId="2" xfId="0" applyNumberFormat="1" applyFont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3" fontId="20" fillId="0" borderId="15" xfId="0" applyNumberFormat="1" applyFont="1" applyBorder="1" applyAlignment="1" applyProtection="1">
      <alignment horizontal="center" vertical="center" wrapText="1"/>
    </xf>
    <xf numFmtId="4" fontId="20" fillId="0" borderId="15" xfId="0" applyNumberFormat="1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left" vertical="center" wrapText="1"/>
    </xf>
    <xf numFmtId="4" fontId="20" fillId="0" borderId="0" xfId="0" applyNumberFormat="1" applyFont="1" applyFill="1" applyBorder="1" applyAlignment="1" applyProtection="1">
      <alignment horizontal="center" vertical="center" wrapText="1"/>
    </xf>
    <xf numFmtId="4" fontId="20" fillId="0" borderId="21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22" fillId="0" borderId="0" xfId="0" applyFont="1" applyAlignment="1" applyProtection="1">
      <alignment horizontal="center" vertical="center" wrapText="1"/>
    </xf>
    <xf numFmtId="0" fontId="20" fillId="0" borderId="36" xfId="0" applyFont="1" applyBorder="1" applyAlignment="1" applyProtection="1">
      <alignment wrapText="1"/>
    </xf>
    <xf numFmtId="0" fontId="2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wrapText="1"/>
    </xf>
    <xf numFmtId="0" fontId="20" fillId="0" borderId="9" xfId="0" applyFont="1" applyFill="1" applyBorder="1" applyAlignment="1" applyProtection="1">
      <alignment vertical="center" wrapText="1"/>
    </xf>
    <xf numFmtId="0" fontId="20" fillId="0" borderId="28" xfId="0" applyFont="1" applyFill="1" applyBorder="1" applyAlignment="1" applyProtection="1">
      <alignment vertical="center" wrapText="1"/>
    </xf>
    <xf numFmtId="0" fontId="21" fillId="0" borderId="37" xfId="0" applyFont="1" applyBorder="1" applyAlignment="1" applyProtection="1">
      <alignment wrapText="1"/>
    </xf>
    <xf numFmtId="4" fontId="20" fillId="0" borderId="18" xfId="0" applyNumberFormat="1" applyFont="1" applyBorder="1" applyAlignment="1" applyProtection="1">
      <alignment horizontal="center" vertical="center" wrapText="1"/>
    </xf>
    <xf numFmtId="3" fontId="20" fillId="0" borderId="18" xfId="0" applyNumberFormat="1" applyFont="1" applyBorder="1" applyAlignment="1" applyProtection="1">
      <alignment horizontal="center" vertical="center" wrapText="1"/>
    </xf>
    <xf numFmtId="4" fontId="20" fillId="0" borderId="39" xfId="0" applyNumberFormat="1" applyFont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wrapText="1"/>
    </xf>
    <xf numFmtId="4" fontId="20" fillId="0" borderId="34" xfId="0" applyNumberFormat="1" applyFont="1" applyBorder="1" applyAlignment="1" applyProtection="1">
      <alignment horizontal="center" vertical="center" wrapText="1"/>
    </xf>
    <xf numFmtId="3" fontId="20" fillId="0" borderId="34" xfId="0" applyNumberFormat="1" applyFont="1" applyBorder="1" applyAlignment="1" applyProtection="1">
      <alignment horizontal="center" vertical="center" wrapText="1"/>
    </xf>
    <xf numFmtId="4" fontId="20" fillId="0" borderId="35" xfId="0" applyNumberFormat="1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wrapText="1"/>
    </xf>
    <xf numFmtId="0" fontId="22" fillId="0" borderId="9" xfId="0" applyFont="1" applyFill="1" applyBorder="1" applyAlignment="1" applyProtection="1">
      <alignment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left" vertical="center" wrapText="1"/>
    </xf>
    <xf numFmtId="0" fontId="22" fillId="0" borderId="9" xfId="0" applyFont="1" applyFill="1" applyBorder="1" applyAlignment="1" applyProtection="1">
      <alignment horizontal="left" vertical="center" wrapText="1"/>
    </xf>
    <xf numFmtId="0" fontId="22" fillId="0" borderId="14" xfId="0" applyFont="1" applyFill="1" applyBorder="1" applyAlignment="1" applyProtection="1">
      <alignment horizontal="left" vertical="center" wrapText="1"/>
    </xf>
    <xf numFmtId="4" fontId="20" fillId="0" borderId="5" xfId="0" applyNumberFormat="1" applyFont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left" vertical="center" wrapText="1"/>
    </xf>
    <xf numFmtId="0" fontId="14" fillId="0" borderId="44" xfId="0" applyFont="1" applyFill="1" applyBorder="1" applyAlignment="1" applyProtection="1">
      <alignment horizontal="left" vertical="center" wrapText="1"/>
    </xf>
    <xf numFmtId="4" fontId="17" fillId="0" borderId="45" xfId="0" applyNumberFormat="1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4" fontId="17" fillId="0" borderId="0" xfId="0" applyNumberFormat="1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26" fillId="0" borderId="55" xfId="25" applyFont="1" applyBorder="1" applyProtection="1"/>
    <xf numFmtId="0" fontId="6" fillId="0" borderId="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26" fillId="0" borderId="17" xfId="25" applyFont="1" applyBorder="1" applyProtection="1"/>
  </cellXfs>
  <cellStyles count="26">
    <cellStyle name="Excel Built-in Normal" xfId="25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6.bin"/><Relationship Id="rId7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7"/>
  <sheetViews>
    <sheetView tabSelected="1" workbookViewId="0">
      <selection activeCell="G29" sqref="G29"/>
    </sheetView>
  </sheetViews>
  <sheetFormatPr defaultRowHeight="15" x14ac:dyDescent="0.25"/>
  <cols>
    <col min="1" max="1" width="19.140625" style="137" customWidth="1"/>
    <col min="2" max="2" width="22.7109375" style="137" customWidth="1"/>
    <col min="3" max="16384" width="9.140625" style="137"/>
  </cols>
  <sheetData>
    <row r="2" spans="1:2" x14ac:dyDescent="0.25">
      <c r="A2" s="136" t="s">
        <v>373</v>
      </c>
    </row>
    <row r="3" spans="1:2" x14ac:dyDescent="0.25">
      <c r="A3" s="138" t="s">
        <v>342</v>
      </c>
      <c r="B3" s="139">
        <f>'PS1'!$F$24</f>
        <v>0</v>
      </c>
    </row>
    <row r="4" spans="1:2" x14ac:dyDescent="0.25">
      <c r="A4" s="138" t="s">
        <v>344</v>
      </c>
      <c r="B4" s="139">
        <f>'PS2'!$F$20</f>
        <v>0</v>
      </c>
    </row>
    <row r="5" spans="1:2" x14ac:dyDescent="0.25">
      <c r="A5" s="138" t="s">
        <v>345</v>
      </c>
      <c r="B5" s="139">
        <f>'PS3'!$F$16</f>
        <v>0</v>
      </c>
    </row>
    <row r="6" spans="1:2" x14ac:dyDescent="0.25">
      <c r="A6" s="138" t="s">
        <v>346</v>
      </c>
      <c r="B6" s="139">
        <f>'PS4'!$F$19</f>
        <v>0</v>
      </c>
    </row>
    <row r="7" spans="1:2" x14ac:dyDescent="0.25">
      <c r="A7" s="138" t="s">
        <v>347</v>
      </c>
      <c r="B7" s="139">
        <f>'PS5'!$F$17</f>
        <v>0</v>
      </c>
    </row>
    <row r="8" spans="1:2" x14ac:dyDescent="0.25">
      <c r="A8" s="138" t="s">
        <v>348</v>
      </c>
      <c r="B8" s="139">
        <f>'PS6'!$F$18</f>
        <v>0</v>
      </c>
    </row>
    <row r="9" spans="1:2" x14ac:dyDescent="0.25">
      <c r="A9" s="138" t="s">
        <v>349</v>
      </c>
      <c r="B9" s="139">
        <f>'PS7'!$F$11</f>
        <v>0</v>
      </c>
    </row>
    <row r="10" spans="1:2" x14ac:dyDescent="0.25">
      <c r="A10" s="138" t="s">
        <v>350</v>
      </c>
      <c r="B10" s="139">
        <f>'PS8'!$F$20</f>
        <v>0</v>
      </c>
    </row>
    <row r="11" spans="1:2" x14ac:dyDescent="0.25">
      <c r="A11" s="138" t="s">
        <v>351</v>
      </c>
      <c r="B11" s="139">
        <f>'PS9'!$F$15</f>
        <v>0</v>
      </c>
    </row>
    <row r="12" spans="1:2" x14ac:dyDescent="0.25">
      <c r="A12" s="138" t="s">
        <v>352</v>
      </c>
      <c r="B12" s="139">
        <f>'PS10'!$F$14</f>
        <v>0</v>
      </c>
    </row>
    <row r="13" spans="1:2" x14ac:dyDescent="0.25">
      <c r="A13" s="138" t="s">
        <v>353</v>
      </c>
      <c r="B13" s="139" t="s">
        <v>135</v>
      </c>
    </row>
    <row r="14" spans="1:2" x14ac:dyDescent="0.25">
      <c r="A14" s="138" t="s">
        <v>354</v>
      </c>
      <c r="B14" s="139">
        <f>'PS12'!$F$15</f>
        <v>0</v>
      </c>
    </row>
    <row r="15" spans="1:2" x14ac:dyDescent="0.25">
      <c r="A15" s="138" t="s">
        <v>355</v>
      </c>
      <c r="B15" s="139">
        <f>'PS13'!$F$14</f>
        <v>0</v>
      </c>
    </row>
    <row r="16" spans="1:2" x14ac:dyDescent="0.25">
      <c r="A16" s="138" t="s">
        <v>356</v>
      </c>
      <c r="B16" s="139">
        <f>'PS14'!$F$15</f>
        <v>0</v>
      </c>
    </row>
    <row r="17" spans="1:2" x14ac:dyDescent="0.25">
      <c r="A17" s="138" t="s">
        <v>357</v>
      </c>
      <c r="B17" s="139">
        <f>'PS15'!$F$28</f>
        <v>0</v>
      </c>
    </row>
    <row r="18" spans="1:2" x14ac:dyDescent="0.25">
      <c r="A18" s="138" t="s">
        <v>358</v>
      </c>
      <c r="B18" s="139">
        <f>'PS16'!$F$15</f>
        <v>0</v>
      </c>
    </row>
    <row r="19" spans="1:2" x14ac:dyDescent="0.25">
      <c r="A19" s="138" t="s">
        <v>359</v>
      </c>
      <c r="B19" s="139">
        <f>Tab.17a!$F$113</f>
        <v>0</v>
      </c>
    </row>
    <row r="20" spans="1:2" x14ac:dyDescent="0.25">
      <c r="A20" s="138" t="s">
        <v>360</v>
      </c>
      <c r="B20" s="139">
        <f>Tab.17b!$G$62</f>
        <v>0</v>
      </c>
    </row>
    <row r="21" spans="1:2" x14ac:dyDescent="0.25">
      <c r="A21" s="138" t="s">
        <v>361</v>
      </c>
      <c r="B21" s="139">
        <f>Tab.17c!$G$16</f>
        <v>0</v>
      </c>
    </row>
    <row r="22" spans="1:2" x14ac:dyDescent="0.25">
      <c r="A22" s="138" t="s">
        <v>362</v>
      </c>
      <c r="B22" s="139">
        <f>Tab.18!$F$17</f>
        <v>0</v>
      </c>
    </row>
    <row r="23" spans="1:2" x14ac:dyDescent="0.25">
      <c r="A23" s="138" t="s">
        <v>363</v>
      </c>
      <c r="B23" s="139">
        <f>Tab.19!$I$33</f>
        <v>0</v>
      </c>
    </row>
    <row r="24" spans="1:2" x14ac:dyDescent="0.25">
      <c r="A24" s="138" t="s">
        <v>364</v>
      </c>
      <c r="B24" s="139">
        <f>Tab.20!$F$11</f>
        <v>0</v>
      </c>
    </row>
    <row r="25" spans="1:2" x14ac:dyDescent="0.25">
      <c r="A25" s="138" t="s">
        <v>365</v>
      </c>
      <c r="B25" s="139">
        <f>Tab.21!$F$25</f>
        <v>0</v>
      </c>
    </row>
    <row r="26" spans="1:2" x14ac:dyDescent="0.25">
      <c r="A26" s="138" t="s">
        <v>366</v>
      </c>
      <c r="B26" s="139">
        <f>Tab.22!$F$29</f>
        <v>0</v>
      </c>
    </row>
    <row r="27" spans="1:2" x14ac:dyDescent="0.25">
      <c r="A27" s="138" t="s">
        <v>367</v>
      </c>
      <c r="B27" s="139">
        <f>Tab.23!$F$12</f>
        <v>0</v>
      </c>
    </row>
    <row r="28" spans="1:2" x14ac:dyDescent="0.25">
      <c r="A28" s="138" t="s">
        <v>368</v>
      </c>
      <c r="B28" s="139">
        <f>Tab.24!$F$13</f>
        <v>0</v>
      </c>
    </row>
    <row r="29" spans="1:2" x14ac:dyDescent="0.25">
      <c r="A29" s="138" t="s">
        <v>369</v>
      </c>
      <c r="B29" s="139">
        <f>Tab.25!$F$8</f>
        <v>0</v>
      </c>
    </row>
    <row r="30" spans="1:2" x14ac:dyDescent="0.25">
      <c r="A30" s="138" t="s">
        <v>370</v>
      </c>
      <c r="B30" s="139">
        <f>Tab.26!$F$15</f>
        <v>0</v>
      </c>
    </row>
    <row r="31" spans="1:2" x14ac:dyDescent="0.25">
      <c r="A31" s="138" t="s">
        <v>374</v>
      </c>
      <c r="B31" s="139">
        <f>Tab.27!$F$14</f>
        <v>0</v>
      </c>
    </row>
    <row r="32" spans="1:2" x14ac:dyDescent="0.25">
      <c r="A32" s="140" t="s">
        <v>371</v>
      </c>
      <c r="B32" s="139">
        <f>Tab.28!$F$8</f>
        <v>0</v>
      </c>
    </row>
    <row r="33" spans="1:2" x14ac:dyDescent="0.25">
      <c r="A33" s="140" t="s">
        <v>375</v>
      </c>
      <c r="B33" s="139">
        <f>Tab.29!$F$15</f>
        <v>0</v>
      </c>
    </row>
    <row r="34" spans="1:2" x14ac:dyDescent="0.25">
      <c r="B34" s="141"/>
    </row>
    <row r="35" spans="1:2" x14ac:dyDescent="0.25">
      <c r="A35" s="142" t="s">
        <v>372</v>
      </c>
      <c r="B35" s="143">
        <f>SUM(B3:B33)</f>
        <v>0</v>
      </c>
    </row>
    <row r="37" spans="1:2" x14ac:dyDescent="0.25">
      <c r="A37" s="144" t="s">
        <v>343</v>
      </c>
    </row>
  </sheetData>
  <sheetProtection password="CC06" sheet="1" objects="1" scenarios="1"/>
  <customSheetViews>
    <customSheetView guid="{AECB77CF-A31F-44C4-987C-D7CD447B9A8E}">
      <selection activeCell="D36" sqref="D36"/>
      <pageMargins left="0.7" right="0.7" top="0.78740157499999996" bottom="0.78740157499999996" header="0.3" footer="0.3"/>
    </customSheetView>
    <customSheetView guid="{5F03A7CB-177A-4F31-8D7F-DD6ED45818EC}" topLeftCell="A22">
      <selection activeCell="D36" sqref="D36"/>
      <pageMargins left="0.7" right="0.7" top="0.78740157499999996" bottom="0.78740157499999996" header="0.3" footer="0.3"/>
    </customSheetView>
    <customSheetView guid="{30CB0D2E-9737-4072-963C-15C3048E4D99}">
      <selection activeCell="D36" sqref="D36"/>
      <pageMargins left="0.7" right="0.7" top="0.78740157499999996" bottom="0.78740157499999996" header="0.3" footer="0.3"/>
    </customSheetView>
    <customSheetView guid="{50EBF08D-5140-40C0-BBED-7B4626B479EC}" showPageBreaks="1">
      <selection activeCell="A39" sqref="A39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="90" zoomScaleNormal="100" workbookViewId="0">
      <selection activeCell="E21" sqref="E21:E22"/>
    </sheetView>
  </sheetViews>
  <sheetFormatPr defaultRowHeight="15" x14ac:dyDescent="0.25"/>
  <cols>
    <col min="1" max="1" width="2.85546875" customWidth="1"/>
    <col min="2" max="2" width="121.140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0</v>
      </c>
      <c r="G1" s="1"/>
      <c r="H1" s="1"/>
      <c r="I1" s="1"/>
      <c r="J1" s="1"/>
    </row>
    <row r="2" spans="2:10" ht="20.25" x14ac:dyDescent="0.3">
      <c r="B2" s="112" t="s">
        <v>1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377</v>
      </c>
      <c r="C6" s="6" t="s">
        <v>9</v>
      </c>
      <c r="D6" s="6">
        <v>1</v>
      </c>
      <c r="E6" s="14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378</v>
      </c>
      <c r="C7" s="6" t="s">
        <v>9</v>
      </c>
      <c r="D7" s="6">
        <v>1</v>
      </c>
      <c r="E7" s="145"/>
      <c r="F7" s="12">
        <f>D7*E7*2</f>
        <v>0</v>
      </c>
      <c r="G7" s="1"/>
      <c r="H7" s="1"/>
      <c r="I7" s="1"/>
      <c r="J7" s="1"/>
    </row>
    <row r="8" spans="2:10" x14ac:dyDescent="0.25">
      <c r="B8" s="11" t="s">
        <v>379</v>
      </c>
      <c r="C8" s="6" t="s">
        <v>9</v>
      </c>
      <c r="D8" s="6">
        <v>0.33</v>
      </c>
      <c r="E8" s="145"/>
      <c r="F8" s="12">
        <f t="shared" ref="F8:F18" si="0">D8*E8*4</f>
        <v>0</v>
      </c>
      <c r="G8" s="1"/>
      <c r="H8" s="1"/>
      <c r="I8" s="1"/>
      <c r="J8" s="1"/>
    </row>
    <row r="9" spans="2:10" x14ac:dyDescent="0.25">
      <c r="B9" s="11" t="s">
        <v>380</v>
      </c>
      <c r="C9" s="6" t="s">
        <v>9</v>
      </c>
      <c r="D9" s="6">
        <v>12</v>
      </c>
      <c r="E9" s="145"/>
      <c r="F9" s="12">
        <f t="shared" ref="F9" si="1">D9*E9*4</f>
        <v>0</v>
      </c>
      <c r="G9" s="1"/>
      <c r="H9" s="1"/>
      <c r="I9" s="1"/>
      <c r="J9" s="1"/>
    </row>
    <row r="10" spans="2:10" x14ac:dyDescent="0.25">
      <c r="B10" s="11" t="s">
        <v>381</v>
      </c>
      <c r="C10" s="6" t="s">
        <v>332</v>
      </c>
      <c r="D10" s="6">
        <v>1</v>
      </c>
      <c r="E10" s="145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382</v>
      </c>
      <c r="C11" s="6" t="s">
        <v>332</v>
      </c>
      <c r="D11" s="6">
        <v>0.2</v>
      </c>
      <c r="E11" s="145"/>
      <c r="F11" s="12">
        <f t="shared" si="0"/>
        <v>0</v>
      </c>
      <c r="G11" s="1"/>
      <c r="H11" s="1"/>
      <c r="I11" s="1"/>
      <c r="J11" s="1"/>
    </row>
    <row r="12" spans="2:10" x14ac:dyDescent="0.25">
      <c r="B12" s="11" t="s">
        <v>383</v>
      </c>
      <c r="C12" s="6" t="s">
        <v>332</v>
      </c>
      <c r="D12" s="6">
        <v>0.11</v>
      </c>
      <c r="E12" s="145"/>
      <c r="F12" s="12">
        <f t="shared" si="0"/>
        <v>0</v>
      </c>
      <c r="G12" s="1"/>
      <c r="H12" s="1"/>
      <c r="I12" s="1"/>
      <c r="J12" s="1"/>
    </row>
    <row r="13" spans="2:10" x14ac:dyDescent="0.25">
      <c r="B13" s="11" t="s">
        <v>468</v>
      </c>
      <c r="C13" s="6" t="s">
        <v>9</v>
      </c>
      <c r="D13" s="6">
        <v>0.2</v>
      </c>
      <c r="E13" s="145"/>
      <c r="F13" s="12">
        <f t="shared" si="0"/>
        <v>0</v>
      </c>
      <c r="G13" s="1"/>
      <c r="H13" s="1"/>
      <c r="I13" s="1"/>
      <c r="J13" s="1"/>
    </row>
    <row r="14" spans="2:10" x14ac:dyDescent="0.25">
      <c r="B14" s="11" t="s">
        <v>384</v>
      </c>
      <c r="C14" s="6" t="s">
        <v>9</v>
      </c>
      <c r="D14" s="6">
        <v>1</v>
      </c>
      <c r="E14" s="145"/>
      <c r="F14" s="12">
        <f t="shared" si="0"/>
        <v>0</v>
      </c>
      <c r="G14" s="1"/>
      <c r="H14" s="1"/>
      <c r="I14" s="1"/>
      <c r="J14" s="1"/>
    </row>
    <row r="15" spans="2:10" x14ac:dyDescent="0.25">
      <c r="B15" s="11" t="s">
        <v>320</v>
      </c>
      <c r="C15" s="6" t="s">
        <v>9</v>
      </c>
      <c r="D15" s="6">
        <v>1</v>
      </c>
      <c r="E15" s="145"/>
      <c r="F15" s="12">
        <f t="shared" si="0"/>
        <v>0</v>
      </c>
      <c r="G15" s="1"/>
      <c r="H15" s="1"/>
      <c r="I15" s="1"/>
      <c r="J15" s="1"/>
    </row>
    <row r="16" spans="2:10" x14ac:dyDescent="0.25">
      <c r="B16" s="11" t="s">
        <v>385</v>
      </c>
      <c r="C16" s="6" t="s">
        <v>9</v>
      </c>
      <c r="D16" s="6">
        <v>0.5</v>
      </c>
      <c r="E16" s="145"/>
      <c r="F16" s="12">
        <f t="shared" si="0"/>
        <v>0</v>
      </c>
      <c r="G16" s="1"/>
      <c r="H16" s="1"/>
      <c r="I16" s="1"/>
      <c r="J16" s="1"/>
    </row>
    <row r="17" spans="2:10" x14ac:dyDescent="0.25">
      <c r="B17" s="11" t="s">
        <v>446</v>
      </c>
      <c r="C17" s="6" t="s">
        <v>11</v>
      </c>
      <c r="D17" s="6">
        <v>40</v>
      </c>
      <c r="E17" s="145"/>
      <c r="F17" s="12">
        <f t="shared" si="0"/>
        <v>0</v>
      </c>
      <c r="G17" s="1"/>
      <c r="H17" s="1"/>
      <c r="I17" s="1"/>
      <c r="J17" s="1"/>
    </row>
    <row r="18" spans="2:10" x14ac:dyDescent="0.25">
      <c r="B18" s="11" t="s">
        <v>447</v>
      </c>
      <c r="C18" s="6" t="s">
        <v>11</v>
      </c>
      <c r="D18" s="6">
        <v>15</v>
      </c>
      <c r="E18" s="145"/>
      <c r="F18" s="12">
        <f t="shared" si="0"/>
        <v>0</v>
      </c>
      <c r="G18" s="1"/>
      <c r="H18" s="1"/>
      <c r="I18" s="1"/>
      <c r="J18" s="1"/>
    </row>
    <row r="19" spans="2:10" ht="15.75" thickBot="1" x14ac:dyDescent="0.3">
      <c r="B19" s="13" t="s">
        <v>12</v>
      </c>
      <c r="C19" s="14"/>
      <c r="D19" s="14"/>
      <c r="E19" s="97"/>
      <c r="F19" s="19">
        <f>SUM(F6:F18)</f>
        <v>0</v>
      </c>
      <c r="G19" s="1"/>
      <c r="H19" s="1"/>
      <c r="I19" s="1"/>
      <c r="J19" s="1"/>
    </row>
    <row r="20" spans="2:10" ht="18.75" x14ac:dyDescent="0.3">
      <c r="B20" s="8" t="s">
        <v>16</v>
      </c>
      <c r="C20" s="9"/>
      <c r="D20" s="9"/>
      <c r="E20" s="98"/>
      <c r="F20" s="24"/>
      <c r="G20" s="1"/>
      <c r="H20" s="1"/>
      <c r="I20" s="1"/>
      <c r="J20" s="1"/>
    </row>
    <row r="21" spans="2:10" x14ac:dyDescent="0.25">
      <c r="B21" s="11" t="s">
        <v>449</v>
      </c>
      <c r="C21" s="6" t="s">
        <v>13</v>
      </c>
      <c r="D21" s="6">
        <v>10</v>
      </c>
      <c r="E21" s="145"/>
      <c r="F21" s="12">
        <f>D21*E21*4</f>
        <v>0</v>
      </c>
      <c r="G21" s="1"/>
      <c r="H21" s="1"/>
      <c r="I21" s="1"/>
      <c r="J21" s="1"/>
    </row>
    <row r="22" spans="2:10" x14ac:dyDescent="0.25">
      <c r="B22" s="11" t="s">
        <v>448</v>
      </c>
      <c r="C22" s="6" t="s">
        <v>13</v>
      </c>
      <c r="D22" s="7">
        <v>2</v>
      </c>
      <c r="E22" s="146"/>
      <c r="F22" s="12">
        <f>D22*E22*4</f>
        <v>0</v>
      </c>
      <c r="G22" s="1"/>
      <c r="H22" s="1"/>
      <c r="I22" s="1"/>
      <c r="J22" s="1"/>
    </row>
    <row r="23" spans="2:10" ht="15.75" thickBot="1" x14ac:dyDescent="0.3">
      <c r="B23" s="13" t="s">
        <v>17</v>
      </c>
      <c r="C23" s="14"/>
      <c r="D23" s="14"/>
      <c r="E23" s="97"/>
      <c r="F23" s="19">
        <f>SUM(F21:F22)</f>
        <v>0</v>
      </c>
      <c r="G23" s="1"/>
      <c r="H23" s="1"/>
      <c r="I23" s="1"/>
      <c r="J23" s="1"/>
    </row>
    <row r="24" spans="2:10" ht="19.5" thickBot="1" x14ac:dyDescent="0.35">
      <c r="B24" s="16" t="s">
        <v>300</v>
      </c>
      <c r="C24" s="17"/>
      <c r="D24" s="17"/>
      <c r="E24" s="99"/>
      <c r="F24" s="18">
        <f>SUM(F23,F19)</f>
        <v>0</v>
      </c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89" t="s">
        <v>376</v>
      </c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48"/>
    </row>
  </sheetData>
  <sheetProtection password="CC06" sheet="1" objects="1" scenarios="1"/>
  <customSheetViews>
    <customSheetView guid="{AECB77CF-A31F-44C4-987C-D7CD447B9A8E}" scale="90">
      <selection activeCell="E10" sqref="E10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scale="90">
      <selection activeCell="F23" sqref="F23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scale="90">
      <selection activeCell="B24" sqref="B24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scale="90">
      <selection activeCell="B19" sqref="B19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 scale="90">
      <selection activeCell="F8" sqref="F8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 scale="90">
      <selection activeCell="F6" sqref="F6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scale="90">
      <selection activeCell="B14" sqref="B14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 showRuler="0">
      <selection activeCell="E14" sqref="E14"/>
      <pageMargins left="0.7" right="0.7" top="0.78740157499999996" bottom="0.78740157499999996" header="0.3" footer="0.3"/>
      <pageSetup paperSize="9" scale="72" orientation="landscape" r:id="rId8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zoomScale="90" zoomScaleNormal="100" workbookViewId="0">
      <selection activeCell="E17" sqref="E17:E18"/>
    </sheetView>
  </sheetViews>
  <sheetFormatPr defaultRowHeight="15" x14ac:dyDescent="0.25"/>
  <cols>
    <col min="1" max="1" width="2.85546875" customWidth="1"/>
    <col min="2" max="2" width="120.28515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19</v>
      </c>
      <c r="G1" s="1"/>
      <c r="H1" s="1"/>
      <c r="I1" s="1"/>
      <c r="J1" s="1"/>
    </row>
    <row r="2" spans="2:10" ht="20.25" x14ac:dyDescent="0.3">
      <c r="B2" s="112" t="s">
        <v>18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386</v>
      </c>
      <c r="C6" s="6" t="s">
        <v>9</v>
      </c>
      <c r="D6" s="6">
        <v>1</v>
      </c>
      <c r="E6" s="145"/>
      <c r="F6" s="12">
        <f t="shared" ref="F6:F14" si="0">D6*E6*4</f>
        <v>0</v>
      </c>
      <c r="G6" s="1"/>
      <c r="H6" s="1"/>
      <c r="I6" s="1"/>
      <c r="J6" s="1"/>
    </row>
    <row r="7" spans="2:10" x14ac:dyDescent="0.25">
      <c r="B7" s="11" t="s">
        <v>387</v>
      </c>
      <c r="C7" s="6" t="s">
        <v>9</v>
      </c>
      <c r="D7" s="6">
        <v>0.5</v>
      </c>
      <c r="E7" s="145"/>
      <c r="F7" s="12">
        <f t="shared" si="0"/>
        <v>0</v>
      </c>
      <c r="G7" s="1"/>
      <c r="H7" s="1"/>
      <c r="I7" s="1"/>
      <c r="J7" s="1"/>
    </row>
    <row r="8" spans="2:10" x14ac:dyDescent="0.25">
      <c r="B8" s="11" t="s">
        <v>388</v>
      </c>
      <c r="C8" s="6" t="s">
        <v>9</v>
      </c>
      <c r="D8" s="6">
        <v>1</v>
      </c>
      <c r="E8" s="145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389</v>
      </c>
      <c r="C9" s="6" t="s">
        <v>9</v>
      </c>
      <c r="D9" s="6">
        <v>6</v>
      </c>
      <c r="E9" s="145"/>
      <c r="F9" s="12">
        <f t="shared" si="0"/>
        <v>0</v>
      </c>
      <c r="G9" s="1"/>
      <c r="H9" s="1"/>
      <c r="I9" s="1"/>
      <c r="J9" s="1"/>
    </row>
    <row r="10" spans="2:10" x14ac:dyDescent="0.25">
      <c r="B10" s="11" t="s">
        <v>390</v>
      </c>
      <c r="C10" s="6" t="s">
        <v>9</v>
      </c>
      <c r="D10" s="6">
        <v>0.2</v>
      </c>
      <c r="E10" s="145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391</v>
      </c>
      <c r="C11" s="6" t="s">
        <v>9</v>
      </c>
      <c r="D11" s="6">
        <v>1</v>
      </c>
      <c r="E11" s="145"/>
      <c r="F11" s="12">
        <f t="shared" si="0"/>
        <v>0</v>
      </c>
      <c r="G11" s="1"/>
      <c r="H11" s="1"/>
      <c r="I11" s="1"/>
      <c r="J11" s="1"/>
    </row>
    <row r="12" spans="2:10" x14ac:dyDescent="0.25">
      <c r="B12" s="11" t="s">
        <v>320</v>
      </c>
      <c r="C12" s="6" t="s">
        <v>9</v>
      </c>
      <c r="D12" s="6">
        <v>1</v>
      </c>
      <c r="E12" s="145"/>
      <c r="F12" s="12">
        <f t="shared" si="0"/>
        <v>0</v>
      </c>
      <c r="G12" s="1"/>
      <c r="H12" s="1"/>
      <c r="I12" s="1"/>
      <c r="J12" s="1"/>
    </row>
    <row r="13" spans="2:10" x14ac:dyDescent="0.25">
      <c r="B13" s="11" t="s">
        <v>446</v>
      </c>
      <c r="C13" s="6" t="s">
        <v>11</v>
      </c>
      <c r="D13" s="6">
        <v>40</v>
      </c>
      <c r="E13" s="145"/>
      <c r="F13" s="12">
        <f t="shared" si="0"/>
        <v>0</v>
      </c>
      <c r="G13" s="1"/>
      <c r="H13" s="1"/>
      <c r="I13" s="1"/>
      <c r="J13" s="1"/>
    </row>
    <row r="14" spans="2:10" x14ac:dyDescent="0.25">
      <c r="B14" s="11" t="s">
        <v>447</v>
      </c>
      <c r="C14" s="6" t="s">
        <v>11</v>
      </c>
      <c r="D14" s="6">
        <v>10</v>
      </c>
      <c r="E14" s="145"/>
      <c r="F14" s="12">
        <f t="shared" si="0"/>
        <v>0</v>
      </c>
      <c r="G14" s="1"/>
      <c r="H14" s="1"/>
      <c r="I14" s="1"/>
      <c r="J14" s="1"/>
    </row>
    <row r="15" spans="2:10" ht="15.75" thickBot="1" x14ac:dyDescent="0.3">
      <c r="B15" s="22" t="s">
        <v>12</v>
      </c>
      <c r="C15" s="7"/>
      <c r="D15" s="7"/>
      <c r="E15" s="100"/>
      <c r="F15" s="23">
        <f>SUM(F6:F14)</f>
        <v>0</v>
      </c>
      <c r="G15" s="1"/>
      <c r="H15" s="1"/>
      <c r="I15" s="1"/>
      <c r="J15" s="1"/>
    </row>
    <row r="16" spans="2:10" ht="18.75" x14ac:dyDescent="0.3">
      <c r="B16" s="8" t="s">
        <v>16</v>
      </c>
      <c r="C16" s="9"/>
      <c r="D16" s="9"/>
      <c r="E16" s="98"/>
      <c r="F16" s="24"/>
      <c r="G16" s="1"/>
      <c r="H16" s="1"/>
      <c r="I16" s="1"/>
      <c r="J16" s="1"/>
    </row>
    <row r="17" spans="2:10" x14ac:dyDescent="0.25">
      <c r="B17" s="11" t="s">
        <v>449</v>
      </c>
      <c r="C17" s="6" t="s">
        <v>13</v>
      </c>
      <c r="D17" s="6">
        <v>10</v>
      </c>
      <c r="E17" s="145"/>
      <c r="F17" s="12">
        <f>D17*E17*4</f>
        <v>0</v>
      </c>
      <c r="G17" s="1"/>
      <c r="H17" s="1"/>
      <c r="I17" s="1"/>
      <c r="J17" s="1"/>
    </row>
    <row r="18" spans="2:10" x14ac:dyDescent="0.25">
      <c r="B18" s="11" t="s">
        <v>448</v>
      </c>
      <c r="C18" s="6" t="s">
        <v>13</v>
      </c>
      <c r="D18" s="7">
        <v>2</v>
      </c>
      <c r="E18" s="146"/>
      <c r="F18" s="12">
        <f>D18*E18*4</f>
        <v>0</v>
      </c>
      <c r="G18" s="1"/>
      <c r="H18" s="1"/>
      <c r="I18" s="1"/>
      <c r="J18" s="1"/>
    </row>
    <row r="19" spans="2:10" ht="15.75" thickBot="1" x14ac:dyDescent="0.3">
      <c r="B19" s="13" t="s">
        <v>17</v>
      </c>
      <c r="C19" s="14"/>
      <c r="D19" s="14"/>
      <c r="E19" s="97"/>
      <c r="F19" s="19">
        <f>SUM(F17:F18)</f>
        <v>0</v>
      </c>
      <c r="G19" s="1"/>
      <c r="H19" s="1"/>
      <c r="I19" s="1"/>
      <c r="J19" s="1"/>
    </row>
    <row r="20" spans="2:10" ht="19.5" thickBot="1" x14ac:dyDescent="0.35">
      <c r="B20" s="16" t="s">
        <v>300</v>
      </c>
      <c r="C20" s="17"/>
      <c r="D20" s="17"/>
      <c r="E20" s="99"/>
      <c r="F20" s="18">
        <f>SUM(F19,F15)</f>
        <v>0</v>
      </c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88"/>
      <c r="G21" s="1"/>
      <c r="H21" s="1"/>
      <c r="I21" s="1"/>
      <c r="J21" s="1"/>
    </row>
    <row r="22" spans="2:10" x14ac:dyDescent="0.25">
      <c r="B22" s="89" t="s">
        <v>376</v>
      </c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</sheetData>
  <sheetProtection password="CC06" sheet="1" objects="1" scenarios="1"/>
  <customSheetViews>
    <customSheetView guid="{AECB77CF-A31F-44C4-987C-D7CD447B9A8E}" scale="90">
      <selection activeCell="E9" sqref="E9"/>
      <pageMargins left="0.7" right="0.7" top="0.78740157499999996" bottom="0.78740157499999996" header="0.3" footer="0.3"/>
    </customSheetView>
    <customSheetView guid="{5F03A7CB-177A-4F31-8D7F-DD6ED45818EC}" scale="90">
      <selection activeCell="F20" sqref="F20"/>
      <pageMargins left="0.7" right="0.7" top="0.78740157499999996" bottom="0.78740157499999996" header="0.3" footer="0.3"/>
    </customSheetView>
    <customSheetView guid="{9FDF6A1F-9F86-4B19-9796-42FFA98E9863}" scale="90">
      <selection activeCell="B21" sqref="B21"/>
      <pageMargins left="0.7" right="0.7" top="0.78740157499999996" bottom="0.78740157499999996" header="0.3" footer="0.3"/>
    </customSheetView>
    <customSheetView guid="{894DB203-3DB2-43DD-83ED-B63D818B57C9}" scale="90">
      <selection activeCell="B19" sqref="B19"/>
      <pageMargins left="0.7" right="0.7" top="0.78740157499999996" bottom="0.78740157499999996" header="0.3" footer="0.3"/>
    </customSheetView>
    <customSheetView guid="{0D0DF350-75BD-4FC3-8F0B-32BB4583BBFA}" scale="90">
      <selection activeCell="F13" sqref="F13"/>
      <pageMargins left="0.7" right="0.7" top="0.78740157499999996" bottom="0.78740157499999996" header="0.3" footer="0.3"/>
    </customSheetView>
    <customSheetView guid="{515245E8-FA6D-4760-8F8C-DC1AAB368624}" scale="90">
      <selection activeCell="B15" sqref="B15"/>
      <pageMargins left="0.7" right="0.7" top="0.78740157499999996" bottom="0.78740157499999996" header="0.3" footer="0.3"/>
    </customSheetView>
    <customSheetView guid="{30CB0D2E-9737-4072-963C-15C3048E4D99}" scale="90">
      <selection activeCell="B10" sqref="B10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4" sqref="B24"/>
      <pageMargins left="0.7" right="0.7" top="0.78740157499999996" bottom="0.78740157499999996" header="0.3" footer="0.3"/>
      <pageSetup paperSize="9" scale="72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zoomScale="90" zoomScaleNormal="100" workbookViewId="0">
      <selection activeCell="E13" sqref="E13:E14"/>
    </sheetView>
  </sheetViews>
  <sheetFormatPr defaultRowHeight="15" x14ac:dyDescent="0.25"/>
  <cols>
    <col min="1" max="1" width="2.85546875" customWidth="1"/>
    <col min="2" max="2" width="118.5703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22</v>
      </c>
      <c r="G1" s="1"/>
      <c r="H1" s="1"/>
      <c r="I1" s="1"/>
      <c r="J1" s="1"/>
    </row>
    <row r="2" spans="2:10" ht="20.25" x14ac:dyDescent="0.3">
      <c r="B2" s="112" t="s">
        <v>21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466</v>
      </c>
      <c r="C6" s="6" t="s">
        <v>9</v>
      </c>
      <c r="D6" s="6">
        <v>1</v>
      </c>
      <c r="E6" s="14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457</v>
      </c>
      <c r="C7" s="6" t="s">
        <v>9</v>
      </c>
      <c r="D7" s="6">
        <v>1</v>
      </c>
      <c r="E7" s="145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467</v>
      </c>
      <c r="C8" s="6" t="s">
        <v>9</v>
      </c>
      <c r="D8" s="6">
        <v>1</v>
      </c>
      <c r="E8" s="145"/>
      <c r="F8" s="12">
        <f>D8*E8*4</f>
        <v>0</v>
      </c>
      <c r="G8" s="1"/>
      <c r="H8" s="1"/>
      <c r="I8" s="1"/>
      <c r="J8" s="1"/>
    </row>
    <row r="9" spans="2:10" x14ac:dyDescent="0.25">
      <c r="B9" s="11" t="s">
        <v>446</v>
      </c>
      <c r="C9" s="6" t="s">
        <v>11</v>
      </c>
      <c r="D9" s="6">
        <v>20</v>
      </c>
      <c r="E9" s="145"/>
      <c r="F9" s="12">
        <f>D9*E9*4</f>
        <v>0</v>
      </c>
      <c r="G9" s="1"/>
      <c r="H9" s="1"/>
      <c r="I9" s="1"/>
      <c r="J9" s="1"/>
    </row>
    <row r="10" spans="2:10" x14ac:dyDescent="0.25">
      <c r="B10" s="11" t="s">
        <v>447</v>
      </c>
      <c r="C10" s="6" t="s">
        <v>11</v>
      </c>
      <c r="D10" s="6">
        <v>6</v>
      </c>
      <c r="E10" s="145"/>
      <c r="F10" s="12">
        <f>D10*E10*4</f>
        <v>0</v>
      </c>
      <c r="G10" s="1"/>
      <c r="H10" s="1"/>
      <c r="I10" s="1"/>
      <c r="J10" s="1"/>
    </row>
    <row r="11" spans="2:10" ht="15.75" thickBot="1" x14ac:dyDescent="0.3">
      <c r="B11" s="22" t="s">
        <v>12</v>
      </c>
      <c r="C11" s="7"/>
      <c r="D11" s="7"/>
      <c r="E11" s="100"/>
      <c r="F11" s="23">
        <f>SUM(F6:F10)</f>
        <v>0</v>
      </c>
      <c r="G11" s="1"/>
      <c r="H11" s="1"/>
      <c r="I11" s="1"/>
      <c r="J11" s="1"/>
    </row>
    <row r="12" spans="2:10" ht="18.75" x14ac:dyDescent="0.3">
      <c r="B12" s="8" t="s">
        <v>16</v>
      </c>
      <c r="C12" s="9"/>
      <c r="D12" s="9"/>
      <c r="E12" s="98"/>
      <c r="F12" s="24"/>
      <c r="G12" s="1"/>
      <c r="H12" s="1"/>
      <c r="I12" s="1"/>
      <c r="J12" s="1"/>
    </row>
    <row r="13" spans="2:10" x14ac:dyDescent="0.25">
      <c r="B13" s="11" t="s">
        <v>449</v>
      </c>
      <c r="C13" s="6" t="s">
        <v>13</v>
      </c>
      <c r="D13" s="6">
        <v>10</v>
      </c>
      <c r="E13" s="145"/>
      <c r="F13" s="12">
        <f>D13*E13*4</f>
        <v>0</v>
      </c>
      <c r="G13" s="1"/>
      <c r="H13" s="1"/>
      <c r="I13" s="1"/>
      <c r="J13" s="1"/>
    </row>
    <row r="14" spans="2:10" x14ac:dyDescent="0.25">
      <c r="B14" s="11" t="s">
        <v>448</v>
      </c>
      <c r="C14" s="6" t="s">
        <v>13</v>
      </c>
      <c r="D14" s="7">
        <v>2</v>
      </c>
      <c r="E14" s="146"/>
      <c r="F14" s="12">
        <f>D14*E14*4</f>
        <v>0</v>
      </c>
      <c r="G14" s="1"/>
      <c r="H14" s="1"/>
      <c r="I14" s="1"/>
      <c r="J14" s="1"/>
    </row>
    <row r="15" spans="2:10" ht="15.75" thickBot="1" x14ac:dyDescent="0.3">
      <c r="B15" s="13" t="s">
        <v>17</v>
      </c>
      <c r="C15" s="14"/>
      <c r="D15" s="14"/>
      <c r="E15" s="97"/>
      <c r="F15" s="19">
        <f>SUM(F13:F14)</f>
        <v>0</v>
      </c>
      <c r="G15" s="1"/>
      <c r="H15" s="1"/>
      <c r="I15" s="1"/>
      <c r="J15" s="1"/>
    </row>
    <row r="16" spans="2:10" ht="19.5" thickBot="1" x14ac:dyDescent="0.35">
      <c r="B16" s="16" t="s">
        <v>300</v>
      </c>
      <c r="C16" s="17"/>
      <c r="D16" s="17"/>
      <c r="E16" s="99"/>
      <c r="F16" s="18">
        <f>SUM(F15,F11)</f>
        <v>0</v>
      </c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89" t="s">
        <v>376</v>
      </c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</sheetData>
  <sheetProtection password="CC06" sheet="1" objects="1" scenarios="1"/>
  <customSheetViews>
    <customSheetView guid="{AECB77CF-A31F-44C4-987C-D7CD447B9A8E}" scale="90">
      <selection activeCell="B23" sqref="B23"/>
      <pageMargins left="0.7" right="0.7" top="0.78740157499999996" bottom="0.78740157499999996" header="0.3" footer="0.3"/>
    </customSheetView>
    <customSheetView guid="{5F03A7CB-177A-4F31-8D7F-DD6ED45818EC}" scale="90">
      <selection activeCell="F16" sqref="F16"/>
      <pageMargins left="0.7" right="0.7" top="0.78740157499999996" bottom="0.78740157499999996" header="0.3" footer="0.3"/>
    </customSheetView>
    <customSheetView guid="{9FDF6A1F-9F86-4B19-9796-42FFA98E9863}" scale="90">
      <selection activeCell="E22" sqref="E22"/>
      <pageMargins left="0.7" right="0.7" top="0.78740157499999996" bottom="0.78740157499999996" header="0.3" footer="0.3"/>
    </customSheetView>
    <customSheetView guid="{894DB203-3DB2-43DD-83ED-B63D818B57C9}" scale="90">
      <selection activeCell="B17" sqref="B17"/>
      <pageMargins left="0.7" right="0.7" top="0.78740157499999996" bottom="0.78740157499999996" header="0.3" footer="0.3"/>
    </customSheetView>
    <customSheetView guid="{0D0DF350-75BD-4FC3-8F0B-32BB4583BBFA}" scale="90">
      <selection activeCell="F17" sqref="F17"/>
      <pageMargins left="0.7" right="0.7" top="0.78740157499999996" bottom="0.78740157499999996" header="0.3" footer="0.3"/>
    </customSheetView>
    <customSheetView guid="{515245E8-FA6D-4760-8F8C-DC1AAB368624}" scale="90">
      <selection activeCell="B8" sqref="B8"/>
      <pageMargins left="0.7" right="0.7" top="0.78740157499999996" bottom="0.78740157499999996" header="0.3" footer="0.3"/>
    </customSheetView>
    <customSheetView guid="{30CB0D2E-9737-4072-963C-15C3048E4D99}" scale="90">
      <selection activeCell="E22" sqref="E22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0" sqref="B20"/>
      <pageMargins left="0.7" right="0.7" top="0.78740157499999996" bottom="0.78740157499999996" header="0.3" footer="0.3"/>
      <pageSetup paperSize="9" scale="73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90" zoomScaleNormal="100" workbookViewId="0">
      <selection activeCell="E16" sqref="E16:E17"/>
    </sheetView>
  </sheetViews>
  <sheetFormatPr defaultRowHeight="15" x14ac:dyDescent="0.25"/>
  <cols>
    <col min="1" max="1" width="2.85546875" style="137" customWidth="1"/>
    <col min="2" max="2" width="118.5703125" style="137" customWidth="1"/>
    <col min="3" max="3" width="10.28515625" style="137" customWidth="1"/>
    <col min="4" max="4" width="13.42578125" style="137" customWidth="1"/>
    <col min="5" max="5" width="14.85546875" style="137" customWidth="1"/>
    <col min="6" max="6" width="19.28515625" style="137" customWidth="1"/>
    <col min="7" max="16384" width="9.140625" style="137"/>
  </cols>
  <sheetData>
    <row r="1" spans="2:10" ht="15.75" thickBot="1" x14ac:dyDescent="0.3">
      <c r="B1" s="147" t="s">
        <v>161</v>
      </c>
      <c r="C1" s="147"/>
      <c r="D1" s="147"/>
      <c r="F1" s="148" t="s">
        <v>24</v>
      </c>
      <c r="G1" s="147"/>
      <c r="H1" s="147"/>
      <c r="I1" s="147"/>
      <c r="J1" s="147"/>
    </row>
    <row r="2" spans="2:10" ht="20.25" x14ac:dyDescent="0.3">
      <c r="B2" s="149" t="s">
        <v>23</v>
      </c>
      <c r="C2" s="150"/>
      <c r="D2" s="150"/>
      <c r="E2" s="150"/>
      <c r="F2" s="151"/>
      <c r="G2" s="147"/>
      <c r="H2" s="147"/>
      <c r="I2" s="147"/>
      <c r="J2" s="147"/>
    </row>
    <row r="3" spans="2:10" ht="21" thickBot="1" x14ac:dyDescent="0.35">
      <c r="B3" s="152" t="s">
        <v>2</v>
      </c>
      <c r="C3" s="153"/>
      <c r="D3" s="153"/>
      <c r="E3" s="153"/>
      <c r="F3" s="154"/>
      <c r="G3" s="147"/>
      <c r="H3" s="147"/>
      <c r="I3" s="147"/>
      <c r="J3" s="147"/>
    </row>
    <row r="4" spans="2:10" ht="57.75" thickBot="1" x14ac:dyDescent="0.3">
      <c r="B4" s="155" t="s">
        <v>3</v>
      </c>
      <c r="C4" s="156" t="s">
        <v>4</v>
      </c>
      <c r="D4" s="156" t="s">
        <v>5</v>
      </c>
      <c r="E4" s="156" t="s">
        <v>6</v>
      </c>
      <c r="F4" s="157" t="s">
        <v>7</v>
      </c>
      <c r="G4" s="147"/>
      <c r="H4" s="147"/>
      <c r="I4" s="147"/>
      <c r="J4" s="147"/>
    </row>
    <row r="5" spans="2:10" ht="18.75" x14ac:dyDescent="0.3">
      <c r="B5" s="158" t="s">
        <v>8</v>
      </c>
      <c r="C5" s="159"/>
      <c r="D5" s="159"/>
      <c r="E5" s="159"/>
      <c r="F5" s="160"/>
      <c r="G5" s="147"/>
      <c r="H5" s="147"/>
      <c r="I5" s="147"/>
      <c r="J5" s="147"/>
    </row>
    <row r="6" spans="2:10" x14ac:dyDescent="0.25">
      <c r="B6" s="161" t="s">
        <v>392</v>
      </c>
      <c r="C6" s="162" t="s">
        <v>9</v>
      </c>
      <c r="D6" s="162">
        <v>2</v>
      </c>
      <c r="E6" s="145"/>
      <c r="F6" s="163">
        <f>D6*E6*4</f>
        <v>0</v>
      </c>
      <c r="G6" s="147"/>
      <c r="H6" s="147"/>
      <c r="I6" s="147"/>
      <c r="J6" s="147"/>
    </row>
    <row r="7" spans="2:10" x14ac:dyDescent="0.25">
      <c r="B7" s="161" t="s">
        <v>393</v>
      </c>
      <c r="C7" s="162" t="s">
        <v>9</v>
      </c>
      <c r="D7" s="162">
        <v>1</v>
      </c>
      <c r="E7" s="145"/>
      <c r="F7" s="163">
        <f>D7*E7*4</f>
        <v>0</v>
      </c>
      <c r="G7" s="147"/>
      <c r="H7" s="147"/>
      <c r="I7" s="147"/>
      <c r="J7" s="147"/>
    </row>
    <row r="8" spans="2:10" x14ac:dyDescent="0.25">
      <c r="B8" s="161" t="s">
        <v>394</v>
      </c>
      <c r="C8" s="162" t="s">
        <v>9</v>
      </c>
      <c r="D8" s="162">
        <v>1</v>
      </c>
      <c r="E8" s="145"/>
      <c r="F8" s="163">
        <f>D8*E8*4</f>
        <v>0</v>
      </c>
      <c r="G8" s="147"/>
      <c r="H8" s="147"/>
      <c r="I8" s="147"/>
      <c r="J8" s="147"/>
    </row>
    <row r="9" spans="2:10" x14ac:dyDescent="0.25">
      <c r="B9" s="161" t="s">
        <v>395</v>
      </c>
      <c r="C9" s="162" t="s">
        <v>9</v>
      </c>
      <c r="D9" s="162">
        <v>2</v>
      </c>
      <c r="E9" s="145"/>
      <c r="F9" s="163">
        <f>D9*E9*2</f>
        <v>0</v>
      </c>
      <c r="G9" s="147"/>
      <c r="H9" s="147"/>
      <c r="I9" s="147"/>
      <c r="J9" s="147"/>
    </row>
    <row r="10" spans="2:10" x14ac:dyDescent="0.25">
      <c r="B10" s="161" t="s">
        <v>396</v>
      </c>
      <c r="C10" s="162" t="s">
        <v>163</v>
      </c>
      <c r="D10" s="162">
        <v>2</v>
      </c>
      <c r="E10" s="145"/>
      <c r="F10" s="163">
        <f>D10*E10*4</f>
        <v>0</v>
      </c>
      <c r="G10" s="147"/>
      <c r="H10" s="147"/>
      <c r="I10" s="147"/>
      <c r="J10" s="147"/>
    </row>
    <row r="11" spans="2:10" x14ac:dyDescent="0.25">
      <c r="B11" s="164" t="s">
        <v>397</v>
      </c>
      <c r="C11" s="165" t="s">
        <v>163</v>
      </c>
      <c r="D11" s="166">
        <v>4</v>
      </c>
      <c r="E11" s="145"/>
      <c r="F11" s="163">
        <f>D11*E11*4</f>
        <v>0</v>
      </c>
      <c r="G11" s="147"/>
      <c r="H11" s="147"/>
      <c r="I11" s="147"/>
      <c r="J11" s="147"/>
    </row>
    <row r="12" spans="2:10" x14ac:dyDescent="0.25">
      <c r="B12" s="161" t="s">
        <v>446</v>
      </c>
      <c r="C12" s="162" t="s">
        <v>11</v>
      </c>
      <c r="D12" s="162">
        <v>30</v>
      </c>
      <c r="E12" s="145"/>
      <c r="F12" s="163">
        <f>D12*E12*4</f>
        <v>0</v>
      </c>
      <c r="G12" s="147"/>
      <c r="H12" s="147"/>
      <c r="I12" s="147"/>
      <c r="J12" s="147"/>
    </row>
    <row r="13" spans="2:10" x14ac:dyDescent="0.25">
      <c r="B13" s="161" t="s">
        <v>447</v>
      </c>
      <c r="C13" s="162" t="s">
        <v>11</v>
      </c>
      <c r="D13" s="162">
        <v>6</v>
      </c>
      <c r="E13" s="145"/>
      <c r="F13" s="163">
        <f>D13*E13*4</f>
        <v>0</v>
      </c>
      <c r="G13" s="147"/>
      <c r="H13" s="147"/>
      <c r="I13" s="147"/>
      <c r="J13" s="147"/>
    </row>
    <row r="14" spans="2:10" ht="15.75" thickBot="1" x14ac:dyDescent="0.3">
      <c r="B14" s="167" t="s">
        <v>12</v>
      </c>
      <c r="C14" s="168"/>
      <c r="D14" s="168"/>
      <c r="E14" s="169"/>
      <c r="F14" s="170">
        <f>SUM(F6:F13)</f>
        <v>0</v>
      </c>
      <c r="G14" s="147"/>
      <c r="H14" s="147"/>
      <c r="I14" s="147"/>
      <c r="J14" s="147"/>
    </row>
    <row r="15" spans="2:10" ht="18.75" x14ac:dyDescent="0.3">
      <c r="B15" s="158" t="s">
        <v>16</v>
      </c>
      <c r="C15" s="159"/>
      <c r="D15" s="159"/>
      <c r="E15" s="171"/>
      <c r="F15" s="172"/>
      <c r="G15" s="147"/>
      <c r="H15" s="147"/>
      <c r="I15" s="147"/>
      <c r="J15" s="147"/>
    </row>
    <row r="16" spans="2:10" x14ac:dyDescent="0.25">
      <c r="B16" s="161" t="s">
        <v>449</v>
      </c>
      <c r="C16" s="162" t="s">
        <v>13</v>
      </c>
      <c r="D16" s="162">
        <v>10</v>
      </c>
      <c r="E16" s="145"/>
      <c r="F16" s="163">
        <f>D16*E16*4</f>
        <v>0</v>
      </c>
      <c r="G16" s="147"/>
      <c r="H16" s="147"/>
      <c r="I16" s="147"/>
      <c r="J16" s="147"/>
    </row>
    <row r="17" spans="2:10" ht="15.75" thickBot="1" x14ac:dyDescent="0.3">
      <c r="B17" s="173" t="s">
        <v>448</v>
      </c>
      <c r="C17" s="174" t="s">
        <v>13</v>
      </c>
      <c r="D17" s="174">
        <v>2</v>
      </c>
      <c r="E17" s="185"/>
      <c r="F17" s="175">
        <f>D17*E17*4</f>
        <v>0</v>
      </c>
      <c r="G17" s="147"/>
      <c r="H17" s="147"/>
      <c r="I17" s="147"/>
      <c r="J17" s="147"/>
    </row>
    <row r="18" spans="2:10" ht="15.75" thickBot="1" x14ac:dyDescent="0.3">
      <c r="B18" s="176" t="s">
        <v>17</v>
      </c>
      <c r="C18" s="177"/>
      <c r="D18" s="177"/>
      <c r="E18" s="178"/>
      <c r="F18" s="179">
        <f>SUM(F16:F17)</f>
        <v>0</v>
      </c>
      <c r="G18" s="147"/>
      <c r="H18" s="147"/>
      <c r="I18" s="147"/>
      <c r="J18" s="147"/>
    </row>
    <row r="19" spans="2:10" ht="19.5" thickBot="1" x14ac:dyDescent="0.35">
      <c r="B19" s="180" t="s">
        <v>300</v>
      </c>
      <c r="C19" s="181"/>
      <c r="D19" s="181"/>
      <c r="E19" s="182"/>
      <c r="F19" s="183">
        <f>SUM(F18,F14)</f>
        <v>0</v>
      </c>
      <c r="G19" s="147"/>
      <c r="H19" s="147"/>
      <c r="I19" s="147"/>
      <c r="J19" s="147"/>
    </row>
    <row r="20" spans="2:10" x14ac:dyDescent="0.25">
      <c r="B20" s="147"/>
      <c r="C20" s="147"/>
      <c r="D20" s="147"/>
      <c r="E20" s="147"/>
      <c r="F20" s="147"/>
      <c r="G20" s="147"/>
      <c r="H20" s="147"/>
      <c r="I20" s="147"/>
      <c r="J20" s="147"/>
    </row>
    <row r="21" spans="2:10" x14ac:dyDescent="0.25">
      <c r="B21" s="184" t="s">
        <v>376</v>
      </c>
      <c r="C21" s="147"/>
      <c r="D21" s="147"/>
      <c r="E21" s="147"/>
      <c r="F21" s="147"/>
      <c r="G21" s="147"/>
      <c r="H21" s="147"/>
      <c r="I21" s="147"/>
      <c r="J21" s="147"/>
    </row>
  </sheetData>
  <customSheetViews>
    <customSheetView guid="{AECB77CF-A31F-44C4-987C-D7CD447B9A8E}" scale="90">
      <selection activeCell="B24" sqref="B24"/>
      <pageMargins left="0.7" right="0.7" top="0.78740157499999996" bottom="0.78740157499999996" header="0.3" footer="0.3"/>
    </customSheetView>
    <customSheetView guid="{5F03A7CB-177A-4F31-8D7F-DD6ED45818EC}" scale="90">
      <selection activeCell="F19" sqref="F19"/>
      <pageMargins left="0.7" right="0.7" top="0.78740157499999996" bottom="0.78740157499999996" header="0.3" footer="0.3"/>
    </customSheetView>
    <customSheetView guid="{9FDF6A1F-9F86-4B19-9796-42FFA98E9863}" scale="90">
      <selection activeCell="F7" sqref="F7"/>
      <pageMargins left="0.7" right="0.7" top="0.78740157499999996" bottom="0.78740157499999996" header="0.3" footer="0.3"/>
    </customSheetView>
    <customSheetView guid="{894DB203-3DB2-43DD-83ED-B63D818B57C9}" scale="90" topLeftCell="A4">
      <selection activeCell="B17" sqref="B17"/>
      <pageMargins left="0.7" right="0.7" top="0.78740157499999996" bottom="0.78740157499999996" header="0.3" footer="0.3"/>
    </customSheetView>
    <customSheetView guid="{0D0DF350-75BD-4FC3-8F0B-32BB4583BBFA}" scale="90">
      <selection activeCell="F16" sqref="F16"/>
      <pageMargins left="0.7" right="0.7" top="0.78740157499999996" bottom="0.78740157499999996" header="0.3" footer="0.3"/>
    </customSheetView>
    <customSheetView guid="{515245E8-FA6D-4760-8F8C-DC1AAB368624}" scale="90">
      <selection activeCell="F7" sqref="F7"/>
      <pageMargins left="0.7" right="0.7" top="0.78740157499999996" bottom="0.78740157499999996" header="0.3" footer="0.3"/>
    </customSheetView>
    <customSheetView guid="{30CB0D2E-9737-4072-963C-15C3048E4D99}" scale="90">
      <selection activeCell="F7" sqref="F7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3" sqref="B23"/>
      <pageMargins left="0.7" right="0.7" top="0.78740157499999996" bottom="0.78740157499999996" header="0.3" footer="0.3"/>
      <pageSetup paperSize="9" scale="73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Normal="100" workbookViewId="0">
      <selection activeCell="E14" sqref="E14:E15"/>
    </sheetView>
  </sheetViews>
  <sheetFormatPr defaultRowHeight="15" x14ac:dyDescent="0.25"/>
  <cols>
    <col min="1" max="1" width="2.85546875" customWidth="1"/>
    <col min="2" max="2" width="114.42578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35</v>
      </c>
      <c r="G1" s="1"/>
      <c r="H1" s="1"/>
      <c r="I1" s="1"/>
      <c r="J1" s="1"/>
    </row>
    <row r="2" spans="2:10" ht="20.25" x14ac:dyDescent="0.3">
      <c r="B2" s="112" t="s">
        <v>25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1</v>
      </c>
      <c r="E6" s="145"/>
      <c r="F6" s="12">
        <f t="shared" ref="F6:F11" si="0">D6*E6*4</f>
        <v>0</v>
      </c>
      <c r="G6" s="1"/>
      <c r="H6" s="1"/>
      <c r="I6" s="1"/>
      <c r="J6" s="1"/>
    </row>
    <row r="7" spans="2:10" x14ac:dyDescent="0.25">
      <c r="B7" s="11" t="s">
        <v>399</v>
      </c>
      <c r="C7" s="6" t="s">
        <v>9</v>
      </c>
      <c r="D7" s="6">
        <v>1</v>
      </c>
      <c r="E7" s="145"/>
      <c r="F7" s="12">
        <f t="shared" si="0"/>
        <v>0</v>
      </c>
      <c r="G7" s="1"/>
      <c r="H7" s="1"/>
      <c r="I7" s="1"/>
      <c r="J7" s="1"/>
    </row>
    <row r="8" spans="2:10" x14ac:dyDescent="0.25">
      <c r="B8" s="11" t="s">
        <v>400</v>
      </c>
      <c r="C8" s="6" t="s">
        <v>9</v>
      </c>
      <c r="D8" s="6">
        <v>1</v>
      </c>
      <c r="E8" s="145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401</v>
      </c>
      <c r="C9" s="6" t="s">
        <v>9</v>
      </c>
      <c r="D9" s="6">
        <v>0.25</v>
      </c>
      <c r="E9" s="145"/>
      <c r="F9" s="12">
        <f t="shared" si="0"/>
        <v>0</v>
      </c>
      <c r="G9" s="1"/>
      <c r="H9" s="1"/>
      <c r="I9" s="1"/>
      <c r="J9" s="1"/>
    </row>
    <row r="10" spans="2:10" x14ac:dyDescent="0.25">
      <c r="B10" s="11" t="s">
        <v>446</v>
      </c>
      <c r="C10" s="6" t="s">
        <v>11</v>
      </c>
      <c r="D10" s="6">
        <v>30</v>
      </c>
      <c r="E10" s="145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447</v>
      </c>
      <c r="C11" s="6" t="s">
        <v>11</v>
      </c>
      <c r="D11" s="6">
        <v>6</v>
      </c>
      <c r="E11" s="145"/>
      <c r="F11" s="12">
        <f t="shared" si="0"/>
        <v>0</v>
      </c>
      <c r="G11" s="1"/>
      <c r="H11" s="1"/>
      <c r="I11" s="1"/>
      <c r="J11" s="1"/>
    </row>
    <row r="12" spans="2:10" ht="15.75" thickBot="1" x14ac:dyDescent="0.3">
      <c r="B12" s="22" t="s">
        <v>12</v>
      </c>
      <c r="C12" s="7"/>
      <c r="D12" s="7"/>
      <c r="E12" s="100"/>
      <c r="F12" s="23">
        <f>SUM(F6:F11)</f>
        <v>0</v>
      </c>
      <c r="G12" s="1"/>
      <c r="H12" s="1"/>
      <c r="I12" s="1"/>
      <c r="J12" s="1"/>
    </row>
    <row r="13" spans="2:10" ht="18.75" x14ac:dyDescent="0.3">
      <c r="B13" s="8" t="s">
        <v>16</v>
      </c>
      <c r="C13" s="9"/>
      <c r="D13" s="9"/>
      <c r="E13" s="98"/>
      <c r="F13" s="24"/>
      <c r="G13" s="1"/>
      <c r="H13" s="1"/>
      <c r="I13" s="1"/>
      <c r="J13" s="1"/>
    </row>
    <row r="14" spans="2:10" x14ac:dyDescent="0.25">
      <c r="B14" s="11" t="s">
        <v>449</v>
      </c>
      <c r="C14" s="6" t="s">
        <v>13</v>
      </c>
      <c r="D14" s="6">
        <v>10</v>
      </c>
      <c r="E14" s="145"/>
      <c r="F14" s="12">
        <f>D14*E14*4</f>
        <v>0</v>
      </c>
      <c r="G14" s="1"/>
      <c r="H14" s="1"/>
      <c r="I14" s="1"/>
      <c r="J14" s="1"/>
    </row>
    <row r="15" spans="2:10" x14ac:dyDescent="0.25">
      <c r="B15" s="11" t="s">
        <v>450</v>
      </c>
      <c r="C15" s="6" t="s">
        <v>13</v>
      </c>
      <c r="D15" s="7">
        <v>2</v>
      </c>
      <c r="E15" s="146"/>
      <c r="F15" s="12">
        <f>D15*E15*4</f>
        <v>0</v>
      </c>
      <c r="G15" s="1"/>
      <c r="H15" s="1"/>
      <c r="I15" s="1"/>
      <c r="J15" s="1"/>
    </row>
    <row r="16" spans="2:10" ht="15.75" thickBot="1" x14ac:dyDescent="0.3">
      <c r="B16" s="13" t="s">
        <v>17</v>
      </c>
      <c r="C16" s="14"/>
      <c r="D16" s="14"/>
      <c r="E16" s="97"/>
      <c r="F16" s="19">
        <f>SUM(F14:F15)</f>
        <v>0</v>
      </c>
      <c r="G16" s="1"/>
      <c r="H16" s="1"/>
      <c r="I16" s="1"/>
      <c r="J16" s="1"/>
    </row>
    <row r="17" spans="2:10" ht="19.5" thickBot="1" x14ac:dyDescent="0.35">
      <c r="B17" s="16" t="s">
        <v>300</v>
      </c>
      <c r="C17" s="17"/>
      <c r="D17" s="17"/>
      <c r="E17" s="99"/>
      <c r="F17" s="18">
        <f>SUM(F16,F12)</f>
        <v>0</v>
      </c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89" t="s">
        <v>376</v>
      </c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sheetProtection password="CC06" sheet="1" objects="1" scenarios="1"/>
  <customSheetViews>
    <customSheetView guid="{AECB77CF-A31F-44C4-987C-D7CD447B9A8E}">
      <selection activeCell="E8" sqref="E8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scale="80">
      <selection activeCell="F17" sqref="F17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F7" sqref="F7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>
      <selection activeCell="B16" sqref="B16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>
      <selection activeCell="F15" sqref="F15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 scale="80">
      <selection activeCell="B20" sqref="B20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>
      <selection activeCell="B8" sqref="B8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B21" sqref="B21"/>
      <pageMargins left="0.7" right="0.7" top="0.78740157499999996" bottom="0.78740157499999996" header="0.3" footer="0.3"/>
      <pageSetup paperSize="9" scale="74" orientation="landscape" r:id="rId8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80" zoomScaleNormal="100" workbookViewId="0">
      <selection activeCell="E15" sqref="E15:E16"/>
    </sheetView>
  </sheetViews>
  <sheetFormatPr defaultRowHeight="15" x14ac:dyDescent="0.25"/>
  <cols>
    <col min="1" max="1" width="2.85546875" style="137" customWidth="1"/>
    <col min="2" max="2" width="126.28515625" style="137" customWidth="1"/>
    <col min="3" max="3" width="10.28515625" style="137" customWidth="1"/>
    <col min="4" max="4" width="13.42578125" style="137" customWidth="1"/>
    <col min="5" max="5" width="14.85546875" style="137" customWidth="1"/>
    <col min="6" max="6" width="19.28515625" style="137" customWidth="1"/>
    <col min="7" max="16384" width="9.140625" style="137"/>
  </cols>
  <sheetData>
    <row r="1" spans="2:10" ht="15.75" thickBot="1" x14ac:dyDescent="0.3">
      <c r="B1" s="147" t="s">
        <v>161</v>
      </c>
      <c r="C1" s="147"/>
      <c r="D1" s="147"/>
      <c r="F1" s="148" t="s">
        <v>34</v>
      </c>
      <c r="G1" s="147"/>
      <c r="H1" s="147"/>
      <c r="I1" s="147"/>
      <c r="J1" s="147"/>
    </row>
    <row r="2" spans="2:10" ht="20.25" x14ac:dyDescent="0.3">
      <c r="B2" s="149" t="s">
        <v>309</v>
      </c>
      <c r="C2" s="150"/>
      <c r="D2" s="150"/>
      <c r="E2" s="150"/>
      <c r="F2" s="151"/>
      <c r="G2" s="147"/>
      <c r="H2" s="147"/>
      <c r="I2" s="147"/>
      <c r="J2" s="147"/>
    </row>
    <row r="3" spans="2:10" ht="21" thickBot="1" x14ac:dyDescent="0.35">
      <c r="B3" s="152" t="s">
        <v>2</v>
      </c>
      <c r="C3" s="153"/>
      <c r="D3" s="153"/>
      <c r="E3" s="153"/>
      <c r="F3" s="154"/>
      <c r="G3" s="147"/>
      <c r="H3" s="147"/>
      <c r="I3" s="147"/>
      <c r="J3" s="147"/>
    </row>
    <row r="4" spans="2:10" ht="57.75" thickBot="1" x14ac:dyDescent="0.3">
      <c r="B4" s="155" t="s">
        <v>3</v>
      </c>
      <c r="C4" s="156" t="s">
        <v>4</v>
      </c>
      <c r="D4" s="156" t="s">
        <v>5</v>
      </c>
      <c r="E4" s="156" t="s">
        <v>6</v>
      </c>
      <c r="F4" s="157" t="s">
        <v>7</v>
      </c>
      <c r="G4" s="147"/>
      <c r="H4" s="147"/>
      <c r="I4" s="147"/>
      <c r="J4" s="147"/>
    </row>
    <row r="5" spans="2:10" ht="18.75" x14ac:dyDescent="0.3">
      <c r="B5" s="158" t="s">
        <v>8</v>
      </c>
      <c r="C5" s="159"/>
      <c r="D5" s="159"/>
      <c r="E5" s="159"/>
      <c r="F5" s="160"/>
      <c r="G5" s="147"/>
      <c r="H5" s="147"/>
      <c r="I5" s="147"/>
      <c r="J5" s="147"/>
    </row>
    <row r="6" spans="2:10" x14ac:dyDescent="0.25">
      <c r="B6" s="161" t="s">
        <v>402</v>
      </c>
      <c r="C6" s="162" t="s">
        <v>9</v>
      </c>
      <c r="D6" s="162">
        <v>1</v>
      </c>
      <c r="E6" s="145"/>
      <c r="F6" s="163">
        <f>D6*E6*4</f>
        <v>0</v>
      </c>
      <c r="G6" s="147"/>
      <c r="H6" s="147"/>
      <c r="I6" s="147"/>
      <c r="J6" s="147"/>
    </row>
    <row r="7" spans="2:10" x14ac:dyDescent="0.25">
      <c r="B7" s="161" t="s">
        <v>403</v>
      </c>
      <c r="C7" s="162" t="s">
        <v>9</v>
      </c>
      <c r="D7" s="162">
        <v>12</v>
      </c>
      <c r="E7" s="145"/>
      <c r="F7" s="163">
        <f>D7*E7*4</f>
        <v>0</v>
      </c>
      <c r="G7" s="147"/>
      <c r="H7" s="147"/>
      <c r="I7" s="147"/>
      <c r="J7" s="147"/>
    </row>
    <row r="8" spans="2:10" x14ac:dyDescent="0.25">
      <c r="B8" s="186" t="s">
        <v>404</v>
      </c>
      <c r="C8" s="162" t="s">
        <v>9</v>
      </c>
      <c r="D8" s="162">
        <v>1</v>
      </c>
      <c r="E8" s="145"/>
      <c r="F8" s="163">
        <f>D8*E8*4</f>
        <v>0</v>
      </c>
      <c r="G8" s="147"/>
      <c r="H8" s="147"/>
      <c r="I8" s="147"/>
      <c r="J8" s="147"/>
    </row>
    <row r="9" spans="2:10" x14ac:dyDescent="0.25">
      <c r="B9" s="161" t="s">
        <v>405</v>
      </c>
      <c r="C9" s="162" t="s">
        <v>9</v>
      </c>
      <c r="D9" s="162">
        <v>1</v>
      </c>
      <c r="E9" s="145"/>
      <c r="F9" s="163">
        <f>D9*E9*4</f>
        <v>0</v>
      </c>
      <c r="G9" s="147"/>
      <c r="H9" s="147"/>
      <c r="I9" s="147"/>
      <c r="J9" s="147"/>
    </row>
    <row r="10" spans="2:10" x14ac:dyDescent="0.25">
      <c r="B10" s="161" t="s">
        <v>406</v>
      </c>
      <c r="C10" s="162" t="s">
        <v>9</v>
      </c>
      <c r="D10" s="162">
        <v>1</v>
      </c>
      <c r="E10" s="145"/>
      <c r="F10" s="163">
        <f>D10*E10</f>
        <v>0</v>
      </c>
      <c r="G10" s="147"/>
      <c r="H10" s="147"/>
      <c r="I10" s="147"/>
      <c r="J10" s="147"/>
    </row>
    <row r="11" spans="2:10" x14ac:dyDescent="0.25">
      <c r="B11" s="161" t="s">
        <v>446</v>
      </c>
      <c r="C11" s="162" t="s">
        <v>11</v>
      </c>
      <c r="D11" s="162">
        <v>10</v>
      </c>
      <c r="E11" s="145"/>
      <c r="F11" s="163">
        <f>D11*E11*4</f>
        <v>0</v>
      </c>
      <c r="G11" s="147"/>
      <c r="H11" s="147"/>
      <c r="I11" s="147"/>
      <c r="J11" s="147"/>
    </row>
    <row r="12" spans="2:10" x14ac:dyDescent="0.25">
      <c r="B12" s="161" t="s">
        <v>447</v>
      </c>
      <c r="C12" s="162" t="s">
        <v>11</v>
      </c>
      <c r="D12" s="162">
        <v>5</v>
      </c>
      <c r="E12" s="145"/>
      <c r="F12" s="163">
        <f>D12*E12*4</f>
        <v>0</v>
      </c>
      <c r="G12" s="147"/>
      <c r="H12" s="147"/>
      <c r="I12" s="147"/>
      <c r="J12" s="147"/>
    </row>
    <row r="13" spans="2:10" ht="15.75" thickBot="1" x14ac:dyDescent="0.3">
      <c r="B13" s="167" t="s">
        <v>12</v>
      </c>
      <c r="C13" s="168"/>
      <c r="D13" s="168"/>
      <c r="E13" s="169"/>
      <c r="F13" s="170">
        <f>SUM(F6:F12)</f>
        <v>0</v>
      </c>
      <c r="G13" s="147"/>
      <c r="H13" s="147"/>
      <c r="I13" s="147"/>
      <c r="J13" s="147"/>
    </row>
    <row r="14" spans="2:10" ht="18.75" x14ac:dyDescent="0.3">
      <c r="B14" s="158" t="s">
        <v>16</v>
      </c>
      <c r="C14" s="159"/>
      <c r="D14" s="159"/>
      <c r="E14" s="171"/>
      <c r="F14" s="172"/>
      <c r="G14" s="147"/>
      <c r="H14" s="147"/>
      <c r="I14" s="147"/>
      <c r="J14" s="147"/>
    </row>
    <row r="15" spans="2:10" x14ac:dyDescent="0.25">
      <c r="B15" s="161" t="s">
        <v>449</v>
      </c>
      <c r="C15" s="162" t="s">
        <v>13</v>
      </c>
      <c r="D15" s="162">
        <v>5</v>
      </c>
      <c r="E15" s="145"/>
      <c r="F15" s="163">
        <f>D15*E15*4</f>
        <v>0</v>
      </c>
      <c r="G15" s="147"/>
      <c r="H15" s="147"/>
      <c r="I15" s="147"/>
      <c r="J15" s="147"/>
    </row>
    <row r="16" spans="2:10" x14ac:dyDescent="0.25">
      <c r="B16" s="161" t="s">
        <v>448</v>
      </c>
      <c r="C16" s="162" t="s">
        <v>13</v>
      </c>
      <c r="D16" s="168">
        <v>1</v>
      </c>
      <c r="E16" s="146"/>
      <c r="F16" s="163">
        <f>D16*E16*4</f>
        <v>0</v>
      </c>
      <c r="G16" s="147"/>
      <c r="H16" s="147"/>
      <c r="I16" s="147"/>
      <c r="J16" s="147"/>
    </row>
    <row r="17" spans="2:10" ht="15.75" thickBot="1" x14ac:dyDescent="0.3">
      <c r="B17" s="187" t="s">
        <v>17</v>
      </c>
      <c r="C17" s="174"/>
      <c r="D17" s="174"/>
      <c r="E17" s="188"/>
      <c r="F17" s="189">
        <f>SUM(F15:F16)</f>
        <v>0</v>
      </c>
      <c r="G17" s="147"/>
      <c r="H17" s="147"/>
      <c r="I17" s="147"/>
      <c r="J17" s="147"/>
    </row>
    <row r="18" spans="2:10" ht="19.5" thickBot="1" x14ac:dyDescent="0.35">
      <c r="B18" s="180" t="s">
        <v>300</v>
      </c>
      <c r="C18" s="181"/>
      <c r="D18" s="181"/>
      <c r="E18" s="182"/>
      <c r="F18" s="183">
        <f>SUM(F17,F13)</f>
        <v>0</v>
      </c>
      <c r="G18" s="147"/>
      <c r="H18" s="147"/>
      <c r="I18" s="147"/>
      <c r="J18" s="147"/>
    </row>
    <row r="19" spans="2:10" x14ac:dyDescent="0.25">
      <c r="B19" s="147"/>
      <c r="C19" s="147"/>
      <c r="D19" s="147"/>
      <c r="E19" s="147"/>
      <c r="F19" s="147"/>
      <c r="G19" s="147"/>
      <c r="H19" s="147"/>
      <c r="I19" s="147"/>
      <c r="J19" s="147"/>
    </row>
    <row r="20" spans="2:10" x14ac:dyDescent="0.25">
      <c r="B20" s="184" t="s">
        <v>376</v>
      </c>
      <c r="C20" s="147"/>
      <c r="D20" s="147"/>
      <c r="E20" s="147"/>
      <c r="F20" s="147"/>
      <c r="G20" s="147"/>
      <c r="H20" s="147"/>
      <c r="I20" s="147"/>
      <c r="J20" s="147"/>
    </row>
    <row r="21" spans="2:10" x14ac:dyDescent="0.25">
      <c r="B21" s="147"/>
      <c r="C21" s="147"/>
      <c r="D21" s="147"/>
      <c r="E21" s="147"/>
      <c r="F21" s="147"/>
      <c r="G21" s="147"/>
      <c r="H21" s="147"/>
      <c r="I21" s="147"/>
      <c r="J21" s="147"/>
    </row>
  </sheetData>
  <sheetProtection password="CC06" sheet="1" objects="1" scenarios="1"/>
  <customSheetViews>
    <customSheetView guid="{AECB77CF-A31F-44C4-987C-D7CD447B9A8E}" scale="80">
      <selection activeCell="E15" sqref="E15"/>
      <pageMargins left="0.7" right="0.7" top="0.78740157499999996" bottom="0.78740157499999996" header="0.3" footer="0.3"/>
    </customSheetView>
    <customSheetView guid="{5F03A7CB-177A-4F31-8D7F-DD6ED45818EC}" scale="80">
      <selection activeCell="F18" sqref="F18"/>
      <pageMargins left="0.7" right="0.7" top="0.78740157499999996" bottom="0.78740157499999996" header="0.3" footer="0.3"/>
    </customSheetView>
    <customSheetView guid="{9FDF6A1F-9F86-4B19-9796-42FFA98E9863}" scale="80">
      <selection activeCell="B19" sqref="B19"/>
      <pageMargins left="0.7" right="0.7" top="0.78740157499999996" bottom="0.78740157499999996" header="0.3" footer="0.3"/>
    </customSheetView>
    <customSheetView guid="{894DB203-3DB2-43DD-83ED-B63D818B57C9}" scale="80" topLeftCell="C1">
      <selection activeCell="F15" sqref="F15"/>
      <pageMargins left="0.7" right="0.7" top="0.78740157499999996" bottom="0.78740157499999996" header="0.3" footer="0.3"/>
    </customSheetView>
    <customSheetView guid="{0D0DF350-75BD-4FC3-8F0B-32BB4583BBFA}" scale="80">
      <selection activeCell="F17" sqref="F17"/>
      <pageMargins left="0.7" right="0.7" top="0.78740157499999996" bottom="0.78740157499999996" header="0.3" footer="0.3"/>
    </customSheetView>
    <customSheetView guid="{515245E8-FA6D-4760-8F8C-DC1AAB368624}" scale="80">
      <selection activeCell="F7" sqref="F7"/>
      <pageMargins left="0.7" right="0.7" top="0.78740157499999996" bottom="0.78740157499999996" header="0.3" footer="0.3"/>
    </customSheetView>
    <customSheetView guid="{30CB0D2E-9737-4072-963C-15C3048E4D99}" scale="80">
      <selection activeCell="E9" sqref="E9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2" sqref="B22"/>
      <pageMargins left="0.7" right="0.7" top="0.78740157499999996" bottom="0.78740157499999996" header="0.3" footer="0.3"/>
      <pageSetup paperSize="9" scale="70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Normal="115" workbookViewId="0">
      <selection activeCell="E9" sqref="E9"/>
    </sheetView>
  </sheetViews>
  <sheetFormatPr defaultColWidth="9.140625" defaultRowHeight="15" x14ac:dyDescent="0.25"/>
  <cols>
    <col min="1" max="1" width="2.85546875" style="147" customWidth="1"/>
    <col min="2" max="2" width="76.42578125" style="147" customWidth="1"/>
    <col min="3" max="3" width="10.28515625" style="147" customWidth="1"/>
    <col min="4" max="4" width="13.42578125" style="147" customWidth="1"/>
    <col min="5" max="5" width="14.85546875" style="147" customWidth="1"/>
    <col min="6" max="6" width="19.28515625" style="147" customWidth="1"/>
    <col min="7" max="16384" width="9.140625" style="147"/>
  </cols>
  <sheetData>
    <row r="1" spans="2:6" ht="15.75" thickBot="1" x14ac:dyDescent="0.3">
      <c r="B1" s="190" t="s">
        <v>161</v>
      </c>
      <c r="C1" s="190"/>
      <c r="D1" s="190"/>
      <c r="E1" s="190"/>
      <c r="F1" s="191" t="s">
        <v>33</v>
      </c>
    </row>
    <row r="2" spans="2:6" ht="20.25" x14ac:dyDescent="0.3">
      <c r="B2" s="192" t="s">
        <v>26</v>
      </c>
      <c r="C2" s="193"/>
      <c r="D2" s="193"/>
      <c r="E2" s="193"/>
      <c r="F2" s="194"/>
    </row>
    <row r="3" spans="2:6" ht="21" thickBot="1" x14ac:dyDescent="0.35">
      <c r="B3" s="195"/>
      <c r="C3" s="196"/>
      <c r="D3" s="196"/>
      <c r="E3" s="196"/>
      <c r="F3" s="197"/>
    </row>
    <row r="4" spans="2:6" ht="32.25" thickBot="1" x14ac:dyDescent="0.3">
      <c r="B4" s="198" t="s">
        <v>3</v>
      </c>
      <c r="C4" s="199" t="s">
        <v>4</v>
      </c>
      <c r="D4" s="199" t="s">
        <v>5</v>
      </c>
      <c r="E4" s="199" t="s">
        <v>6</v>
      </c>
      <c r="F4" s="200" t="s">
        <v>7</v>
      </c>
    </row>
    <row r="5" spans="2:6" x14ac:dyDescent="0.25">
      <c r="B5" s="201" t="s">
        <v>407</v>
      </c>
      <c r="C5" s="202" t="s">
        <v>9</v>
      </c>
      <c r="D5" s="203">
        <v>1</v>
      </c>
      <c r="E5" s="225"/>
      <c r="F5" s="204">
        <f>E5*D5*4</f>
        <v>0</v>
      </c>
    </row>
    <row r="6" spans="2:6" x14ac:dyDescent="0.25">
      <c r="B6" s="161" t="s">
        <v>446</v>
      </c>
      <c r="C6" s="205" t="s">
        <v>140</v>
      </c>
      <c r="D6" s="205">
        <v>10</v>
      </c>
      <c r="E6" s="226"/>
      <c r="F6" s="206">
        <f>E6*D6*4</f>
        <v>0</v>
      </c>
    </row>
    <row r="7" spans="2:6" ht="15.75" thickBot="1" x14ac:dyDescent="0.3">
      <c r="B7" s="207" t="s">
        <v>12</v>
      </c>
      <c r="C7" s="208"/>
      <c r="D7" s="208"/>
      <c r="E7" s="209"/>
      <c r="F7" s="227">
        <f>SUM(F5:F6)</f>
        <v>0</v>
      </c>
    </row>
    <row r="8" spans="2:6" ht="16.5" thickBot="1" x14ac:dyDescent="0.3">
      <c r="B8" s="210" t="s">
        <v>71</v>
      </c>
      <c r="C8" s="211"/>
      <c r="D8" s="212"/>
      <c r="E8" s="213"/>
      <c r="F8" s="214"/>
    </row>
    <row r="9" spans="2:6" x14ac:dyDescent="0.25">
      <c r="B9" s="164" t="s">
        <v>451</v>
      </c>
      <c r="C9" s="215" t="s">
        <v>13</v>
      </c>
      <c r="D9" s="216">
        <v>2</v>
      </c>
      <c r="E9" s="226"/>
      <c r="F9" s="204">
        <f>E9*D9*4</f>
        <v>0</v>
      </c>
    </row>
    <row r="10" spans="2:6" ht="15.75" thickBot="1" x14ac:dyDescent="0.3">
      <c r="B10" s="217" t="s">
        <v>73</v>
      </c>
      <c r="C10" s="218"/>
      <c r="D10" s="219"/>
      <c r="E10" s="220"/>
      <c r="F10" s="206">
        <f>SUM(F9)</f>
        <v>0</v>
      </c>
    </row>
    <row r="11" spans="2:6" ht="16.5" thickBot="1" x14ac:dyDescent="0.3">
      <c r="B11" s="221" t="s">
        <v>300</v>
      </c>
      <c r="C11" s="222"/>
      <c r="D11" s="222"/>
      <c r="E11" s="223"/>
      <c r="F11" s="224">
        <f>SUM(F10,F7)</f>
        <v>0</v>
      </c>
    </row>
    <row r="13" spans="2:6" x14ac:dyDescent="0.25">
      <c r="B13" s="184" t="s">
        <v>376</v>
      </c>
    </row>
  </sheetData>
  <customSheetViews>
    <customSheetView guid="{AECB77CF-A31F-44C4-987C-D7CD447B9A8E}">
      <selection activeCell="B17" sqref="B17"/>
      <pageMargins left="0.7" right="0.7" top="0.78740157499999996" bottom="0.78740157499999996" header="0.3" footer="0.3"/>
    </customSheetView>
    <customSheetView guid="{5F03A7CB-177A-4F31-8D7F-DD6ED45818EC}">
      <selection activeCell="F11" sqref="F11"/>
      <pageMargins left="0.7" right="0.7" top="0.78740157499999996" bottom="0.78740157499999996" header="0.3" footer="0.3"/>
    </customSheetView>
    <customSheetView guid="{9FDF6A1F-9F86-4B19-9796-42FFA98E9863}">
      <selection activeCell="B18" sqref="B18"/>
      <pageMargins left="0.7" right="0.7" top="0.78740157499999996" bottom="0.78740157499999996" header="0.3" footer="0.3"/>
    </customSheetView>
    <customSheetView guid="{894DB203-3DB2-43DD-83ED-B63D818B57C9}">
      <selection activeCell="F10" sqref="F10"/>
      <pageMargins left="0.7" right="0.7" top="0.78740157499999996" bottom="0.78740157499999996" header="0.3" footer="0.3"/>
    </customSheetView>
    <customSheetView guid="{0D0DF350-75BD-4FC3-8F0B-32BB4583BBFA}">
      <selection activeCell="F10" sqref="F10"/>
      <pageMargins left="0.7" right="0.7" top="0.78740157499999996" bottom="0.78740157499999996" header="0.3" footer="0.3"/>
    </customSheetView>
    <customSheetView guid="{515245E8-FA6D-4760-8F8C-DC1AAB368624}">
      <selection activeCell="B18" sqref="B18"/>
      <pageMargins left="0.7" right="0.7" top="0.78740157499999996" bottom="0.78740157499999996" header="0.3" footer="0.3"/>
    </customSheetView>
    <customSheetView guid="{30CB0D2E-9737-4072-963C-15C3048E4D99}">
      <selection activeCell="B18" sqref="B18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5" sqref="B15"/>
      <pageMargins left="0.7" right="0.7" top="0.78740157499999996" bottom="0.78740157499999996" header="0.3" footer="0.3"/>
      <pageSetup paperSize="9" scale="95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80" zoomScaleNormal="100" workbookViewId="0">
      <selection activeCell="E17" sqref="E17:E18"/>
    </sheetView>
  </sheetViews>
  <sheetFormatPr defaultColWidth="9.140625" defaultRowHeight="15" x14ac:dyDescent="0.25"/>
  <cols>
    <col min="1" max="1" width="2.85546875" style="1" customWidth="1"/>
    <col min="2" max="2" width="123" style="1" customWidth="1"/>
    <col min="3" max="3" width="10.28515625" style="1" customWidth="1"/>
    <col min="4" max="4" width="13.42578125" style="1" customWidth="1"/>
    <col min="5" max="5" width="14.85546875" style="1" customWidth="1"/>
    <col min="6" max="6" width="19.28515625" style="1" customWidth="1"/>
    <col min="7" max="16384" width="9.140625" style="1"/>
  </cols>
  <sheetData>
    <row r="1" spans="2:6" ht="15.75" thickBot="1" x14ac:dyDescent="0.3">
      <c r="B1" s="1" t="s">
        <v>161</v>
      </c>
      <c r="F1" s="2" t="s">
        <v>32</v>
      </c>
    </row>
    <row r="2" spans="2:6" ht="20.25" x14ac:dyDescent="0.3">
      <c r="B2" s="112" t="s">
        <v>27</v>
      </c>
      <c r="C2" s="118"/>
      <c r="D2" s="118"/>
      <c r="E2" s="118"/>
      <c r="F2" s="119"/>
    </row>
    <row r="3" spans="2:6" ht="21" thickBot="1" x14ac:dyDescent="0.35">
      <c r="B3" s="115" t="s">
        <v>2</v>
      </c>
      <c r="C3" s="120"/>
      <c r="D3" s="120"/>
      <c r="E3" s="120"/>
      <c r="F3" s="121"/>
    </row>
    <row r="4" spans="2:6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</row>
    <row r="5" spans="2:6" ht="18.75" x14ac:dyDescent="0.3">
      <c r="B5" s="8" t="s">
        <v>8</v>
      </c>
      <c r="C5" s="9"/>
      <c r="D5" s="9"/>
      <c r="E5" s="9"/>
      <c r="F5" s="10"/>
    </row>
    <row r="6" spans="2:6" x14ac:dyDescent="0.25">
      <c r="B6" s="52" t="s">
        <v>95</v>
      </c>
      <c r="C6" s="49" t="s">
        <v>13</v>
      </c>
      <c r="D6" s="21">
        <v>5</v>
      </c>
      <c r="E6" s="228"/>
      <c r="F6" s="12">
        <f t="shared" ref="F6:F14" si="0">D6*E6*4</f>
        <v>0</v>
      </c>
    </row>
    <row r="7" spans="2:6" x14ac:dyDescent="0.25">
      <c r="B7" s="52" t="s">
        <v>408</v>
      </c>
      <c r="C7" s="49" t="s">
        <v>9</v>
      </c>
      <c r="D7" s="63">
        <v>3</v>
      </c>
      <c r="E7" s="228"/>
      <c r="F7" s="12">
        <f t="shared" si="0"/>
        <v>0</v>
      </c>
    </row>
    <row r="8" spans="2:6" x14ac:dyDescent="0.25">
      <c r="B8" s="52" t="s">
        <v>409</v>
      </c>
      <c r="C8" s="49" t="s">
        <v>9</v>
      </c>
      <c r="D8" s="64">
        <v>0.33</v>
      </c>
      <c r="E8" s="228"/>
      <c r="F8" s="12">
        <f t="shared" si="0"/>
        <v>0</v>
      </c>
    </row>
    <row r="9" spans="2:6" x14ac:dyDescent="0.25">
      <c r="B9" s="52" t="s">
        <v>410</v>
      </c>
      <c r="C9" s="49" t="s">
        <v>9</v>
      </c>
      <c r="D9" s="64">
        <v>0.16</v>
      </c>
      <c r="E9" s="228"/>
      <c r="F9" s="12">
        <f t="shared" si="0"/>
        <v>0</v>
      </c>
    </row>
    <row r="10" spans="2:6" x14ac:dyDescent="0.25">
      <c r="B10" s="52" t="s">
        <v>411</v>
      </c>
      <c r="C10" s="49" t="s">
        <v>9</v>
      </c>
      <c r="D10" s="63">
        <v>2</v>
      </c>
      <c r="E10" s="228"/>
      <c r="F10" s="12">
        <f t="shared" si="0"/>
        <v>0</v>
      </c>
    </row>
    <row r="11" spans="2:6" x14ac:dyDescent="0.25">
      <c r="B11" s="52" t="s">
        <v>412</v>
      </c>
      <c r="C11" s="49" t="s">
        <v>9</v>
      </c>
      <c r="D11" s="63">
        <v>1</v>
      </c>
      <c r="E11" s="228"/>
      <c r="F11" s="12">
        <f t="shared" si="0"/>
        <v>0</v>
      </c>
    </row>
    <row r="12" spans="2:6" x14ac:dyDescent="0.25">
      <c r="B12" s="52" t="s">
        <v>413</v>
      </c>
      <c r="C12" s="49" t="s">
        <v>9</v>
      </c>
      <c r="D12" s="63">
        <v>26</v>
      </c>
      <c r="E12" s="228"/>
      <c r="F12" s="12">
        <f t="shared" si="0"/>
        <v>0</v>
      </c>
    </row>
    <row r="13" spans="2:6" x14ac:dyDescent="0.25">
      <c r="B13" s="11" t="s">
        <v>446</v>
      </c>
      <c r="C13" s="6" t="s">
        <v>11</v>
      </c>
      <c r="D13" s="6">
        <v>50</v>
      </c>
      <c r="E13" s="228"/>
      <c r="F13" s="12">
        <f t="shared" si="0"/>
        <v>0</v>
      </c>
    </row>
    <row r="14" spans="2:6" x14ac:dyDescent="0.25">
      <c r="B14" s="11" t="s">
        <v>447</v>
      </c>
      <c r="C14" s="6" t="s">
        <v>11</v>
      </c>
      <c r="D14" s="6">
        <v>15</v>
      </c>
      <c r="E14" s="228"/>
      <c r="F14" s="12">
        <f t="shared" si="0"/>
        <v>0</v>
      </c>
    </row>
    <row r="15" spans="2:6" ht="15.75" thickBot="1" x14ac:dyDescent="0.3">
      <c r="B15" s="22" t="s">
        <v>12</v>
      </c>
      <c r="C15" s="7"/>
      <c r="D15" s="7"/>
      <c r="E15" s="80"/>
      <c r="F15" s="23">
        <f>SUM(F6:F14)</f>
        <v>0</v>
      </c>
    </row>
    <row r="16" spans="2:6" ht="18.75" x14ac:dyDescent="0.3">
      <c r="B16" s="8" t="s">
        <v>16</v>
      </c>
      <c r="C16" s="9"/>
      <c r="D16" s="9"/>
      <c r="E16" s="81"/>
      <c r="F16" s="24"/>
    </row>
    <row r="17" spans="2:6" x14ac:dyDescent="0.25">
      <c r="B17" s="11" t="s">
        <v>449</v>
      </c>
      <c r="C17" s="6" t="s">
        <v>13</v>
      </c>
      <c r="D17" s="6">
        <v>15</v>
      </c>
      <c r="E17" s="229"/>
      <c r="F17" s="12">
        <f>D17*E17*4</f>
        <v>0</v>
      </c>
    </row>
    <row r="18" spans="2:6" x14ac:dyDescent="0.25">
      <c r="B18" s="11" t="s">
        <v>448</v>
      </c>
      <c r="C18" s="6" t="s">
        <v>13</v>
      </c>
      <c r="D18" s="7">
        <v>5</v>
      </c>
      <c r="E18" s="230"/>
      <c r="F18" s="12">
        <f>D18*E18*4</f>
        <v>0</v>
      </c>
    </row>
    <row r="19" spans="2:6" ht="15.75" thickBot="1" x14ac:dyDescent="0.3">
      <c r="B19" s="13" t="s">
        <v>17</v>
      </c>
      <c r="C19" s="14"/>
      <c r="D19" s="14"/>
      <c r="E19" s="14"/>
      <c r="F19" s="19">
        <f>SUM(F17:F18)</f>
        <v>0</v>
      </c>
    </row>
    <row r="20" spans="2:6" ht="19.5" thickBot="1" x14ac:dyDescent="0.35">
      <c r="B20" s="16" t="s">
        <v>300</v>
      </c>
      <c r="C20" s="17"/>
      <c r="D20" s="17"/>
      <c r="E20" s="17"/>
      <c r="F20" s="18">
        <f>SUM(F19,F15)</f>
        <v>0</v>
      </c>
    </row>
    <row r="22" spans="2:6" x14ac:dyDescent="0.25">
      <c r="B22" s="89" t="s">
        <v>376</v>
      </c>
    </row>
  </sheetData>
  <sheetProtection password="CC06" sheet="1" objects="1" scenarios="1"/>
  <customSheetViews>
    <customSheetView guid="{AECB77CF-A31F-44C4-987C-D7CD447B9A8E}" scale="80">
      <selection activeCell="B24" sqref="B24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scale="80">
      <selection activeCell="F20" sqref="F20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scale="80">
      <selection activeCell="B35" sqref="B35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scale="80">
      <selection activeCell="F18" sqref="F18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 scale="80">
      <selection activeCell="F18" sqref="F18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 scale="80">
      <selection activeCell="B27" sqref="B27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scale="80">
      <selection activeCell="A12" sqref="A12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B24" sqref="B24"/>
      <pageMargins left="0.7" right="0.7" top="0.78740157499999996" bottom="0.78740157499999996" header="0.3" footer="0.3"/>
      <pageSetup paperSize="9" scale="71" orientation="landscape" r:id="rId8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80"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123.5703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31</v>
      </c>
      <c r="G1" s="1"/>
      <c r="H1" s="1"/>
      <c r="I1" s="1"/>
      <c r="J1" s="1"/>
    </row>
    <row r="2" spans="2:10" ht="20.25" x14ac:dyDescent="0.3">
      <c r="B2" s="112" t="s">
        <v>28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414</v>
      </c>
      <c r="C6" s="6" t="s">
        <v>9</v>
      </c>
      <c r="D6" s="6">
        <v>1</v>
      </c>
      <c r="E6" s="14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415</v>
      </c>
      <c r="C7" s="6" t="s">
        <v>9</v>
      </c>
      <c r="D7" s="6">
        <v>1</v>
      </c>
      <c r="E7" s="145"/>
      <c r="F7" s="12">
        <f>D7*E7*2</f>
        <v>0</v>
      </c>
      <c r="G7" s="1"/>
      <c r="H7" s="1"/>
      <c r="I7" s="1"/>
      <c r="J7" s="1"/>
    </row>
    <row r="8" spans="2:10" x14ac:dyDescent="0.25">
      <c r="B8" s="11" t="s">
        <v>446</v>
      </c>
      <c r="C8" s="6" t="s">
        <v>11</v>
      </c>
      <c r="D8" s="6">
        <v>30</v>
      </c>
      <c r="E8" s="145"/>
      <c r="F8" s="12">
        <f>D8*E8*4</f>
        <v>0</v>
      </c>
      <c r="G8" s="1"/>
      <c r="H8" s="1"/>
      <c r="I8" s="1"/>
      <c r="J8" s="1"/>
    </row>
    <row r="9" spans="2:10" x14ac:dyDescent="0.25">
      <c r="B9" s="11" t="s">
        <v>447</v>
      </c>
      <c r="C9" s="6" t="s">
        <v>11</v>
      </c>
      <c r="D9" s="6">
        <v>6</v>
      </c>
      <c r="E9" s="145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22" t="s">
        <v>12</v>
      </c>
      <c r="C10" s="7"/>
      <c r="D10" s="7"/>
      <c r="E10" s="100"/>
      <c r="F10" s="23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8"/>
      <c r="F11" s="24"/>
      <c r="G11" s="1"/>
      <c r="H11" s="1"/>
      <c r="I11" s="1"/>
      <c r="J11" s="1"/>
    </row>
    <row r="12" spans="2:10" x14ac:dyDescent="0.25">
      <c r="B12" s="11" t="s">
        <v>449</v>
      </c>
      <c r="C12" s="6" t="s">
        <v>13</v>
      </c>
      <c r="D12" s="6">
        <v>5</v>
      </c>
      <c r="E12" s="145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448</v>
      </c>
      <c r="C13" s="6" t="s">
        <v>13</v>
      </c>
      <c r="D13" s="7">
        <v>2</v>
      </c>
      <c r="E13" s="146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97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300</v>
      </c>
      <c r="C15" s="17"/>
      <c r="D15" s="17"/>
      <c r="E15" s="9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89" t="s">
        <v>376</v>
      </c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customSheetViews>
    <customSheetView guid="{AECB77CF-A31F-44C4-987C-D7CD447B9A8E}" scale="80">
      <selection activeCell="B19" sqref="B19"/>
      <pageMargins left="0.7" right="0.7" top="0.78740157499999996" bottom="0.78740157499999996" header="0.3" footer="0.3"/>
    </customSheetView>
    <customSheetView guid="{5F03A7CB-177A-4F31-8D7F-DD6ED45818EC}" scale="80">
      <selection activeCell="F15" sqref="F15"/>
      <pageMargins left="0.7" right="0.7" top="0.78740157499999996" bottom="0.78740157499999996" header="0.3" footer="0.3"/>
    </customSheetView>
    <customSheetView guid="{9FDF6A1F-9F86-4B19-9796-42FFA98E9863}" scale="80">
      <selection activeCell="F7" sqref="F7"/>
      <pageMargins left="0.7" right="0.7" top="0.78740157499999996" bottom="0.78740157499999996" header="0.3" footer="0.3"/>
    </customSheetView>
    <customSheetView guid="{894DB203-3DB2-43DD-83ED-B63D818B57C9}" scale="80">
      <selection activeCell="F13" sqref="F13"/>
      <pageMargins left="0.7" right="0.7" top="0.78740157499999996" bottom="0.78740157499999996" header="0.3" footer="0.3"/>
    </customSheetView>
    <customSheetView guid="{0D0DF350-75BD-4FC3-8F0B-32BB4583BBFA}" scale="80">
      <selection activeCell="F14" sqref="F14"/>
      <pageMargins left="0.7" right="0.7" top="0.78740157499999996" bottom="0.78740157499999996" header="0.3" footer="0.3"/>
    </customSheetView>
    <customSheetView guid="{515245E8-FA6D-4760-8F8C-DC1AAB368624}" scale="80">
      <selection activeCell="F7" sqref="F7"/>
      <pageMargins left="0.7" right="0.7" top="0.78740157499999996" bottom="0.78740157499999996" header="0.3" footer="0.3"/>
    </customSheetView>
    <customSheetView guid="{30CB0D2E-9737-4072-963C-15C3048E4D99}" scale="80">
      <selection activeCell="F7" sqref="F7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1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80" zoomScaleNormal="100" workbookViewId="0">
      <selection activeCell="E11" sqref="E11:E12"/>
    </sheetView>
  </sheetViews>
  <sheetFormatPr defaultRowHeight="15" x14ac:dyDescent="0.25"/>
  <cols>
    <col min="1" max="1" width="2.85546875" customWidth="1"/>
    <col min="2" max="2" width="125.8554687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30</v>
      </c>
      <c r="G1" s="1"/>
      <c r="H1" s="1"/>
      <c r="I1" s="1"/>
      <c r="J1" s="1"/>
    </row>
    <row r="2" spans="2:10" ht="20.25" x14ac:dyDescent="0.3">
      <c r="B2" s="112" t="s">
        <v>29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1</v>
      </c>
      <c r="E6" s="14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446</v>
      </c>
      <c r="C7" s="6" t="s">
        <v>11</v>
      </c>
      <c r="D7" s="6">
        <v>10</v>
      </c>
      <c r="E7" s="145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447</v>
      </c>
      <c r="C8" s="6" t="s">
        <v>11</v>
      </c>
      <c r="D8" s="6">
        <v>5</v>
      </c>
      <c r="E8" s="145"/>
      <c r="F8" s="12">
        <f>D8*E8*4</f>
        <v>0</v>
      </c>
      <c r="G8" s="1"/>
      <c r="H8" s="1"/>
      <c r="I8" s="1"/>
      <c r="J8" s="1"/>
    </row>
    <row r="9" spans="2:10" ht="15.75" thickBot="1" x14ac:dyDescent="0.3">
      <c r="B9" s="22" t="s">
        <v>12</v>
      </c>
      <c r="C9" s="7"/>
      <c r="D9" s="7"/>
      <c r="E9" s="100"/>
      <c r="F9" s="23">
        <f>SUM(F6:F8)</f>
        <v>0</v>
      </c>
      <c r="G9" s="1"/>
      <c r="H9" s="1"/>
      <c r="I9" s="1"/>
      <c r="J9" s="1"/>
    </row>
    <row r="10" spans="2:10" ht="18.75" x14ac:dyDescent="0.3">
      <c r="B10" s="8" t="s">
        <v>16</v>
      </c>
      <c r="C10" s="9"/>
      <c r="D10" s="9"/>
      <c r="E10" s="98"/>
      <c r="F10" s="24"/>
      <c r="G10" s="1"/>
      <c r="H10" s="1"/>
      <c r="I10" s="1"/>
      <c r="J10" s="1"/>
    </row>
    <row r="11" spans="2:10" x14ac:dyDescent="0.25">
      <c r="B11" s="11" t="s">
        <v>449</v>
      </c>
      <c r="C11" s="6" t="s">
        <v>13</v>
      </c>
      <c r="D11" s="6">
        <v>2</v>
      </c>
      <c r="E11" s="145"/>
      <c r="F11" s="12">
        <f>D11*E11*4</f>
        <v>0</v>
      </c>
      <c r="G11" s="1"/>
      <c r="H11" s="1"/>
      <c r="I11" s="1"/>
      <c r="J11" s="1"/>
    </row>
    <row r="12" spans="2:10" x14ac:dyDescent="0.25">
      <c r="B12" s="11" t="s">
        <v>448</v>
      </c>
      <c r="C12" s="6" t="s">
        <v>13</v>
      </c>
      <c r="D12" s="7">
        <v>1</v>
      </c>
      <c r="E12" s="146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13" t="s">
        <v>17</v>
      </c>
      <c r="C13" s="14"/>
      <c r="D13" s="14"/>
      <c r="E13" s="97"/>
      <c r="F13" s="19">
        <f>SUM(F11:F12)</f>
        <v>0</v>
      </c>
      <c r="G13" s="1"/>
      <c r="H13" s="1"/>
      <c r="I13" s="1"/>
      <c r="J13" s="1"/>
    </row>
    <row r="14" spans="2:10" ht="19.5" thickBot="1" x14ac:dyDescent="0.35">
      <c r="B14" s="16" t="s">
        <v>300</v>
      </c>
      <c r="C14" s="17"/>
      <c r="D14" s="17"/>
      <c r="E14" s="99"/>
      <c r="F14" s="18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89" t="s">
        <v>376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customSheetViews>
    <customSheetView guid="{AECB77CF-A31F-44C4-987C-D7CD447B9A8E}" scale="80">
      <selection activeCell="B19" sqref="B19"/>
      <pageMargins left="0.7" right="0.7" top="0.78740157499999996" bottom="0.78740157499999996" header="0.3" footer="0.3"/>
    </customSheetView>
    <customSheetView guid="{5F03A7CB-177A-4F31-8D7F-DD6ED45818EC}" scale="80">
      <selection activeCell="F14" sqref="F14"/>
      <pageMargins left="0.7" right="0.7" top="0.78740157499999996" bottom="0.78740157499999996" header="0.3" footer="0.3"/>
    </customSheetView>
    <customSheetView guid="{9FDF6A1F-9F86-4B19-9796-42FFA98E9863}" scale="80">
      <selection activeCell="F7" sqref="F7"/>
      <pageMargins left="0.7" right="0.7" top="0.78740157499999996" bottom="0.78740157499999996" header="0.3" footer="0.3"/>
    </customSheetView>
    <customSheetView guid="{894DB203-3DB2-43DD-83ED-B63D818B57C9}" scale="80">
      <selection activeCell="F13" sqref="F13"/>
      <pageMargins left="0.7" right="0.7" top="0.78740157499999996" bottom="0.78740157499999996" header="0.3" footer="0.3"/>
    </customSheetView>
    <customSheetView guid="{0D0DF350-75BD-4FC3-8F0B-32BB4583BBFA}" scale="80">
      <selection activeCell="F9" sqref="F9"/>
      <pageMargins left="0.7" right="0.7" top="0.78740157499999996" bottom="0.78740157499999996" header="0.3" footer="0.3"/>
    </customSheetView>
    <customSheetView guid="{515245E8-FA6D-4760-8F8C-DC1AAB368624}" scale="80">
      <selection activeCell="F7" sqref="F7"/>
      <pageMargins left="0.7" right="0.7" top="0.78740157499999996" bottom="0.78740157499999996" header="0.3" footer="0.3"/>
    </customSheetView>
    <customSheetView guid="{30CB0D2E-9737-4072-963C-15C3048E4D99}" scale="80">
      <selection activeCell="F7" sqref="F7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8" sqref="B18"/>
      <pageMargins left="0.7" right="0.7" top="0.78740157499999996" bottom="0.78740157499999996" header="0.3" footer="0.3"/>
      <pageSetup paperSize="9" scale="70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B8" sqref="B8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41</v>
      </c>
      <c r="G1" s="1"/>
      <c r="H1" s="1"/>
      <c r="I1" s="1"/>
      <c r="J1" s="1"/>
    </row>
    <row r="2" spans="2:10" ht="20.25" x14ac:dyDescent="0.3">
      <c r="B2" s="112" t="s">
        <v>42</v>
      </c>
      <c r="C2" s="113"/>
      <c r="D2" s="113"/>
      <c r="E2" s="113"/>
      <c r="F2" s="114"/>
      <c r="G2" s="1"/>
      <c r="H2" s="1"/>
      <c r="I2" s="1"/>
      <c r="J2" s="1"/>
    </row>
    <row r="3" spans="2:10" ht="20.25" x14ac:dyDescent="0.3">
      <c r="B3" s="122" t="s">
        <v>162</v>
      </c>
      <c r="C3" s="123"/>
      <c r="D3" s="123"/>
      <c r="E3" s="123"/>
      <c r="F3" s="123"/>
      <c r="G3" s="1"/>
      <c r="H3" s="1"/>
      <c r="I3" s="1"/>
      <c r="J3" s="1"/>
    </row>
    <row r="4" spans="2:10" x14ac:dyDescent="0.25">
      <c r="B4" s="1"/>
      <c r="C4" s="1"/>
      <c r="D4" s="1"/>
      <c r="E4" s="1"/>
    </row>
    <row r="5" spans="2:10" x14ac:dyDescent="0.25">
      <c r="B5" s="1"/>
      <c r="C5" s="1"/>
      <c r="D5" s="1"/>
      <c r="E5" s="1"/>
    </row>
    <row r="6" spans="2:10" x14ac:dyDescent="0.25">
      <c r="B6" s="1"/>
      <c r="C6" s="1"/>
      <c r="D6" s="1"/>
      <c r="E6" s="1"/>
    </row>
    <row r="7" spans="2:10" x14ac:dyDescent="0.25">
      <c r="B7" s="1"/>
      <c r="C7" s="1"/>
      <c r="D7" s="1"/>
      <c r="E7" s="1"/>
    </row>
    <row r="8" spans="2:10" x14ac:dyDescent="0.25">
      <c r="B8" s="1"/>
      <c r="C8" s="1"/>
      <c r="D8" s="1"/>
      <c r="E8" s="1"/>
    </row>
    <row r="9" spans="2:10" x14ac:dyDescent="0.25">
      <c r="B9" s="1"/>
      <c r="C9" s="1"/>
      <c r="D9" s="1"/>
      <c r="E9" s="1"/>
    </row>
    <row r="10" spans="2:10" x14ac:dyDescent="0.25">
      <c r="B10" s="1"/>
      <c r="C10" s="1"/>
      <c r="D10" s="1"/>
      <c r="E10" s="1"/>
    </row>
    <row r="11" spans="2:10" x14ac:dyDescent="0.25">
      <c r="B11" s="1"/>
      <c r="C11" s="1"/>
      <c r="D11" s="1"/>
      <c r="E11" s="1"/>
    </row>
    <row r="12" spans="2:10" x14ac:dyDescent="0.25">
      <c r="B12" s="1"/>
      <c r="C12" s="1"/>
      <c r="D12" s="1"/>
      <c r="E12" s="1"/>
    </row>
    <row r="13" spans="2:10" x14ac:dyDescent="0.25">
      <c r="B13" s="1"/>
      <c r="C13" s="1"/>
      <c r="D13" s="1"/>
      <c r="E13" s="1"/>
    </row>
    <row r="14" spans="2:10" x14ac:dyDescent="0.25">
      <c r="B14" s="1"/>
      <c r="C14" s="1"/>
      <c r="D14" s="1"/>
      <c r="E14" s="1"/>
    </row>
    <row r="15" spans="2:10" x14ac:dyDescent="0.25">
      <c r="B15" s="1"/>
      <c r="C15" s="1"/>
      <c r="D15" s="1"/>
      <c r="E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customSheetViews>
    <customSheetView guid="{AECB77CF-A31F-44C4-987C-D7CD447B9A8E}">
      <selection activeCell="B8" sqref="B8"/>
      <pageMargins left="0.7" right="0.7" top="0.78740157499999996" bottom="0.78740157499999996" header="0.3" footer="0.3"/>
    </customSheetView>
    <customSheetView guid="{5F03A7CB-177A-4F31-8D7F-DD6ED45818EC}">
      <selection activeCell="B8" sqref="B8"/>
      <pageMargins left="0.7" right="0.7" top="0.78740157499999996" bottom="0.78740157499999996" header="0.3" footer="0.3"/>
    </customSheetView>
    <customSheetView guid="{9FDF6A1F-9F86-4B19-9796-42FFA98E9863}">
      <selection activeCell="B8" sqref="B8"/>
      <pageMargins left="0.7" right="0.7" top="0.78740157499999996" bottom="0.78740157499999996" header="0.3" footer="0.3"/>
    </customSheetView>
    <customSheetView guid="{894DB203-3DB2-43DD-83ED-B63D818B57C9}">
      <selection activeCell="B8" sqref="B8"/>
      <pageMargins left="0.7" right="0.7" top="0.78740157499999996" bottom="0.78740157499999996" header="0.3" footer="0.3"/>
    </customSheetView>
    <customSheetView guid="{0D0DF350-75BD-4FC3-8F0B-32BB4583BBFA}">
      <selection activeCell="B8" sqref="B8"/>
      <pageMargins left="0.7" right="0.7" top="0.78740157499999996" bottom="0.78740157499999996" header="0.3" footer="0.3"/>
    </customSheetView>
    <customSheetView guid="{515245E8-FA6D-4760-8F8C-DC1AAB368624}">
      <selection activeCell="B8" sqref="B8"/>
      <pageMargins left="0.7" right="0.7" top="0.78740157499999996" bottom="0.78740157499999996" header="0.3" footer="0.3"/>
    </customSheetView>
    <customSheetView guid="{30CB0D2E-9737-4072-963C-15C3048E4D99}">
      <selection activeCell="B8" sqref="B8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8" sqref="B8"/>
      <pageMargins left="0.7" right="0.7" top="0.78740157499999996" bottom="0.78740157499999996" header="0.3" footer="0.3"/>
      <pageSetup paperSize="9" scale="76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E12" sqref="E12:E13"/>
    </sheetView>
  </sheetViews>
  <sheetFormatPr defaultRowHeight="15" x14ac:dyDescent="0.25"/>
  <cols>
    <col min="1" max="1" width="2.85546875" customWidth="1"/>
    <col min="2" max="2" width="118.140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40</v>
      </c>
      <c r="G1" s="1"/>
      <c r="H1" s="1"/>
      <c r="I1" s="1"/>
      <c r="J1" s="1"/>
    </row>
    <row r="2" spans="2:10" ht="20.25" x14ac:dyDescent="0.3">
      <c r="B2" s="112" t="s">
        <v>43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1</v>
      </c>
      <c r="E6" s="14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416</v>
      </c>
      <c r="C7" s="6" t="s">
        <v>9</v>
      </c>
      <c r="D7" s="6">
        <v>1</v>
      </c>
      <c r="E7" s="145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446</v>
      </c>
      <c r="C8" s="6" t="s">
        <v>11</v>
      </c>
      <c r="D8" s="6">
        <v>30</v>
      </c>
      <c r="E8" s="145"/>
      <c r="F8" s="12">
        <f>D8*E8*4</f>
        <v>0</v>
      </c>
      <c r="G8" s="1"/>
      <c r="H8" s="1"/>
      <c r="I8" s="1"/>
      <c r="J8" s="1"/>
    </row>
    <row r="9" spans="2:10" x14ac:dyDescent="0.25">
      <c r="B9" s="11" t="s">
        <v>447</v>
      </c>
      <c r="C9" s="6" t="s">
        <v>11</v>
      </c>
      <c r="D9" s="6">
        <v>6</v>
      </c>
      <c r="E9" s="145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22" t="s">
        <v>12</v>
      </c>
      <c r="C10" s="7"/>
      <c r="D10" s="7"/>
      <c r="E10" s="100"/>
      <c r="F10" s="23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8"/>
      <c r="F11" s="24"/>
      <c r="G11" s="1"/>
      <c r="H11" s="1"/>
      <c r="I11" s="1"/>
      <c r="J11" s="1"/>
    </row>
    <row r="12" spans="2:10" x14ac:dyDescent="0.25">
      <c r="B12" s="11" t="s">
        <v>449</v>
      </c>
      <c r="C12" s="6" t="s">
        <v>13</v>
      </c>
      <c r="D12" s="6">
        <v>5</v>
      </c>
      <c r="E12" s="145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448</v>
      </c>
      <c r="C13" s="6" t="s">
        <v>13</v>
      </c>
      <c r="D13" s="7">
        <v>1</v>
      </c>
      <c r="E13" s="146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97"/>
      <c r="F14" s="15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300</v>
      </c>
      <c r="C15" s="17"/>
      <c r="D15" s="17"/>
      <c r="E15" s="9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89" t="s">
        <v>376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customSheetViews>
    <customSheetView guid="{AECB77CF-A31F-44C4-987C-D7CD447B9A8E}">
      <selection activeCell="E13" sqref="E13"/>
      <pageMargins left="0.7" right="0.7" top="0.78740157499999996" bottom="0.78740157499999996" header="0.3" footer="0.3"/>
    </customSheetView>
    <customSheetView guid="{5F03A7CB-177A-4F31-8D7F-DD6ED45818EC}">
      <selection activeCell="F15" sqref="F15"/>
      <pageMargins left="0.7" right="0.7" top="0.78740157499999996" bottom="0.78740157499999996" header="0.3" footer="0.3"/>
    </customSheetView>
    <customSheetView guid="{9FDF6A1F-9F86-4B19-9796-42FFA98E9863}">
      <selection activeCell="F1" sqref="F1"/>
      <pageMargins left="0.7" right="0.7" top="0.78740157499999996" bottom="0.78740157499999996" header="0.3" footer="0.3"/>
    </customSheetView>
    <customSheetView guid="{894DB203-3DB2-43DD-83ED-B63D818B57C9}">
      <selection activeCell="B14" sqref="B14"/>
      <pageMargins left="0.7" right="0.7" top="0.78740157499999996" bottom="0.78740157499999996" header="0.3" footer="0.3"/>
    </customSheetView>
    <customSheetView guid="{0D0DF350-75BD-4FC3-8F0B-32BB4583BBFA}">
      <selection activeCell="F13" sqref="F13"/>
      <pageMargins left="0.7" right="0.7" top="0.78740157499999996" bottom="0.78740157499999996" header="0.3" footer="0.3"/>
    </customSheetView>
    <customSheetView guid="{515245E8-FA6D-4760-8F8C-DC1AAB368624}">
      <selection activeCell="F1" sqref="F1"/>
      <pageMargins left="0.7" right="0.7" top="0.78740157499999996" bottom="0.78740157499999996" header="0.3" footer="0.3"/>
    </customSheetView>
    <customSheetView guid="{30CB0D2E-9737-4072-963C-15C3048E4D99}">
      <selection activeCell="F1" sqref="F1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3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E11" sqref="E11:E12"/>
    </sheetView>
  </sheetViews>
  <sheetFormatPr defaultRowHeight="15" x14ac:dyDescent="0.25"/>
  <cols>
    <col min="1" max="1" width="2.85546875" customWidth="1"/>
    <col min="2" max="2" width="116.5703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39</v>
      </c>
      <c r="G1" s="1"/>
      <c r="H1" s="1"/>
      <c r="I1" s="1"/>
      <c r="J1" s="1"/>
    </row>
    <row r="2" spans="2:10" ht="20.25" x14ac:dyDescent="0.3">
      <c r="B2" s="112" t="s">
        <v>44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1</v>
      </c>
      <c r="E6" s="14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446</v>
      </c>
      <c r="C7" s="6" t="s">
        <v>11</v>
      </c>
      <c r="D7" s="6">
        <v>30</v>
      </c>
      <c r="E7" s="145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447</v>
      </c>
      <c r="C8" s="6" t="s">
        <v>11</v>
      </c>
      <c r="D8" s="6">
        <v>6</v>
      </c>
      <c r="E8" s="145"/>
      <c r="F8" s="12">
        <f>D8*E8*4</f>
        <v>0</v>
      </c>
      <c r="G8" s="1"/>
      <c r="H8" s="1"/>
      <c r="I8" s="1"/>
      <c r="J8" s="1"/>
    </row>
    <row r="9" spans="2:10" ht="15.75" thickBot="1" x14ac:dyDescent="0.3">
      <c r="B9" s="22" t="s">
        <v>12</v>
      </c>
      <c r="C9" s="7"/>
      <c r="D9" s="7"/>
      <c r="E9" s="100"/>
      <c r="F9" s="23">
        <f>SUM(F6:F8)</f>
        <v>0</v>
      </c>
      <c r="G9" s="1"/>
      <c r="H9" s="1"/>
      <c r="I9" s="1"/>
      <c r="J9" s="1"/>
    </row>
    <row r="10" spans="2:10" ht="18.75" x14ac:dyDescent="0.3">
      <c r="B10" s="8" t="s">
        <v>16</v>
      </c>
      <c r="C10" s="9"/>
      <c r="D10" s="9"/>
      <c r="E10" s="98"/>
      <c r="F10" s="24"/>
      <c r="G10" s="1"/>
      <c r="H10" s="1"/>
      <c r="I10" s="1"/>
      <c r="J10" s="1"/>
    </row>
    <row r="11" spans="2:10" x14ac:dyDescent="0.25">
      <c r="B11" s="11" t="s">
        <v>449</v>
      </c>
      <c r="C11" s="6" t="s">
        <v>13</v>
      </c>
      <c r="D11" s="6">
        <v>5</v>
      </c>
      <c r="E11" s="145"/>
      <c r="F11" s="12">
        <f>D11*E11*4</f>
        <v>0</v>
      </c>
      <c r="G11" s="1"/>
      <c r="H11" s="1"/>
      <c r="I11" s="1"/>
      <c r="J11" s="1"/>
    </row>
    <row r="12" spans="2:10" x14ac:dyDescent="0.25">
      <c r="B12" s="11" t="s">
        <v>448</v>
      </c>
      <c r="C12" s="6" t="s">
        <v>13</v>
      </c>
      <c r="D12" s="7">
        <v>2</v>
      </c>
      <c r="E12" s="146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13" t="s">
        <v>17</v>
      </c>
      <c r="C13" s="14"/>
      <c r="D13" s="14"/>
      <c r="E13" s="97"/>
      <c r="F13" s="19">
        <f>SUM(F11:F12)</f>
        <v>0</v>
      </c>
      <c r="G13" s="1"/>
      <c r="H13" s="1"/>
      <c r="I13" s="1"/>
      <c r="J13" s="1"/>
    </row>
    <row r="14" spans="2:10" ht="19.5" thickBot="1" x14ac:dyDescent="0.35">
      <c r="B14" s="16" t="s">
        <v>300</v>
      </c>
      <c r="C14" s="17"/>
      <c r="D14" s="17"/>
      <c r="E14" s="99"/>
      <c r="F14" s="18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89" t="s">
        <v>376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customSheetViews>
    <customSheetView guid="{AECB77CF-A31F-44C4-987C-D7CD447B9A8E}">
      <selection activeCell="B18" sqref="B18"/>
      <pageMargins left="0.7" right="0.7" top="0.78740157499999996" bottom="0.78740157499999996" header="0.3" footer="0.3"/>
    </customSheetView>
    <customSheetView guid="{5F03A7CB-177A-4F31-8D7F-DD6ED45818EC}">
      <selection activeCell="F14" sqref="F14"/>
      <pageMargins left="0.7" right="0.7" top="0.78740157499999996" bottom="0.78740157499999996" header="0.3" footer="0.3"/>
    </customSheetView>
    <customSheetView guid="{9FDF6A1F-9F86-4B19-9796-42FFA98E9863}">
      <selection activeCell="F7" sqref="F7"/>
      <pageMargins left="0.7" right="0.7" top="0.78740157499999996" bottom="0.78740157499999996" header="0.3" footer="0.3"/>
    </customSheetView>
    <customSheetView guid="{894DB203-3DB2-43DD-83ED-B63D818B57C9}">
      <selection activeCell="F13" sqref="F13"/>
      <pageMargins left="0.7" right="0.7" top="0.78740157499999996" bottom="0.78740157499999996" header="0.3" footer="0.3"/>
    </customSheetView>
    <customSheetView guid="{0D0DF350-75BD-4FC3-8F0B-32BB4583BBFA}">
      <selection activeCell="F15" sqref="F15"/>
      <pageMargins left="0.7" right="0.7" top="0.78740157499999996" bottom="0.78740157499999996" header="0.3" footer="0.3"/>
    </customSheetView>
    <customSheetView guid="{515245E8-FA6D-4760-8F8C-DC1AAB368624}">
      <selection activeCell="F7" sqref="F7"/>
      <pageMargins left="0.7" right="0.7" top="0.78740157499999996" bottom="0.78740157499999996" header="0.3" footer="0.3"/>
    </customSheetView>
    <customSheetView guid="{30CB0D2E-9737-4072-963C-15C3048E4D99}">
      <selection activeCell="B27" sqref="B27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8" sqref="B18"/>
      <pageMargins left="0.7" right="0.7" top="0.78740157499999996" bottom="0.78740157499999996" header="0.3" footer="0.3"/>
      <pageSetup paperSize="9" scale="74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Normal="100" workbookViewId="0">
      <selection activeCell="B37" sqref="B37"/>
    </sheetView>
  </sheetViews>
  <sheetFormatPr defaultRowHeight="15" x14ac:dyDescent="0.25"/>
  <cols>
    <col min="1" max="1" width="2.85546875" customWidth="1"/>
    <col min="2" max="2" width="116.28515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38</v>
      </c>
      <c r="G1" s="1"/>
      <c r="H1" s="1"/>
      <c r="I1" s="1"/>
      <c r="J1" s="1"/>
    </row>
    <row r="2" spans="2:10" ht="20.25" x14ac:dyDescent="0.3">
      <c r="B2" s="112" t="s">
        <v>45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0.33</v>
      </c>
      <c r="E6" s="145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417</v>
      </c>
      <c r="C7" s="6" t="s">
        <v>9</v>
      </c>
      <c r="D7" s="79">
        <v>1</v>
      </c>
      <c r="E7" s="145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446</v>
      </c>
      <c r="C8" s="6" t="s">
        <v>11</v>
      </c>
      <c r="D8" s="6">
        <v>30</v>
      </c>
      <c r="E8" s="145"/>
      <c r="F8" s="12">
        <f>D8*E8*4</f>
        <v>0</v>
      </c>
      <c r="G8" s="1"/>
      <c r="H8" s="1"/>
      <c r="I8" s="1"/>
      <c r="J8" s="1"/>
    </row>
    <row r="9" spans="2:10" x14ac:dyDescent="0.25">
      <c r="B9" s="11" t="s">
        <v>447</v>
      </c>
      <c r="C9" s="6" t="s">
        <v>11</v>
      </c>
      <c r="D9" s="6">
        <v>6</v>
      </c>
      <c r="E9" s="145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22" t="s">
        <v>12</v>
      </c>
      <c r="C10" s="7"/>
      <c r="D10" s="7"/>
      <c r="E10" s="100"/>
      <c r="F10" s="23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8"/>
      <c r="F11" s="24"/>
      <c r="G11" s="1"/>
      <c r="H11" s="1"/>
      <c r="I11" s="1"/>
      <c r="J11" s="1"/>
    </row>
    <row r="12" spans="2:10" x14ac:dyDescent="0.25">
      <c r="B12" s="11" t="s">
        <v>449</v>
      </c>
      <c r="C12" s="6" t="s">
        <v>13</v>
      </c>
      <c r="D12" s="6">
        <v>5</v>
      </c>
      <c r="E12" s="145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28" t="s">
        <v>448</v>
      </c>
      <c r="C13" s="14" t="s">
        <v>13</v>
      </c>
      <c r="D13" s="14">
        <v>1</v>
      </c>
      <c r="E13" s="185"/>
      <c r="F13" s="15">
        <f>D13*E13*4</f>
        <v>0</v>
      </c>
      <c r="G13" s="1"/>
      <c r="H13" s="1"/>
      <c r="I13" s="1"/>
      <c r="J13" s="1"/>
    </row>
    <row r="14" spans="2:10" ht="15.75" thickBot="1" x14ac:dyDescent="0.3">
      <c r="B14" s="25" t="s">
        <v>17</v>
      </c>
      <c r="C14" s="26"/>
      <c r="D14" s="26"/>
      <c r="E14" s="101"/>
      <c r="F14" s="27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300</v>
      </c>
      <c r="C15" s="17"/>
      <c r="D15" s="17"/>
      <c r="E15" s="9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89" t="s">
        <v>376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customSheetViews>
    <customSheetView guid="{AECB77CF-A31F-44C4-987C-D7CD447B9A8E}">
      <selection activeCell="B21" sqref="B21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>
      <selection activeCell="F15" sqref="F15"/>
      <pageMargins left="0.7" right="0.7" top="0.78740157499999996" bottom="0.78740157499999996" header="0.3" footer="0.3"/>
    </customSheetView>
    <customSheetView guid="{9FDF6A1F-9F86-4B19-9796-42FFA98E9863}">
      <selection activeCell="B17" sqref="B17"/>
      <pageMargins left="0.7" right="0.7" top="0.78740157499999996" bottom="0.78740157499999996" header="0.3" footer="0.3"/>
      <pageSetup paperSize="9" orientation="portrait" r:id="rId2"/>
    </customSheetView>
    <customSheetView guid="{894DB203-3DB2-43DD-83ED-B63D818B57C9}">
      <selection activeCell="F13" sqref="F13"/>
      <pageMargins left="0.7" right="0.7" top="0.78740157499999996" bottom="0.78740157499999996" header="0.3" footer="0.3"/>
      <pageSetup paperSize="9" orientation="portrait" r:id="rId3"/>
    </customSheetView>
    <customSheetView guid="{0D0DF350-75BD-4FC3-8F0B-32BB4583BBFA}">
      <selection activeCell="F13" sqref="F13"/>
      <pageMargins left="0.7" right="0.7" top="0.78740157499999996" bottom="0.78740157499999996" header="0.3" footer="0.3"/>
      <pageSetup paperSize="9" orientation="portrait" r:id="rId4"/>
    </customSheetView>
    <customSheetView guid="{515245E8-FA6D-4760-8F8C-DC1AAB368624}">
      <selection activeCell="B17" sqref="B17"/>
      <pageMargins left="0.7" right="0.7" top="0.78740157499999996" bottom="0.78740157499999996" header="0.3" footer="0.3"/>
    </customSheetView>
    <customSheetView guid="{30CB0D2E-9737-4072-963C-15C3048E4D99}">
      <selection activeCell="D8" sqref="D8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4" orientation="landscape" r:id="rId5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Normal="100" workbookViewId="0">
      <selection activeCell="E25" sqref="E25:E26"/>
    </sheetView>
  </sheetViews>
  <sheetFormatPr defaultRowHeight="15" x14ac:dyDescent="0.25"/>
  <cols>
    <col min="1" max="1" width="2.85546875" customWidth="1"/>
    <col min="2" max="2" width="116.5703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37</v>
      </c>
      <c r="G1" s="1"/>
      <c r="H1" s="1"/>
      <c r="I1" s="1"/>
      <c r="J1" s="1"/>
    </row>
    <row r="2" spans="2:10" ht="20.25" x14ac:dyDescent="0.3">
      <c r="B2" s="112" t="s">
        <v>46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65" t="s">
        <v>418</v>
      </c>
      <c r="C6" s="102" t="s">
        <v>9</v>
      </c>
      <c r="D6" s="50">
        <v>1</v>
      </c>
      <c r="E6" s="231"/>
      <c r="F6" s="71">
        <f>D6*E6*4</f>
        <v>0</v>
      </c>
      <c r="G6" s="1"/>
      <c r="H6" s="1"/>
      <c r="I6" s="1"/>
      <c r="J6" s="1"/>
    </row>
    <row r="7" spans="2:10" x14ac:dyDescent="0.25">
      <c r="B7" s="52" t="s">
        <v>419</v>
      </c>
      <c r="C7" s="102" t="s">
        <v>9</v>
      </c>
      <c r="D7" s="50">
        <v>1</v>
      </c>
      <c r="E7" s="231"/>
      <c r="F7" s="71">
        <f t="shared" ref="F7:F22" si="0">D7*E7*4</f>
        <v>0</v>
      </c>
      <c r="G7" s="1"/>
      <c r="H7" s="1"/>
      <c r="I7" s="1"/>
      <c r="J7" s="1"/>
    </row>
    <row r="8" spans="2:10" x14ac:dyDescent="0.25">
      <c r="B8" s="52" t="s">
        <v>420</v>
      </c>
      <c r="C8" s="102" t="s">
        <v>9</v>
      </c>
      <c r="D8" s="50">
        <v>1</v>
      </c>
      <c r="E8" s="231"/>
      <c r="F8" s="71">
        <f t="shared" si="0"/>
        <v>0</v>
      </c>
      <c r="G8" s="1"/>
      <c r="H8" s="1"/>
      <c r="I8" s="1"/>
      <c r="J8" s="1"/>
    </row>
    <row r="9" spans="2:10" x14ac:dyDescent="0.25">
      <c r="B9" s="52" t="s">
        <v>421</v>
      </c>
      <c r="C9" s="102" t="s">
        <v>9</v>
      </c>
      <c r="D9" s="50">
        <v>12</v>
      </c>
      <c r="E9" s="231"/>
      <c r="F9" s="71">
        <f t="shared" si="0"/>
        <v>0</v>
      </c>
      <c r="G9" s="1"/>
      <c r="H9" s="1"/>
      <c r="I9" s="1"/>
      <c r="J9" s="1"/>
    </row>
    <row r="10" spans="2:10" x14ac:dyDescent="0.25">
      <c r="B10" s="65" t="s">
        <v>422</v>
      </c>
      <c r="C10" s="102" t="s">
        <v>9</v>
      </c>
      <c r="D10" s="51">
        <v>1</v>
      </c>
      <c r="E10" s="231"/>
      <c r="F10" s="71">
        <f t="shared" si="0"/>
        <v>0</v>
      </c>
      <c r="G10" s="1"/>
      <c r="H10" s="1"/>
      <c r="I10" s="1"/>
      <c r="J10" s="1"/>
    </row>
    <row r="11" spans="2:10" x14ac:dyDescent="0.25">
      <c r="B11" s="65" t="s">
        <v>423</v>
      </c>
      <c r="C11" s="102" t="s">
        <v>9</v>
      </c>
      <c r="D11" s="51">
        <v>1</v>
      </c>
      <c r="E11" s="231"/>
      <c r="F11" s="71">
        <f t="shared" si="0"/>
        <v>0</v>
      </c>
      <c r="G11" s="1"/>
      <c r="H11" s="1"/>
      <c r="I11" s="1"/>
      <c r="J11" s="1"/>
    </row>
    <row r="12" spans="2:10" x14ac:dyDescent="0.25">
      <c r="B12" s="65" t="s">
        <v>424</v>
      </c>
      <c r="C12" s="102" t="s">
        <v>9</v>
      </c>
      <c r="D12" s="51">
        <v>2</v>
      </c>
      <c r="E12" s="231"/>
      <c r="F12" s="71">
        <f t="shared" si="0"/>
        <v>0</v>
      </c>
      <c r="G12" s="1"/>
      <c r="H12" s="1"/>
      <c r="I12" s="1"/>
      <c r="J12" s="1"/>
    </row>
    <row r="13" spans="2:10" ht="17.45" customHeight="1" x14ac:dyDescent="0.25">
      <c r="B13" s="65" t="s">
        <v>425</v>
      </c>
      <c r="C13" s="102" t="s">
        <v>9</v>
      </c>
      <c r="D13" s="51">
        <v>1</v>
      </c>
      <c r="E13" s="231"/>
      <c r="F13" s="71">
        <f t="shared" si="0"/>
        <v>0</v>
      </c>
      <c r="G13" s="1"/>
      <c r="H13" s="1"/>
      <c r="I13" s="1"/>
      <c r="J13" s="1"/>
    </row>
    <row r="14" spans="2:10" x14ac:dyDescent="0.25">
      <c r="B14" s="65" t="s">
        <v>426</v>
      </c>
      <c r="C14" s="102" t="s">
        <v>9</v>
      </c>
      <c r="D14" s="51">
        <v>2</v>
      </c>
      <c r="E14" s="231"/>
      <c r="F14" s="71">
        <f t="shared" si="0"/>
        <v>0</v>
      </c>
      <c r="G14" s="1"/>
      <c r="H14" s="1"/>
      <c r="I14" s="1"/>
      <c r="J14" s="1"/>
    </row>
    <row r="15" spans="2:10" x14ac:dyDescent="0.25">
      <c r="B15" s="65" t="s">
        <v>427</v>
      </c>
      <c r="C15" s="102" t="s">
        <v>9</v>
      </c>
      <c r="D15" s="51">
        <v>2</v>
      </c>
      <c r="E15" s="231"/>
      <c r="F15" s="71">
        <f t="shared" si="0"/>
        <v>0</v>
      </c>
      <c r="G15" s="1"/>
      <c r="H15" s="1"/>
      <c r="I15" s="1"/>
      <c r="J15" s="1"/>
    </row>
    <row r="16" spans="2:10" ht="18" customHeight="1" x14ac:dyDescent="0.25">
      <c r="B16" s="65" t="s">
        <v>428</v>
      </c>
      <c r="C16" s="102" t="s">
        <v>9</v>
      </c>
      <c r="D16" s="51">
        <v>1</v>
      </c>
      <c r="E16" s="231"/>
      <c r="F16" s="71">
        <f t="shared" si="0"/>
        <v>0</v>
      </c>
      <c r="G16" s="1"/>
      <c r="H16" s="1"/>
      <c r="I16" s="1"/>
      <c r="J16" s="1"/>
    </row>
    <row r="17" spans="2:10" x14ac:dyDescent="0.25">
      <c r="B17" s="65" t="s">
        <v>429</v>
      </c>
      <c r="C17" s="102" t="s">
        <v>9</v>
      </c>
      <c r="D17" s="51">
        <v>0.2</v>
      </c>
      <c r="E17" s="231"/>
      <c r="F17" s="71">
        <f t="shared" si="0"/>
        <v>0</v>
      </c>
      <c r="G17" s="1"/>
      <c r="H17" s="1"/>
      <c r="I17" s="1"/>
      <c r="J17" s="1"/>
    </row>
    <row r="18" spans="2:10" x14ac:dyDescent="0.25">
      <c r="B18" s="65" t="s">
        <v>430</v>
      </c>
      <c r="C18" s="102" t="s">
        <v>9</v>
      </c>
      <c r="D18" s="51">
        <v>1</v>
      </c>
      <c r="E18" s="231"/>
      <c r="F18" s="71">
        <f t="shared" si="0"/>
        <v>0</v>
      </c>
      <c r="G18" s="1"/>
      <c r="H18" s="1"/>
      <c r="I18" s="1"/>
      <c r="J18" s="1"/>
    </row>
    <row r="19" spans="2:10" x14ac:dyDescent="0.25">
      <c r="B19" s="65" t="s">
        <v>431</v>
      </c>
      <c r="C19" s="102" t="s">
        <v>9</v>
      </c>
      <c r="D19" s="51">
        <v>1</v>
      </c>
      <c r="E19" s="231"/>
      <c r="F19" s="71">
        <f t="shared" si="0"/>
        <v>0</v>
      </c>
      <c r="G19" s="1"/>
      <c r="H19" s="1"/>
      <c r="I19" s="1"/>
      <c r="J19" s="1"/>
    </row>
    <row r="20" spans="2:10" x14ac:dyDescent="0.25">
      <c r="B20" s="65" t="s">
        <v>432</v>
      </c>
      <c r="C20" s="102" t="s">
        <v>9</v>
      </c>
      <c r="D20" s="51">
        <v>12</v>
      </c>
      <c r="E20" s="231"/>
      <c r="F20" s="71">
        <f t="shared" si="0"/>
        <v>0</v>
      </c>
      <c r="G20" s="1"/>
      <c r="H20" s="1"/>
      <c r="I20" s="1"/>
      <c r="J20" s="1"/>
    </row>
    <row r="21" spans="2:10" x14ac:dyDescent="0.25">
      <c r="B21" s="20" t="s">
        <v>446</v>
      </c>
      <c r="C21" s="6" t="s">
        <v>11</v>
      </c>
      <c r="D21" s="6">
        <v>30</v>
      </c>
      <c r="E21" s="231"/>
      <c r="F21" s="71">
        <f t="shared" si="0"/>
        <v>0</v>
      </c>
      <c r="G21" s="1"/>
      <c r="H21" s="1"/>
      <c r="I21" s="1"/>
      <c r="J21" s="1"/>
    </row>
    <row r="22" spans="2:10" x14ac:dyDescent="0.25">
      <c r="B22" s="20" t="s">
        <v>447</v>
      </c>
      <c r="C22" s="6" t="s">
        <v>11</v>
      </c>
      <c r="D22" s="6">
        <v>6</v>
      </c>
      <c r="E22" s="231"/>
      <c r="F22" s="71">
        <f t="shared" si="0"/>
        <v>0</v>
      </c>
      <c r="G22" s="1"/>
      <c r="H22" s="1"/>
      <c r="I22" s="1"/>
      <c r="J22" s="1"/>
    </row>
    <row r="23" spans="2:10" ht="15.75" thickBot="1" x14ac:dyDescent="0.3">
      <c r="B23" s="22" t="s">
        <v>12</v>
      </c>
      <c r="C23" s="7"/>
      <c r="D23" s="7"/>
      <c r="E23" s="100"/>
      <c r="F23" s="23">
        <f>SUM(F6:F22)</f>
        <v>0</v>
      </c>
      <c r="G23" s="1"/>
      <c r="H23" s="1"/>
      <c r="I23" s="1"/>
      <c r="J23" s="1"/>
    </row>
    <row r="24" spans="2:10" ht="18.75" x14ac:dyDescent="0.3">
      <c r="B24" s="8" t="s">
        <v>16</v>
      </c>
      <c r="C24" s="9"/>
      <c r="D24" s="9"/>
      <c r="E24" s="98"/>
      <c r="F24" s="24"/>
      <c r="G24" s="1"/>
      <c r="H24" s="1"/>
      <c r="I24" s="1"/>
      <c r="J24" s="1"/>
    </row>
    <row r="25" spans="2:10" x14ac:dyDescent="0.25">
      <c r="B25" s="11" t="s">
        <v>449</v>
      </c>
      <c r="C25" s="6" t="s">
        <v>13</v>
      </c>
      <c r="D25" s="6">
        <v>1</v>
      </c>
      <c r="E25" s="145"/>
      <c r="F25" s="12">
        <f>D25*E25*4</f>
        <v>0</v>
      </c>
      <c r="G25" s="1"/>
      <c r="H25" s="1"/>
      <c r="I25" s="1"/>
      <c r="J25" s="1"/>
    </row>
    <row r="26" spans="2:10" x14ac:dyDescent="0.25">
      <c r="B26" s="11" t="s">
        <v>448</v>
      </c>
      <c r="C26" s="6" t="s">
        <v>13</v>
      </c>
      <c r="D26" s="7">
        <v>1</v>
      </c>
      <c r="E26" s="146"/>
      <c r="F26" s="12">
        <f>D26*E26*4</f>
        <v>0</v>
      </c>
      <c r="G26" s="1"/>
      <c r="H26" s="1"/>
      <c r="I26" s="1"/>
      <c r="J26" s="1"/>
    </row>
    <row r="27" spans="2:10" ht="15.75" thickBot="1" x14ac:dyDescent="0.3">
      <c r="B27" s="13" t="s">
        <v>17</v>
      </c>
      <c r="C27" s="14"/>
      <c r="D27" s="14"/>
      <c r="E27" s="97"/>
      <c r="F27" s="19">
        <f>SUM(F25:F26)</f>
        <v>0</v>
      </c>
      <c r="G27" s="1"/>
      <c r="H27" s="1"/>
      <c r="I27" s="1"/>
      <c r="J27" s="1"/>
    </row>
    <row r="28" spans="2:10" ht="19.5" thickBot="1" x14ac:dyDescent="0.35">
      <c r="B28" s="16" t="s">
        <v>300</v>
      </c>
      <c r="C28" s="17"/>
      <c r="D28" s="17"/>
      <c r="E28" s="99"/>
      <c r="F28" s="18">
        <f>SUM(F27,F23)</f>
        <v>0</v>
      </c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89" t="s">
        <v>376</v>
      </c>
      <c r="C30" s="1"/>
      <c r="D30" s="1"/>
      <c r="E30" s="1"/>
      <c r="F30" s="1"/>
      <c r="G30" s="1"/>
      <c r="H30" s="1"/>
      <c r="I30" s="1"/>
      <c r="J30" s="1"/>
    </row>
  </sheetData>
  <sheetProtection password="CC06" sheet="1" objects="1" scenarios="1"/>
  <customSheetViews>
    <customSheetView guid="{AECB77CF-A31F-44C4-987C-D7CD447B9A8E}">
      <selection activeCell="J23" sqref="J23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topLeftCell="A10">
      <selection activeCell="F28" sqref="F28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F18" sqref="F18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topLeftCell="A10">
      <selection activeCell="B30" sqref="B30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>
      <selection activeCell="F29" sqref="F29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>
      <selection activeCell="B15" sqref="B15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>
      <selection activeCell="A13" sqref="A13:XFD13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B32" sqref="B32"/>
      <pageMargins left="0.7" right="0.7" top="0.78740157499999996" bottom="0.78740157499999996" header="0.3" footer="0.3"/>
      <pageSetup paperSize="9" scale="74" orientation="landscape" r:id="rId8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36</v>
      </c>
      <c r="G1" s="1"/>
      <c r="H1" s="1"/>
      <c r="I1" s="1"/>
      <c r="J1" s="1"/>
    </row>
    <row r="2" spans="2:10" ht="20.25" x14ac:dyDescent="0.3">
      <c r="B2" s="112" t="s">
        <v>47</v>
      </c>
      <c r="C2" s="113"/>
      <c r="D2" s="113"/>
      <c r="E2" s="113"/>
      <c r="F2" s="114"/>
      <c r="G2" s="1"/>
      <c r="H2" s="1"/>
      <c r="I2" s="1"/>
      <c r="J2" s="1"/>
    </row>
    <row r="3" spans="2:10" ht="21" thickBot="1" x14ac:dyDescent="0.35">
      <c r="B3" s="115" t="s">
        <v>2</v>
      </c>
      <c r="C3" s="116"/>
      <c r="D3" s="116"/>
      <c r="E3" s="116"/>
      <c r="F3" s="117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46" t="s">
        <v>9</v>
      </c>
      <c r="D6" s="6">
        <v>1</v>
      </c>
      <c r="E6" s="145"/>
      <c r="F6" s="12">
        <f>D6*E6*4</f>
        <v>0</v>
      </c>
      <c r="G6" s="1"/>
      <c r="H6" s="1"/>
      <c r="I6" s="1"/>
      <c r="J6" s="1"/>
    </row>
    <row r="7" spans="2:10" x14ac:dyDescent="0.25">
      <c r="B7" s="74" t="s">
        <v>433</v>
      </c>
      <c r="C7" s="73" t="s">
        <v>163</v>
      </c>
      <c r="D7" s="76">
        <v>3</v>
      </c>
      <c r="E7" s="145"/>
      <c r="F7" s="12">
        <f t="shared" ref="F7:F9" si="0">D7*E7*4</f>
        <v>0</v>
      </c>
      <c r="G7" s="1"/>
      <c r="H7" s="1"/>
      <c r="I7" s="1"/>
      <c r="J7" s="1"/>
    </row>
    <row r="8" spans="2:10" x14ac:dyDescent="0.25">
      <c r="B8" s="11" t="s">
        <v>10</v>
      </c>
      <c r="C8" s="46" t="s">
        <v>11</v>
      </c>
      <c r="D8" s="6">
        <v>30</v>
      </c>
      <c r="E8" s="145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20</v>
      </c>
      <c r="C9" s="46" t="s">
        <v>11</v>
      </c>
      <c r="D9" s="6">
        <v>6</v>
      </c>
      <c r="E9" s="145"/>
      <c r="F9" s="12">
        <f t="shared" si="0"/>
        <v>0</v>
      </c>
      <c r="G9" s="1"/>
      <c r="H9" s="1"/>
      <c r="I9" s="1"/>
      <c r="J9" s="1"/>
    </row>
    <row r="10" spans="2:10" ht="15.75" thickBot="1" x14ac:dyDescent="0.3">
      <c r="B10" s="22" t="s">
        <v>12</v>
      </c>
      <c r="C10" s="75"/>
      <c r="D10" s="7"/>
      <c r="E10" s="100"/>
      <c r="F10" s="23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72"/>
      <c r="D11" s="9"/>
      <c r="E11" s="98"/>
      <c r="F11" s="24"/>
      <c r="G11" s="1"/>
      <c r="H11" s="1"/>
      <c r="I11" s="1"/>
      <c r="J11" s="1"/>
    </row>
    <row r="12" spans="2:10" x14ac:dyDescent="0.25">
      <c r="B12" s="11" t="s">
        <v>14</v>
      </c>
      <c r="C12" s="46" t="s">
        <v>13</v>
      </c>
      <c r="D12" s="6">
        <v>5</v>
      </c>
      <c r="E12" s="145"/>
      <c r="F12" s="12">
        <f t="shared" ref="F12:F13" si="1">D12*E12*4</f>
        <v>0</v>
      </c>
      <c r="G12" s="1"/>
      <c r="H12" s="1"/>
      <c r="I12" s="1"/>
      <c r="J12" s="1"/>
    </row>
    <row r="13" spans="2:10" x14ac:dyDescent="0.25">
      <c r="B13" s="11" t="s">
        <v>15</v>
      </c>
      <c r="C13" s="46" t="s">
        <v>13</v>
      </c>
      <c r="D13" s="7">
        <v>1</v>
      </c>
      <c r="E13" s="146"/>
      <c r="F13" s="12">
        <f t="shared" si="1"/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97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300</v>
      </c>
      <c r="C15" s="17"/>
      <c r="D15" s="17"/>
      <c r="E15" s="9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89" t="s">
        <v>376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customSheetViews>
    <customSheetView guid="{AECB77CF-A31F-44C4-987C-D7CD447B9A8E}">
      <selection activeCell="B19" sqref="B19"/>
      <pageMargins left="0.7" right="0.7" top="0.78740157499999996" bottom="0.78740157499999996" header="0.3" footer="0.3"/>
    </customSheetView>
    <customSheetView guid="{5F03A7CB-177A-4F31-8D7F-DD6ED45818EC}">
      <selection activeCell="F15" sqref="F15"/>
      <pageMargins left="0.7" right="0.7" top="0.78740157499999996" bottom="0.78740157499999996" header="0.3" footer="0.3"/>
    </customSheetView>
    <customSheetView guid="{9FDF6A1F-9F86-4B19-9796-42FFA98E9863}">
      <selection activeCell="D20" sqref="D20"/>
      <pageMargins left="0.7" right="0.7" top="0.78740157499999996" bottom="0.78740157499999996" header="0.3" footer="0.3"/>
    </customSheetView>
    <customSheetView guid="{894DB203-3DB2-43DD-83ED-B63D818B57C9}">
      <selection activeCell="F14" sqref="F14"/>
      <pageMargins left="0.7" right="0.7" top="0.78740157499999996" bottom="0.78740157499999996" header="0.3" footer="0.3"/>
    </customSheetView>
    <customSheetView guid="{0D0DF350-75BD-4FC3-8F0B-32BB4583BBFA}">
      <selection activeCell="F11" sqref="F11"/>
      <pageMargins left="0.7" right="0.7" top="0.78740157499999996" bottom="0.78740157499999996" header="0.3" footer="0.3"/>
    </customSheetView>
    <customSheetView guid="{515245E8-FA6D-4760-8F8C-DC1AAB368624}">
      <selection activeCell="D20" sqref="D20"/>
      <pageMargins left="0.7" right="0.7" top="0.78740157499999996" bottom="0.78740157499999996" header="0.3" footer="0.3"/>
    </customSheetView>
    <customSheetView guid="{30CB0D2E-9737-4072-963C-15C3048E4D99}">
      <selection activeCell="D20" sqref="D20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6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89" zoomScaleNormal="100" workbookViewId="0">
      <selection activeCell="E109" sqref="E109"/>
    </sheetView>
  </sheetViews>
  <sheetFormatPr defaultColWidth="9.140625" defaultRowHeight="15" x14ac:dyDescent="0.25"/>
  <cols>
    <col min="1" max="1" width="88.7109375" style="147" customWidth="1"/>
    <col min="2" max="2" width="11.28515625" style="147" customWidth="1"/>
    <col min="3" max="4" width="9.140625" style="147"/>
    <col min="5" max="5" width="15.5703125" style="147" customWidth="1"/>
    <col min="6" max="6" width="21.140625" style="147" customWidth="1"/>
    <col min="7" max="16384" width="9.140625" style="147"/>
  </cols>
  <sheetData>
    <row r="1" spans="1:6" ht="15.75" x14ac:dyDescent="0.25">
      <c r="A1" s="232" t="s">
        <v>161</v>
      </c>
      <c r="B1" s="233"/>
      <c r="F1" s="234" t="s">
        <v>49</v>
      </c>
    </row>
    <row r="2" spans="1:6" ht="15.75" thickBot="1" x14ac:dyDescent="0.3">
      <c r="B2" s="233"/>
      <c r="F2" s="233"/>
    </row>
    <row r="3" spans="1:6" ht="18" x14ac:dyDescent="0.25">
      <c r="A3" s="235" t="s">
        <v>458</v>
      </c>
      <c r="B3" s="236"/>
      <c r="C3" s="236"/>
      <c r="D3" s="236"/>
      <c r="E3" s="236"/>
      <c r="F3" s="237"/>
    </row>
    <row r="4" spans="1:6" ht="15.75" thickBot="1" x14ac:dyDescent="0.3">
      <c r="A4" s="238" t="s">
        <v>50</v>
      </c>
      <c r="B4" s="239"/>
      <c r="C4" s="239"/>
      <c r="D4" s="239"/>
      <c r="E4" s="239"/>
      <c r="F4" s="240"/>
    </row>
    <row r="5" spans="1:6" ht="15.75" thickBot="1" x14ac:dyDescent="0.3">
      <c r="A5" s="241"/>
      <c r="B5" s="241"/>
      <c r="C5" s="241"/>
      <c r="D5" s="241"/>
      <c r="E5" s="241"/>
      <c r="F5" s="241"/>
    </row>
    <row r="6" spans="1:6" x14ac:dyDescent="0.25">
      <c r="A6" s="242" t="s">
        <v>141</v>
      </c>
      <c r="B6" s="243" t="s">
        <v>52</v>
      </c>
      <c r="C6" s="244" t="s">
        <v>4</v>
      </c>
      <c r="D6" s="243" t="s">
        <v>53</v>
      </c>
      <c r="E6" s="243" t="s">
        <v>54</v>
      </c>
      <c r="F6" s="245" t="s">
        <v>55</v>
      </c>
    </row>
    <row r="7" spans="1:6" x14ac:dyDescent="0.25">
      <c r="A7" s="246"/>
      <c r="B7" s="247"/>
      <c r="C7" s="248"/>
      <c r="D7" s="249"/>
      <c r="E7" s="249"/>
      <c r="F7" s="250"/>
    </row>
    <row r="8" spans="1:6" ht="15.75" thickBot="1" x14ac:dyDescent="0.3">
      <c r="A8" s="251"/>
      <c r="B8" s="252"/>
      <c r="C8" s="253"/>
      <c r="D8" s="254"/>
      <c r="E8" s="254"/>
      <c r="F8" s="255"/>
    </row>
    <row r="9" spans="1:6" x14ac:dyDescent="0.25">
      <c r="A9" s="256" t="s">
        <v>164</v>
      </c>
      <c r="B9" s="257"/>
      <c r="C9" s="258"/>
      <c r="D9" s="258"/>
      <c r="E9" s="258"/>
      <c r="F9" s="259"/>
    </row>
    <row r="10" spans="1:6" x14ac:dyDescent="0.25">
      <c r="A10" s="260" t="s">
        <v>165</v>
      </c>
      <c r="B10" s="261"/>
      <c r="C10" s="262"/>
      <c r="D10" s="262"/>
      <c r="E10" s="262"/>
      <c r="F10" s="263"/>
    </row>
    <row r="11" spans="1:6" x14ac:dyDescent="0.25">
      <c r="A11" s="260" t="s">
        <v>322</v>
      </c>
      <c r="B11" s="264">
        <v>177.71</v>
      </c>
      <c r="C11" s="264" t="s">
        <v>56</v>
      </c>
      <c r="D11" s="265">
        <v>21</v>
      </c>
      <c r="E11" s="91"/>
      <c r="F11" s="266">
        <f>(B11*D11)*E11</f>
        <v>0</v>
      </c>
    </row>
    <row r="12" spans="1:6" x14ac:dyDescent="0.25">
      <c r="A12" s="260" t="s">
        <v>323</v>
      </c>
      <c r="B12" s="264">
        <v>37.29</v>
      </c>
      <c r="C12" s="264" t="s">
        <v>56</v>
      </c>
      <c r="D12" s="265">
        <v>1</v>
      </c>
      <c r="E12" s="91"/>
      <c r="F12" s="266">
        <f>(B12*D12)*E12</f>
        <v>0</v>
      </c>
    </row>
    <row r="13" spans="1:6" x14ac:dyDescent="0.25">
      <c r="A13" s="267" t="s">
        <v>166</v>
      </c>
      <c r="B13" s="264">
        <v>847.09</v>
      </c>
      <c r="C13" s="264" t="s">
        <v>56</v>
      </c>
      <c r="D13" s="265">
        <v>21</v>
      </c>
      <c r="E13" s="91"/>
      <c r="F13" s="266">
        <f>(B13*D13)*E13</f>
        <v>0</v>
      </c>
    </row>
    <row r="14" spans="1:6" x14ac:dyDescent="0.25">
      <c r="A14" s="267" t="s">
        <v>167</v>
      </c>
      <c r="B14" s="264">
        <v>166.4</v>
      </c>
      <c r="C14" s="264" t="s">
        <v>56</v>
      </c>
      <c r="D14" s="265">
        <v>1</v>
      </c>
      <c r="E14" s="91"/>
      <c r="F14" s="266">
        <f>(B14*D14)*E14</f>
        <v>0</v>
      </c>
    </row>
    <row r="15" spans="1:6" x14ac:dyDescent="0.25">
      <c r="A15" s="267" t="s">
        <v>168</v>
      </c>
      <c r="B15" s="264"/>
      <c r="C15" s="264"/>
      <c r="D15" s="265"/>
      <c r="E15" s="268"/>
      <c r="F15" s="266"/>
    </row>
    <row r="16" spans="1:6" x14ac:dyDescent="0.25">
      <c r="A16" s="267" t="s">
        <v>146</v>
      </c>
      <c r="B16" s="264">
        <v>14.1</v>
      </c>
      <c r="C16" s="264" t="s">
        <v>56</v>
      </c>
      <c r="D16" s="265">
        <v>21</v>
      </c>
      <c r="E16" s="91"/>
      <c r="F16" s="266">
        <f>(B16*D16)*E16</f>
        <v>0</v>
      </c>
    </row>
    <row r="17" spans="1:6" x14ac:dyDescent="0.25">
      <c r="A17" s="267" t="s">
        <v>324</v>
      </c>
      <c r="B17" s="264"/>
      <c r="C17" s="264"/>
      <c r="D17" s="265"/>
      <c r="E17" s="269"/>
      <c r="F17" s="266"/>
    </row>
    <row r="18" spans="1:6" x14ac:dyDescent="0.25">
      <c r="A18" s="270" t="s">
        <v>169</v>
      </c>
      <c r="B18" s="264">
        <v>20.85</v>
      </c>
      <c r="C18" s="264" t="s">
        <v>56</v>
      </c>
      <c r="D18" s="265">
        <v>21</v>
      </c>
      <c r="E18" s="91"/>
      <c r="F18" s="266">
        <f>(B18*D18)*E18</f>
        <v>0</v>
      </c>
    </row>
    <row r="19" spans="1:6" x14ac:dyDescent="0.25">
      <c r="A19" s="270" t="s">
        <v>143</v>
      </c>
      <c r="B19" s="264">
        <v>67.55</v>
      </c>
      <c r="C19" s="264" t="s">
        <v>56</v>
      </c>
      <c r="D19" s="265">
        <v>21</v>
      </c>
      <c r="E19" s="91"/>
      <c r="F19" s="266">
        <f>(B19*D19)*E19</f>
        <v>0</v>
      </c>
    </row>
    <row r="20" spans="1:6" x14ac:dyDescent="0.25">
      <c r="A20" s="267" t="s">
        <v>145</v>
      </c>
      <c r="B20" s="264"/>
      <c r="C20" s="264"/>
      <c r="D20" s="265"/>
      <c r="E20" s="268"/>
      <c r="F20" s="266"/>
    </row>
    <row r="21" spans="1:6" x14ac:dyDescent="0.25">
      <c r="A21" s="267" t="s">
        <v>143</v>
      </c>
      <c r="B21" s="264">
        <v>7.6</v>
      </c>
      <c r="C21" s="264" t="s">
        <v>56</v>
      </c>
      <c r="D21" s="265">
        <v>21</v>
      </c>
      <c r="E21" s="91"/>
      <c r="F21" s="266">
        <f t="shared" ref="F21:F27" si="0">(B21*D21)*E21</f>
        <v>0</v>
      </c>
    </row>
    <row r="22" spans="1:6" x14ac:dyDescent="0.25">
      <c r="A22" s="267" t="s">
        <v>166</v>
      </c>
      <c r="B22" s="264">
        <v>33.1</v>
      </c>
      <c r="C22" s="264" t="s">
        <v>56</v>
      </c>
      <c r="D22" s="265">
        <v>21</v>
      </c>
      <c r="E22" s="91"/>
      <c r="F22" s="266">
        <f t="shared" si="0"/>
        <v>0</v>
      </c>
    </row>
    <row r="23" spans="1:6" x14ac:dyDescent="0.25">
      <c r="A23" s="267" t="s">
        <v>146</v>
      </c>
      <c r="B23" s="264">
        <v>190.1</v>
      </c>
      <c r="C23" s="264" t="s">
        <v>56</v>
      </c>
      <c r="D23" s="265">
        <v>21</v>
      </c>
      <c r="E23" s="91"/>
      <c r="F23" s="266">
        <f t="shared" si="0"/>
        <v>0</v>
      </c>
    </row>
    <row r="24" spans="1:6" x14ac:dyDescent="0.25">
      <c r="A24" s="267" t="s">
        <v>170</v>
      </c>
      <c r="B24" s="264">
        <v>11.3</v>
      </c>
      <c r="C24" s="264" t="s">
        <v>56</v>
      </c>
      <c r="D24" s="265">
        <v>21</v>
      </c>
      <c r="E24" s="91"/>
      <c r="F24" s="266">
        <f t="shared" si="0"/>
        <v>0</v>
      </c>
    </row>
    <row r="25" spans="1:6" x14ac:dyDescent="0.25">
      <c r="A25" s="267" t="s">
        <v>171</v>
      </c>
      <c r="B25" s="264">
        <v>34.5</v>
      </c>
      <c r="C25" s="264" t="s">
        <v>56</v>
      </c>
      <c r="D25" s="265">
        <v>21</v>
      </c>
      <c r="E25" s="91"/>
      <c r="F25" s="266">
        <f t="shared" si="0"/>
        <v>0</v>
      </c>
    </row>
    <row r="26" spans="1:6" x14ac:dyDescent="0.25">
      <c r="A26" s="270" t="s">
        <v>172</v>
      </c>
      <c r="B26" s="264">
        <v>22.2</v>
      </c>
      <c r="C26" s="264" t="s">
        <v>56</v>
      </c>
      <c r="D26" s="265">
        <v>21</v>
      </c>
      <c r="E26" s="91"/>
      <c r="F26" s="266">
        <f t="shared" si="0"/>
        <v>0</v>
      </c>
    </row>
    <row r="27" spans="1:6" x14ac:dyDescent="0.25">
      <c r="A27" s="270" t="s">
        <v>173</v>
      </c>
      <c r="B27" s="264">
        <v>593.20000000000005</v>
      </c>
      <c r="C27" s="264" t="s">
        <v>56</v>
      </c>
      <c r="D27" s="265">
        <v>21</v>
      </c>
      <c r="E27" s="91"/>
      <c r="F27" s="266">
        <f t="shared" si="0"/>
        <v>0</v>
      </c>
    </row>
    <row r="28" spans="1:6" x14ac:dyDescent="0.25">
      <c r="A28" s="267" t="s">
        <v>174</v>
      </c>
      <c r="B28" s="264"/>
      <c r="C28" s="264"/>
      <c r="D28" s="265"/>
      <c r="E28" s="268"/>
      <c r="F28" s="266"/>
    </row>
    <row r="29" spans="1:6" x14ac:dyDescent="0.25">
      <c r="A29" s="270" t="s">
        <v>325</v>
      </c>
      <c r="B29" s="264">
        <v>66</v>
      </c>
      <c r="C29" s="264" t="s">
        <v>56</v>
      </c>
      <c r="D29" s="271">
        <v>4</v>
      </c>
      <c r="E29" s="91"/>
      <c r="F29" s="266">
        <f>(B29*D29)*E29</f>
        <v>0</v>
      </c>
    </row>
    <row r="30" spans="1:6" x14ac:dyDescent="0.25">
      <c r="A30" s="267" t="s">
        <v>326</v>
      </c>
      <c r="B30" s="264">
        <v>93.2</v>
      </c>
      <c r="C30" s="264" t="s">
        <v>56</v>
      </c>
      <c r="D30" s="271">
        <v>4</v>
      </c>
      <c r="E30" s="91"/>
      <c r="F30" s="266">
        <f>(B30*D30)*E30</f>
        <v>0</v>
      </c>
    </row>
    <row r="31" spans="1:6" x14ac:dyDescent="0.25">
      <c r="A31" s="267" t="s">
        <v>148</v>
      </c>
      <c r="B31" s="264"/>
      <c r="C31" s="264"/>
      <c r="D31" s="265"/>
      <c r="E31" s="268"/>
      <c r="F31" s="266"/>
    </row>
    <row r="32" spans="1:6" x14ac:dyDescent="0.25">
      <c r="A32" s="270" t="s">
        <v>147</v>
      </c>
      <c r="B32" s="264">
        <v>2.2999999999999998</v>
      </c>
      <c r="C32" s="264" t="s">
        <v>56</v>
      </c>
      <c r="D32" s="265">
        <v>21</v>
      </c>
      <c r="E32" s="91"/>
      <c r="F32" s="266">
        <f>(B32*D32)*E32</f>
        <v>0</v>
      </c>
    </row>
    <row r="33" spans="1:6" x14ac:dyDescent="0.25">
      <c r="A33" s="267" t="s">
        <v>143</v>
      </c>
      <c r="B33" s="264">
        <v>3.9</v>
      </c>
      <c r="C33" s="264" t="s">
        <v>56</v>
      </c>
      <c r="D33" s="265">
        <v>21</v>
      </c>
      <c r="E33" s="91"/>
      <c r="F33" s="266">
        <f>(B33*D33)*E33</f>
        <v>0</v>
      </c>
    </row>
    <row r="34" spans="1:6" x14ac:dyDescent="0.25">
      <c r="A34" s="267" t="s">
        <v>149</v>
      </c>
      <c r="B34" s="264"/>
      <c r="C34" s="264"/>
      <c r="D34" s="265"/>
      <c r="E34" s="268"/>
      <c r="F34" s="266"/>
    </row>
    <row r="35" spans="1:6" x14ac:dyDescent="0.25">
      <c r="A35" s="267" t="s">
        <v>146</v>
      </c>
      <c r="B35" s="264">
        <v>167.2</v>
      </c>
      <c r="C35" s="264" t="s">
        <v>56</v>
      </c>
      <c r="D35" s="265">
        <v>21</v>
      </c>
      <c r="E35" s="91"/>
      <c r="F35" s="266">
        <f>(B35*D35)*E35</f>
        <v>0</v>
      </c>
    </row>
    <row r="36" spans="1:6" x14ac:dyDescent="0.25">
      <c r="A36" s="267" t="s">
        <v>175</v>
      </c>
      <c r="B36" s="264"/>
      <c r="C36" s="264"/>
      <c r="D36" s="265"/>
      <c r="E36" s="268"/>
      <c r="F36" s="266"/>
    </row>
    <row r="37" spans="1:6" x14ac:dyDescent="0.25">
      <c r="A37" s="270" t="s">
        <v>143</v>
      </c>
      <c r="B37" s="264">
        <v>53.2</v>
      </c>
      <c r="C37" s="264" t="s">
        <v>56</v>
      </c>
      <c r="D37" s="265">
        <v>21</v>
      </c>
      <c r="E37" s="91"/>
      <c r="F37" s="266">
        <f>(B37*D37)*E37</f>
        <v>0</v>
      </c>
    </row>
    <row r="38" spans="1:6" x14ac:dyDescent="0.25">
      <c r="A38" s="270" t="s">
        <v>173</v>
      </c>
      <c r="B38" s="264">
        <v>2.2999999999999998</v>
      </c>
      <c r="C38" s="264" t="s">
        <v>56</v>
      </c>
      <c r="D38" s="265">
        <v>21</v>
      </c>
      <c r="E38" s="91"/>
      <c r="F38" s="266">
        <f>(B38*D38)*E38</f>
        <v>0</v>
      </c>
    </row>
    <row r="39" spans="1:6" x14ac:dyDescent="0.25">
      <c r="A39" s="270" t="s">
        <v>147</v>
      </c>
      <c r="B39" s="264">
        <v>21.2</v>
      </c>
      <c r="C39" s="264" t="s">
        <v>56</v>
      </c>
      <c r="D39" s="265">
        <v>21</v>
      </c>
      <c r="E39" s="91"/>
      <c r="F39" s="266">
        <f>(B39*D39)*E39</f>
        <v>0</v>
      </c>
    </row>
    <row r="40" spans="1:6" x14ac:dyDescent="0.25">
      <c r="A40" s="267" t="s">
        <v>146</v>
      </c>
      <c r="B40" s="264">
        <v>30.5</v>
      </c>
      <c r="C40" s="264" t="s">
        <v>56</v>
      </c>
      <c r="D40" s="265">
        <v>21</v>
      </c>
      <c r="E40" s="91"/>
      <c r="F40" s="266">
        <f>(B40*D40)*E40</f>
        <v>0</v>
      </c>
    </row>
    <row r="41" spans="1:6" x14ac:dyDescent="0.25">
      <c r="A41" s="267" t="s">
        <v>176</v>
      </c>
      <c r="B41" s="264"/>
      <c r="C41" s="264"/>
      <c r="D41" s="265"/>
      <c r="E41" s="268"/>
      <c r="F41" s="266"/>
    </row>
    <row r="42" spans="1:6" x14ac:dyDescent="0.25">
      <c r="A42" s="267" t="s">
        <v>144</v>
      </c>
      <c r="B42" s="264">
        <v>67.099999999999994</v>
      </c>
      <c r="C42" s="264" t="s">
        <v>56</v>
      </c>
      <c r="D42" s="265">
        <v>21</v>
      </c>
      <c r="E42" s="91"/>
      <c r="F42" s="266">
        <f t="shared" ref="F42:F47" si="1">(B42*D42)*E42</f>
        <v>0</v>
      </c>
    </row>
    <row r="43" spans="1:6" x14ac:dyDescent="0.25">
      <c r="A43" s="270" t="s">
        <v>146</v>
      </c>
      <c r="B43" s="264">
        <v>42</v>
      </c>
      <c r="C43" s="264" t="s">
        <v>56</v>
      </c>
      <c r="D43" s="265">
        <v>21</v>
      </c>
      <c r="E43" s="91"/>
      <c r="F43" s="266">
        <f t="shared" si="1"/>
        <v>0</v>
      </c>
    </row>
    <row r="44" spans="1:6" x14ac:dyDescent="0.25">
      <c r="A44" s="270" t="s">
        <v>177</v>
      </c>
      <c r="B44" s="264">
        <v>10</v>
      </c>
      <c r="C44" s="264" t="s">
        <v>56</v>
      </c>
      <c r="D44" s="265">
        <v>21</v>
      </c>
      <c r="E44" s="91"/>
      <c r="F44" s="266">
        <f t="shared" si="1"/>
        <v>0</v>
      </c>
    </row>
    <row r="45" spans="1:6" x14ac:dyDescent="0.25">
      <c r="A45" s="270" t="s">
        <v>142</v>
      </c>
      <c r="B45" s="264">
        <v>30.2</v>
      </c>
      <c r="C45" s="264" t="s">
        <v>56</v>
      </c>
      <c r="D45" s="265">
        <v>21</v>
      </c>
      <c r="E45" s="91"/>
      <c r="F45" s="266">
        <f t="shared" si="1"/>
        <v>0</v>
      </c>
    </row>
    <row r="46" spans="1:6" x14ac:dyDescent="0.25">
      <c r="A46" s="270" t="s">
        <v>173</v>
      </c>
      <c r="B46" s="264">
        <v>55.2</v>
      </c>
      <c r="C46" s="264" t="s">
        <v>56</v>
      </c>
      <c r="D46" s="265">
        <v>21</v>
      </c>
      <c r="E46" s="91"/>
      <c r="F46" s="266">
        <f t="shared" si="1"/>
        <v>0</v>
      </c>
    </row>
    <row r="47" spans="1:6" x14ac:dyDescent="0.25">
      <c r="A47" s="267" t="s">
        <v>178</v>
      </c>
      <c r="B47" s="264">
        <v>41.8</v>
      </c>
      <c r="C47" s="264" t="s">
        <v>56</v>
      </c>
      <c r="D47" s="265">
        <v>1</v>
      </c>
      <c r="E47" s="91"/>
      <c r="F47" s="266">
        <f t="shared" si="1"/>
        <v>0</v>
      </c>
    </row>
    <row r="48" spans="1:6" x14ac:dyDescent="0.25">
      <c r="A48" s="267" t="s">
        <v>179</v>
      </c>
      <c r="B48" s="264"/>
      <c r="C48" s="264"/>
      <c r="D48" s="265"/>
      <c r="E48" s="269"/>
      <c r="F48" s="266"/>
    </row>
    <row r="49" spans="1:6" x14ac:dyDescent="0.25">
      <c r="A49" s="267" t="s">
        <v>180</v>
      </c>
      <c r="B49" s="264">
        <v>483.8</v>
      </c>
      <c r="C49" s="264" t="s">
        <v>56</v>
      </c>
      <c r="D49" s="265">
        <v>1</v>
      </c>
      <c r="E49" s="91"/>
      <c r="F49" s="266">
        <f>(B49*D49)*E49</f>
        <v>0</v>
      </c>
    </row>
    <row r="50" spans="1:6" x14ac:dyDescent="0.25">
      <c r="A50" s="267" t="s">
        <v>181</v>
      </c>
      <c r="B50" s="264"/>
      <c r="C50" s="264"/>
      <c r="D50" s="265"/>
      <c r="E50" s="269"/>
      <c r="F50" s="266"/>
    </row>
    <row r="51" spans="1:6" x14ac:dyDescent="0.25">
      <c r="A51" s="267" t="s">
        <v>142</v>
      </c>
      <c r="B51" s="264">
        <v>57.1</v>
      </c>
      <c r="C51" s="264" t="s">
        <v>56</v>
      </c>
      <c r="D51" s="265">
        <v>1</v>
      </c>
      <c r="E51" s="91"/>
      <c r="F51" s="266">
        <f>(B51*D51)*E51</f>
        <v>0</v>
      </c>
    </row>
    <row r="52" spans="1:6" x14ac:dyDescent="0.25">
      <c r="A52" s="267" t="s">
        <v>182</v>
      </c>
      <c r="B52" s="264"/>
      <c r="C52" s="264"/>
      <c r="D52" s="264"/>
      <c r="E52" s="269"/>
      <c r="F52" s="266"/>
    </row>
    <row r="53" spans="1:6" x14ac:dyDescent="0.25">
      <c r="A53" s="267" t="s">
        <v>321</v>
      </c>
      <c r="B53" s="264">
        <v>32.090000000000003</v>
      </c>
      <c r="C53" s="264" t="s">
        <v>56</v>
      </c>
      <c r="D53" s="265">
        <v>21</v>
      </c>
      <c r="E53" s="91"/>
      <c r="F53" s="266">
        <f>(B53*D53)*E53</f>
        <v>0</v>
      </c>
    </row>
    <row r="54" spans="1:6" x14ac:dyDescent="0.25">
      <c r="A54" s="267" t="s">
        <v>327</v>
      </c>
      <c r="B54" s="264">
        <v>17.809999999999999</v>
      </c>
      <c r="C54" s="264" t="s">
        <v>56</v>
      </c>
      <c r="D54" s="265">
        <v>2</v>
      </c>
      <c r="E54" s="91"/>
      <c r="F54" s="266">
        <f>(B54*D54)*E54</f>
        <v>0</v>
      </c>
    </row>
    <row r="55" spans="1:6" x14ac:dyDescent="0.25">
      <c r="A55" s="267" t="s">
        <v>183</v>
      </c>
      <c r="B55" s="264"/>
      <c r="C55" s="264"/>
      <c r="D55" s="265"/>
      <c r="E55" s="268"/>
      <c r="F55" s="266"/>
    </row>
    <row r="56" spans="1:6" x14ac:dyDescent="0.25">
      <c r="A56" s="267" t="s">
        <v>184</v>
      </c>
      <c r="B56" s="264">
        <v>41.7</v>
      </c>
      <c r="C56" s="264" t="s">
        <v>56</v>
      </c>
      <c r="D56" s="265">
        <v>4</v>
      </c>
      <c r="E56" s="91"/>
      <c r="F56" s="266">
        <f>(B56*D56)*E56</f>
        <v>0</v>
      </c>
    </row>
    <row r="57" spans="1:6" x14ac:dyDescent="0.25">
      <c r="A57" s="272" t="s">
        <v>185</v>
      </c>
      <c r="B57" s="273"/>
      <c r="C57" s="274"/>
      <c r="D57" s="275"/>
      <c r="E57" s="276"/>
      <c r="F57" s="266"/>
    </row>
    <row r="58" spans="1:6" x14ac:dyDescent="0.25">
      <c r="A58" s="277" t="s">
        <v>337</v>
      </c>
      <c r="B58" s="264">
        <v>500</v>
      </c>
      <c r="C58" s="264" t="s">
        <v>56</v>
      </c>
      <c r="D58" s="265">
        <v>21</v>
      </c>
      <c r="E58" s="92"/>
      <c r="F58" s="266">
        <f>(B58*D58)*E58</f>
        <v>0</v>
      </c>
    </row>
    <row r="59" spans="1:6" x14ac:dyDescent="0.25">
      <c r="A59" s="278" t="s">
        <v>186</v>
      </c>
      <c r="B59" s="279"/>
      <c r="C59" s="280"/>
      <c r="D59" s="281"/>
      <c r="E59" s="282"/>
      <c r="F59" s="283"/>
    </row>
    <row r="60" spans="1:6" x14ac:dyDescent="0.25">
      <c r="A60" s="284" t="s">
        <v>187</v>
      </c>
      <c r="B60" s="285">
        <v>6</v>
      </c>
      <c r="C60" s="261" t="s">
        <v>56</v>
      </c>
      <c r="D60" s="265">
        <v>1</v>
      </c>
      <c r="E60" s="91"/>
      <c r="F60" s="266">
        <f>(B60*D60)*E60</f>
        <v>0</v>
      </c>
    </row>
    <row r="61" spans="1:6" x14ac:dyDescent="0.25">
      <c r="A61" s="260" t="s">
        <v>188</v>
      </c>
      <c r="B61" s="279"/>
      <c r="C61" s="280"/>
      <c r="D61" s="281"/>
      <c r="E61" s="282"/>
      <c r="F61" s="283"/>
    </row>
    <row r="62" spans="1:6" x14ac:dyDescent="0.25">
      <c r="A62" s="286" t="s">
        <v>189</v>
      </c>
      <c r="B62" s="285">
        <v>20</v>
      </c>
      <c r="C62" s="261" t="s">
        <v>56</v>
      </c>
      <c r="D62" s="265">
        <v>1</v>
      </c>
      <c r="E62" s="91"/>
      <c r="F62" s="266">
        <f>(B62*D62)*E62</f>
        <v>0</v>
      </c>
    </row>
    <row r="63" spans="1:6" x14ac:dyDescent="0.25">
      <c r="A63" s="278" t="s">
        <v>190</v>
      </c>
      <c r="B63" s="279"/>
      <c r="C63" s="280"/>
      <c r="D63" s="281"/>
      <c r="E63" s="282"/>
      <c r="F63" s="283"/>
    </row>
    <row r="64" spans="1:6" x14ac:dyDescent="0.25">
      <c r="A64" s="278" t="s">
        <v>191</v>
      </c>
      <c r="B64" s="285">
        <v>12</v>
      </c>
      <c r="C64" s="261" t="s">
        <v>48</v>
      </c>
      <c r="D64" s="265">
        <v>9</v>
      </c>
      <c r="E64" s="91"/>
      <c r="F64" s="266">
        <f>(B64*D64)*E64</f>
        <v>0</v>
      </c>
    </row>
    <row r="65" spans="1:6" x14ac:dyDescent="0.25">
      <c r="A65" s="278" t="s">
        <v>192</v>
      </c>
      <c r="B65" s="279"/>
      <c r="C65" s="280"/>
      <c r="D65" s="281"/>
      <c r="E65" s="282"/>
      <c r="F65" s="283"/>
    </row>
    <row r="66" spans="1:6" x14ac:dyDescent="0.25">
      <c r="A66" s="260" t="s">
        <v>193</v>
      </c>
      <c r="B66" s="285"/>
      <c r="C66" s="261"/>
      <c r="D66" s="265">
        <v>21</v>
      </c>
      <c r="E66" s="91"/>
      <c r="F66" s="266">
        <f>(B66*D66)*E66</f>
        <v>0</v>
      </c>
    </row>
    <row r="67" spans="1:6" x14ac:dyDescent="0.25">
      <c r="A67" s="286" t="s">
        <v>194</v>
      </c>
      <c r="B67" s="279"/>
      <c r="C67" s="280"/>
      <c r="D67" s="281"/>
      <c r="E67" s="282"/>
      <c r="F67" s="283"/>
    </row>
    <row r="68" spans="1:6" x14ac:dyDescent="0.25">
      <c r="A68" s="287" t="s">
        <v>195</v>
      </c>
      <c r="B68" s="285">
        <v>23</v>
      </c>
      <c r="C68" s="261" t="s">
        <v>56</v>
      </c>
      <c r="D68" s="265">
        <v>4</v>
      </c>
      <c r="E68" s="91"/>
      <c r="F68" s="266">
        <f>(B68*D68)*E68</f>
        <v>0</v>
      </c>
    </row>
    <row r="69" spans="1:6" x14ac:dyDescent="0.25">
      <c r="A69" s="287" t="s">
        <v>196</v>
      </c>
      <c r="B69" s="285"/>
      <c r="C69" s="261"/>
      <c r="D69" s="265"/>
      <c r="E69" s="269"/>
      <c r="F69" s="266"/>
    </row>
    <row r="70" spans="1:6" x14ac:dyDescent="0.25">
      <c r="A70" s="260" t="s">
        <v>147</v>
      </c>
      <c r="B70" s="288">
        <v>47.7</v>
      </c>
      <c r="C70" s="261" t="s">
        <v>56</v>
      </c>
      <c r="D70" s="265">
        <v>4</v>
      </c>
      <c r="E70" s="91"/>
      <c r="F70" s="266">
        <f>(B70*D70)*E70</f>
        <v>0</v>
      </c>
    </row>
    <row r="71" spans="1:6" ht="15.75" thickBot="1" x14ac:dyDescent="0.3">
      <c r="A71" s="289" t="s">
        <v>197</v>
      </c>
      <c r="B71" s="285">
        <v>60.5</v>
      </c>
      <c r="C71" s="261" t="s">
        <v>56</v>
      </c>
      <c r="D71" s="265">
        <v>4</v>
      </c>
      <c r="E71" s="91"/>
      <c r="F71" s="266">
        <f>(B71*D71)*E71</f>
        <v>0</v>
      </c>
    </row>
    <row r="72" spans="1:6" x14ac:dyDescent="0.25">
      <c r="A72" s="290" t="s">
        <v>198</v>
      </c>
      <c r="B72" s="257"/>
      <c r="C72" s="291"/>
      <c r="D72" s="291"/>
      <c r="E72" s="292"/>
      <c r="F72" s="293"/>
    </row>
    <row r="73" spans="1:6" x14ac:dyDescent="0.25">
      <c r="A73" s="260" t="s">
        <v>199</v>
      </c>
      <c r="B73" s="264"/>
      <c r="C73" s="264"/>
      <c r="D73" s="265"/>
      <c r="E73" s="294"/>
      <c r="F73" s="266"/>
    </row>
    <row r="74" spans="1:6" x14ac:dyDescent="0.25">
      <c r="A74" s="260" t="s">
        <v>146</v>
      </c>
      <c r="B74" s="264">
        <v>14.5</v>
      </c>
      <c r="C74" s="264" t="s">
        <v>56</v>
      </c>
      <c r="D74" s="265">
        <v>21</v>
      </c>
      <c r="E74" s="91"/>
      <c r="F74" s="266">
        <f>(B74*D74)*E74</f>
        <v>0</v>
      </c>
    </row>
    <row r="75" spans="1:6" x14ac:dyDescent="0.25">
      <c r="A75" s="267" t="s">
        <v>200</v>
      </c>
      <c r="B75" s="264"/>
      <c r="C75" s="264"/>
      <c r="D75" s="265"/>
      <c r="E75" s="268"/>
      <c r="F75" s="263"/>
    </row>
    <row r="76" spans="1:6" x14ac:dyDescent="0.25">
      <c r="A76" s="267" t="s">
        <v>143</v>
      </c>
      <c r="B76" s="264">
        <v>78.2</v>
      </c>
      <c r="C76" s="264" t="s">
        <v>56</v>
      </c>
      <c r="D76" s="265">
        <v>21</v>
      </c>
      <c r="E76" s="91"/>
      <c r="F76" s="266">
        <f>(B76*D76)*E76</f>
        <v>0</v>
      </c>
    </row>
    <row r="77" spans="1:6" x14ac:dyDescent="0.25">
      <c r="A77" s="267" t="s">
        <v>146</v>
      </c>
      <c r="B77" s="264">
        <v>91.73</v>
      </c>
      <c r="C77" s="264" t="s">
        <v>56</v>
      </c>
      <c r="D77" s="265">
        <v>21</v>
      </c>
      <c r="E77" s="91"/>
      <c r="F77" s="295">
        <f>(B77*D77)*E77</f>
        <v>0</v>
      </c>
    </row>
    <row r="78" spans="1:6" x14ac:dyDescent="0.25">
      <c r="A78" s="267" t="s">
        <v>201</v>
      </c>
      <c r="B78" s="264"/>
      <c r="C78" s="264"/>
      <c r="D78" s="265"/>
      <c r="E78" s="269"/>
      <c r="F78" s="266"/>
    </row>
    <row r="79" spans="1:6" x14ac:dyDescent="0.25">
      <c r="A79" s="270" t="s">
        <v>143</v>
      </c>
      <c r="B79" s="264">
        <v>4.4000000000000004</v>
      </c>
      <c r="C79" s="264" t="s">
        <v>56</v>
      </c>
      <c r="D79" s="265">
        <v>21</v>
      </c>
      <c r="E79" s="91"/>
      <c r="F79" s="266">
        <f>(B79*D79)*E79</f>
        <v>0</v>
      </c>
    </row>
    <row r="80" spans="1:6" x14ac:dyDescent="0.25">
      <c r="A80" s="267" t="s">
        <v>202</v>
      </c>
      <c r="B80" s="264">
        <v>17.489999999999998</v>
      </c>
      <c r="C80" s="264" t="s">
        <v>56</v>
      </c>
      <c r="D80" s="265">
        <v>1</v>
      </c>
      <c r="E80" s="91"/>
      <c r="F80" s="266">
        <f>(B80*D80)*E80</f>
        <v>0</v>
      </c>
    </row>
    <row r="81" spans="1:6" x14ac:dyDescent="0.25">
      <c r="A81" s="267" t="s">
        <v>203</v>
      </c>
      <c r="B81" s="264"/>
      <c r="C81" s="264"/>
      <c r="D81" s="265"/>
      <c r="E81" s="269"/>
      <c r="F81" s="266"/>
    </row>
    <row r="82" spans="1:6" x14ac:dyDescent="0.25">
      <c r="A82" s="267" t="s">
        <v>146</v>
      </c>
      <c r="B82" s="264">
        <v>39.299999999999997</v>
      </c>
      <c r="C82" s="264" t="s">
        <v>56</v>
      </c>
      <c r="D82" s="265">
        <v>21</v>
      </c>
      <c r="E82" s="91"/>
      <c r="F82" s="266">
        <f>(B82*D82)*E82</f>
        <v>0</v>
      </c>
    </row>
    <row r="83" spans="1:6" x14ac:dyDescent="0.25">
      <c r="A83" s="267" t="s">
        <v>204</v>
      </c>
      <c r="B83" s="264"/>
      <c r="C83" s="264"/>
      <c r="D83" s="265"/>
      <c r="E83" s="269"/>
      <c r="F83" s="266"/>
    </row>
    <row r="84" spans="1:6" x14ac:dyDescent="0.25">
      <c r="A84" s="267" t="s">
        <v>146</v>
      </c>
      <c r="B84" s="264">
        <v>5.9</v>
      </c>
      <c r="C84" s="264" t="s">
        <v>56</v>
      </c>
      <c r="D84" s="265">
        <v>21</v>
      </c>
      <c r="E84" s="91"/>
      <c r="F84" s="266">
        <f>(B84*D84)*E84</f>
        <v>0</v>
      </c>
    </row>
    <row r="85" spans="1:6" x14ac:dyDescent="0.25">
      <c r="A85" s="267" t="s">
        <v>143</v>
      </c>
      <c r="B85" s="264">
        <v>34.5</v>
      </c>
      <c r="C85" s="264" t="s">
        <v>56</v>
      </c>
      <c r="D85" s="265">
        <v>21</v>
      </c>
      <c r="E85" s="91"/>
      <c r="F85" s="266">
        <f>(B85*D85)*E85</f>
        <v>0</v>
      </c>
    </row>
    <row r="86" spans="1:6" x14ac:dyDescent="0.25">
      <c r="A86" s="267" t="s">
        <v>205</v>
      </c>
      <c r="B86" s="264"/>
      <c r="C86" s="264"/>
      <c r="D86" s="265"/>
      <c r="E86" s="269"/>
      <c r="F86" s="266"/>
    </row>
    <row r="87" spans="1:6" x14ac:dyDescent="0.25">
      <c r="A87" s="267" t="s">
        <v>146</v>
      </c>
      <c r="B87" s="264">
        <v>39.299999999999997</v>
      </c>
      <c r="C87" s="264" t="s">
        <v>56</v>
      </c>
      <c r="D87" s="265">
        <v>21</v>
      </c>
      <c r="E87" s="91"/>
      <c r="F87" s="266">
        <f>(B87*D87)*E87</f>
        <v>0</v>
      </c>
    </row>
    <row r="88" spans="1:6" x14ac:dyDescent="0.25">
      <c r="A88" s="267" t="s">
        <v>143</v>
      </c>
      <c r="B88" s="264">
        <v>23.8</v>
      </c>
      <c r="C88" s="264" t="s">
        <v>56</v>
      </c>
      <c r="D88" s="265">
        <v>21</v>
      </c>
      <c r="E88" s="91"/>
      <c r="F88" s="266">
        <f>(B88*D88)*E88</f>
        <v>0</v>
      </c>
    </row>
    <row r="89" spans="1:6" x14ac:dyDescent="0.25">
      <c r="A89" s="267" t="s">
        <v>206</v>
      </c>
      <c r="B89" s="264"/>
      <c r="C89" s="264"/>
      <c r="D89" s="265"/>
      <c r="E89" s="268"/>
      <c r="F89" s="263"/>
    </row>
    <row r="90" spans="1:6" x14ac:dyDescent="0.25">
      <c r="A90" s="267" t="s">
        <v>207</v>
      </c>
      <c r="B90" s="264">
        <v>375</v>
      </c>
      <c r="C90" s="264" t="s">
        <v>56</v>
      </c>
      <c r="D90" s="265">
        <v>1</v>
      </c>
      <c r="E90" s="91"/>
      <c r="F90" s="266">
        <f>(B90*D90)*E90</f>
        <v>0</v>
      </c>
    </row>
    <row r="91" spans="1:6" x14ac:dyDescent="0.25">
      <c r="A91" s="267" t="s">
        <v>208</v>
      </c>
      <c r="B91" s="264">
        <v>80</v>
      </c>
      <c r="C91" s="264" t="s">
        <v>56</v>
      </c>
      <c r="D91" s="265">
        <v>1</v>
      </c>
      <c r="E91" s="91"/>
      <c r="F91" s="266">
        <f>(B91*D91)*E91</f>
        <v>0</v>
      </c>
    </row>
    <row r="92" spans="1:6" x14ac:dyDescent="0.25">
      <c r="A92" s="267" t="s">
        <v>209</v>
      </c>
      <c r="B92" s="264"/>
      <c r="C92" s="264"/>
      <c r="D92" s="265"/>
      <c r="E92" s="268"/>
      <c r="F92" s="263"/>
    </row>
    <row r="93" spans="1:6" x14ac:dyDescent="0.25">
      <c r="A93" s="267" t="s">
        <v>210</v>
      </c>
      <c r="B93" s="264">
        <v>260</v>
      </c>
      <c r="C93" s="264" t="s">
        <v>56</v>
      </c>
      <c r="D93" s="265">
        <v>1</v>
      </c>
      <c r="E93" s="91"/>
      <c r="F93" s="266">
        <f>(B93*D93)*E93</f>
        <v>0</v>
      </c>
    </row>
    <row r="94" spans="1:6" x14ac:dyDescent="0.25">
      <c r="A94" s="267" t="s">
        <v>211</v>
      </c>
      <c r="B94" s="264">
        <v>32.5</v>
      </c>
      <c r="C94" s="264" t="s">
        <v>56</v>
      </c>
      <c r="D94" s="265">
        <v>1</v>
      </c>
      <c r="E94" s="91"/>
      <c r="F94" s="266">
        <f>(B94*D94)*E94</f>
        <v>0</v>
      </c>
    </row>
    <row r="95" spans="1:6" x14ac:dyDescent="0.25">
      <c r="A95" s="267" t="s">
        <v>212</v>
      </c>
      <c r="B95" s="264"/>
      <c r="C95" s="264"/>
      <c r="D95" s="265"/>
      <c r="E95" s="268"/>
      <c r="F95" s="263"/>
    </row>
    <row r="96" spans="1:6" x14ac:dyDescent="0.25">
      <c r="A96" s="267" t="s">
        <v>213</v>
      </c>
      <c r="B96" s="264">
        <v>325.54000000000002</v>
      </c>
      <c r="C96" s="264" t="s">
        <v>56</v>
      </c>
      <c r="D96" s="265">
        <v>21</v>
      </c>
      <c r="E96" s="91"/>
      <c r="F96" s="266">
        <f>(B96*D96)*E96</f>
        <v>0</v>
      </c>
    </row>
    <row r="97" spans="1:6" x14ac:dyDescent="0.25">
      <c r="A97" s="267" t="s">
        <v>214</v>
      </c>
      <c r="B97" s="264"/>
      <c r="C97" s="264"/>
      <c r="D97" s="265"/>
      <c r="E97" s="269"/>
      <c r="F97" s="266"/>
    </row>
    <row r="98" spans="1:6" x14ac:dyDescent="0.25">
      <c r="A98" s="267" t="s">
        <v>215</v>
      </c>
      <c r="B98" s="264">
        <v>111.94</v>
      </c>
      <c r="C98" s="264" t="s">
        <v>56</v>
      </c>
      <c r="D98" s="265">
        <v>21</v>
      </c>
      <c r="E98" s="91"/>
      <c r="F98" s="266">
        <f>(B98*D98)*E98</f>
        <v>0</v>
      </c>
    </row>
    <row r="99" spans="1:6" x14ac:dyDescent="0.25">
      <c r="A99" s="267" t="s">
        <v>216</v>
      </c>
      <c r="B99" s="264">
        <v>14.5</v>
      </c>
      <c r="C99" s="264" t="s">
        <v>56</v>
      </c>
      <c r="D99" s="265">
        <v>21</v>
      </c>
      <c r="E99" s="91"/>
      <c r="F99" s="266">
        <f>(B99*D99)*E99</f>
        <v>0</v>
      </c>
    </row>
    <row r="100" spans="1:6" x14ac:dyDescent="0.25">
      <c r="A100" s="296" t="s">
        <v>217</v>
      </c>
      <c r="B100" s="297"/>
      <c r="C100" s="297"/>
      <c r="D100" s="298"/>
      <c r="E100" s="299"/>
      <c r="F100" s="300"/>
    </row>
    <row r="101" spans="1:6" x14ac:dyDescent="0.25">
      <c r="A101" s="301" t="s">
        <v>218</v>
      </c>
      <c r="B101" s="264"/>
      <c r="C101" s="288"/>
      <c r="D101" s="285"/>
      <c r="E101" s="294"/>
      <c r="F101" s="302"/>
    </row>
    <row r="102" spans="1:6" x14ac:dyDescent="0.25">
      <c r="A102" s="301" t="s">
        <v>146</v>
      </c>
      <c r="B102" s="264">
        <v>202.25</v>
      </c>
      <c r="C102" s="264" t="s">
        <v>56</v>
      </c>
      <c r="D102" s="265">
        <v>4</v>
      </c>
      <c r="E102" s="91"/>
      <c r="F102" s="266">
        <f t="shared" ref="F102:F109" si="2">(B102*D102)*E102</f>
        <v>0</v>
      </c>
    </row>
    <row r="103" spans="1:6" x14ac:dyDescent="0.25">
      <c r="A103" s="301" t="s">
        <v>147</v>
      </c>
      <c r="B103" s="264">
        <v>9.8000000000000007</v>
      </c>
      <c r="C103" s="264" t="s">
        <v>56</v>
      </c>
      <c r="D103" s="265">
        <v>4</v>
      </c>
      <c r="E103" s="91"/>
      <c r="F103" s="266">
        <f t="shared" si="2"/>
        <v>0</v>
      </c>
    </row>
    <row r="104" spans="1:6" x14ac:dyDescent="0.25">
      <c r="A104" s="301" t="s">
        <v>219</v>
      </c>
      <c r="B104" s="288"/>
      <c r="C104" s="288"/>
      <c r="D104" s="285"/>
      <c r="E104" s="269"/>
      <c r="F104" s="302"/>
    </row>
    <row r="105" spans="1:6" x14ac:dyDescent="0.25">
      <c r="A105" s="301" t="s">
        <v>146</v>
      </c>
      <c r="B105" s="264">
        <v>93.6</v>
      </c>
      <c r="C105" s="264" t="s">
        <v>56</v>
      </c>
      <c r="D105" s="265">
        <v>4</v>
      </c>
      <c r="E105" s="91"/>
      <c r="F105" s="266">
        <f t="shared" si="2"/>
        <v>0</v>
      </c>
    </row>
    <row r="106" spans="1:6" x14ac:dyDescent="0.25">
      <c r="A106" s="301" t="s">
        <v>220</v>
      </c>
      <c r="B106" s="288"/>
      <c r="C106" s="288"/>
      <c r="D106" s="285"/>
      <c r="E106" s="269"/>
      <c r="F106" s="302"/>
    </row>
    <row r="107" spans="1:6" x14ac:dyDescent="0.25">
      <c r="A107" s="301" t="s">
        <v>221</v>
      </c>
      <c r="B107" s="264">
        <v>4.3</v>
      </c>
      <c r="C107" s="264" t="s">
        <v>56</v>
      </c>
      <c r="D107" s="265">
        <v>4</v>
      </c>
      <c r="E107" s="91"/>
      <c r="F107" s="266">
        <f t="shared" si="2"/>
        <v>0</v>
      </c>
    </row>
    <row r="108" spans="1:6" x14ac:dyDescent="0.25">
      <c r="A108" s="301" t="s">
        <v>222</v>
      </c>
      <c r="B108" s="288"/>
      <c r="C108" s="288"/>
      <c r="D108" s="285"/>
      <c r="E108" s="269"/>
      <c r="F108" s="302"/>
    </row>
    <row r="109" spans="1:6" x14ac:dyDescent="0.25">
      <c r="A109" s="301" t="s">
        <v>146</v>
      </c>
      <c r="B109" s="264">
        <v>8.1999999999999993</v>
      </c>
      <c r="C109" s="264" t="s">
        <v>56</v>
      </c>
      <c r="D109" s="265">
        <v>4</v>
      </c>
      <c r="E109" s="91"/>
      <c r="F109" s="266">
        <f t="shared" si="2"/>
        <v>0</v>
      </c>
    </row>
    <row r="110" spans="1:6" ht="15.75" thickBot="1" x14ac:dyDescent="0.3">
      <c r="A110" s="303" t="s">
        <v>340</v>
      </c>
      <c r="B110" s="304"/>
      <c r="C110" s="305"/>
      <c r="D110" s="305"/>
      <c r="E110" s="306"/>
      <c r="F110" s="307">
        <f>SUM(F11:F109)</f>
        <v>0</v>
      </c>
    </row>
    <row r="111" spans="1:6" ht="15.75" thickBot="1" x14ac:dyDescent="0.3">
      <c r="A111" s="308"/>
      <c r="B111" s="308"/>
      <c r="C111" s="308"/>
      <c r="D111" s="308"/>
      <c r="E111" s="308"/>
      <c r="F111" s="308"/>
    </row>
    <row r="112" spans="1:6" ht="16.5" thickBot="1" x14ac:dyDescent="0.3">
      <c r="A112" s="309" t="s">
        <v>57</v>
      </c>
      <c r="B112" s="310"/>
      <c r="C112" s="311"/>
      <c r="D112" s="311"/>
      <c r="E112" s="310"/>
      <c r="F112" s="312">
        <f>F110*12</f>
        <v>0</v>
      </c>
    </row>
    <row r="113" spans="1:6" ht="25.15" customHeight="1" thickBot="1" x14ac:dyDescent="0.35">
      <c r="A113" s="313" t="s">
        <v>300</v>
      </c>
      <c r="B113" s="314"/>
      <c r="C113" s="314"/>
      <c r="D113" s="314"/>
      <c r="E113" s="314"/>
      <c r="F113" s="315">
        <f>F112*4</f>
        <v>0</v>
      </c>
    </row>
    <row r="115" spans="1:6" x14ac:dyDescent="0.25">
      <c r="A115" s="147" t="s">
        <v>435</v>
      </c>
    </row>
  </sheetData>
  <sheetProtection password="CC06" sheet="1" objects="1" scenarios="1"/>
  <customSheetViews>
    <customSheetView guid="{AECB77CF-A31F-44C4-987C-D7CD447B9A8E}">
      <selection activeCell="H106" sqref="H106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topLeftCell="A99">
      <selection activeCell="F113" sqref="F113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topLeftCell="A88">
      <selection activeCell="C106" sqref="C106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topLeftCell="A97">
      <selection activeCell="B115" sqref="B115:F115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 topLeftCell="A79">
      <selection activeCell="F113" sqref="F113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>
      <selection activeCell="C106" sqref="C106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topLeftCell="A91">
      <selection activeCell="A17" sqref="A17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A117" sqref="A117"/>
      <pageMargins left="0.7" right="0.7" top="0.78740157499999996" bottom="0.78740157499999996" header="0.3" footer="0.3"/>
      <pageSetup paperSize="9" scale="56" fitToHeight="0" orientation="portrait" r:id="rId8"/>
    </customSheetView>
  </customSheetViews>
  <mergeCells count="9">
    <mergeCell ref="A111:F111"/>
    <mergeCell ref="A3:F3"/>
    <mergeCell ref="A4:F4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portrait" r:id="rId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1" zoomScaleNormal="100" workbookViewId="0">
      <selection activeCell="F59" sqref="F59"/>
    </sheetView>
  </sheetViews>
  <sheetFormatPr defaultColWidth="9.140625" defaultRowHeight="15" x14ac:dyDescent="0.25"/>
  <cols>
    <col min="1" max="1" width="68.28515625" style="147" customWidth="1"/>
    <col min="2" max="2" width="11.5703125" style="147" customWidth="1"/>
    <col min="3" max="3" width="9.140625" style="147"/>
    <col min="4" max="5" width="12.42578125" style="147" customWidth="1"/>
    <col min="6" max="6" width="12.140625" style="147" customWidth="1"/>
    <col min="7" max="7" width="18.140625" style="147" customWidth="1"/>
    <col min="8" max="16384" width="9.140625" style="147"/>
  </cols>
  <sheetData>
    <row r="1" spans="1:7" ht="15.75" x14ac:dyDescent="0.25">
      <c r="E1" s="316" t="s">
        <v>150</v>
      </c>
      <c r="F1" s="316"/>
    </row>
    <row r="2" spans="1:7" ht="16.5" thickBot="1" x14ac:dyDescent="0.3">
      <c r="A2" s="147" t="s">
        <v>161</v>
      </c>
      <c r="F2" s="317"/>
    </row>
    <row r="3" spans="1:7" ht="18" x14ac:dyDescent="0.25">
      <c r="A3" s="318" t="s">
        <v>434</v>
      </c>
      <c r="B3" s="319"/>
      <c r="C3" s="319"/>
      <c r="D3" s="319"/>
      <c r="E3" s="319"/>
      <c r="F3" s="319"/>
      <c r="G3" s="320"/>
    </row>
    <row r="4" spans="1:7" ht="15.75" thickBot="1" x14ac:dyDescent="0.3">
      <c r="A4" s="321" t="s">
        <v>58</v>
      </c>
      <c r="B4" s="322"/>
      <c r="C4" s="322"/>
      <c r="D4" s="322"/>
      <c r="E4" s="322"/>
      <c r="F4" s="322"/>
      <c r="G4" s="323"/>
    </row>
    <row r="5" spans="1:7" ht="15.75" thickBot="1" x14ac:dyDescent="0.3">
      <c r="A5" s="324"/>
      <c r="B5" s="324"/>
      <c r="C5" s="325"/>
      <c r="D5" s="324"/>
      <c r="E5" s="324"/>
      <c r="F5" s="325"/>
      <c r="G5" s="325"/>
    </row>
    <row r="6" spans="1:7" x14ac:dyDescent="0.25">
      <c r="A6" s="242" t="s">
        <v>51</v>
      </c>
      <c r="B6" s="326"/>
      <c r="C6" s="243" t="s">
        <v>52</v>
      </c>
      <c r="D6" s="244" t="s">
        <v>4</v>
      </c>
      <c r="E6" s="243" t="s">
        <v>151</v>
      </c>
      <c r="F6" s="243" t="s">
        <v>54</v>
      </c>
      <c r="G6" s="245" t="s">
        <v>59</v>
      </c>
    </row>
    <row r="7" spans="1:7" x14ac:dyDescent="0.25">
      <c r="A7" s="246"/>
      <c r="B7" s="327"/>
      <c r="C7" s="247"/>
      <c r="D7" s="248"/>
      <c r="E7" s="249"/>
      <c r="F7" s="328"/>
      <c r="G7" s="250"/>
    </row>
    <row r="8" spans="1:7" ht="15.75" thickBot="1" x14ac:dyDescent="0.3">
      <c r="A8" s="251"/>
      <c r="B8" s="329"/>
      <c r="C8" s="252"/>
      <c r="D8" s="253"/>
      <c r="E8" s="254"/>
      <c r="F8" s="330"/>
      <c r="G8" s="255"/>
    </row>
    <row r="9" spans="1:7" x14ac:dyDescent="0.25">
      <c r="A9" s="331" t="s">
        <v>223</v>
      </c>
      <c r="B9" s="332"/>
      <c r="C9" s="333"/>
      <c r="D9" s="334"/>
      <c r="E9" s="335"/>
      <c r="F9" s="336"/>
      <c r="G9" s="337"/>
    </row>
    <row r="10" spans="1:7" x14ac:dyDescent="0.25">
      <c r="A10" s="338" t="s">
        <v>60</v>
      </c>
      <c r="B10" s="339"/>
      <c r="C10" s="340"/>
      <c r="D10" s="341"/>
      <c r="E10" s="341"/>
      <c r="F10" s="340"/>
      <c r="G10" s="342"/>
    </row>
    <row r="11" spans="1:7" x14ac:dyDescent="0.25">
      <c r="A11" s="343" t="s">
        <v>329</v>
      </c>
      <c r="B11" s="344"/>
      <c r="C11" s="264">
        <v>400.81</v>
      </c>
      <c r="D11" s="261" t="s">
        <v>56</v>
      </c>
      <c r="E11" s="261">
        <v>2</v>
      </c>
      <c r="F11" s="92"/>
      <c r="G11" s="266">
        <f>(C11*E11)*F11</f>
        <v>0</v>
      </c>
    </row>
    <row r="12" spans="1:7" x14ac:dyDescent="0.25">
      <c r="A12" s="345" t="s">
        <v>61</v>
      </c>
      <c r="B12" s="346"/>
      <c r="C12" s="346"/>
      <c r="D12" s="346"/>
      <c r="E12" s="346"/>
      <c r="F12" s="346"/>
      <c r="G12" s="347"/>
    </row>
    <row r="13" spans="1:7" x14ac:dyDescent="0.25">
      <c r="A13" s="343" t="s">
        <v>62</v>
      </c>
      <c r="B13" s="344"/>
      <c r="C13" s="264">
        <v>1159.8</v>
      </c>
      <c r="D13" s="261" t="s">
        <v>56</v>
      </c>
      <c r="E13" s="261">
        <v>2</v>
      </c>
      <c r="F13" s="91"/>
      <c r="G13" s="266">
        <f>(C13*E13)*F13</f>
        <v>0</v>
      </c>
    </row>
    <row r="14" spans="1:7" x14ac:dyDescent="0.25">
      <c r="A14" s="348" t="s">
        <v>224</v>
      </c>
      <c r="B14" s="349"/>
      <c r="C14" s="264">
        <v>100</v>
      </c>
      <c r="D14" s="261" t="s">
        <v>56</v>
      </c>
      <c r="E14" s="261">
        <v>1</v>
      </c>
      <c r="F14" s="91"/>
      <c r="G14" s="266">
        <f>(C14*E14)*F14</f>
        <v>0</v>
      </c>
    </row>
    <row r="15" spans="1:7" x14ac:dyDescent="0.25">
      <c r="A15" s="350" t="s">
        <v>63</v>
      </c>
      <c r="B15" s="351"/>
      <c r="C15" s="264">
        <v>98.4</v>
      </c>
      <c r="D15" s="261" t="s">
        <v>56</v>
      </c>
      <c r="E15" s="261">
        <v>1</v>
      </c>
      <c r="F15" s="91"/>
      <c r="G15" s="266">
        <f t="shared" ref="G15:G20" si="0">(C15*E15)*F15</f>
        <v>0</v>
      </c>
    </row>
    <row r="16" spans="1:7" x14ac:dyDescent="0.25">
      <c r="A16" s="301" t="s">
        <v>225</v>
      </c>
      <c r="B16" s="352"/>
      <c r="C16" s="264">
        <v>430.38</v>
      </c>
      <c r="D16" s="261" t="s">
        <v>56</v>
      </c>
      <c r="E16" s="261">
        <v>4</v>
      </c>
      <c r="F16" s="91"/>
      <c r="G16" s="266">
        <f>(C16*E16)*F16</f>
        <v>0</v>
      </c>
    </row>
    <row r="17" spans="1:7" x14ac:dyDescent="0.25">
      <c r="A17" s="350" t="s">
        <v>64</v>
      </c>
      <c r="B17" s="351"/>
      <c r="C17" s="264">
        <v>138.4</v>
      </c>
      <c r="D17" s="261" t="s">
        <v>56</v>
      </c>
      <c r="E17" s="261">
        <v>2</v>
      </c>
      <c r="F17" s="91"/>
      <c r="G17" s="266">
        <f t="shared" si="0"/>
        <v>0</v>
      </c>
    </row>
    <row r="18" spans="1:7" x14ac:dyDescent="0.25">
      <c r="A18" s="267" t="s">
        <v>226</v>
      </c>
      <c r="B18" s="353"/>
      <c r="C18" s="264">
        <v>165</v>
      </c>
      <c r="D18" s="261" t="s">
        <v>56</v>
      </c>
      <c r="E18" s="261">
        <v>4</v>
      </c>
      <c r="F18" s="91"/>
      <c r="G18" s="266">
        <f>(C18*E18)*F18</f>
        <v>0</v>
      </c>
    </row>
    <row r="19" spans="1:7" x14ac:dyDescent="0.25">
      <c r="A19" s="350" t="s">
        <v>227</v>
      </c>
      <c r="B19" s="351"/>
      <c r="C19" s="265">
        <v>433</v>
      </c>
      <c r="D19" s="264" t="s">
        <v>48</v>
      </c>
      <c r="E19" s="265">
        <v>1</v>
      </c>
      <c r="F19" s="91"/>
      <c r="G19" s="266">
        <f t="shared" si="0"/>
        <v>0</v>
      </c>
    </row>
    <row r="20" spans="1:7" x14ac:dyDescent="0.25">
      <c r="A20" s="350" t="s">
        <v>228</v>
      </c>
      <c r="B20" s="351"/>
      <c r="C20" s="265">
        <v>2438</v>
      </c>
      <c r="D20" s="264" t="s">
        <v>48</v>
      </c>
      <c r="E20" s="265">
        <v>1</v>
      </c>
      <c r="F20" s="91"/>
      <c r="G20" s="266">
        <f t="shared" si="0"/>
        <v>0</v>
      </c>
    </row>
    <row r="21" spans="1:7" x14ac:dyDescent="0.25">
      <c r="A21" s="350" t="s">
        <v>229</v>
      </c>
      <c r="B21" s="351"/>
      <c r="C21" s="264"/>
      <c r="D21" s="264"/>
      <c r="E21" s="265"/>
      <c r="F21" s="354"/>
      <c r="G21" s="266"/>
    </row>
    <row r="22" spans="1:7" x14ac:dyDescent="0.25">
      <c r="A22" s="350" t="s">
        <v>230</v>
      </c>
      <c r="B22" s="351"/>
      <c r="C22" s="264">
        <v>531</v>
      </c>
      <c r="D22" s="264" t="s">
        <v>56</v>
      </c>
      <c r="E22" s="265">
        <v>1</v>
      </c>
      <c r="F22" s="91"/>
      <c r="G22" s="266">
        <f>(C22*E22)*F22</f>
        <v>0</v>
      </c>
    </row>
    <row r="23" spans="1:7" x14ac:dyDescent="0.25">
      <c r="A23" s="355" t="s">
        <v>231</v>
      </c>
      <c r="B23" s="356"/>
      <c r="C23" s="288">
        <v>5</v>
      </c>
      <c r="D23" s="288" t="s">
        <v>11</v>
      </c>
      <c r="E23" s="285">
        <v>12</v>
      </c>
      <c r="F23" s="91"/>
      <c r="G23" s="295">
        <f>(C23*E23)*F23</f>
        <v>0</v>
      </c>
    </row>
    <row r="24" spans="1:7" x14ac:dyDescent="0.25">
      <c r="A24" s="350" t="s">
        <v>232</v>
      </c>
      <c r="B24" s="351"/>
      <c r="C24" s="264">
        <v>485</v>
      </c>
      <c r="D24" s="264" t="s">
        <v>56</v>
      </c>
      <c r="E24" s="265">
        <v>2</v>
      </c>
      <c r="F24" s="91"/>
      <c r="G24" s="266">
        <f>(C24*E24)*F24</f>
        <v>0</v>
      </c>
    </row>
    <row r="25" spans="1:7" x14ac:dyDescent="0.25">
      <c r="A25" s="357" t="s">
        <v>233</v>
      </c>
      <c r="B25" s="358"/>
      <c r="C25" s="264">
        <v>638</v>
      </c>
      <c r="D25" s="264" t="s">
        <v>56</v>
      </c>
      <c r="E25" s="265">
        <v>2</v>
      </c>
      <c r="F25" s="91"/>
      <c r="G25" s="266">
        <f>(C25*E25)*F25</f>
        <v>0</v>
      </c>
    </row>
    <row r="26" spans="1:7" x14ac:dyDescent="0.25">
      <c r="A26" s="350" t="s">
        <v>234</v>
      </c>
      <c r="B26" s="351"/>
      <c r="C26" s="264"/>
      <c r="D26" s="264"/>
      <c r="E26" s="265"/>
      <c r="F26" s="359"/>
      <c r="G26" s="266"/>
    </row>
    <row r="27" spans="1:7" x14ac:dyDescent="0.25">
      <c r="A27" s="350" t="s">
        <v>235</v>
      </c>
      <c r="B27" s="351"/>
      <c r="C27" s="264">
        <v>126.6</v>
      </c>
      <c r="D27" s="264" t="s">
        <v>56</v>
      </c>
      <c r="E27" s="265">
        <v>2</v>
      </c>
      <c r="F27" s="91"/>
      <c r="G27" s="266">
        <f t="shared" ref="G27:G33" si="1">(C27*E27)*F27</f>
        <v>0</v>
      </c>
    </row>
    <row r="28" spans="1:7" x14ac:dyDescent="0.25">
      <c r="A28" s="350" t="s">
        <v>236</v>
      </c>
      <c r="B28" s="351"/>
      <c r="C28" s="264">
        <v>133.4</v>
      </c>
      <c r="D28" s="264" t="s">
        <v>56</v>
      </c>
      <c r="E28" s="265">
        <v>2</v>
      </c>
      <c r="F28" s="91"/>
      <c r="G28" s="266">
        <f t="shared" si="1"/>
        <v>0</v>
      </c>
    </row>
    <row r="29" spans="1:7" x14ac:dyDescent="0.25">
      <c r="A29" s="350" t="s">
        <v>237</v>
      </c>
      <c r="B29" s="351"/>
      <c r="C29" s="264">
        <v>56.9</v>
      </c>
      <c r="D29" s="264" t="s">
        <v>56</v>
      </c>
      <c r="E29" s="265">
        <v>2</v>
      </c>
      <c r="F29" s="91"/>
      <c r="G29" s="266">
        <f t="shared" si="1"/>
        <v>0</v>
      </c>
    </row>
    <row r="30" spans="1:7" x14ac:dyDescent="0.25">
      <c r="A30" s="350" t="s">
        <v>238</v>
      </c>
      <c r="B30" s="351"/>
      <c r="C30" s="264">
        <v>233.36</v>
      </c>
      <c r="D30" s="264" t="s">
        <v>56</v>
      </c>
      <c r="E30" s="265">
        <v>2</v>
      </c>
      <c r="F30" s="91"/>
      <c r="G30" s="266">
        <f t="shared" si="1"/>
        <v>0</v>
      </c>
    </row>
    <row r="31" spans="1:7" x14ac:dyDescent="0.25">
      <c r="A31" s="350" t="s">
        <v>239</v>
      </c>
      <c r="B31" s="351"/>
      <c r="C31" s="264">
        <v>283.2</v>
      </c>
      <c r="D31" s="264" t="s">
        <v>56</v>
      </c>
      <c r="E31" s="265">
        <v>2</v>
      </c>
      <c r="F31" s="91"/>
      <c r="G31" s="266">
        <f t="shared" si="1"/>
        <v>0</v>
      </c>
    </row>
    <row r="32" spans="1:7" x14ac:dyDescent="0.25">
      <c r="A32" s="350" t="s">
        <v>240</v>
      </c>
      <c r="B32" s="351"/>
      <c r="C32" s="264">
        <v>67.099999999999994</v>
      </c>
      <c r="D32" s="264" t="s">
        <v>56</v>
      </c>
      <c r="E32" s="265">
        <v>2</v>
      </c>
      <c r="F32" s="91"/>
      <c r="G32" s="266">
        <f>(C32*E32)*F32</f>
        <v>0</v>
      </c>
    </row>
    <row r="33" spans="1:7" x14ac:dyDescent="0.25">
      <c r="A33" s="350" t="s">
        <v>241</v>
      </c>
      <c r="B33" s="351"/>
      <c r="C33" s="264">
        <v>35.9</v>
      </c>
      <c r="D33" s="264" t="s">
        <v>56</v>
      </c>
      <c r="E33" s="265">
        <v>2</v>
      </c>
      <c r="F33" s="91"/>
      <c r="G33" s="266">
        <f t="shared" si="1"/>
        <v>0</v>
      </c>
    </row>
    <row r="34" spans="1:7" x14ac:dyDescent="0.25">
      <c r="A34" s="350" t="s">
        <v>242</v>
      </c>
      <c r="B34" s="351"/>
      <c r="C34" s="264"/>
      <c r="D34" s="264"/>
      <c r="E34" s="265"/>
      <c r="F34" s="359"/>
      <c r="G34" s="266"/>
    </row>
    <row r="35" spans="1:7" x14ac:dyDescent="0.25">
      <c r="A35" s="357" t="s">
        <v>243</v>
      </c>
      <c r="B35" s="358"/>
      <c r="C35" s="264">
        <v>154</v>
      </c>
      <c r="D35" s="264" t="s">
        <v>56</v>
      </c>
      <c r="E35" s="265">
        <v>1</v>
      </c>
      <c r="F35" s="91"/>
      <c r="G35" s="266">
        <f>(C35*E35)*F35</f>
        <v>0</v>
      </c>
    </row>
    <row r="36" spans="1:7" x14ac:dyDescent="0.25">
      <c r="A36" s="301" t="s">
        <v>244</v>
      </c>
      <c r="B36" s="352"/>
      <c r="C36" s="264">
        <v>33.4</v>
      </c>
      <c r="D36" s="264" t="s">
        <v>56</v>
      </c>
      <c r="E36" s="265">
        <v>1</v>
      </c>
      <c r="F36" s="91"/>
      <c r="G36" s="266">
        <f>(C36*E36)*F36</f>
        <v>0</v>
      </c>
    </row>
    <row r="37" spans="1:7" x14ac:dyDescent="0.25">
      <c r="A37" s="360" t="s">
        <v>245</v>
      </c>
      <c r="B37" s="361"/>
      <c r="C37" s="362">
        <v>10.3</v>
      </c>
      <c r="D37" s="362" t="s">
        <v>56</v>
      </c>
      <c r="E37" s="363">
        <v>1</v>
      </c>
      <c r="F37" s="91"/>
      <c r="G37" s="364">
        <f>(C37*E37)*F37</f>
        <v>0</v>
      </c>
    </row>
    <row r="38" spans="1:7" x14ac:dyDescent="0.25">
      <c r="A38" s="301" t="s">
        <v>246</v>
      </c>
      <c r="B38" s="352"/>
      <c r="C38" s="264"/>
      <c r="D38" s="264"/>
      <c r="E38" s="265"/>
      <c r="F38" s="91"/>
      <c r="G38" s="266"/>
    </row>
    <row r="39" spans="1:7" x14ac:dyDescent="0.25">
      <c r="A39" s="301" t="s">
        <v>247</v>
      </c>
      <c r="B39" s="352"/>
      <c r="C39" s="362">
        <v>70</v>
      </c>
      <c r="D39" s="362" t="s">
        <v>81</v>
      </c>
      <c r="E39" s="363">
        <v>4</v>
      </c>
      <c r="F39" s="91"/>
      <c r="G39" s="364">
        <f>(C39*E39)*F39</f>
        <v>0</v>
      </c>
    </row>
    <row r="40" spans="1:7" x14ac:dyDescent="0.25">
      <c r="A40" s="301" t="s">
        <v>248</v>
      </c>
      <c r="B40" s="352"/>
      <c r="C40" s="362">
        <v>4</v>
      </c>
      <c r="D40" s="362" t="s">
        <v>48</v>
      </c>
      <c r="E40" s="363">
        <v>4</v>
      </c>
      <c r="F40" s="91"/>
      <c r="G40" s="364">
        <f>(C40*E40)*F40</f>
        <v>0</v>
      </c>
    </row>
    <row r="41" spans="1:7" x14ac:dyDescent="0.25">
      <c r="A41" s="360" t="s">
        <v>333</v>
      </c>
      <c r="B41" s="361"/>
      <c r="C41" s="362">
        <v>50</v>
      </c>
      <c r="D41" s="362" t="s">
        <v>69</v>
      </c>
      <c r="E41" s="363">
        <v>4</v>
      </c>
      <c r="F41" s="91"/>
      <c r="G41" s="364">
        <f>(C41*E41)*F41</f>
        <v>0</v>
      </c>
    </row>
    <row r="42" spans="1:7" x14ac:dyDescent="0.25">
      <c r="A42" s="365" t="s">
        <v>299</v>
      </c>
      <c r="B42" s="366"/>
      <c r="C42" s="367">
        <v>40</v>
      </c>
      <c r="D42" s="367" t="s">
        <v>56</v>
      </c>
      <c r="E42" s="368">
        <v>2</v>
      </c>
      <c r="F42" s="91"/>
      <c r="G42" s="364">
        <f t="shared" ref="G42:G44" si="2">(C42*E42)*F42</f>
        <v>0</v>
      </c>
    </row>
    <row r="43" spans="1:7" x14ac:dyDescent="0.25">
      <c r="A43" s="365" t="s">
        <v>341</v>
      </c>
      <c r="B43" s="366"/>
      <c r="C43" s="367">
        <v>1</v>
      </c>
      <c r="D43" s="367" t="s">
        <v>339</v>
      </c>
      <c r="E43" s="368">
        <v>5</v>
      </c>
      <c r="F43" s="91"/>
      <c r="G43" s="364">
        <f t="shared" si="2"/>
        <v>0</v>
      </c>
    </row>
    <row r="44" spans="1:7" ht="15.75" thickBot="1" x14ac:dyDescent="0.3">
      <c r="A44" s="365" t="s">
        <v>338</v>
      </c>
      <c r="B44" s="366"/>
      <c r="C44" s="367">
        <v>277.77999999999997</v>
      </c>
      <c r="D44" s="367" t="s">
        <v>56</v>
      </c>
      <c r="E44" s="368">
        <v>1</v>
      </c>
      <c r="F44" s="91"/>
      <c r="G44" s="364">
        <f t="shared" si="2"/>
        <v>0</v>
      </c>
    </row>
    <row r="45" spans="1:7" x14ac:dyDescent="0.25">
      <c r="A45" s="369" t="s">
        <v>249</v>
      </c>
      <c r="B45" s="370"/>
      <c r="C45" s="371"/>
      <c r="D45" s="371"/>
      <c r="E45" s="372"/>
      <c r="F45" s="371"/>
      <c r="G45" s="373"/>
    </row>
    <row r="46" spans="1:7" x14ac:dyDescent="0.25">
      <c r="A46" s="301" t="s">
        <v>250</v>
      </c>
      <c r="B46" s="352"/>
      <c r="C46" s="264"/>
      <c r="D46" s="264"/>
      <c r="E46" s="265"/>
      <c r="F46" s="288"/>
      <c r="G46" s="266"/>
    </row>
    <row r="47" spans="1:7" x14ac:dyDescent="0.25">
      <c r="A47" s="301" t="s">
        <v>147</v>
      </c>
      <c r="B47" s="352"/>
      <c r="C47" s="264">
        <v>68.7</v>
      </c>
      <c r="D47" s="264" t="s">
        <v>56</v>
      </c>
      <c r="E47" s="265">
        <v>12</v>
      </c>
      <c r="F47" s="91"/>
      <c r="G47" s="266">
        <f>(C47*E47)*F47</f>
        <v>0</v>
      </c>
    </row>
    <row r="48" spans="1:7" x14ac:dyDescent="0.25">
      <c r="A48" s="301" t="s">
        <v>251</v>
      </c>
      <c r="B48" s="352"/>
      <c r="C48" s="264">
        <v>24.1</v>
      </c>
      <c r="D48" s="264" t="s">
        <v>56</v>
      </c>
      <c r="E48" s="265">
        <v>12</v>
      </c>
      <c r="F48" s="91"/>
      <c r="G48" s="266">
        <f>(C48*E48)*F48</f>
        <v>0</v>
      </c>
    </row>
    <row r="49" spans="1:7" x14ac:dyDescent="0.25">
      <c r="A49" s="301" t="s">
        <v>328</v>
      </c>
      <c r="B49" s="352"/>
      <c r="C49" s="264">
        <v>12</v>
      </c>
      <c r="D49" s="264" t="s">
        <v>56</v>
      </c>
      <c r="E49" s="265">
        <v>12</v>
      </c>
      <c r="F49" s="91"/>
      <c r="G49" s="266">
        <f>(C49*E49)*F49</f>
        <v>0</v>
      </c>
    </row>
    <row r="50" spans="1:7" x14ac:dyDescent="0.25">
      <c r="A50" s="301" t="s">
        <v>221</v>
      </c>
      <c r="B50" s="352"/>
      <c r="C50" s="264">
        <v>32.65</v>
      </c>
      <c r="D50" s="264" t="s">
        <v>56</v>
      </c>
      <c r="E50" s="265">
        <v>12</v>
      </c>
      <c r="F50" s="91"/>
      <c r="G50" s="266">
        <f>(C50*E50)*F50</f>
        <v>0</v>
      </c>
    </row>
    <row r="51" spans="1:7" x14ac:dyDescent="0.25">
      <c r="A51" s="301" t="s">
        <v>252</v>
      </c>
      <c r="B51" s="352"/>
      <c r="C51" s="264"/>
      <c r="D51" s="264"/>
      <c r="E51" s="265"/>
      <c r="F51" s="359"/>
      <c r="G51" s="266"/>
    </row>
    <row r="52" spans="1:7" x14ac:dyDescent="0.25">
      <c r="A52" s="301" t="s">
        <v>146</v>
      </c>
      <c r="B52" s="352"/>
      <c r="C52" s="264">
        <v>11.5</v>
      </c>
      <c r="D52" s="264" t="s">
        <v>56</v>
      </c>
      <c r="E52" s="265">
        <v>12</v>
      </c>
      <c r="F52" s="91"/>
      <c r="G52" s="266">
        <f>(C52*E52)*F52</f>
        <v>0</v>
      </c>
    </row>
    <row r="53" spans="1:7" x14ac:dyDescent="0.25">
      <c r="A53" s="301" t="s">
        <v>221</v>
      </c>
      <c r="B53" s="352"/>
      <c r="C53" s="264">
        <v>19.600000000000001</v>
      </c>
      <c r="D53" s="264" t="s">
        <v>56</v>
      </c>
      <c r="E53" s="265">
        <v>12</v>
      </c>
      <c r="F53" s="91"/>
      <c r="G53" s="266">
        <f>(C53*E53)*F53</f>
        <v>0</v>
      </c>
    </row>
    <row r="54" spans="1:7" x14ac:dyDescent="0.25">
      <c r="A54" s="301" t="s">
        <v>253</v>
      </c>
      <c r="B54" s="352"/>
      <c r="C54" s="264"/>
      <c r="D54" s="264"/>
      <c r="E54" s="265"/>
      <c r="F54" s="359"/>
      <c r="G54" s="266"/>
    </row>
    <row r="55" spans="1:7" x14ac:dyDescent="0.25">
      <c r="A55" s="301" t="s">
        <v>146</v>
      </c>
      <c r="B55" s="352"/>
      <c r="C55" s="264">
        <v>67.099999999999994</v>
      </c>
      <c r="D55" s="264" t="s">
        <v>56</v>
      </c>
      <c r="E55" s="265">
        <v>12</v>
      </c>
      <c r="F55" s="91"/>
      <c r="G55" s="266">
        <f>(C55*E55)*F55</f>
        <v>0</v>
      </c>
    </row>
    <row r="56" spans="1:7" x14ac:dyDescent="0.25">
      <c r="A56" s="301" t="s">
        <v>221</v>
      </c>
      <c r="B56" s="352"/>
      <c r="C56" s="264">
        <v>10.8</v>
      </c>
      <c r="D56" s="264" t="s">
        <v>56</v>
      </c>
      <c r="E56" s="265">
        <v>12</v>
      </c>
      <c r="F56" s="91"/>
      <c r="G56" s="266">
        <f>(C56*E56)*F56</f>
        <v>0</v>
      </c>
    </row>
    <row r="57" spans="1:7" x14ac:dyDescent="0.25">
      <c r="A57" s="301" t="s">
        <v>254</v>
      </c>
      <c r="B57" s="352"/>
      <c r="C57" s="264">
        <v>11</v>
      </c>
      <c r="D57" s="264" t="s">
        <v>56</v>
      </c>
      <c r="E57" s="265">
        <v>12</v>
      </c>
      <c r="F57" s="91"/>
      <c r="G57" s="266">
        <f>(C57*E57)*F57</f>
        <v>0</v>
      </c>
    </row>
    <row r="58" spans="1:7" x14ac:dyDescent="0.25">
      <c r="A58" s="301" t="s">
        <v>255</v>
      </c>
      <c r="B58" s="352"/>
      <c r="C58" s="264"/>
      <c r="D58" s="264"/>
      <c r="E58" s="265"/>
      <c r="F58" s="359"/>
      <c r="G58" s="266"/>
    </row>
    <row r="59" spans="1:7" ht="15.75" thickBot="1" x14ac:dyDescent="0.3">
      <c r="A59" s="301" t="s">
        <v>256</v>
      </c>
      <c r="B59" s="352"/>
      <c r="C59" s="264">
        <v>57.6</v>
      </c>
      <c r="D59" s="264" t="s">
        <v>56</v>
      </c>
      <c r="E59" s="265">
        <v>12</v>
      </c>
      <c r="F59" s="91"/>
      <c r="G59" s="266">
        <f>(C59*E59)*F59</f>
        <v>0</v>
      </c>
    </row>
    <row r="60" spans="1:7" ht="15.75" thickBot="1" x14ac:dyDescent="0.3">
      <c r="A60" s="374"/>
      <c r="B60" s="374"/>
      <c r="C60" s="375"/>
      <c r="D60" s="375"/>
      <c r="E60" s="376"/>
      <c r="F60" s="375"/>
      <c r="G60" s="377"/>
    </row>
    <row r="61" spans="1:7" ht="21" thickBot="1" x14ac:dyDescent="0.35">
      <c r="A61" s="378" t="s">
        <v>152</v>
      </c>
      <c r="B61" s="379"/>
      <c r="C61" s="380"/>
      <c r="D61" s="381"/>
      <c r="E61" s="381"/>
      <c r="F61" s="382"/>
      <c r="G61" s="312">
        <f>SUM(G11:G59)</f>
        <v>0</v>
      </c>
    </row>
    <row r="62" spans="1:7" ht="26.45" customHeight="1" thickBot="1" x14ac:dyDescent="0.35">
      <c r="A62" s="313" t="s">
        <v>300</v>
      </c>
      <c r="B62" s="314"/>
      <c r="C62" s="314"/>
      <c r="D62" s="314"/>
      <c r="E62" s="314"/>
      <c r="F62" s="314"/>
      <c r="G62" s="383">
        <f>G61*4</f>
        <v>0</v>
      </c>
    </row>
    <row r="63" spans="1:7" x14ac:dyDescent="0.25">
      <c r="A63" s="324"/>
      <c r="B63" s="324"/>
      <c r="C63" s="325"/>
      <c r="D63" s="324"/>
      <c r="E63" s="324"/>
      <c r="F63" s="325"/>
      <c r="G63" s="325"/>
    </row>
    <row r="64" spans="1:7" x14ac:dyDescent="0.25">
      <c r="A64" s="384" t="s">
        <v>257</v>
      </c>
      <c r="B64" s="385"/>
      <c r="C64" s="386"/>
      <c r="D64" s="386"/>
      <c r="E64" s="386"/>
      <c r="F64" s="386"/>
      <c r="G64" s="386"/>
    </row>
    <row r="65" spans="1:9" x14ac:dyDescent="0.25">
      <c r="A65" s="387" t="s">
        <v>258</v>
      </c>
      <c r="B65" s="387"/>
      <c r="C65" s="388"/>
      <c r="D65" s="387"/>
      <c r="E65" s="387"/>
      <c r="F65" s="388"/>
      <c r="G65" s="388"/>
    </row>
    <row r="67" spans="1:9" x14ac:dyDescent="0.25">
      <c r="A67" s="389" t="s">
        <v>296</v>
      </c>
      <c r="B67" s="190"/>
      <c r="C67" s="190"/>
      <c r="D67" s="190"/>
      <c r="E67" s="190"/>
      <c r="F67" s="190"/>
      <c r="G67" s="190"/>
      <c r="H67" s="190"/>
      <c r="I67" s="147" t="s">
        <v>298</v>
      </c>
    </row>
    <row r="68" spans="1:9" x14ac:dyDescent="0.25">
      <c r="A68" s="390" t="s">
        <v>297</v>
      </c>
      <c r="B68" s="190"/>
      <c r="C68" s="190"/>
      <c r="D68" s="190"/>
      <c r="E68" s="190"/>
      <c r="F68" s="190"/>
      <c r="G68" s="190"/>
      <c r="H68" s="190"/>
    </row>
    <row r="70" spans="1:9" x14ac:dyDescent="0.25">
      <c r="A70" s="184" t="s">
        <v>435</v>
      </c>
    </row>
  </sheetData>
  <sheetProtection password="CC06" sheet="1" objects="1" scenarios="1"/>
  <customSheetViews>
    <customSheetView guid="{AECB77CF-A31F-44C4-987C-D7CD447B9A8E}">
      <selection activeCell="F49" sqref="F49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topLeftCell="A42">
      <selection activeCell="G62" sqref="G62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topLeftCell="A28">
      <selection activeCell="F55" sqref="F55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topLeftCell="B46">
      <selection activeCell="G60" sqref="G60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 topLeftCell="A19">
      <selection activeCell="I44" sqref="I44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 topLeftCell="A28">
      <selection activeCell="F55" sqref="F55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topLeftCell="A25">
      <selection activeCell="B41" sqref="B41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A72" sqref="A72"/>
      <pageMargins left="0.7" right="0.7" top="0.78740157499999996" bottom="0.78740157499999996" header="0.3" footer="0.3"/>
      <pageSetup paperSize="9" scale="53" fitToHeight="0" orientation="portrait" r:id="rId8"/>
    </customSheetView>
  </customSheetViews>
  <mergeCells count="33">
    <mergeCell ref="G6:G8"/>
    <mergeCell ref="A29:B29"/>
    <mergeCell ref="D6:D8"/>
    <mergeCell ref="A31:B31"/>
    <mergeCell ref="E1:F1"/>
    <mergeCell ref="A23:B23"/>
    <mergeCell ref="A24:B24"/>
    <mergeCell ref="A25:B25"/>
    <mergeCell ref="A26:B26"/>
    <mergeCell ref="A17:B17"/>
    <mergeCell ref="A19:B19"/>
    <mergeCell ref="A20:B20"/>
    <mergeCell ref="A21:B21"/>
    <mergeCell ref="A3:G3"/>
    <mergeCell ref="A4:G4"/>
    <mergeCell ref="A6:B8"/>
    <mergeCell ref="F6:F8"/>
    <mergeCell ref="A30:B30"/>
    <mergeCell ref="C6:C8"/>
    <mergeCell ref="A22:B22"/>
    <mergeCell ref="E6:E8"/>
    <mergeCell ref="A60:B60"/>
    <mergeCell ref="A10:B10"/>
    <mergeCell ref="A11:B11"/>
    <mergeCell ref="A12:F12"/>
    <mergeCell ref="A13:B13"/>
    <mergeCell ref="A15:B15"/>
    <mergeCell ref="A32:B32"/>
    <mergeCell ref="A33:B33"/>
    <mergeCell ref="A34:B34"/>
    <mergeCell ref="A35:B35"/>
    <mergeCell ref="A27:B27"/>
    <mergeCell ref="A28:B28"/>
  </mergeCells>
  <pageMargins left="0.7" right="0.7" top="0.78740157499999996" bottom="0.78740157499999996" header="0.3" footer="0.3"/>
  <pageSetup paperSize="9" orientation="portrait"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E7" sqref="E7:E14"/>
    </sheetView>
  </sheetViews>
  <sheetFormatPr defaultColWidth="9.140625" defaultRowHeight="15" x14ac:dyDescent="0.25"/>
  <cols>
    <col min="1" max="1" width="9.140625" style="147"/>
    <col min="2" max="2" width="50.28515625" style="147" customWidth="1"/>
    <col min="3" max="3" width="14.5703125" style="147" customWidth="1"/>
    <col min="4" max="4" width="9.140625" style="147"/>
    <col min="5" max="5" width="10.5703125" style="147" customWidth="1"/>
    <col min="6" max="6" width="11.7109375" style="147" customWidth="1"/>
    <col min="7" max="7" width="18.7109375" style="147" customWidth="1"/>
    <col min="8" max="16384" width="9.140625" style="147"/>
  </cols>
  <sheetData>
    <row r="1" spans="2:7" ht="15.75" x14ac:dyDescent="0.25">
      <c r="F1" s="316" t="s">
        <v>65</v>
      </c>
      <c r="G1" s="316"/>
    </row>
    <row r="2" spans="2:7" ht="15.75" thickBot="1" x14ac:dyDescent="0.3">
      <c r="B2" s="147" t="s">
        <v>161</v>
      </c>
    </row>
    <row r="3" spans="2:7" ht="18.75" thickBot="1" x14ac:dyDescent="0.3">
      <c r="B3" s="391" t="s">
        <v>459</v>
      </c>
      <c r="C3" s="392"/>
      <c r="D3" s="392"/>
      <c r="E3" s="392"/>
      <c r="F3" s="392"/>
      <c r="G3" s="393"/>
    </row>
    <row r="4" spans="2:7" ht="15.75" thickBot="1" x14ac:dyDescent="0.3">
      <c r="B4" s="394"/>
      <c r="C4" s="324"/>
      <c r="D4" s="324"/>
      <c r="E4" s="324"/>
      <c r="F4" s="324"/>
      <c r="G4" s="395"/>
    </row>
    <row r="5" spans="2:7" ht="48.75" thickBot="1" x14ac:dyDescent="0.3">
      <c r="B5" s="396" t="s">
        <v>3</v>
      </c>
      <c r="C5" s="397" t="s">
        <v>259</v>
      </c>
      <c r="D5" s="397" t="s">
        <v>4</v>
      </c>
      <c r="E5" s="397" t="s">
        <v>54</v>
      </c>
      <c r="F5" s="397" t="s">
        <v>55</v>
      </c>
      <c r="G5" s="398" t="s">
        <v>59</v>
      </c>
    </row>
    <row r="6" spans="2:7" x14ac:dyDescent="0.25">
      <c r="B6" s="399" t="s">
        <v>260</v>
      </c>
      <c r="C6" s="400"/>
      <c r="D6" s="400"/>
      <c r="E6" s="400"/>
      <c r="F6" s="400"/>
      <c r="G6" s="401"/>
    </row>
    <row r="7" spans="2:7" ht="26.25" x14ac:dyDescent="0.25">
      <c r="B7" s="402" t="s">
        <v>330</v>
      </c>
      <c r="C7" s="403">
        <v>460</v>
      </c>
      <c r="D7" s="404" t="s">
        <v>48</v>
      </c>
      <c r="E7" s="103"/>
      <c r="F7" s="405">
        <f t="shared" ref="F7:F14" si="0">C7*E7</f>
        <v>0</v>
      </c>
      <c r="G7" s="406">
        <f t="shared" ref="G7:G14" si="1">F7*12</f>
        <v>0</v>
      </c>
    </row>
    <row r="8" spans="2:7" ht="26.25" x14ac:dyDescent="0.25">
      <c r="B8" s="402" t="s">
        <v>261</v>
      </c>
      <c r="C8" s="403">
        <v>8</v>
      </c>
      <c r="D8" s="404" t="s">
        <v>262</v>
      </c>
      <c r="E8" s="103"/>
      <c r="F8" s="405">
        <f t="shared" si="0"/>
        <v>0</v>
      </c>
      <c r="G8" s="406">
        <f t="shared" si="1"/>
        <v>0</v>
      </c>
    </row>
    <row r="9" spans="2:7" x14ac:dyDescent="0.25">
      <c r="B9" s="407" t="s">
        <v>263</v>
      </c>
      <c r="C9" s="403">
        <v>15</v>
      </c>
      <c r="D9" s="404" t="s">
        <v>444</v>
      </c>
      <c r="E9" s="103"/>
      <c r="F9" s="405">
        <f t="shared" si="0"/>
        <v>0</v>
      </c>
      <c r="G9" s="406">
        <f t="shared" si="1"/>
        <v>0</v>
      </c>
    </row>
    <row r="10" spans="2:7" x14ac:dyDescent="0.25">
      <c r="B10" s="408" t="s">
        <v>264</v>
      </c>
      <c r="C10" s="403">
        <v>18</v>
      </c>
      <c r="D10" s="404" t="s">
        <v>48</v>
      </c>
      <c r="E10" s="103"/>
      <c r="F10" s="409">
        <f t="shared" si="0"/>
        <v>0</v>
      </c>
      <c r="G10" s="410">
        <f t="shared" si="1"/>
        <v>0</v>
      </c>
    </row>
    <row r="11" spans="2:7" ht="26.25" x14ac:dyDescent="0.25">
      <c r="B11" s="411" t="s">
        <v>265</v>
      </c>
      <c r="C11" s="403">
        <v>260</v>
      </c>
      <c r="D11" s="404" t="s">
        <v>48</v>
      </c>
      <c r="E11" s="103"/>
      <c r="F11" s="409">
        <f t="shared" si="0"/>
        <v>0</v>
      </c>
      <c r="G11" s="412">
        <f t="shared" si="1"/>
        <v>0</v>
      </c>
    </row>
    <row r="12" spans="2:7" x14ac:dyDescent="0.25">
      <c r="B12" s="407" t="s">
        <v>266</v>
      </c>
      <c r="C12" s="403">
        <v>2</v>
      </c>
      <c r="D12" s="404" t="s">
        <v>48</v>
      </c>
      <c r="E12" s="103"/>
      <c r="F12" s="409">
        <f t="shared" si="0"/>
        <v>0</v>
      </c>
      <c r="G12" s="410">
        <f t="shared" si="1"/>
        <v>0</v>
      </c>
    </row>
    <row r="13" spans="2:7" x14ac:dyDescent="0.25">
      <c r="B13" s="413" t="s">
        <v>153</v>
      </c>
      <c r="C13" s="403">
        <v>1</v>
      </c>
      <c r="D13" s="264" t="s">
        <v>48</v>
      </c>
      <c r="E13" s="103"/>
      <c r="F13" s="409">
        <f>C13*E13</f>
        <v>0</v>
      </c>
      <c r="G13" s="410">
        <f t="shared" si="1"/>
        <v>0</v>
      </c>
    </row>
    <row r="14" spans="2:7" ht="15.75" thickBot="1" x14ac:dyDescent="0.3">
      <c r="B14" s="414" t="s">
        <v>267</v>
      </c>
      <c r="C14" s="415">
        <v>14</v>
      </c>
      <c r="D14" s="416" t="s">
        <v>48</v>
      </c>
      <c r="E14" s="103"/>
      <c r="F14" s="417">
        <f t="shared" si="0"/>
        <v>0</v>
      </c>
      <c r="G14" s="418">
        <f t="shared" si="1"/>
        <v>0</v>
      </c>
    </row>
    <row r="15" spans="2:7" ht="15.75" x14ac:dyDescent="0.25">
      <c r="B15" s="419" t="s">
        <v>66</v>
      </c>
      <c r="C15" s="420"/>
      <c r="D15" s="420"/>
      <c r="E15" s="421"/>
      <c r="F15" s="422">
        <f>SUM(F7:F14)</f>
        <v>0</v>
      </c>
      <c r="G15" s="423"/>
    </row>
    <row r="16" spans="2:7" ht="18.75" thickBot="1" x14ac:dyDescent="0.3">
      <c r="B16" s="424" t="s">
        <v>301</v>
      </c>
      <c r="C16" s="425"/>
      <c r="D16" s="425"/>
      <c r="E16" s="426"/>
      <c r="F16" s="427"/>
      <c r="G16" s="428">
        <f>SUM(G7:G14)*48</f>
        <v>0</v>
      </c>
    </row>
    <row r="17" spans="2:7" x14ac:dyDescent="0.25">
      <c r="B17" s="429" t="s">
        <v>268</v>
      </c>
      <c r="C17" s="137"/>
      <c r="D17" s="137"/>
      <c r="E17" s="137"/>
      <c r="F17" s="137"/>
      <c r="G17" s="430"/>
    </row>
    <row r="18" spans="2:7" x14ac:dyDescent="0.25">
      <c r="B18" s="137" t="s">
        <v>269</v>
      </c>
      <c r="C18" s="137"/>
      <c r="D18" s="137"/>
      <c r="E18" s="137"/>
      <c r="F18" s="137"/>
      <c r="G18" s="137"/>
    </row>
    <row r="20" spans="2:7" x14ac:dyDescent="0.25">
      <c r="B20" s="147" t="s">
        <v>460</v>
      </c>
    </row>
  </sheetData>
  <sheetProtection password="CC06" sheet="1" objects="1" scenarios="1"/>
  <customSheetViews>
    <customSheetView guid="{AECB77CF-A31F-44C4-987C-D7CD447B9A8E}">
      <selection activeCell="E7" sqref="E7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>
      <selection activeCell="F16" sqref="F16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C25" sqref="C25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>
      <selection activeCell="F19" sqref="F19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>
      <selection activeCell="H15" sqref="H15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>
      <selection activeCell="D7" sqref="D7:D16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>
      <selection activeCell="D7" sqref="D7:D16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B22" sqref="B22"/>
      <pageMargins left="0.7" right="0.7" top="0.78740157499999996" bottom="0.78740157499999996" header="0.3" footer="0.3"/>
      <pageSetup paperSize="9" orientation="landscape" r:id="rId8"/>
    </customSheetView>
  </customSheetViews>
  <mergeCells count="2">
    <mergeCell ref="F1:G1"/>
    <mergeCell ref="B3:G3"/>
  </mergeCells>
  <pageMargins left="0.7" right="0.7" top="0.78740157499999996" bottom="0.78740157499999996" header="0.3" footer="0.3"/>
  <pageSetup paperSize="9" orientation="portrait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6" sqref="E6:E15"/>
    </sheetView>
  </sheetViews>
  <sheetFormatPr defaultColWidth="9.140625" defaultRowHeight="15" x14ac:dyDescent="0.25"/>
  <cols>
    <col min="1" max="1" width="9.140625" style="147"/>
    <col min="2" max="2" width="60.5703125" style="147" customWidth="1"/>
    <col min="3" max="3" width="9.140625" style="147"/>
    <col min="4" max="4" width="14.42578125" style="147" customWidth="1"/>
    <col min="5" max="5" width="19.42578125" style="147" customWidth="1"/>
    <col min="6" max="6" width="18.85546875" style="147" customWidth="1"/>
    <col min="7" max="16384" width="9.140625" style="147"/>
  </cols>
  <sheetData>
    <row r="1" spans="2:6" ht="16.5" thickBot="1" x14ac:dyDescent="0.3">
      <c r="B1" s="431" t="s">
        <v>161</v>
      </c>
      <c r="C1" s="431"/>
      <c r="D1" s="431"/>
      <c r="E1" s="432" t="s">
        <v>67</v>
      </c>
      <c r="F1" s="432"/>
    </row>
    <row r="2" spans="2:6" ht="20.25" customHeight="1" x14ac:dyDescent="0.25">
      <c r="B2" s="433" t="s">
        <v>436</v>
      </c>
      <c r="C2" s="434"/>
      <c r="D2" s="434"/>
      <c r="E2" s="434"/>
      <c r="F2" s="435"/>
    </row>
    <row r="3" spans="2:6" ht="24" thickBot="1" x14ac:dyDescent="0.3">
      <c r="B3" s="436" t="s">
        <v>2</v>
      </c>
      <c r="C3" s="437"/>
      <c r="D3" s="437"/>
      <c r="E3" s="437"/>
      <c r="F3" s="438"/>
    </row>
    <row r="4" spans="2:6" ht="34.5" thickBot="1" x14ac:dyDescent="0.3">
      <c r="B4" s="439" t="s">
        <v>3</v>
      </c>
      <c r="C4" s="440" t="s">
        <v>4</v>
      </c>
      <c r="D4" s="440" t="s">
        <v>5</v>
      </c>
      <c r="E4" s="440" t="s">
        <v>6</v>
      </c>
      <c r="F4" s="441" t="s">
        <v>7</v>
      </c>
    </row>
    <row r="5" spans="2:6" ht="15.75" x14ac:dyDescent="0.25">
      <c r="B5" s="442" t="s">
        <v>8</v>
      </c>
      <c r="C5" s="443"/>
      <c r="D5" s="444"/>
      <c r="E5" s="444"/>
      <c r="F5" s="445"/>
    </row>
    <row r="6" spans="2:6" ht="24" x14ac:dyDescent="0.25">
      <c r="B6" s="446" t="s">
        <v>312</v>
      </c>
      <c r="C6" s="447" t="s">
        <v>68</v>
      </c>
      <c r="D6" s="448">
        <v>104</v>
      </c>
      <c r="E6" s="93"/>
      <c r="F6" s="449">
        <f>D6*E6*4</f>
        <v>0</v>
      </c>
    </row>
    <row r="7" spans="2:6" ht="24" x14ac:dyDescent="0.25">
      <c r="B7" s="446" t="s">
        <v>313</v>
      </c>
      <c r="C7" s="447" t="s">
        <v>68</v>
      </c>
      <c r="D7" s="448">
        <v>104</v>
      </c>
      <c r="E7" s="93"/>
      <c r="F7" s="449">
        <f t="shared" ref="F7:F15" si="0">D7*E7*4</f>
        <v>0</v>
      </c>
    </row>
    <row r="8" spans="2:6" ht="24" x14ac:dyDescent="0.25">
      <c r="B8" s="446" t="s">
        <v>314</v>
      </c>
      <c r="C8" s="447" t="s">
        <v>68</v>
      </c>
      <c r="D8" s="448">
        <v>52</v>
      </c>
      <c r="E8" s="93"/>
      <c r="F8" s="449">
        <f t="shared" si="0"/>
        <v>0</v>
      </c>
    </row>
    <row r="9" spans="2:6" ht="24" x14ac:dyDescent="0.25">
      <c r="B9" s="446" t="s">
        <v>315</v>
      </c>
      <c r="C9" s="447" t="s">
        <v>68</v>
      </c>
      <c r="D9" s="448">
        <v>6</v>
      </c>
      <c r="E9" s="93"/>
      <c r="F9" s="449">
        <f t="shared" si="0"/>
        <v>0</v>
      </c>
    </row>
    <row r="10" spans="2:6" x14ac:dyDescent="0.25">
      <c r="B10" s="446" t="s">
        <v>270</v>
      </c>
      <c r="C10" s="447" t="s">
        <v>69</v>
      </c>
      <c r="D10" s="448">
        <v>8000</v>
      </c>
      <c r="E10" s="93"/>
      <c r="F10" s="449">
        <f t="shared" si="0"/>
        <v>0</v>
      </c>
    </row>
    <row r="11" spans="2:6" x14ac:dyDescent="0.25">
      <c r="B11" s="450" t="s">
        <v>271</v>
      </c>
      <c r="C11" s="447" t="s">
        <v>69</v>
      </c>
      <c r="D11" s="448">
        <v>50</v>
      </c>
      <c r="E11" s="93"/>
      <c r="F11" s="449">
        <f t="shared" si="0"/>
        <v>0</v>
      </c>
    </row>
    <row r="12" spans="2:6" x14ac:dyDescent="0.25">
      <c r="B12" s="451" t="s">
        <v>272</v>
      </c>
      <c r="C12" s="447" t="s">
        <v>69</v>
      </c>
      <c r="D12" s="448">
        <v>300</v>
      </c>
      <c r="E12" s="93"/>
      <c r="F12" s="449">
        <f t="shared" si="0"/>
        <v>0</v>
      </c>
    </row>
    <row r="13" spans="2:6" x14ac:dyDescent="0.25">
      <c r="B13" s="451" t="s">
        <v>154</v>
      </c>
      <c r="C13" s="447" t="s">
        <v>69</v>
      </c>
      <c r="D13" s="448">
        <v>50</v>
      </c>
      <c r="E13" s="93"/>
      <c r="F13" s="449">
        <f t="shared" si="0"/>
        <v>0</v>
      </c>
    </row>
    <row r="14" spans="2:6" x14ac:dyDescent="0.25">
      <c r="B14" s="451" t="s">
        <v>155</v>
      </c>
      <c r="C14" s="447" t="s">
        <v>69</v>
      </c>
      <c r="D14" s="448">
        <v>50</v>
      </c>
      <c r="E14" s="93"/>
      <c r="F14" s="449">
        <f t="shared" si="0"/>
        <v>0</v>
      </c>
    </row>
    <row r="15" spans="2:6" ht="24" x14ac:dyDescent="0.25">
      <c r="B15" s="446" t="s">
        <v>273</v>
      </c>
      <c r="C15" s="447" t="s">
        <v>69</v>
      </c>
      <c r="D15" s="448">
        <v>50</v>
      </c>
      <c r="E15" s="93"/>
      <c r="F15" s="449">
        <f t="shared" si="0"/>
        <v>0</v>
      </c>
    </row>
    <row r="16" spans="2:6" ht="15.75" thickBot="1" x14ac:dyDescent="0.3">
      <c r="B16" s="452" t="s">
        <v>12</v>
      </c>
      <c r="C16" s="453"/>
      <c r="D16" s="454"/>
      <c r="E16" s="455"/>
      <c r="F16" s="456">
        <f>SUM(F6:F15)</f>
        <v>0</v>
      </c>
    </row>
    <row r="17" spans="2:6" ht="16.5" thickBot="1" x14ac:dyDescent="0.3">
      <c r="B17" s="457" t="s">
        <v>300</v>
      </c>
      <c r="C17" s="458"/>
      <c r="D17" s="458"/>
      <c r="E17" s="459"/>
      <c r="F17" s="460">
        <f>F16*4</f>
        <v>0</v>
      </c>
    </row>
    <row r="19" spans="2:6" x14ac:dyDescent="0.25">
      <c r="B19" s="184" t="s">
        <v>435</v>
      </c>
    </row>
  </sheetData>
  <sheetProtection password="CC06" sheet="1" objects="1" scenarios="1"/>
  <customSheetViews>
    <customSheetView guid="{AECB77CF-A31F-44C4-987C-D7CD447B9A8E}">
      <selection activeCell="C20" sqref="C20"/>
      <pageMargins left="0.7" right="0.7" top="0.78740157499999996" bottom="0.78740157499999996" header="0.3" footer="0.3"/>
    </customSheetView>
    <customSheetView guid="{5F03A7CB-177A-4F31-8D7F-DD6ED45818EC}">
      <selection activeCell="E17" sqref="E17"/>
      <pageMargins left="0.7" right="0.7" top="0.78740157499999996" bottom="0.78740157499999996" header="0.3" footer="0.3"/>
    </customSheetView>
    <customSheetView guid="{9FDF6A1F-9F86-4B19-9796-42FFA98E9863}">
      <selection activeCell="D21" sqref="D21"/>
      <pageMargins left="0.7" right="0.7" top="0.78740157499999996" bottom="0.78740157499999996" header="0.3" footer="0.3"/>
    </customSheetView>
    <customSheetView guid="{894DB203-3DB2-43DD-83ED-B63D818B57C9}">
      <selection activeCell="E18" sqref="E18"/>
      <pageMargins left="0.7" right="0.7" top="0.78740157499999996" bottom="0.78740157499999996" header="0.3" footer="0.3"/>
    </customSheetView>
    <customSheetView guid="{0D0DF350-75BD-4FC3-8F0B-32BB4583BBFA}">
      <selection activeCell="E18" sqref="E18"/>
      <pageMargins left="0.7" right="0.7" top="0.78740157499999996" bottom="0.78740157499999996" header="0.3" footer="0.3"/>
    </customSheetView>
    <customSheetView guid="{515245E8-FA6D-4760-8F8C-DC1AAB368624}">
      <selection activeCell="A21" sqref="A21"/>
      <pageMargins left="0.7" right="0.7" top="0.78740157499999996" bottom="0.78740157499999996" header="0.3" footer="0.3"/>
    </customSheetView>
    <customSheetView guid="{30CB0D2E-9737-4072-963C-15C3048E4D99}">
      <selection activeCell="A20" sqref="A20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1" sqref="B21"/>
      <pageMargins left="0.7" right="0.7" top="0.78740157499999996" bottom="0.78740157499999996" header="0.3" footer="0.3"/>
      <pageSetup paperSize="9" scale="99" orientation="landscape" r:id="rId1"/>
    </customSheetView>
  </customSheetViews>
  <mergeCells count="4">
    <mergeCell ref="B17:E17"/>
    <mergeCell ref="E1:F1"/>
    <mergeCell ref="B2:F2"/>
    <mergeCell ref="B3:F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workbookViewId="0">
      <selection activeCell="D29" sqref="D29:H29"/>
    </sheetView>
  </sheetViews>
  <sheetFormatPr defaultColWidth="9.140625" defaultRowHeight="15" x14ac:dyDescent="0.25"/>
  <cols>
    <col min="1" max="1" width="9.140625" style="1"/>
    <col min="2" max="2" width="42.140625" style="1" customWidth="1"/>
    <col min="3" max="3" width="9.140625" style="1"/>
    <col min="4" max="8" width="16" style="1" customWidth="1"/>
    <col min="9" max="9" width="28.140625" style="1" customWidth="1"/>
    <col min="10" max="16384" width="9.140625" style="1"/>
  </cols>
  <sheetData>
    <row r="1" spans="2:10" ht="16.5" thickBot="1" x14ac:dyDescent="0.3">
      <c r="B1" s="29" t="s">
        <v>161</v>
      </c>
      <c r="C1" s="29"/>
      <c r="D1" s="29"/>
      <c r="I1" s="82" t="s">
        <v>70</v>
      </c>
      <c r="J1" s="82"/>
    </row>
    <row r="2" spans="2:10" ht="36" customHeight="1" x14ac:dyDescent="0.25">
      <c r="B2" s="106" t="s">
        <v>439</v>
      </c>
      <c r="C2" s="107"/>
      <c r="D2" s="107"/>
      <c r="E2" s="107"/>
      <c r="F2" s="107"/>
      <c r="G2" s="107"/>
      <c r="H2" s="107"/>
      <c r="I2" s="108"/>
    </row>
    <row r="3" spans="2:10" ht="33.75" customHeight="1" thickBot="1" x14ac:dyDescent="0.3">
      <c r="B3" s="109" t="s">
        <v>2</v>
      </c>
      <c r="C3" s="110"/>
      <c r="D3" s="110"/>
      <c r="E3" s="110"/>
      <c r="F3" s="110"/>
      <c r="G3" s="110"/>
      <c r="H3" s="110"/>
      <c r="I3" s="111"/>
    </row>
    <row r="4" spans="2:10" ht="18.75" x14ac:dyDescent="0.3">
      <c r="B4" s="55" t="s">
        <v>438</v>
      </c>
      <c r="C4" s="56" t="s">
        <v>133</v>
      </c>
      <c r="D4" s="47">
        <v>2017</v>
      </c>
      <c r="E4" s="47">
        <v>2018</v>
      </c>
      <c r="F4" s="47">
        <v>2019</v>
      </c>
      <c r="G4" s="47">
        <v>2020</v>
      </c>
      <c r="H4" s="47">
        <v>2021</v>
      </c>
      <c r="I4" s="56" t="s">
        <v>316</v>
      </c>
    </row>
    <row r="5" spans="2:10" ht="15.75" x14ac:dyDescent="0.25">
      <c r="B5" s="78" t="s">
        <v>274</v>
      </c>
      <c r="C5" s="56"/>
      <c r="D5" s="47"/>
      <c r="E5" s="47"/>
      <c r="F5" s="47"/>
      <c r="G5" s="47"/>
      <c r="H5" s="47"/>
      <c r="I5" s="57"/>
    </row>
    <row r="6" spans="2:10" x14ac:dyDescent="0.25">
      <c r="B6" s="53" t="s">
        <v>334</v>
      </c>
      <c r="C6" s="58" t="s">
        <v>134</v>
      </c>
      <c r="D6" s="46" t="s">
        <v>135</v>
      </c>
      <c r="E6" s="461"/>
      <c r="F6" s="46" t="s">
        <v>135</v>
      </c>
      <c r="G6" s="46" t="s">
        <v>135</v>
      </c>
      <c r="H6" s="46" t="s">
        <v>135</v>
      </c>
      <c r="I6" s="59"/>
    </row>
    <row r="7" spans="2:10" ht="22.9" customHeight="1" x14ac:dyDescent="0.25">
      <c r="B7" s="53" t="s">
        <v>275</v>
      </c>
      <c r="C7" s="58" t="s">
        <v>134</v>
      </c>
      <c r="D7" s="46" t="s">
        <v>135</v>
      </c>
      <c r="E7" s="46" t="s">
        <v>135</v>
      </c>
      <c r="F7" s="461"/>
      <c r="G7" s="46" t="s">
        <v>135</v>
      </c>
      <c r="H7" s="46" t="s">
        <v>135</v>
      </c>
      <c r="I7" s="59"/>
    </row>
    <row r="8" spans="2:10" x14ac:dyDescent="0.25">
      <c r="B8" s="53" t="s">
        <v>276</v>
      </c>
      <c r="C8" s="58" t="s">
        <v>134</v>
      </c>
      <c r="D8" s="46" t="s">
        <v>135</v>
      </c>
      <c r="E8" s="46" t="s">
        <v>135</v>
      </c>
      <c r="F8" s="461"/>
      <c r="G8" s="46" t="s">
        <v>135</v>
      </c>
      <c r="H8" s="46" t="s">
        <v>135</v>
      </c>
      <c r="I8" s="59"/>
    </row>
    <row r="9" spans="2:10" x14ac:dyDescent="0.25">
      <c r="B9" s="53" t="s">
        <v>277</v>
      </c>
      <c r="C9" s="58" t="s">
        <v>134</v>
      </c>
      <c r="D9" s="46" t="s">
        <v>135</v>
      </c>
      <c r="E9" s="46" t="s">
        <v>135</v>
      </c>
      <c r="F9" s="461"/>
      <c r="G9" s="46" t="s">
        <v>135</v>
      </c>
      <c r="H9" s="46" t="s">
        <v>135</v>
      </c>
      <c r="I9" s="59"/>
    </row>
    <row r="10" spans="2:10" x14ac:dyDescent="0.25">
      <c r="B10" s="53" t="s">
        <v>278</v>
      </c>
      <c r="C10" s="58" t="s">
        <v>134</v>
      </c>
      <c r="D10" s="46" t="s">
        <v>135</v>
      </c>
      <c r="E10" s="461"/>
      <c r="F10" s="46" t="s">
        <v>135</v>
      </c>
      <c r="G10" s="46" t="s">
        <v>135</v>
      </c>
      <c r="H10" s="46" t="s">
        <v>135</v>
      </c>
      <c r="I10" s="59"/>
    </row>
    <row r="11" spans="2:10" x14ac:dyDescent="0.25">
      <c r="B11" s="53" t="s">
        <v>279</v>
      </c>
      <c r="C11" s="58" t="s">
        <v>134</v>
      </c>
      <c r="D11" s="46" t="s">
        <v>135</v>
      </c>
      <c r="E11" s="461"/>
      <c r="F11" s="46" t="s">
        <v>135</v>
      </c>
      <c r="G11" s="46" t="s">
        <v>135</v>
      </c>
      <c r="H11" s="46" t="s">
        <v>135</v>
      </c>
      <c r="I11" s="59"/>
    </row>
    <row r="12" spans="2:10" x14ac:dyDescent="0.25">
      <c r="B12" s="53" t="s">
        <v>280</v>
      </c>
      <c r="C12" s="58" t="s">
        <v>281</v>
      </c>
      <c r="D12" s="46" t="s">
        <v>135</v>
      </c>
      <c r="E12" s="46" t="s">
        <v>135</v>
      </c>
      <c r="F12" s="461"/>
      <c r="G12" s="46" t="s">
        <v>135</v>
      </c>
      <c r="H12" s="46" t="s">
        <v>135</v>
      </c>
      <c r="I12" s="59"/>
    </row>
    <row r="13" spans="2:10" ht="25.5" x14ac:dyDescent="0.25">
      <c r="B13" s="53" t="s">
        <v>282</v>
      </c>
      <c r="C13" s="58" t="s">
        <v>283</v>
      </c>
      <c r="D13" s="461"/>
      <c r="E13" s="46" t="s">
        <v>135</v>
      </c>
      <c r="F13" s="46" t="s">
        <v>135</v>
      </c>
      <c r="G13" s="46" t="s">
        <v>135</v>
      </c>
      <c r="H13" s="461"/>
      <c r="I13" s="59"/>
    </row>
    <row r="14" spans="2:10" x14ac:dyDescent="0.25">
      <c r="B14" s="53" t="s">
        <v>284</v>
      </c>
      <c r="C14" s="58" t="s">
        <v>134</v>
      </c>
      <c r="D14" s="46" t="s">
        <v>135</v>
      </c>
      <c r="E14" s="46" t="s">
        <v>135</v>
      </c>
      <c r="F14" s="461"/>
      <c r="G14" s="46" t="s">
        <v>135</v>
      </c>
      <c r="H14" s="46" t="s">
        <v>135</v>
      </c>
      <c r="I14" s="59"/>
    </row>
    <row r="15" spans="2:10" x14ac:dyDescent="0.25">
      <c r="B15" s="53" t="s">
        <v>285</v>
      </c>
      <c r="C15" s="58" t="s">
        <v>134</v>
      </c>
      <c r="D15" s="46" t="s">
        <v>135</v>
      </c>
      <c r="E15" s="461"/>
      <c r="F15" s="46" t="s">
        <v>135</v>
      </c>
      <c r="G15" s="46" t="s">
        <v>135</v>
      </c>
      <c r="H15" s="46" t="s">
        <v>135</v>
      </c>
      <c r="I15" s="59"/>
    </row>
    <row r="16" spans="2:10" x14ac:dyDescent="0.25">
      <c r="B16" s="53" t="s">
        <v>317</v>
      </c>
      <c r="C16" s="58" t="s">
        <v>134</v>
      </c>
      <c r="D16" s="46" t="s">
        <v>135</v>
      </c>
      <c r="E16" s="46" t="s">
        <v>135</v>
      </c>
      <c r="F16" s="46" t="s">
        <v>135</v>
      </c>
      <c r="G16" s="46" t="s">
        <v>135</v>
      </c>
      <c r="H16" s="461"/>
      <c r="I16" s="59"/>
    </row>
    <row r="17" spans="2:9" x14ac:dyDescent="0.25">
      <c r="B17" s="53" t="s">
        <v>286</v>
      </c>
      <c r="C17" s="58" t="s">
        <v>134</v>
      </c>
      <c r="D17" s="46" t="s">
        <v>135</v>
      </c>
      <c r="E17" s="461"/>
      <c r="F17" s="46" t="s">
        <v>135</v>
      </c>
      <c r="G17" s="46" t="s">
        <v>135</v>
      </c>
      <c r="H17" s="46" t="s">
        <v>135</v>
      </c>
      <c r="I17" s="59"/>
    </row>
    <row r="18" spans="2:9" x14ac:dyDescent="0.25">
      <c r="B18" s="53" t="s">
        <v>287</v>
      </c>
      <c r="C18" s="58" t="s">
        <v>134</v>
      </c>
      <c r="D18" s="46" t="s">
        <v>135</v>
      </c>
      <c r="E18" s="46" t="s">
        <v>135</v>
      </c>
      <c r="F18" s="46" t="s">
        <v>135</v>
      </c>
      <c r="G18" s="46" t="s">
        <v>135</v>
      </c>
      <c r="H18" s="461"/>
      <c r="I18" s="59"/>
    </row>
    <row r="19" spans="2:9" x14ac:dyDescent="0.25">
      <c r="B19" s="53" t="s">
        <v>289</v>
      </c>
      <c r="C19" s="58" t="s">
        <v>288</v>
      </c>
      <c r="D19" s="461"/>
      <c r="E19" s="461"/>
      <c r="F19" s="461"/>
      <c r="G19" s="461"/>
      <c r="H19" s="461"/>
      <c r="I19" s="59"/>
    </row>
    <row r="20" spans="2:9" ht="15.75" x14ac:dyDescent="0.25">
      <c r="B20" s="78" t="s">
        <v>290</v>
      </c>
      <c r="C20" s="56"/>
      <c r="D20" s="47"/>
      <c r="E20" s="47"/>
      <c r="F20" s="47"/>
      <c r="G20" s="47"/>
      <c r="H20" s="47"/>
      <c r="I20" s="59"/>
    </row>
    <row r="21" spans="2:9" x14ac:dyDescent="0.25">
      <c r="B21" s="53" t="s">
        <v>335</v>
      </c>
      <c r="C21" s="58" t="s">
        <v>134</v>
      </c>
      <c r="D21" s="46" t="s">
        <v>135</v>
      </c>
      <c r="E21" s="46" t="s">
        <v>135</v>
      </c>
      <c r="F21" s="46" t="s">
        <v>135</v>
      </c>
      <c r="G21" s="461"/>
      <c r="H21" s="46" t="s">
        <v>135</v>
      </c>
      <c r="I21" s="59"/>
    </row>
    <row r="22" spans="2:9" ht="25.5" x14ac:dyDescent="0.25">
      <c r="B22" s="53" t="s">
        <v>291</v>
      </c>
      <c r="C22" s="58" t="s">
        <v>134</v>
      </c>
      <c r="D22" s="46" t="s">
        <v>135</v>
      </c>
      <c r="E22" s="46" t="s">
        <v>135</v>
      </c>
      <c r="F22" s="461"/>
      <c r="G22" s="46" t="s">
        <v>135</v>
      </c>
      <c r="H22" s="46" t="s">
        <v>135</v>
      </c>
      <c r="I22" s="59"/>
    </row>
    <row r="23" spans="2:9" x14ac:dyDescent="0.25">
      <c r="B23" s="53" t="s">
        <v>292</v>
      </c>
      <c r="C23" s="58" t="s">
        <v>134</v>
      </c>
      <c r="D23" s="46" t="s">
        <v>135</v>
      </c>
      <c r="E23" s="46" t="s">
        <v>135</v>
      </c>
      <c r="F23" s="461"/>
      <c r="G23" s="46" t="s">
        <v>135</v>
      </c>
      <c r="H23" s="46" t="s">
        <v>135</v>
      </c>
      <c r="I23" s="59"/>
    </row>
    <row r="24" spans="2:9" x14ac:dyDescent="0.25">
      <c r="B24" s="53" t="s">
        <v>293</v>
      </c>
      <c r="C24" s="58" t="s">
        <v>134</v>
      </c>
      <c r="D24" s="46" t="s">
        <v>135</v>
      </c>
      <c r="E24" s="46" t="s">
        <v>135</v>
      </c>
      <c r="F24" s="461"/>
      <c r="G24" s="46" t="s">
        <v>135</v>
      </c>
      <c r="H24" s="46" t="s">
        <v>135</v>
      </c>
      <c r="I24" s="59"/>
    </row>
    <row r="25" spans="2:9" x14ac:dyDescent="0.25">
      <c r="B25" s="53" t="s">
        <v>294</v>
      </c>
      <c r="C25" s="58" t="s">
        <v>288</v>
      </c>
      <c r="D25" s="461"/>
      <c r="E25" s="461"/>
      <c r="F25" s="461"/>
      <c r="G25" s="461"/>
      <c r="H25" s="461"/>
      <c r="I25" s="59"/>
    </row>
    <row r="26" spans="2:9" x14ac:dyDescent="0.25">
      <c r="B26" s="53" t="s">
        <v>295</v>
      </c>
      <c r="C26" s="58" t="s">
        <v>134</v>
      </c>
      <c r="D26" s="46" t="s">
        <v>135</v>
      </c>
      <c r="E26" s="461"/>
      <c r="F26" s="46" t="s">
        <v>135</v>
      </c>
      <c r="G26" s="46" t="s">
        <v>135</v>
      </c>
      <c r="H26" s="46" t="s">
        <v>135</v>
      </c>
      <c r="I26" s="59"/>
    </row>
    <row r="27" spans="2:9" x14ac:dyDescent="0.25">
      <c r="B27" s="53" t="s">
        <v>318</v>
      </c>
      <c r="C27" s="58" t="s">
        <v>288</v>
      </c>
      <c r="D27" s="461"/>
      <c r="E27" s="461"/>
      <c r="F27" s="461"/>
      <c r="G27" s="461"/>
      <c r="H27" s="461"/>
      <c r="I27" s="59"/>
    </row>
    <row r="28" spans="2:9" x14ac:dyDescent="0.25">
      <c r="B28" s="53"/>
      <c r="C28" s="58"/>
      <c r="D28" s="67"/>
      <c r="E28" s="67"/>
      <c r="F28" s="67"/>
      <c r="G28" s="67"/>
      <c r="H28" s="77"/>
      <c r="I28" s="58"/>
    </row>
    <row r="29" spans="2:9" x14ac:dyDescent="0.25">
      <c r="B29" s="53" t="s">
        <v>139</v>
      </c>
      <c r="C29" s="58" t="s">
        <v>336</v>
      </c>
      <c r="D29" s="463"/>
      <c r="E29" s="462"/>
      <c r="F29" s="462"/>
      <c r="G29" s="462"/>
      <c r="H29" s="464"/>
      <c r="I29" s="58"/>
    </row>
    <row r="30" spans="2:9" x14ac:dyDescent="0.25">
      <c r="B30" s="61" t="s">
        <v>138</v>
      </c>
      <c r="C30" s="62">
        <v>650</v>
      </c>
      <c r="D30" s="68"/>
      <c r="E30" s="69">
        <f>D29*C30</f>
        <v>0</v>
      </c>
      <c r="F30" s="69"/>
      <c r="G30" s="69">
        <f>D29*C30</f>
        <v>0</v>
      </c>
      <c r="H30" s="69"/>
      <c r="I30" s="59"/>
    </row>
    <row r="31" spans="2:9" x14ac:dyDescent="0.25">
      <c r="B31" s="61" t="s">
        <v>137</v>
      </c>
      <c r="C31" s="62">
        <v>150</v>
      </c>
      <c r="D31" s="70">
        <f>D29*C31</f>
        <v>0</v>
      </c>
      <c r="E31" s="70">
        <f>D29*C31</f>
        <v>0</v>
      </c>
      <c r="F31" s="70">
        <f>D29*C31</f>
        <v>0</v>
      </c>
      <c r="G31" s="70">
        <f>D29*C31</f>
        <v>0</v>
      </c>
      <c r="H31" s="70">
        <f>D29*C31</f>
        <v>0</v>
      </c>
      <c r="I31" s="66"/>
    </row>
    <row r="32" spans="2:9" ht="15.75" thickBot="1" x14ac:dyDescent="0.3">
      <c r="B32" s="54" t="s">
        <v>136</v>
      </c>
      <c r="C32" s="60"/>
      <c r="D32" s="83">
        <f>SUM(D6:D27)+SUM(D30:D31)</f>
        <v>0</v>
      </c>
      <c r="E32" s="83">
        <f>SUM(E6:E27)+SUM(E30:E31)</f>
        <v>0</v>
      </c>
      <c r="F32" s="83">
        <f>SUM(F6:F27)+SUM(F30:F31)</f>
        <v>0</v>
      </c>
      <c r="G32" s="83">
        <f>SUM(G6:G27)+SUM(G30:G31)</f>
        <v>0</v>
      </c>
      <c r="H32" s="83">
        <f>SUM(H6:H27)+SUM(H30:H31)</f>
        <v>0</v>
      </c>
      <c r="I32" s="84"/>
    </row>
    <row r="33" spans="2:9" ht="16.5" thickBot="1" x14ac:dyDescent="0.3">
      <c r="B33" s="85" t="s">
        <v>319</v>
      </c>
      <c r="C33" s="86"/>
      <c r="D33" s="86"/>
      <c r="E33" s="86"/>
      <c r="F33" s="86"/>
      <c r="G33" s="86"/>
      <c r="H33" s="86"/>
      <c r="I33" s="87">
        <f>+D32+E32+F32+G32</f>
        <v>0</v>
      </c>
    </row>
    <row r="34" spans="2:9" x14ac:dyDescent="0.25">
      <c r="B34" s="1" t="s">
        <v>74</v>
      </c>
    </row>
    <row r="36" spans="2:9" x14ac:dyDescent="0.25">
      <c r="B36" s="89" t="s">
        <v>435</v>
      </c>
    </row>
    <row r="37" spans="2:9" x14ac:dyDescent="0.25">
      <c r="B37" s="1" t="s">
        <v>437</v>
      </c>
    </row>
  </sheetData>
  <sheetProtection password="CC06" sheet="1" objects="1" scenarios="1"/>
  <customSheetViews>
    <customSheetView guid="{AECB77CF-A31F-44C4-987C-D7CD447B9A8E}">
      <selection activeCell="C41" sqref="C41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topLeftCell="A13">
      <selection activeCell="H33" sqref="H33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G19" sqref="G19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topLeftCell="A13">
      <selection activeCell="G19" sqref="G19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>
      <selection activeCell="H34" sqref="H34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>
      <selection activeCell="E24" sqref="E24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showPageBreaks="1" topLeftCell="A4">
      <selection activeCell="C30" sqref="C30"/>
      <pageMargins left="0.7" right="0.7" top="0.78740157499999996" bottom="0.78740157499999996" header="0.3" footer="0.3"/>
      <pageSetup paperSize="9" orientation="landscape" r:id="rId7"/>
    </customSheetView>
    <customSheetView guid="{50EBF08D-5140-40C0-BBED-7B4626B479EC}" showPageBreaks="1" fitToPage="1">
      <selection activeCell="B39" sqref="B39"/>
      <pageMargins left="0.7" right="0.7" top="0.78740157499999996" bottom="0.78740157499999996" header="0.3" footer="0.3"/>
      <pageSetup paperSize="9" scale="77" orientation="landscape" r:id="rId8"/>
    </customSheetView>
  </customSheetViews>
  <pageMargins left="0.7" right="0.7" top="0.78740157499999996" bottom="0.78740157499999996" header="0.3" footer="0.3"/>
  <pageSetup paperSize="9" orientation="portrait" r:id="rId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Normal="115" workbookViewId="0">
      <selection activeCell="E9" sqref="E9"/>
    </sheetView>
  </sheetViews>
  <sheetFormatPr defaultColWidth="9.140625" defaultRowHeight="15" x14ac:dyDescent="0.25"/>
  <cols>
    <col min="1" max="1" width="3.5703125" style="147" customWidth="1"/>
    <col min="2" max="2" width="40.85546875" style="147" customWidth="1"/>
    <col min="3" max="3" width="9.140625" style="147"/>
    <col min="4" max="4" width="13.5703125" style="147" customWidth="1"/>
    <col min="5" max="5" width="14.7109375" style="147" customWidth="1"/>
    <col min="6" max="6" width="18.85546875" style="147" customWidth="1"/>
    <col min="7" max="16384" width="9.140625" style="147"/>
  </cols>
  <sheetData>
    <row r="1" spans="2:6" ht="16.5" thickBot="1" x14ac:dyDescent="0.3">
      <c r="B1" s="465" t="s">
        <v>161</v>
      </c>
      <c r="C1" s="465"/>
      <c r="D1" s="465"/>
      <c r="E1" s="466" t="s">
        <v>75</v>
      </c>
      <c r="F1" s="466"/>
    </row>
    <row r="2" spans="2:6" ht="20.25" x14ac:dyDescent="0.25">
      <c r="B2" s="467" t="s">
        <v>76</v>
      </c>
      <c r="C2" s="468"/>
      <c r="D2" s="468"/>
      <c r="E2" s="468"/>
      <c r="F2" s="469"/>
    </row>
    <row r="3" spans="2:6" ht="23.25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198" t="s">
        <v>3</v>
      </c>
      <c r="C4" s="199" t="s">
        <v>4</v>
      </c>
      <c r="D4" s="199" t="s">
        <v>5</v>
      </c>
      <c r="E4" s="199" t="s">
        <v>6</v>
      </c>
      <c r="F4" s="200" t="s">
        <v>7</v>
      </c>
    </row>
    <row r="5" spans="2:6" ht="15.75" x14ac:dyDescent="0.25">
      <c r="B5" s="473" t="s">
        <v>8</v>
      </c>
      <c r="C5" s="474"/>
      <c r="D5" s="475"/>
      <c r="E5" s="475"/>
      <c r="F5" s="476"/>
    </row>
    <row r="6" spans="2:6" ht="24" x14ac:dyDescent="0.25">
      <c r="B6" s="477" t="s">
        <v>446</v>
      </c>
      <c r="C6" s="215" t="s">
        <v>11</v>
      </c>
      <c r="D6" s="216">
        <v>10</v>
      </c>
      <c r="E6" s="94"/>
      <c r="F6" s="478">
        <f>D6*E6*4</f>
        <v>0</v>
      </c>
    </row>
    <row r="7" spans="2:6" ht="24.75" thickBot="1" x14ac:dyDescent="0.3">
      <c r="B7" s="479" t="s">
        <v>12</v>
      </c>
      <c r="C7" s="480"/>
      <c r="D7" s="481"/>
      <c r="E7" s="482"/>
      <c r="F7" s="483">
        <f>SUM(F6:F6)</f>
        <v>0</v>
      </c>
    </row>
    <row r="8" spans="2:6" ht="15.75" x14ac:dyDescent="0.25">
      <c r="B8" s="484" t="s">
        <v>71</v>
      </c>
      <c r="C8" s="485"/>
      <c r="D8" s="486"/>
      <c r="E8" s="487"/>
      <c r="F8" s="488"/>
    </row>
    <row r="9" spans="2:6" x14ac:dyDescent="0.25">
      <c r="B9" s="489" t="s">
        <v>451</v>
      </c>
      <c r="C9" s="215" t="s">
        <v>13</v>
      </c>
      <c r="D9" s="216">
        <v>3</v>
      </c>
      <c r="E9" s="94"/>
      <c r="F9" s="478">
        <f>D9*E9*4</f>
        <v>0</v>
      </c>
    </row>
    <row r="10" spans="2:6" ht="15.75" thickBot="1" x14ac:dyDescent="0.3">
      <c r="B10" s="479" t="s">
        <v>73</v>
      </c>
      <c r="C10" s="490"/>
      <c r="D10" s="481"/>
      <c r="E10" s="491"/>
      <c r="F10" s="483">
        <f>SUM(F9:F9)</f>
        <v>0</v>
      </c>
    </row>
    <row r="11" spans="2:6" ht="16.5" thickBot="1" x14ac:dyDescent="0.3">
      <c r="B11" s="492" t="s">
        <v>300</v>
      </c>
      <c r="C11" s="493"/>
      <c r="D11" s="493"/>
      <c r="E11" s="494"/>
      <c r="F11" s="495">
        <f>SUM(F7+F10)</f>
        <v>0</v>
      </c>
    </row>
  </sheetData>
  <sheetProtection password="CC06" sheet="1" objects="1" scenarios="1"/>
  <customSheetViews>
    <customSheetView guid="{AECB77CF-A31F-44C4-987C-D7CD447B9A8E}">
      <selection activeCell="I37" sqref="I37"/>
      <pageMargins left="0.7" right="0.7" top="0.78740157499999996" bottom="0.78740157499999996" header="0.3" footer="0.3"/>
    </customSheetView>
    <customSheetView guid="{5F03A7CB-177A-4F31-8D7F-DD6ED45818EC}">
      <selection activeCell="F11" sqref="F11"/>
      <pageMargins left="0.7" right="0.7" top="0.78740157499999996" bottom="0.78740157499999996" header="0.3" footer="0.3"/>
    </customSheetView>
    <customSheetView guid="{9FDF6A1F-9F86-4B19-9796-42FFA98E9863}">
      <selection activeCell="F11" sqref="F11"/>
      <pageMargins left="0.7" right="0.7" top="0.78740157499999996" bottom="0.78740157499999996" header="0.3" footer="0.3"/>
    </customSheetView>
    <customSheetView guid="{894DB203-3DB2-43DD-83ED-B63D818B57C9}">
      <selection activeCell="B11" sqref="B11:E11"/>
      <pageMargins left="0.7" right="0.7" top="0.78740157499999996" bottom="0.78740157499999996" header="0.3" footer="0.3"/>
    </customSheetView>
    <customSheetView guid="{0D0DF350-75BD-4FC3-8F0B-32BB4583BBFA}">
      <selection activeCell="F19" sqref="F19"/>
      <pageMargins left="0.7" right="0.7" top="0.78740157499999996" bottom="0.78740157499999996" header="0.3" footer="0.3"/>
    </customSheetView>
    <customSheetView guid="{515245E8-FA6D-4760-8F8C-DC1AAB368624}">
      <selection activeCell="F11" sqref="F11"/>
      <pageMargins left="0.7" right="0.7" top="0.78740157499999996" bottom="0.78740157499999996" header="0.3" footer="0.3"/>
    </customSheetView>
    <customSheetView guid="{30CB0D2E-9737-4072-963C-15C3048E4D99}">
      <selection activeCell="F11" sqref="F11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13" sqref="B13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11:E1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Normal="115" workbookViewId="0">
      <selection activeCell="F23" sqref="F23"/>
    </sheetView>
  </sheetViews>
  <sheetFormatPr defaultColWidth="9.140625" defaultRowHeight="15" x14ac:dyDescent="0.25"/>
  <cols>
    <col min="1" max="1" width="9.140625" style="147"/>
    <col min="2" max="2" width="54.7109375" style="147" customWidth="1"/>
    <col min="3" max="3" width="9.140625" style="147"/>
    <col min="4" max="4" width="14.28515625" style="147" customWidth="1"/>
    <col min="5" max="5" width="12.5703125" style="147" customWidth="1"/>
    <col min="6" max="6" width="21.85546875" style="147" customWidth="1"/>
    <col min="7" max="16384" width="9.140625" style="147"/>
  </cols>
  <sheetData>
    <row r="1" spans="2:6" ht="16.5" thickBot="1" x14ac:dyDescent="0.3">
      <c r="B1" s="465" t="s">
        <v>161</v>
      </c>
      <c r="C1" s="465"/>
      <c r="D1" s="465"/>
      <c r="E1" s="466" t="s">
        <v>77</v>
      </c>
      <c r="F1" s="466"/>
    </row>
    <row r="2" spans="2:6" ht="20.25" x14ac:dyDescent="0.25">
      <c r="B2" s="467" t="s">
        <v>461</v>
      </c>
      <c r="C2" s="468"/>
      <c r="D2" s="468"/>
      <c r="E2" s="468"/>
      <c r="F2" s="469"/>
    </row>
    <row r="3" spans="2:6" ht="23.25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198" t="s">
        <v>3</v>
      </c>
      <c r="C4" s="199" t="s">
        <v>4</v>
      </c>
      <c r="D4" s="199" t="s">
        <v>5</v>
      </c>
      <c r="E4" s="199" t="s">
        <v>6</v>
      </c>
      <c r="F4" s="200" t="s">
        <v>7</v>
      </c>
    </row>
    <row r="5" spans="2:6" ht="15.75" x14ac:dyDescent="0.25">
      <c r="B5" s="496" t="s">
        <v>8</v>
      </c>
      <c r="C5" s="202"/>
      <c r="D5" s="203"/>
      <c r="E5" s="497"/>
      <c r="F5" s="498"/>
    </row>
    <row r="6" spans="2:6" x14ac:dyDescent="0.25">
      <c r="B6" s="477" t="s">
        <v>156</v>
      </c>
      <c r="C6" s="499" t="s">
        <v>157</v>
      </c>
      <c r="D6" s="499">
        <v>1500</v>
      </c>
      <c r="E6" s="95"/>
      <c r="F6" s="500">
        <f t="shared" ref="F6:F20" si="0">D6*E6*4</f>
        <v>0</v>
      </c>
    </row>
    <row r="7" spans="2:6" x14ac:dyDescent="0.25">
      <c r="B7" s="477" t="s">
        <v>78</v>
      </c>
      <c r="C7" s="499" t="s">
        <v>158</v>
      </c>
      <c r="D7" s="499">
        <v>20</v>
      </c>
      <c r="E7" s="95"/>
      <c r="F7" s="500">
        <f t="shared" si="0"/>
        <v>0</v>
      </c>
    </row>
    <row r="8" spans="2:6" x14ac:dyDescent="0.25">
      <c r="B8" s="477" t="s">
        <v>79</v>
      </c>
      <c r="C8" s="499" t="s">
        <v>158</v>
      </c>
      <c r="D8" s="499">
        <v>20</v>
      </c>
      <c r="E8" s="95"/>
      <c r="F8" s="500">
        <f t="shared" si="0"/>
        <v>0</v>
      </c>
    </row>
    <row r="9" spans="2:6" x14ac:dyDescent="0.25">
      <c r="B9" s="477" t="s">
        <v>80</v>
      </c>
      <c r="C9" s="499" t="s">
        <v>81</v>
      </c>
      <c r="D9" s="499">
        <v>10</v>
      </c>
      <c r="E9" s="95"/>
      <c r="F9" s="500">
        <f t="shared" si="0"/>
        <v>0</v>
      </c>
    </row>
    <row r="10" spans="2:6" x14ac:dyDescent="0.25">
      <c r="B10" s="477" t="s">
        <v>82</v>
      </c>
      <c r="C10" s="499" t="s">
        <v>158</v>
      </c>
      <c r="D10" s="499">
        <v>10</v>
      </c>
      <c r="E10" s="95"/>
      <c r="F10" s="500">
        <f t="shared" si="0"/>
        <v>0</v>
      </c>
    </row>
    <row r="11" spans="2:6" x14ac:dyDescent="0.25">
      <c r="B11" s="477" t="s">
        <v>83</v>
      </c>
      <c r="C11" s="499" t="s">
        <v>81</v>
      </c>
      <c r="D11" s="499">
        <v>25</v>
      </c>
      <c r="E11" s="95"/>
      <c r="F11" s="500">
        <f t="shared" si="0"/>
        <v>0</v>
      </c>
    </row>
    <row r="12" spans="2:6" x14ac:dyDescent="0.25">
      <c r="B12" s="477" t="s">
        <v>84</v>
      </c>
      <c r="C12" s="499" t="s">
        <v>158</v>
      </c>
      <c r="D12" s="499">
        <v>50</v>
      </c>
      <c r="E12" s="95"/>
      <c r="F12" s="500">
        <f t="shared" si="0"/>
        <v>0</v>
      </c>
    </row>
    <row r="13" spans="2:6" x14ac:dyDescent="0.25">
      <c r="B13" s="477" t="s">
        <v>85</v>
      </c>
      <c r="C13" s="499" t="s">
        <v>158</v>
      </c>
      <c r="D13" s="499">
        <v>80</v>
      </c>
      <c r="E13" s="95"/>
      <c r="F13" s="500">
        <f t="shared" si="0"/>
        <v>0</v>
      </c>
    </row>
    <row r="14" spans="2:6" x14ac:dyDescent="0.25">
      <c r="B14" s="477" t="s">
        <v>87</v>
      </c>
      <c r="C14" s="499" t="s">
        <v>157</v>
      </c>
      <c r="D14" s="499">
        <v>10</v>
      </c>
      <c r="E14" s="95"/>
      <c r="F14" s="500">
        <f t="shared" si="0"/>
        <v>0</v>
      </c>
    </row>
    <row r="15" spans="2:6" x14ac:dyDescent="0.25">
      <c r="B15" s="477" t="s">
        <v>86</v>
      </c>
      <c r="C15" s="499" t="s">
        <v>157</v>
      </c>
      <c r="D15" s="499">
        <v>50</v>
      </c>
      <c r="E15" s="95"/>
      <c r="F15" s="500">
        <f t="shared" si="0"/>
        <v>0</v>
      </c>
    </row>
    <row r="16" spans="2:6" x14ac:dyDescent="0.25">
      <c r="B16" s="477" t="s">
        <v>88</v>
      </c>
      <c r="C16" s="499" t="s">
        <v>158</v>
      </c>
      <c r="D16" s="499">
        <v>80</v>
      </c>
      <c r="E16" s="95"/>
      <c r="F16" s="500">
        <f t="shared" si="0"/>
        <v>0</v>
      </c>
    </row>
    <row r="17" spans="2:6" x14ac:dyDescent="0.25">
      <c r="B17" s="477" t="s">
        <v>89</v>
      </c>
      <c r="C17" s="499" t="s">
        <v>158</v>
      </c>
      <c r="D17" s="499">
        <v>10</v>
      </c>
      <c r="E17" s="95"/>
      <c r="F17" s="500">
        <f t="shared" si="0"/>
        <v>0</v>
      </c>
    </row>
    <row r="18" spans="2:6" x14ac:dyDescent="0.25">
      <c r="B18" s="477" t="s">
        <v>90</v>
      </c>
      <c r="C18" s="499" t="s">
        <v>158</v>
      </c>
      <c r="D18" s="499">
        <v>10</v>
      </c>
      <c r="E18" s="95"/>
      <c r="F18" s="500">
        <f t="shared" si="0"/>
        <v>0</v>
      </c>
    </row>
    <row r="19" spans="2:6" x14ac:dyDescent="0.25">
      <c r="B19" s="477" t="s">
        <v>91</v>
      </c>
      <c r="C19" s="499" t="s">
        <v>92</v>
      </c>
      <c r="D19" s="499">
        <v>25</v>
      </c>
      <c r="E19" s="95"/>
      <c r="F19" s="500">
        <f t="shared" si="0"/>
        <v>0</v>
      </c>
    </row>
    <row r="20" spans="2:6" x14ac:dyDescent="0.25">
      <c r="B20" s="477" t="s">
        <v>159</v>
      </c>
      <c r="C20" s="499" t="s">
        <v>158</v>
      </c>
      <c r="D20" s="499">
        <v>100</v>
      </c>
      <c r="E20" s="95"/>
      <c r="F20" s="500">
        <f t="shared" si="0"/>
        <v>0</v>
      </c>
    </row>
    <row r="21" spans="2:6" ht="18.75" customHeight="1" thickBot="1" x14ac:dyDescent="0.3">
      <c r="B21" s="501" t="s">
        <v>12</v>
      </c>
      <c r="C21" s="502"/>
      <c r="D21" s="503"/>
      <c r="E21" s="504"/>
      <c r="F21" s="483">
        <f>SUM(F6:F20)</f>
        <v>0</v>
      </c>
    </row>
    <row r="22" spans="2:6" ht="15.75" x14ac:dyDescent="0.25">
      <c r="B22" s="505" t="s">
        <v>93</v>
      </c>
      <c r="C22" s="211"/>
      <c r="D22" s="212"/>
      <c r="E22" s="506"/>
      <c r="F22" s="507"/>
    </row>
    <row r="23" spans="2:6" x14ac:dyDescent="0.25">
      <c r="B23" s="489" t="s">
        <v>94</v>
      </c>
      <c r="C23" s="215" t="s">
        <v>13</v>
      </c>
      <c r="D23" s="216">
        <v>6</v>
      </c>
      <c r="E23" s="94"/>
      <c r="F23" s="478">
        <f>D23*E23*4</f>
        <v>0</v>
      </c>
    </row>
    <row r="24" spans="2:6" ht="15.75" thickBot="1" x14ac:dyDescent="0.3">
      <c r="B24" s="479" t="s">
        <v>73</v>
      </c>
      <c r="C24" s="490"/>
      <c r="D24" s="481"/>
      <c r="E24" s="491"/>
      <c r="F24" s="483">
        <f>F23</f>
        <v>0</v>
      </c>
    </row>
    <row r="25" spans="2:6" ht="16.5" thickBot="1" x14ac:dyDescent="0.3">
      <c r="B25" s="492" t="s">
        <v>300</v>
      </c>
      <c r="C25" s="493"/>
      <c r="D25" s="493"/>
      <c r="E25" s="494"/>
      <c r="F25" s="495">
        <f>F21+F24</f>
        <v>0</v>
      </c>
    </row>
    <row r="27" spans="2:6" x14ac:dyDescent="0.25">
      <c r="B27" s="147" t="s">
        <v>435</v>
      </c>
    </row>
    <row r="28" spans="2:6" x14ac:dyDescent="0.25">
      <c r="B28" s="508" t="s">
        <v>462</v>
      </c>
    </row>
    <row r="29" spans="2:6" x14ac:dyDescent="0.25">
      <c r="B29" s="508" t="s">
        <v>463</v>
      </c>
    </row>
  </sheetData>
  <sheetProtection password="CC06" sheet="1" objects="1" scenarios="1"/>
  <customSheetViews>
    <customSheetView guid="{AECB77CF-A31F-44C4-987C-D7CD447B9A8E}">
      <selection activeCell="B34" sqref="B34"/>
      <pageMargins left="0.7" right="0.7" top="0.78740157499999996" bottom="0.78740157499999996" header="0.3" footer="0.3"/>
    </customSheetView>
    <customSheetView guid="{5F03A7CB-177A-4F31-8D7F-DD6ED45818EC}" scale="90" topLeftCell="A11">
      <selection activeCell="F25" sqref="F25"/>
      <pageMargins left="0.7" right="0.7" top="0.78740157499999996" bottom="0.78740157499999996" header="0.3" footer="0.3"/>
    </customSheetView>
    <customSheetView guid="{9FDF6A1F-9F86-4B19-9796-42FFA98E9863}" scale="90">
      <selection activeCell="F17" sqref="F17"/>
      <pageMargins left="0.7" right="0.7" top="0.78740157499999996" bottom="0.78740157499999996" header="0.3" footer="0.3"/>
    </customSheetView>
    <customSheetView guid="{894DB203-3DB2-43DD-83ED-B63D818B57C9}" scale="90">
      <selection activeCell="F23" sqref="F23"/>
      <pageMargins left="0.7" right="0.7" top="0.78740157499999996" bottom="0.78740157499999996" header="0.3" footer="0.3"/>
    </customSheetView>
    <customSheetView guid="{0D0DF350-75BD-4FC3-8F0B-32BB4583BBFA}" scale="90">
      <selection activeCell="F25" sqref="F25"/>
      <pageMargins left="0.7" right="0.7" top="0.78740157499999996" bottom="0.78740157499999996" header="0.3" footer="0.3"/>
    </customSheetView>
    <customSheetView guid="{515245E8-FA6D-4760-8F8C-DC1AAB368624}" scale="90">
      <selection activeCell="F17" sqref="F17"/>
      <pageMargins left="0.7" right="0.7" top="0.78740157499999996" bottom="0.78740157499999996" header="0.3" footer="0.3"/>
    </customSheetView>
    <customSheetView guid="{30CB0D2E-9737-4072-963C-15C3048E4D99}" scale="90">
      <selection activeCell="D18" sqref="D18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31" sqref="B31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25:E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Normal="115" workbookViewId="0">
      <selection activeCell="D38" sqref="D38"/>
    </sheetView>
  </sheetViews>
  <sheetFormatPr defaultColWidth="9.140625" defaultRowHeight="15" x14ac:dyDescent="0.25"/>
  <cols>
    <col min="1" max="1" width="9.140625" style="147"/>
    <col min="2" max="2" width="40" style="147" customWidth="1"/>
    <col min="3" max="3" width="9.140625" style="147"/>
    <col min="4" max="4" width="15.42578125" style="147" customWidth="1"/>
    <col min="5" max="5" width="16.85546875" style="147" customWidth="1"/>
    <col min="6" max="6" width="17.5703125" style="147" customWidth="1"/>
    <col min="7" max="16384" width="9.140625" style="147"/>
  </cols>
  <sheetData>
    <row r="1" spans="2:6" ht="16.5" thickBot="1" x14ac:dyDescent="0.3">
      <c r="B1" s="509" t="s">
        <v>161</v>
      </c>
      <c r="C1" s="509"/>
      <c r="D1" s="509"/>
      <c r="E1" s="466" t="s">
        <v>96</v>
      </c>
      <c r="F1" s="466"/>
    </row>
    <row r="2" spans="2:6" ht="20.25" x14ac:dyDescent="0.25">
      <c r="B2" s="467" t="s">
        <v>97</v>
      </c>
      <c r="C2" s="468"/>
      <c r="D2" s="468"/>
      <c r="E2" s="468"/>
      <c r="F2" s="469"/>
    </row>
    <row r="3" spans="2:6" ht="23.25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198" t="s">
        <v>3</v>
      </c>
      <c r="C4" s="199" t="s">
        <v>4</v>
      </c>
      <c r="D4" s="199" t="s">
        <v>5</v>
      </c>
      <c r="E4" s="199" t="s">
        <v>6</v>
      </c>
      <c r="F4" s="200" t="s">
        <v>7</v>
      </c>
    </row>
    <row r="5" spans="2:6" ht="15.75" x14ac:dyDescent="0.25">
      <c r="B5" s="473" t="s">
        <v>98</v>
      </c>
      <c r="C5" s="474"/>
      <c r="D5" s="475"/>
      <c r="E5" s="475"/>
      <c r="F5" s="476"/>
    </row>
    <row r="6" spans="2:6" x14ac:dyDescent="0.25">
      <c r="B6" s="510" t="s">
        <v>99</v>
      </c>
      <c r="C6" s="511" t="s">
        <v>11</v>
      </c>
      <c r="D6" s="512">
        <v>20</v>
      </c>
      <c r="E6" s="94"/>
      <c r="F6" s="478">
        <f t="shared" ref="F6:F24" si="0">D6*E6*4</f>
        <v>0</v>
      </c>
    </row>
    <row r="7" spans="2:6" x14ac:dyDescent="0.25">
      <c r="B7" s="510" t="s">
        <v>100</v>
      </c>
      <c r="C7" s="511" t="s">
        <v>11</v>
      </c>
      <c r="D7" s="512">
        <v>15</v>
      </c>
      <c r="E7" s="94"/>
      <c r="F7" s="478">
        <f t="shared" si="0"/>
        <v>0</v>
      </c>
    </row>
    <row r="8" spans="2:6" x14ac:dyDescent="0.25">
      <c r="B8" s="510" t="s">
        <v>101</v>
      </c>
      <c r="C8" s="511" t="s">
        <v>11</v>
      </c>
      <c r="D8" s="512">
        <v>40</v>
      </c>
      <c r="E8" s="94"/>
      <c r="F8" s="478">
        <f t="shared" si="0"/>
        <v>0</v>
      </c>
    </row>
    <row r="9" spans="2:6" x14ac:dyDescent="0.25">
      <c r="B9" s="510" t="s">
        <v>102</v>
      </c>
      <c r="C9" s="511" t="s">
        <v>11</v>
      </c>
      <c r="D9" s="512">
        <v>15</v>
      </c>
      <c r="E9" s="94"/>
      <c r="F9" s="478">
        <f t="shared" si="0"/>
        <v>0</v>
      </c>
    </row>
    <row r="10" spans="2:6" x14ac:dyDescent="0.25">
      <c r="B10" s="510" t="s">
        <v>103</v>
      </c>
      <c r="C10" s="511" t="s">
        <v>11</v>
      </c>
      <c r="D10" s="512">
        <v>30</v>
      </c>
      <c r="E10" s="94"/>
      <c r="F10" s="478">
        <f t="shared" si="0"/>
        <v>0</v>
      </c>
    </row>
    <row r="11" spans="2:6" x14ac:dyDescent="0.25">
      <c r="B11" s="510" t="s">
        <v>104</v>
      </c>
      <c r="C11" s="511" t="s">
        <v>11</v>
      </c>
      <c r="D11" s="512">
        <v>10</v>
      </c>
      <c r="E11" s="94"/>
      <c r="F11" s="478">
        <f t="shared" si="0"/>
        <v>0</v>
      </c>
    </row>
    <row r="12" spans="2:6" x14ac:dyDescent="0.25">
      <c r="B12" s="510" t="s">
        <v>105</v>
      </c>
      <c r="C12" s="511" t="s">
        <v>11</v>
      </c>
      <c r="D12" s="512">
        <v>20</v>
      </c>
      <c r="E12" s="94"/>
      <c r="F12" s="478">
        <f t="shared" si="0"/>
        <v>0</v>
      </c>
    </row>
    <row r="13" spans="2:6" x14ac:dyDescent="0.25">
      <c r="B13" s="510" t="s">
        <v>106</v>
      </c>
      <c r="C13" s="511" t="s">
        <v>11</v>
      </c>
      <c r="D13" s="512">
        <v>20</v>
      </c>
      <c r="E13" s="94"/>
      <c r="F13" s="478">
        <f t="shared" si="0"/>
        <v>0</v>
      </c>
    </row>
    <row r="14" spans="2:6" x14ac:dyDescent="0.25">
      <c r="B14" s="510" t="s">
        <v>107</v>
      </c>
      <c r="C14" s="511" t="s">
        <v>11</v>
      </c>
      <c r="D14" s="512">
        <v>15</v>
      </c>
      <c r="E14" s="94"/>
      <c r="F14" s="478">
        <f t="shared" si="0"/>
        <v>0</v>
      </c>
    </row>
    <row r="15" spans="2:6" x14ac:dyDescent="0.25">
      <c r="B15" s="510" t="s">
        <v>108</v>
      </c>
      <c r="C15" s="511" t="s">
        <v>11</v>
      </c>
      <c r="D15" s="512">
        <v>10</v>
      </c>
      <c r="E15" s="94"/>
      <c r="F15" s="478">
        <f t="shared" si="0"/>
        <v>0</v>
      </c>
    </row>
    <row r="16" spans="2:6" x14ac:dyDescent="0.25">
      <c r="B16" s="510" t="s">
        <v>109</v>
      </c>
      <c r="C16" s="511" t="s">
        <v>11</v>
      </c>
      <c r="D16" s="512">
        <v>15</v>
      </c>
      <c r="E16" s="94"/>
      <c r="F16" s="478">
        <f t="shared" si="0"/>
        <v>0</v>
      </c>
    </row>
    <row r="17" spans="2:6" x14ac:dyDescent="0.25">
      <c r="B17" s="510" t="s">
        <v>110</v>
      </c>
      <c r="C17" s="511" t="s">
        <v>11</v>
      </c>
      <c r="D17" s="512">
        <v>15</v>
      </c>
      <c r="E17" s="94"/>
      <c r="F17" s="478">
        <f t="shared" si="0"/>
        <v>0</v>
      </c>
    </row>
    <row r="18" spans="2:6" x14ac:dyDescent="0.25">
      <c r="B18" s="510" t="s">
        <v>111</v>
      </c>
      <c r="C18" s="511" t="s">
        <v>11</v>
      </c>
      <c r="D18" s="512">
        <v>15</v>
      </c>
      <c r="E18" s="94"/>
      <c r="F18" s="478">
        <f t="shared" si="0"/>
        <v>0</v>
      </c>
    </row>
    <row r="19" spans="2:6" x14ac:dyDescent="0.25">
      <c r="B19" s="510" t="s">
        <v>112</v>
      </c>
      <c r="C19" s="511" t="s">
        <v>11</v>
      </c>
      <c r="D19" s="512">
        <v>15</v>
      </c>
      <c r="E19" s="94"/>
      <c r="F19" s="478">
        <f t="shared" si="0"/>
        <v>0</v>
      </c>
    </row>
    <row r="20" spans="2:6" x14ac:dyDescent="0.25">
      <c r="B20" s="510" t="s">
        <v>113</v>
      </c>
      <c r="C20" s="511" t="s">
        <v>11</v>
      </c>
      <c r="D20" s="512">
        <v>15</v>
      </c>
      <c r="E20" s="94"/>
      <c r="F20" s="478">
        <f t="shared" si="0"/>
        <v>0</v>
      </c>
    </row>
    <row r="21" spans="2:6" x14ac:dyDescent="0.25">
      <c r="B21" s="510" t="s">
        <v>114</v>
      </c>
      <c r="C21" s="511" t="s">
        <v>11</v>
      </c>
      <c r="D21" s="512">
        <v>15</v>
      </c>
      <c r="E21" s="94"/>
      <c r="F21" s="478">
        <f t="shared" si="0"/>
        <v>0</v>
      </c>
    </row>
    <row r="22" spans="2:6" x14ac:dyDescent="0.25">
      <c r="B22" s="510" t="s">
        <v>115</v>
      </c>
      <c r="C22" s="511" t="s">
        <v>11</v>
      </c>
      <c r="D22" s="512">
        <v>50</v>
      </c>
      <c r="E22" s="94"/>
      <c r="F22" s="478">
        <f t="shared" si="0"/>
        <v>0</v>
      </c>
    </row>
    <row r="23" spans="2:6" x14ac:dyDescent="0.25">
      <c r="B23" s="510" t="s">
        <v>116</v>
      </c>
      <c r="C23" s="511" t="s">
        <v>11</v>
      </c>
      <c r="D23" s="512">
        <v>20</v>
      </c>
      <c r="E23" s="94"/>
      <c r="F23" s="478">
        <f t="shared" si="0"/>
        <v>0</v>
      </c>
    </row>
    <row r="24" spans="2:6" x14ac:dyDescent="0.25">
      <c r="B24" s="513" t="s">
        <v>117</v>
      </c>
      <c r="C24" s="511" t="s">
        <v>11</v>
      </c>
      <c r="D24" s="512">
        <v>10</v>
      </c>
      <c r="E24" s="94"/>
      <c r="F24" s="478">
        <f t="shared" si="0"/>
        <v>0</v>
      </c>
    </row>
    <row r="25" spans="2:6" ht="24.75" thickBot="1" x14ac:dyDescent="0.3">
      <c r="B25" s="479" t="s">
        <v>12</v>
      </c>
      <c r="C25" s="480"/>
      <c r="D25" s="481"/>
      <c r="E25" s="482"/>
      <c r="F25" s="483">
        <f>SUM(F6:F24)</f>
        <v>0</v>
      </c>
    </row>
    <row r="26" spans="2:6" ht="15.75" x14ac:dyDescent="0.25">
      <c r="B26" s="484" t="s">
        <v>71</v>
      </c>
      <c r="C26" s="485"/>
      <c r="D26" s="486"/>
      <c r="E26" s="487"/>
      <c r="F26" s="488"/>
    </row>
    <row r="27" spans="2:6" ht="24" x14ac:dyDescent="0.25">
      <c r="B27" s="489" t="s">
        <v>452</v>
      </c>
      <c r="C27" s="215" t="s">
        <v>13</v>
      </c>
      <c r="D27" s="216">
        <v>30</v>
      </c>
      <c r="E27" s="94"/>
      <c r="F27" s="478">
        <f>D27*E27*4</f>
        <v>0</v>
      </c>
    </row>
    <row r="28" spans="2:6" ht="15.75" thickBot="1" x14ac:dyDescent="0.3">
      <c r="B28" s="479" t="s">
        <v>73</v>
      </c>
      <c r="C28" s="490"/>
      <c r="D28" s="481"/>
      <c r="E28" s="491"/>
      <c r="F28" s="483">
        <f>F27</f>
        <v>0</v>
      </c>
    </row>
    <row r="29" spans="2:6" ht="16.5" thickBot="1" x14ac:dyDescent="0.3">
      <c r="B29" s="492" t="s">
        <v>300</v>
      </c>
      <c r="C29" s="493"/>
      <c r="D29" s="493"/>
      <c r="E29" s="494"/>
      <c r="F29" s="495">
        <f>F25+F28</f>
        <v>0</v>
      </c>
    </row>
  </sheetData>
  <sheetProtection password="CC06" sheet="1" objects="1" scenarios="1"/>
  <customSheetViews>
    <customSheetView guid="{AECB77CF-A31F-44C4-987C-D7CD447B9A8E}">
      <selection activeCell="G39" sqref="G39"/>
      <pageMargins left="0.7" right="0.7" top="0.78740157499999996" bottom="0.78740157499999996" header="0.3" footer="0.3"/>
    </customSheetView>
    <customSheetView guid="{5F03A7CB-177A-4F31-8D7F-DD6ED45818EC}" topLeftCell="A13">
      <selection activeCell="F29" sqref="F29"/>
      <pageMargins left="0.7" right="0.7" top="0.78740157499999996" bottom="0.78740157499999996" header="0.3" footer="0.3"/>
    </customSheetView>
    <customSheetView guid="{9FDF6A1F-9F86-4B19-9796-42FFA98E9863}">
      <selection activeCell="D22" sqref="D22"/>
      <pageMargins left="0.7" right="0.7" top="0.78740157499999996" bottom="0.78740157499999996" header="0.3" footer="0.3"/>
    </customSheetView>
    <customSheetView guid="{894DB203-3DB2-43DD-83ED-B63D818B57C9}" topLeftCell="A7">
      <selection activeCell="F27" sqref="F27"/>
      <pageMargins left="0.7" right="0.7" top="0.78740157499999996" bottom="0.78740157499999996" header="0.3" footer="0.3"/>
    </customSheetView>
    <customSheetView guid="{0D0DF350-75BD-4FC3-8F0B-32BB4583BBFA}">
      <selection activeCell="F28" sqref="F28"/>
      <pageMargins left="0.7" right="0.7" top="0.78740157499999996" bottom="0.78740157499999996" header="0.3" footer="0.3"/>
    </customSheetView>
    <customSheetView guid="{515245E8-FA6D-4760-8F8C-DC1AAB368624}">
      <selection activeCell="F28" sqref="F28"/>
      <pageMargins left="0.7" right="0.7" top="0.78740157499999996" bottom="0.78740157499999996" header="0.3" footer="0.3"/>
    </customSheetView>
    <customSheetView guid="{30CB0D2E-9737-4072-963C-15C3048E4D99}">
      <selection activeCell="F28" sqref="F28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31" sqref="B31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29:E29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Normal="115" workbookViewId="0">
      <selection activeCell="E10" sqref="E10"/>
    </sheetView>
  </sheetViews>
  <sheetFormatPr defaultColWidth="9.140625" defaultRowHeight="15" x14ac:dyDescent="0.25"/>
  <cols>
    <col min="1" max="1" width="9.140625" style="147"/>
    <col min="2" max="2" width="40.5703125" style="147" customWidth="1"/>
    <col min="3" max="3" width="9.140625" style="147"/>
    <col min="4" max="4" width="14" style="147" customWidth="1"/>
    <col min="5" max="5" width="15.85546875" style="147" customWidth="1"/>
    <col min="6" max="6" width="18.7109375" style="147" customWidth="1"/>
    <col min="7" max="16384" width="9.140625" style="147"/>
  </cols>
  <sheetData>
    <row r="1" spans="2:6" ht="16.5" thickBot="1" x14ac:dyDescent="0.3">
      <c r="B1" s="465" t="s">
        <v>161</v>
      </c>
      <c r="C1" s="465"/>
      <c r="D1" s="465"/>
      <c r="E1" s="466" t="s">
        <v>118</v>
      </c>
      <c r="F1" s="466"/>
    </row>
    <row r="2" spans="2:6" ht="20.25" x14ac:dyDescent="0.25">
      <c r="B2" s="467" t="s">
        <v>119</v>
      </c>
      <c r="C2" s="468"/>
      <c r="D2" s="468"/>
      <c r="E2" s="468"/>
      <c r="F2" s="469"/>
    </row>
    <row r="3" spans="2:6" ht="23.25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198" t="s">
        <v>3</v>
      </c>
      <c r="C4" s="199" t="s">
        <v>4</v>
      </c>
      <c r="D4" s="199" t="s">
        <v>5</v>
      </c>
      <c r="E4" s="199" t="s">
        <v>6</v>
      </c>
      <c r="F4" s="200" t="s">
        <v>7</v>
      </c>
    </row>
    <row r="5" spans="2:6" ht="15.75" x14ac:dyDescent="0.25">
      <c r="B5" s="473" t="s">
        <v>8</v>
      </c>
      <c r="C5" s="474"/>
      <c r="D5" s="475"/>
      <c r="E5" s="475"/>
      <c r="F5" s="476"/>
    </row>
    <row r="6" spans="2:6" x14ac:dyDescent="0.25">
      <c r="B6" s="514" t="s">
        <v>119</v>
      </c>
      <c r="C6" s="215" t="s">
        <v>11</v>
      </c>
      <c r="D6" s="216">
        <v>30</v>
      </c>
      <c r="E6" s="94"/>
      <c r="F6" s="478">
        <f>D6*E6*4</f>
        <v>0</v>
      </c>
    </row>
    <row r="7" spans="2:6" x14ac:dyDescent="0.25">
      <c r="B7" s="514" t="s">
        <v>120</v>
      </c>
      <c r="C7" s="215" t="s">
        <v>11</v>
      </c>
      <c r="D7" s="216">
        <v>10</v>
      </c>
      <c r="E7" s="94"/>
      <c r="F7" s="478">
        <f>D7*E7*4</f>
        <v>0</v>
      </c>
    </row>
    <row r="8" spans="2:6" ht="24.75" thickBot="1" x14ac:dyDescent="0.3">
      <c r="B8" s="479" t="s">
        <v>12</v>
      </c>
      <c r="C8" s="480"/>
      <c r="D8" s="481"/>
      <c r="E8" s="482"/>
      <c r="F8" s="483">
        <f>SUM(F6:F7)</f>
        <v>0</v>
      </c>
    </row>
    <row r="9" spans="2:6" ht="15.75" x14ac:dyDescent="0.25">
      <c r="B9" s="484" t="s">
        <v>71</v>
      </c>
      <c r="C9" s="485"/>
      <c r="D9" s="486"/>
      <c r="E9" s="487"/>
      <c r="F9" s="488"/>
    </row>
    <row r="10" spans="2:6" x14ac:dyDescent="0.25">
      <c r="B10" s="489" t="s">
        <v>451</v>
      </c>
      <c r="C10" s="215" t="s">
        <v>13</v>
      </c>
      <c r="D10" s="216">
        <v>10</v>
      </c>
      <c r="E10" s="39"/>
      <c r="F10" s="478">
        <f>D10*E10*4</f>
        <v>0</v>
      </c>
    </row>
    <row r="11" spans="2:6" ht="15.75" thickBot="1" x14ac:dyDescent="0.3">
      <c r="B11" s="479" t="s">
        <v>73</v>
      </c>
      <c r="C11" s="490"/>
      <c r="D11" s="481"/>
      <c r="E11" s="491"/>
      <c r="F11" s="483">
        <f>SUM(F10:F10)</f>
        <v>0</v>
      </c>
    </row>
    <row r="12" spans="2:6" ht="16.5" thickBot="1" x14ac:dyDescent="0.3">
      <c r="B12" s="492" t="s">
        <v>300</v>
      </c>
      <c r="C12" s="493"/>
      <c r="D12" s="493"/>
      <c r="E12" s="494"/>
      <c r="F12" s="495">
        <f>SUM(F8+F11)</f>
        <v>0</v>
      </c>
    </row>
  </sheetData>
  <sheetProtection password="CC06" sheet="1" objects="1" scenarios="1"/>
  <customSheetViews>
    <customSheetView guid="{AECB77CF-A31F-44C4-987C-D7CD447B9A8E}">
      <selection activeCell="F30" sqref="F30"/>
      <pageMargins left="0.7" right="0.7" top="0.78740157499999996" bottom="0.78740157499999996" header="0.3" footer="0.3"/>
    </customSheetView>
    <customSheetView guid="{5F03A7CB-177A-4F31-8D7F-DD6ED45818EC}">
      <selection activeCell="F12" sqref="F12"/>
      <pageMargins left="0.7" right="0.7" top="0.78740157499999996" bottom="0.78740157499999996" header="0.3" footer="0.3"/>
    </customSheetView>
    <customSheetView guid="{9FDF6A1F-9F86-4B19-9796-42FFA98E9863}">
      <selection activeCell="D7" sqref="D7"/>
      <pageMargins left="0.7" right="0.7" top="0.78740157499999996" bottom="0.78740157499999996" header="0.3" footer="0.3"/>
    </customSheetView>
    <customSheetView guid="{894DB203-3DB2-43DD-83ED-B63D818B57C9}">
      <selection activeCell="F10" sqref="F10"/>
      <pageMargins left="0.7" right="0.7" top="0.78740157499999996" bottom="0.78740157499999996" header="0.3" footer="0.3"/>
    </customSheetView>
    <customSheetView guid="{0D0DF350-75BD-4FC3-8F0B-32BB4583BBFA}">
      <selection activeCell="F13" sqref="F13"/>
      <pageMargins left="0.7" right="0.7" top="0.78740157499999996" bottom="0.78740157499999996" header="0.3" footer="0.3"/>
    </customSheetView>
    <customSheetView guid="{515245E8-FA6D-4760-8F8C-DC1AAB368624}">
      <selection activeCell="D7" sqref="D7"/>
      <pageMargins left="0.7" right="0.7" top="0.78740157499999996" bottom="0.78740157499999996" header="0.3" footer="0.3"/>
    </customSheetView>
    <customSheetView guid="{30CB0D2E-9737-4072-963C-15C3048E4D99}">
      <selection activeCell="B17" sqref="B17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14" sqref="B14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Normal="115" workbookViewId="0">
      <selection activeCell="E11" sqref="E11"/>
    </sheetView>
  </sheetViews>
  <sheetFormatPr defaultColWidth="9.140625" defaultRowHeight="15" x14ac:dyDescent="0.25"/>
  <cols>
    <col min="1" max="1" width="9.140625" style="147"/>
    <col min="2" max="2" width="48.140625" style="147" customWidth="1"/>
    <col min="3" max="3" width="9.140625" style="147"/>
    <col min="4" max="4" width="14.28515625" style="147" customWidth="1"/>
    <col min="5" max="5" width="14" style="147" customWidth="1"/>
    <col min="6" max="6" width="16.85546875" style="147" customWidth="1"/>
    <col min="7" max="16384" width="9.140625" style="147"/>
  </cols>
  <sheetData>
    <row r="1" spans="2:6" ht="16.5" thickBot="1" x14ac:dyDescent="0.3">
      <c r="B1" s="465" t="s">
        <v>161</v>
      </c>
      <c r="C1" s="465"/>
      <c r="D1" s="465"/>
      <c r="E1" s="466" t="s">
        <v>121</v>
      </c>
      <c r="F1" s="466"/>
    </row>
    <row r="2" spans="2:6" ht="20.25" x14ac:dyDescent="0.25">
      <c r="B2" s="467" t="s">
        <v>122</v>
      </c>
      <c r="C2" s="468"/>
      <c r="D2" s="468"/>
      <c r="E2" s="468"/>
      <c r="F2" s="469"/>
    </row>
    <row r="3" spans="2:6" ht="23.25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198" t="s">
        <v>3</v>
      </c>
      <c r="C4" s="199" t="s">
        <v>4</v>
      </c>
      <c r="D4" s="199" t="s">
        <v>5</v>
      </c>
      <c r="E4" s="199" t="s">
        <v>6</v>
      </c>
      <c r="F4" s="200" t="s">
        <v>7</v>
      </c>
    </row>
    <row r="5" spans="2:6" ht="15.75" x14ac:dyDescent="0.25">
      <c r="B5" s="473" t="s">
        <v>8</v>
      </c>
      <c r="C5" s="474"/>
      <c r="D5" s="475"/>
      <c r="E5" s="475"/>
      <c r="F5" s="476"/>
    </row>
    <row r="6" spans="2:6" x14ac:dyDescent="0.25">
      <c r="B6" s="514" t="s">
        <v>123</v>
      </c>
      <c r="C6" s="215" t="s">
        <v>11</v>
      </c>
      <c r="D6" s="216">
        <v>10</v>
      </c>
      <c r="E6" s="94"/>
      <c r="F6" s="478">
        <f>D6*E6*4</f>
        <v>0</v>
      </c>
    </row>
    <row r="7" spans="2:6" x14ac:dyDescent="0.25">
      <c r="B7" s="515" t="s">
        <v>124</v>
      </c>
      <c r="C7" s="216" t="s">
        <v>11</v>
      </c>
      <c r="D7" s="216">
        <v>5</v>
      </c>
      <c r="E7" s="96"/>
      <c r="F7" s="478">
        <f>D7*E7*4</f>
        <v>0</v>
      </c>
    </row>
    <row r="8" spans="2:6" x14ac:dyDescent="0.25">
      <c r="B8" s="515" t="s">
        <v>125</v>
      </c>
      <c r="C8" s="216" t="s">
        <v>11</v>
      </c>
      <c r="D8" s="216">
        <v>40</v>
      </c>
      <c r="E8" s="96"/>
      <c r="F8" s="478">
        <f>D8*E8*4</f>
        <v>0</v>
      </c>
    </row>
    <row r="9" spans="2:6" ht="15.75" thickBot="1" x14ac:dyDescent="0.3">
      <c r="B9" s="479" t="s">
        <v>12</v>
      </c>
      <c r="C9" s="480"/>
      <c r="D9" s="481"/>
      <c r="E9" s="482"/>
      <c r="F9" s="483">
        <f>SUM(F6:F8)</f>
        <v>0</v>
      </c>
    </row>
    <row r="10" spans="2:6" ht="15.75" x14ac:dyDescent="0.25">
      <c r="B10" s="484" t="s">
        <v>71</v>
      </c>
      <c r="C10" s="485"/>
      <c r="D10" s="486"/>
      <c r="E10" s="487"/>
      <c r="F10" s="488"/>
    </row>
    <row r="11" spans="2:6" x14ac:dyDescent="0.25">
      <c r="B11" s="489" t="s">
        <v>72</v>
      </c>
      <c r="C11" s="215" t="s">
        <v>13</v>
      </c>
      <c r="D11" s="216">
        <v>8</v>
      </c>
      <c r="E11" s="94"/>
      <c r="F11" s="478">
        <f>D11*E11*4</f>
        <v>0</v>
      </c>
    </row>
    <row r="12" spans="2:6" ht="15.75" thickBot="1" x14ac:dyDescent="0.3">
      <c r="B12" s="479" t="s">
        <v>73</v>
      </c>
      <c r="C12" s="490"/>
      <c r="D12" s="481"/>
      <c r="E12" s="491"/>
      <c r="F12" s="483">
        <f>SUM(F11:F11)</f>
        <v>0</v>
      </c>
    </row>
    <row r="13" spans="2:6" ht="16.5" thickBot="1" x14ac:dyDescent="0.3">
      <c r="B13" s="492" t="s">
        <v>300</v>
      </c>
      <c r="C13" s="493"/>
      <c r="D13" s="493"/>
      <c r="E13" s="494"/>
      <c r="F13" s="495">
        <f>SUM(F9+F12)</f>
        <v>0</v>
      </c>
    </row>
  </sheetData>
  <sheetProtection password="CC06" sheet="1" objects="1" scenarios="1"/>
  <customSheetViews>
    <customSheetView guid="{AECB77CF-A31F-44C4-987C-D7CD447B9A8E}">
      <selection activeCell="E21" sqref="E21"/>
      <pageMargins left="0.7" right="0.7" top="0.78740157499999996" bottom="0.78740157499999996" header="0.3" footer="0.3"/>
    </customSheetView>
    <customSheetView guid="{5F03A7CB-177A-4F31-8D7F-DD6ED45818EC}">
      <selection activeCell="F13" sqref="F13"/>
      <pageMargins left="0.7" right="0.7" top="0.78740157499999996" bottom="0.78740157499999996" header="0.3" footer="0.3"/>
    </customSheetView>
    <customSheetView guid="{9FDF6A1F-9F86-4B19-9796-42FFA98E9863}">
      <selection activeCell="D9" sqref="D9"/>
      <pageMargins left="0.7" right="0.7" top="0.78740157499999996" bottom="0.78740157499999996" header="0.3" footer="0.3"/>
    </customSheetView>
    <customSheetView guid="{894DB203-3DB2-43DD-83ED-B63D818B57C9}">
      <selection activeCell="F7" sqref="F7"/>
      <pageMargins left="0.7" right="0.7" top="0.78740157499999996" bottom="0.78740157499999996" header="0.3" footer="0.3"/>
    </customSheetView>
    <customSheetView guid="{0D0DF350-75BD-4FC3-8F0B-32BB4583BBFA}">
      <selection activeCell="F14" sqref="F14"/>
      <pageMargins left="0.7" right="0.7" top="0.78740157499999996" bottom="0.78740157499999996" header="0.3" footer="0.3"/>
    </customSheetView>
    <customSheetView guid="{515245E8-FA6D-4760-8F8C-DC1AAB368624}">
      <selection activeCell="D9" sqref="D9"/>
      <pageMargins left="0.7" right="0.7" top="0.78740157499999996" bottom="0.78740157499999996" header="0.3" footer="0.3"/>
    </customSheetView>
    <customSheetView guid="{30CB0D2E-9737-4072-963C-15C3048E4D99}">
      <selection activeCell="D9" sqref="D9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15" sqref="B15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zoomScaleNormal="115" workbookViewId="0">
      <selection activeCell="E6" sqref="E6"/>
    </sheetView>
  </sheetViews>
  <sheetFormatPr defaultColWidth="9.140625" defaultRowHeight="15" x14ac:dyDescent="0.25"/>
  <cols>
    <col min="1" max="1" width="9.140625" style="1"/>
    <col min="2" max="2" width="75.7109375" style="1" customWidth="1"/>
    <col min="3" max="3" width="9.140625" style="1"/>
    <col min="4" max="4" width="13.7109375" style="1" customWidth="1"/>
    <col min="5" max="5" width="16.85546875" style="1" customWidth="1"/>
    <col min="6" max="6" width="18" style="1" customWidth="1"/>
    <col min="7" max="16384" width="9.140625" style="1"/>
  </cols>
  <sheetData>
    <row r="1" spans="2:6" ht="16.5" thickBot="1" x14ac:dyDescent="0.3">
      <c r="B1" s="29" t="s">
        <v>161</v>
      </c>
      <c r="C1" s="29"/>
      <c r="D1" s="29"/>
      <c r="E1" s="124" t="s">
        <v>126</v>
      </c>
      <c r="F1" s="124"/>
    </row>
    <row r="2" spans="2:6" ht="20.25" x14ac:dyDescent="0.25">
      <c r="B2" s="125" t="s">
        <v>464</v>
      </c>
      <c r="C2" s="126"/>
      <c r="D2" s="126"/>
      <c r="E2" s="126"/>
      <c r="F2" s="127"/>
    </row>
    <row r="3" spans="2:6" ht="23.25" thickBot="1" x14ac:dyDescent="0.3">
      <c r="B3" s="128" t="s">
        <v>2</v>
      </c>
      <c r="C3" s="129"/>
      <c r="D3" s="129"/>
      <c r="E3" s="129"/>
      <c r="F3" s="130"/>
    </row>
    <row r="4" spans="2:6" ht="32.25" thickBot="1" x14ac:dyDescent="0.3">
      <c r="B4" s="30" t="s">
        <v>3</v>
      </c>
      <c r="C4" s="31" t="s">
        <v>4</v>
      </c>
      <c r="D4" s="31" t="s">
        <v>5</v>
      </c>
      <c r="E4" s="31" t="s">
        <v>6</v>
      </c>
      <c r="F4" s="32" t="s">
        <v>7</v>
      </c>
    </row>
    <row r="5" spans="2:6" ht="15.75" x14ac:dyDescent="0.25">
      <c r="B5" s="33" t="s">
        <v>8</v>
      </c>
      <c r="C5" s="34"/>
      <c r="D5" s="35"/>
      <c r="E5" s="35"/>
      <c r="F5" s="36"/>
    </row>
    <row r="6" spans="2:6" ht="25.5" x14ac:dyDescent="0.25">
      <c r="B6" s="90" t="s">
        <v>160</v>
      </c>
      <c r="C6" s="37" t="s">
        <v>9</v>
      </c>
      <c r="D6" s="38">
        <v>2</v>
      </c>
      <c r="E6" s="94"/>
      <c r="F6" s="40">
        <f>D6*E6*4</f>
        <v>0</v>
      </c>
    </row>
    <row r="7" spans="2:6" ht="15.75" thickBot="1" x14ac:dyDescent="0.3">
      <c r="B7" s="105" t="s">
        <v>12</v>
      </c>
      <c r="C7" s="44"/>
      <c r="D7" s="45"/>
      <c r="E7" s="41"/>
      <c r="F7" s="42">
        <f>SUM(F6:F6)</f>
        <v>0</v>
      </c>
    </row>
    <row r="8" spans="2:6" ht="16.5" thickBot="1" x14ac:dyDescent="0.3">
      <c r="B8" s="131" t="s">
        <v>300</v>
      </c>
      <c r="C8" s="132"/>
      <c r="D8" s="132"/>
      <c r="E8" s="133"/>
      <c r="F8" s="43">
        <f>F7</f>
        <v>0</v>
      </c>
    </row>
    <row r="10" spans="2:6" x14ac:dyDescent="0.25">
      <c r="B10" s="1" t="s">
        <v>376</v>
      </c>
    </row>
  </sheetData>
  <sheetProtection password="CC06" sheet="1" objects="1" scenarios="1"/>
  <customSheetViews>
    <customSheetView guid="{AECB77CF-A31F-44C4-987C-D7CD447B9A8E}">
      <selection activeCell="E6" sqref="E6"/>
      <pageMargins left="0.7" right="0.7" top="0.78740157499999996" bottom="0.78740157499999996" header="0.3" footer="0.3"/>
    </customSheetView>
    <customSheetView guid="{5F03A7CB-177A-4F31-8D7F-DD6ED45818EC}">
      <selection activeCell="F8" sqref="F8"/>
      <pageMargins left="0.7" right="0.7" top="0.78740157499999996" bottom="0.78740157499999996" header="0.3" footer="0.3"/>
    </customSheetView>
    <customSheetView guid="{9FDF6A1F-9F86-4B19-9796-42FFA98E9863}">
      <selection activeCell="B16" sqref="B16"/>
      <pageMargins left="0.7" right="0.7" top="0.78740157499999996" bottom="0.78740157499999996" header="0.3" footer="0.3"/>
    </customSheetView>
    <customSheetView guid="{894DB203-3DB2-43DD-83ED-B63D818B57C9}" topLeftCell="C1">
      <selection activeCell="F6" sqref="F6"/>
      <pageMargins left="0.7" right="0.7" top="0.78740157499999996" bottom="0.78740157499999996" header="0.3" footer="0.3"/>
    </customSheetView>
    <customSheetView guid="{0D0DF350-75BD-4FC3-8F0B-32BB4583BBFA}">
      <selection activeCell="F8" sqref="F8"/>
      <pageMargins left="0.7" right="0.7" top="0.78740157499999996" bottom="0.78740157499999996" header="0.3" footer="0.3"/>
    </customSheetView>
    <customSheetView guid="{515245E8-FA6D-4760-8F8C-DC1AAB368624}">
      <selection activeCell="B16" sqref="B16"/>
      <pageMargins left="0.7" right="0.7" top="0.78740157499999996" bottom="0.78740157499999996" header="0.3" footer="0.3"/>
    </customSheetView>
    <customSheetView guid="{30CB0D2E-9737-4072-963C-15C3048E4D99}">
      <selection activeCell="B16" sqref="B16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F8" sqref="F8"/>
      <pageMargins left="0.7" right="0.7" top="0.78740157499999996" bottom="0.78740157499999996" header="0.3" footer="0.3"/>
      <pageSetup paperSize="9" scale="92" orientation="landscape" r:id="rId1"/>
    </customSheetView>
  </customSheetViews>
  <mergeCells count="4">
    <mergeCell ref="E1:F1"/>
    <mergeCell ref="B2:F2"/>
    <mergeCell ref="B3:F3"/>
    <mergeCell ref="B8:E8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Normal="115" workbookViewId="0">
      <selection activeCell="E13" sqref="E13"/>
    </sheetView>
  </sheetViews>
  <sheetFormatPr defaultColWidth="9.140625" defaultRowHeight="15" x14ac:dyDescent="0.25"/>
  <cols>
    <col min="1" max="1" width="9.140625" style="147"/>
    <col min="2" max="2" width="53.85546875" style="147" customWidth="1"/>
    <col min="3" max="3" width="9.140625" style="147"/>
    <col min="4" max="4" width="11.85546875" style="147" customWidth="1"/>
    <col min="5" max="5" width="14.140625" style="147" customWidth="1"/>
    <col min="6" max="6" width="17.85546875" style="147" customWidth="1"/>
    <col min="7" max="16384" width="9.140625" style="147"/>
  </cols>
  <sheetData>
    <row r="1" spans="2:6" ht="16.5" thickBot="1" x14ac:dyDescent="0.3">
      <c r="B1" s="465" t="s">
        <v>161</v>
      </c>
      <c r="C1" s="465"/>
      <c r="D1" s="465"/>
      <c r="E1" s="466" t="s">
        <v>127</v>
      </c>
      <c r="F1" s="466"/>
    </row>
    <row r="2" spans="2:6" ht="20.25" x14ac:dyDescent="0.25">
      <c r="B2" s="467" t="s">
        <v>128</v>
      </c>
      <c r="C2" s="468"/>
      <c r="D2" s="468"/>
      <c r="E2" s="468"/>
      <c r="F2" s="469"/>
    </row>
    <row r="3" spans="2:6" ht="23.25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198" t="s">
        <v>3</v>
      </c>
      <c r="C4" s="199" t="s">
        <v>4</v>
      </c>
      <c r="D4" s="199" t="s">
        <v>5</v>
      </c>
      <c r="E4" s="199" t="s">
        <v>6</v>
      </c>
      <c r="F4" s="200" t="s">
        <v>7</v>
      </c>
    </row>
    <row r="5" spans="2:6" ht="15.75" x14ac:dyDescent="0.25">
      <c r="B5" s="473" t="s">
        <v>8</v>
      </c>
      <c r="C5" s="474"/>
      <c r="D5" s="475"/>
      <c r="E5" s="475"/>
      <c r="F5" s="476"/>
    </row>
    <row r="6" spans="2:6" x14ac:dyDescent="0.25">
      <c r="B6" s="516" t="s">
        <v>440</v>
      </c>
      <c r="C6" s="517" t="s">
        <v>9</v>
      </c>
      <c r="D6" s="518">
        <v>2</v>
      </c>
      <c r="E6" s="134"/>
      <c r="F6" s="519">
        <f>D6*E6*4</f>
        <v>0</v>
      </c>
    </row>
    <row r="7" spans="2:6" x14ac:dyDescent="0.25">
      <c r="B7" s="520"/>
      <c r="C7" s="521"/>
      <c r="D7" s="522"/>
      <c r="E7" s="135"/>
      <c r="F7" s="523"/>
    </row>
    <row r="8" spans="2:6" x14ac:dyDescent="0.25">
      <c r="B8" s="524" t="s">
        <v>442</v>
      </c>
      <c r="C8" s="215" t="s">
        <v>444</v>
      </c>
      <c r="D8" s="216">
        <v>25</v>
      </c>
      <c r="E8" s="94"/>
      <c r="F8" s="478">
        <f>D8*E8*4</f>
        <v>0</v>
      </c>
    </row>
    <row r="9" spans="2:6" ht="25.5" x14ac:dyDescent="0.25">
      <c r="B9" s="525" t="s">
        <v>441</v>
      </c>
      <c r="C9" s="215" t="s">
        <v>81</v>
      </c>
      <c r="D9" s="216">
        <v>30</v>
      </c>
      <c r="E9" s="94"/>
      <c r="F9" s="478">
        <f>D9*E9*4</f>
        <v>0</v>
      </c>
    </row>
    <row r="10" spans="2:6" x14ac:dyDescent="0.25">
      <c r="B10" s="525" t="s">
        <v>129</v>
      </c>
      <c r="C10" s="215" t="s">
        <v>11</v>
      </c>
      <c r="D10" s="216">
        <v>50</v>
      </c>
      <c r="E10" s="94"/>
      <c r="F10" s="478">
        <f>D10*E10*4</f>
        <v>0</v>
      </c>
    </row>
    <row r="11" spans="2:6" ht="15.75" thickBot="1" x14ac:dyDescent="0.3">
      <c r="B11" s="479" t="s">
        <v>12</v>
      </c>
      <c r="C11" s="480"/>
      <c r="D11" s="481"/>
      <c r="E11" s="482"/>
      <c r="F11" s="483">
        <f>SUM(F6:F10)</f>
        <v>0</v>
      </c>
    </row>
    <row r="12" spans="2:6" ht="15.75" x14ac:dyDescent="0.25">
      <c r="B12" s="526" t="s">
        <v>71</v>
      </c>
      <c r="C12" s="485"/>
      <c r="D12" s="486"/>
      <c r="E12" s="487"/>
      <c r="F12" s="488"/>
    </row>
    <row r="13" spans="2:6" x14ac:dyDescent="0.25">
      <c r="B13" s="489" t="s">
        <v>72</v>
      </c>
      <c r="C13" s="215" t="s">
        <v>13</v>
      </c>
      <c r="D13" s="216">
        <v>6</v>
      </c>
      <c r="E13" s="94"/>
      <c r="F13" s="478">
        <f>D13*E13*4</f>
        <v>0</v>
      </c>
    </row>
    <row r="14" spans="2:6" ht="15.75" thickBot="1" x14ac:dyDescent="0.3">
      <c r="B14" s="479" t="s">
        <v>73</v>
      </c>
      <c r="C14" s="490"/>
      <c r="D14" s="481"/>
      <c r="E14" s="491"/>
      <c r="F14" s="483">
        <f>SUM(F13:F13)</f>
        <v>0</v>
      </c>
    </row>
    <row r="15" spans="2:6" ht="16.5" thickBot="1" x14ac:dyDescent="0.3">
      <c r="B15" s="492" t="s">
        <v>300</v>
      </c>
      <c r="C15" s="493"/>
      <c r="D15" s="493"/>
      <c r="E15" s="494"/>
      <c r="F15" s="495">
        <f>F11+F14</f>
        <v>0</v>
      </c>
    </row>
    <row r="17" spans="2:2" x14ac:dyDescent="0.25">
      <c r="B17" s="184" t="s">
        <v>376</v>
      </c>
    </row>
  </sheetData>
  <sheetProtection password="CC06" sheet="1" objects="1" scenarios="1"/>
  <customSheetViews>
    <customSheetView guid="{AECB77CF-A31F-44C4-987C-D7CD447B9A8E}">
      <selection activeCell="B22" sqref="B22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>
      <selection activeCell="F15" sqref="F15"/>
      <pageMargins left="0.7" right="0.7" top="0.78740157499999996" bottom="0.78740157499999996" header="0.3" footer="0.3"/>
    </customSheetView>
    <customSheetView guid="{9FDF6A1F-9F86-4B19-9796-42FFA98E9863}">
      <selection activeCell="D14" sqref="D14"/>
      <pageMargins left="0.7" right="0.7" top="0.78740157499999996" bottom="0.78740157499999996" header="0.3" footer="0.3"/>
    </customSheetView>
    <customSheetView guid="{894DB203-3DB2-43DD-83ED-B63D818B57C9}">
      <selection activeCell="F9" sqref="F9"/>
      <pageMargins left="0.7" right="0.7" top="0.78740157499999996" bottom="0.78740157499999996" header="0.3" footer="0.3"/>
    </customSheetView>
    <customSheetView guid="{0D0DF350-75BD-4FC3-8F0B-32BB4583BBFA}">
      <selection activeCell="F16" sqref="F16"/>
      <pageMargins left="0.7" right="0.7" top="0.78740157499999996" bottom="0.78740157499999996" header="0.3" footer="0.3"/>
    </customSheetView>
    <customSheetView guid="{515245E8-FA6D-4760-8F8C-DC1AAB368624}">
      <selection activeCell="D14" sqref="D14"/>
      <pageMargins left="0.7" right="0.7" top="0.78740157499999996" bottom="0.78740157499999996" header="0.3" footer="0.3"/>
    </customSheetView>
    <customSheetView guid="{30CB0D2E-9737-4072-963C-15C3048E4D99}">
      <selection activeCell="E16" sqref="E16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F15" sqref="F15"/>
      <pageMargins left="0.7" right="0.7" top="0.78740157499999996" bottom="0.78740157499999996" header="0.3" footer="0.3"/>
      <pageSetup paperSize="9" orientation="landscape" r:id="rId2"/>
    </customSheetView>
  </customSheetViews>
  <mergeCells count="9">
    <mergeCell ref="B15:E15"/>
    <mergeCell ref="E1:F1"/>
    <mergeCell ref="B2:F2"/>
    <mergeCell ref="B3:F3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zoomScaleNormal="115" workbookViewId="0">
      <selection activeCell="F26" sqref="F26"/>
    </sheetView>
  </sheetViews>
  <sheetFormatPr defaultRowHeight="15" x14ac:dyDescent="0.25"/>
  <cols>
    <col min="1" max="1" width="9.140625" style="137"/>
    <col min="2" max="2" width="49.140625" style="137" customWidth="1"/>
    <col min="3" max="3" width="9.140625" style="137"/>
    <col min="4" max="4" width="11.7109375" style="137" customWidth="1"/>
    <col min="5" max="5" width="16.85546875" style="137" customWidth="1"/>
    <col min="6" max="6" width="18.28515625" style="137" customWidth="1"/>
    <col min="7" max="16384" width="9.140625" style="137"/>
  </cols>
  <sheetData>
    <row r="2" spans="2:6" ht="16.5" thickBot="1" x14ac:dyDescent="0.3">
      <c r="B2" s="465" t="s">
        <v>161</v>
      </c>
      <c r="C2" s="465"/>
      <c r="D2" s="465"/>
      <c r="E2" s="527" t="s">
        <v>311</v>
      </c>
      <c r="F2" s="527"/>
    </row>
    <row r="3" spans="2:6" ht="20.25" x14ac:dyDescent="0.25">
      <c r="B3" s="528" t="s">
        <v>465</v>
      </c>
      <c r="C3" s="529"/>
      <c r="D3" s="529"/>
      <c r="E3" s="529"/>
      <c r="F3" s="530"/>
    </row>
    <row r="4" spans="2:6" ht="31.5" customHeight="1" thickBot="1" x14ac:dyDescent="0.3">
      <c r="B4" s="531" t="s">
        <v>2</v>
      </c>
      <c r="C4" s="532"/>
      <c r="D4" s="532"/>
      <c r="E4" s="532"/>
      <c r="F4" s="533"/>
    </row>
    <row r="5" spans="2:6" ht="48" customHeight="1" thickBot="1" x14ac:dyDescent="0.3">
      <c r="B5" s="198" t="s">
        <v>3</v>
      </c>
      <c r="C5" s="199" t="s">
        <v>4</v>
      </c>
      <c r="D5" s="199" t="s">
        <v>5</v>
      </c>
      <c r="E5" s="199" t="s">
        <v>6</v>
      </c>
      <c r="F5" s="200" t="s">
        <v>7</v>
      </c>
    </row>
    <row r="6" spans="2:6" ht="15.75" thickBot="1" x14ac:dyDescent="0.3">
      <c r="B6" s="534" t="s">
        <v>302</v>
      </c>
      <c r="C6" s="202" t="s">
        <v>48</v>
      </c>
      <c r="D6" s="203">
        <v>85</v>
      </c>
      <c r="E6" s="104"/>
      <c r="F6" s="498">
        <f t="shared" ref="F6:F12" si="0">D6*E6*4</f>
        <v>0</v>
      </c>
    </row>
    <row r="7" spans="2:6" ht="15.75" thickBot="1" x14ac:dyDescent="0.3">
      <c r="B7" s="535" t="s">
        <v>303</v>
      </c>
      <c r="C7" s="215" t="s">
        <v>48</v>
      </c>
      <c r="D7" s="216">
        <v>85</v>
      </c>
      <c r="E7" s="104"/>
      <c r="F7" s="478">
        <f t="shared" si="0"/>
        <v>0</v>
      </c>
    </row>
    <row r="8" spans="2:6" ht="15.75" thickBot="1" x14ac:dyDescent="0.3">
      <c r="B8" s="535" t="s">
        <v>304</v>
      </c>
      <c r="C8" s="215" t="s">
        <v>48</v>
      </c>
      <c r="D8" s="216">
        <v>85</v>
      </c>
      <c r="E8" s="104"/>
      <c r="F8" s="478">
        <f t="shared" si="0"/>
        <v>0</v>
      </c>
    </row>
    <row r="9" spans="2:6" ht="15.75" thickBot="1" x14ac:dyDescent="0.3">
      <c r="B9" s="535" t="s">
        <v>305</v>
      </c>
      <c r="C9" s="215" t="s">
        <v>48</v>
      </c>
      <c r="D9" s="216">
        <v>85</v>
      </c>
      <c r="E9" s="104"/>
      <c r="F9" s="478">
        <f t="shared" si="0"/>
        <v>0</v>
      </c>
    </row>
    <row r="10" spans="2:6" ht="15.75" thickBot="1" x14ac:dyDescent="0.3">
      <c r="B10" s="535" t="s">
        <v>306</v>
      </c>
      <c r="C10" s="215" t="s">
        <v>48</v>
      </c>
      <c r="D10" s="216">
        <v>85</v>
      </c>
      <c r="E10" s="104"/>
      <c r="F10" s="478">
        <f t="shared" si="0"/>
        <v>0</v>
      </c>
    </row>
    <row r="11" spans="2:6" ht="15.75" thickBot="1" x14ac:dyDescent="0.3">
      <c r="B11" s="535" t="s">
        <v>307</v>
      </c>
      <c r="C11" s="215" t="s">
        <v>48</v>
      </c>
      <c r="D11" s="216">
        <v>85</v>
      </c>
      <c r="E11" s="104"/>
      <c r="F11" s="478">
        <f t="shared" si="0"/>
        <v>0</v>
      </c>
    </row>
    <row r="12" spans="2:6" ht="15.75" thickBot="1" x14ac:dyDescent="0.3">
      <c r="B12" s="535" t="s">
        <v>308</v>
      </c>
      <c r="C12" s="215" t="s">
        <v>48</v>
      </c>
      <c r="D12" s="216">
        <v>12</v>
      </c>
      <c r="E12" s="104"/>
      <c r="F12" s="478">
        <f t="shared" si="0"/>
        <v>0</v>
      </c>
    </row>
    <row r="13" spans="2:6" ht="15.75" thickBot="1" x14ac:dyDescent="0.3">
      <c r="B13" s="536" t="s">
        <v>331</v>
      </c>
      <c r="C13" s="504" t="s">
        <v>48</v>
      </c>
      <c r="D13" s="503">
        <v>2</v>
      </c>
      <c r="E13" s="104"/>
      <c r="F13" s="537">
        <f>D13*E13*4</f>
        <v>0</v>
      </c>
    </row>
    <row r="14" spans="2:6" ht="21" customHeight="1" thickBot="1" x14ac:dyDescent="0.3">
      <c r="B14" s="538" t="s">
        <v>300</v>
      </c>
      <c r="C14" s="539"/>
      <c r="D14" s="539"/>
      <c r="E14" s="540"/>
      <c r="F14" s="541">
        <f>SUM(F6:F13)</f>
        <v>0</v>
      </c>
    </row>
    <row r="15" spans="2:6" ht="21" customHeight="1" x14ac:dyDescent="0.25">
      <c r="B15" s="542"/>
      <c r="C15" s="542"/>
      <c r="D15" s="542"/>
      <c r="E15" s="542"/>
      <c r="F15" s="543"/>
    </row>
    <row r="16" spans="2:6" x14ac:dyDescent="0.25">
      <c r="B16" s="544" t="s">
        <v>376</v>
      </c>
    </row>
  </sheetData>
  <sheetProtection password="CC06" sheet="1" objects="1" scenarios="1"/>
  <customSheetViews>
    <customSheetView guid="{AECB77CF-A31F-44C4-987C-D7CD447B9A8E}">
      <selection activeCell="B20" sqref="B20"/>
      <pageMargins left="0.7" right="0.7" top="0.78740157499999996" bottom="0.78740157499999996" header="0.3" footer="0.3"/>
    </customSheetView>
    <customSheetView guid="{5F03A7CB-177A-4F31-8D7F-DD6ED45818EC}">
      <selection activeCell="E3" sqref="E3"/>
      <pageMargins left="0.7" right="0.7" top="0.78740157499999996" bottom="0.78740157499999996" header="0.3" footer="0.3"/>
    </customSheetView>
    <customSheetView guid="{9FDF6A1F-9F86-4B19-9796-42FFA98E9863}">
      <selection activeCell="B15" sqref="B15"/>
      <pageMargins left="0.7" right="0.7" top="0.78740157499999996" bottom="0.78740157499999996" header="0.3" footer="0.3"/>
    </customSheetView>
    <customSheetView guid="{894DB203-3DB2-43DD-83ED-B63D818B57C9}" topLeftCell="A4">
      <selection activeCell="F14" sqref="F14"/>
      <pageMargins left="0.7" right="0.7" top="0.78740157499999996" bottom="0.78740157499999996" header="0.3" footer="0.3"/>
    </customSheetView>
    <customSheetView guid="{0D0DF350-75BD-4FC3-8F0B-32BB4583BBFA}" topLeftCell="A4">
      <selection activeCell="H48" sqref="G48:H48"/>
      <pageMargins left="0.7" right="0.7" top="0.78740157499999996" bottom="0.78740157499999996" header="0.3" footer="0.3"/>
    </customSheetView>
    <customSheetView guid="{515245E8-FA6D-4760-8F8C-DC1AAB368624}" topLeftCell="A4">
      <selection activeCell="H48" sqref="G48:H48"/>
      <pageMargins left="0.7" right="0.7" top="0.78740157499999996" bottom="0.78740157499999996" header="0.3" footer="0.3"/>
    </customSheetView>
    <customSheetView guid="{30CB0D2E-9737-4072-963C-15C3048E4D99}" topLeftCell="A4">
      <selection activeCell="E6" sqref="E6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F15" sqref="F15"/>
      <pageMargins left="0.7" right="0.7" top="0.78740157499999996" bottom="0.78740157499999996" header="0.3" footer="0.3"/>
      <pageSetup paperSize="9" orientation="landscape" r:id="rId1"/>
    </customSheetView>
  </customSheetView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zoomScaleNormal="115" workbookViewId="0">
      <selection activeCell="E6" sqref="E6"/>
    </sheetView>
  </sheetViews>
  <sheetFormatPr defaultRowHeight="15" x14ac:dyDescent="0.25"/>
  <cols>
    <col min="1" max="1" width="9.140625" style="137"/>
    <col min="2" max="2" width="41.28515625" style="137" customWidth="1"/>
    <col min="3" max="4" width="9.140625" style="137"/>
    <col min="5" max="5" width="11.7109375" style="137" customWidth="1"/>
    <col min="6" max="6" width="16.7109375" style="137" customWidth="1"/>
    <col min="7" max="16384" width="9.140625" style="137"/>
  </cols>
  <sheetData>
    <row r="1" spans="2:6" ht="16.5" thickBot="1" x14ac:dyDescent="0.3">
      <c r="B1" s="465" t="s">
        <v>161</v>
      </c>
      <c r="C1" s="465"/>
      <c r="D1" s="465"/>
      <c r="E1" s="466" t="s">
        <v>130</v>
      </c>
      <c r="F1" s="466"/>
    </row>
    <row r="2" spans="2:6" ht="20.25" x14ac:dyDescent="0.25">
      <c r="B2" s="467" t="s">
        <v>131</v>
      </c>
      <c r="C2" s="545"/>
      <c r="D2" s="545"/>
      <c r="E2" s="545"/>
      <c r="F2" s="546"/>
    </row>
    <row r="3" spans="2:6" ht="23.25" thickBot="1" x14ac:dyDescent="0.3">
      <c r="B3" s="470" t="s">
        <v>2</v>
      </c>
      <c r="C3" s="471"/>
      <c r="D3" s="471"/>
      <c r="E3" s="471"/>
      <c r="F3" s="472"/>
    </row>
    <row r="4" spans="2:6" ht="42.75" thickBot="1" x14ac:dyDescent="0.3">
      <c r="B4" s="198" t="s">
        <v>3</v>
      </c>
      <c r="C4" s="199" t="s">
        <v>4</v>
      </c>
      <c r="D4" s="199" t="s">
        <v>5</v>
      </c>
      <c r="E4" s="199" t="s">
        <v>6</v>
      </c>
      <c r="F4" s="200" t="s">
        <v>7</v>
      </c>
    </row>
    <row r="5" spans="2:6" ht="15.75" x14ac:dyDescent="0.25">
      <c r="B5" s="473" t="s">
        <v>8</v>
      </c>
      <c r="C5" s="474"/>
      <c r="D5" s="475"/>
      <c r="E5" s="475"/>
      <c r="F5" s="476"/>
    </row>
    <row r="6" spans="2:6" x14ac:dyDescent="0.25">
      <c r="B6" s="514" t="s">
        <v>443</v>
      </c>
      <c r="C6" s="215" t="s">
        <v>132</v>
      </c>
      <c r="D6" s="216">
        <v>7</v>
      </c>
      <c r="E6" s="94"/>
      <c r="F6" s="478">
        <f>D6*E6*4</f>
        <v>0</v>
      </c>
    </row>
    <row r="7" spans="2:6" ht="24.75" thickBot="1" x14ac:dyDescent="0.3">
      <c r="B7" s="479" t="s">
        <v>12</v>
      </c>
      <c r="C7" s="480"/>
      <c r="D7" s="481"/>
      <c r="E7" s="482"/>
      <c r="F7" s="483">
        <f>SUM(F6:F6)</f>
        <v>0</v>
      </c>
    </row>
    <row r="8" spans="2:6" ht="16.5" thickBot="1" x14ac:dyDescent="0.3">
      <c r="B8" s="492" t="s">
        <v>300</v>
      </c>
      <c r="C8" s="493"/>
      <c r="D8" s="493"/>
      <c r="E8" s="494"/>
      <c r="F8" s="495">
        <f>F7</f>
        <v>0</v>
      </c>
    </row>
    <row r="10" spans="2:6" x14ac:dyDescent="0.25">
      <c r="B10" s="184" t="s">
        <v>376</v>
      </c>
    </row>
  </sheetData>
  <sheetProtection password="CC06" sheet="1" objects="1" scenarios="1"/>
  <customSheetViews>
    <customSheetView guid="{AECB77CF-A31F-44C4-987C-D7CD447B9A8E}">
      <selection activeCell="B13" sqref="B13"/>
      <pageMargins left="0.7" right="0.7" top="0.78740157499999996" bottom="0.78740157499999996" header="0.3" footer="0.3"/>
    </customSheetView>
    <customSheetView guid="{5F03A7CB-177A-4F31-8D7F-DD6ED45818EC}">
      <selection activeCell="B2" sqref="B2:F2"/>
      <pageMargins left="0.7" right="0.7" top="0.78740157499999996" bottom="0.78740157499999996" header="0.3" footer="0.3"/>
    </customSheetView>
    <customSheetView guid="{9FDF6A1F-9F86-4B19-9796-42FFA98E9863}">
      <selection activeCell="I36" sqref="I36"/>
      <pageMargins left="0.7" right="0.7" top="0.78740157499999996" bottom="0.78740157499999996" header="0.3" footer="0.3"/>
    </customSheetView>
    <customSheetView guid="{894DB203-3DB2-43DD-83ED-B63D818B57C9}">
      <selection activeCell="F9" sqref="F9"/>
      <pageMargins left="0.7" right="0.7" top="0.78740157499999996" bottom="0.78740157499999996" header="0.3" footer="0.3"/>
    </customSheetView>
    <customSheetView guid="{0D0DF350-75BD-4FC3-8F0B-32BB4583BBFA}">
      <selection activeCell="F7" sqref="F7"/>
      <pageMargins left="0.7" right="0.7" top="0.78740157499999996" bottom="0.78740157499999996" header="0.3" footer="0.3"/>
    </customSheetView>
    <customSheetView guid="{515245E8-FA6D-4760-8F8C-DC1AAB368624}">
      <selection activeCell="F6" sqref="F6"/>
      <pageMargins left="0.7" right="0.7" top="0.78740157499999996" bottom="0.78740157499999996" header="0.3" footer="0.3"/>
    </customSheetView>
    <customSheetView guid="{30CB0D2E-9737-4072-963C-15C3048E4D99}">
      <selection activeCell="F6" sqref="F6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F11" sqref="F11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8:E8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zoomScale="90" zoomScaleNormal="100" workbookViewId="0">
      <selection activeCell="E12" sqref="E12:E13"/>
    </sheetView>
  </sheetViews>
  <sheetFormatPr defaultRowHeight="15" x14ac:dyDescent="0.25"/>
  <cols>
    <col min="1" max="1" width="9.140625" style="137"/>
    <col min="2" max="2" width="109.85546875" style="137" customWidth="1"/>
    <col min="3" max="3" width="9.5703125" style="137" customWidth="1"/>
    <col min="4" max="4" width="14" style="137" customWidth="1"/>
    <col min="5" max="5" width="15.7109375" style="137" customWidth="1"/>
    <col min="6" max="6" width="19" style="137" customWidth="1"/>
    <col min="7" max="16384" width="9.140625" style="137"/>
  </cols>
  <sheetData>
    <row r="2" spans="2:6" ht="15.75" thickBot="1" x14ac:dyDescent="0.3">
      <c r="B2" s="147" t="s">
        <v>161</v>
      </c>
      <c r="C2" s="147"/>
      <c r="D2" s="147"/>
      <c r="F2" s="148" t="s">
        <v>310</v>
      </c>
    </row>
    <row r="3" spans="2:6" ht="20.25" x14ac:dyDescent="0.3">
      <c r="B3" s="149" t="s">
        <v>454</v>
      </c>
      <c r="C3" s="150"/>
      <c r="D3" s="150"/>
      <c r="E3" s="150"/>
      <c r="F3" s="151"/>
    </row>
    <row r="4" spans="2:6" ht="21" thickBot="1" x14ac:dyDescent="0.35">
      <c r="B4" s="152" t="s">
        <v>2</v>
      </c>
      <c r="C4" s="153"/>
      <c r="D4" s="153"/>
      <c r="E4" s="153"/>
      <c r="F4" s="154"/>
    </row>
    <row r="5" spans="2:6" ht="57.75" thickBot="1" x14ac:dyDescent="0.3">
      <c r="B5" s="155" t="s">
        <v>3</v>
      </c>
      <c r="C5" s="156" t="s">
        <v>4</v>
      </c>
      <c r="D5" s="156" t="s">
        <v>5</v>
      </c>
      <c r="E5" s="156" t="s">
        <v>6</v>
      </c>
      <c r="F5" s="157" t="s">
        <v>7</v>
      </c>
    </row>
    <row r="6" spans="2:6" ht="18.75" x14ac:dyDescent="0.3">
      <c r="B6" s="158" t="s">
        <v>8</v>
      </c>
      <c r="C6" s="159"/>
      <c r="D6" s="159"/>
      <c r="E6" s="159"/>
      <c r="F6" s="160"/>
    </row>
    <row r="7" spans="2:6" x14ac:dyDescent="0.25">
      <c r="B7" s="547" t="s">
        <v>445</v>
      </c>
      <c r="C7" s="548" t="s">
        <v>11</v>
      </c>
      <c r="D7" s="162">
        <v>1008</v>
      </c>
      <c r="E7" s="229"/>
      <c r="F7" s="163">
        <f>D7*E7*4</f>
        <v>0</v>
      </c>
    </row>
    <row r="8" spans="2:6" x14ac:dyDescent="0.25">
      <c r="B8" s="547" t="s">
        <v>455</v>
      </c>
      <c r="C8" s="549" t="s">
        <v>11</v>
      </c>
      <c r="D8" s="168">
        <v>50</v>
      </c>
      <c r="E8" s="230"/>
      <c r="F8" s="163">
        <f>D8*E8*4</f>
        <v>0</v>
      </c>
    </row>
    <row r="9" spans="2:6" x14ac:dyDescent="0.25">
      <c r="B9" s="550" t="s">
        <v>456</v>
      </c>
      <c r="C9" s="549" t="s">
        <v>11</v>
      </c>
      <c r="D9" s="168">
        <v>20</v>
      </c>
      <c r="E9" s="230"/>
      <c r="F9" s="163">
        <f>D9*E9*4</f>
        <v>0</v>
      </c>
    </row>
    <row r="10" spans="2:6" ht="15.75" thickBot="1" x14ac:dyDescent="0.3">
      <c r="B10" s="167" t="s">
        <v>12</v>
      </c>
      <c r="C10" s="168"/>
      <c r="D10" s="168"/>
      <c r="E10" s="168"/>
      <c r="F10" s="170">
        <f>SUM(F7:F9)</f>
        <v>0</v>
      </c>
    </row>
    <row r="11" spans="2:6" ht="18.75" x14ac:dyDescent="0.3">
      <c r="B11" s="158" t="s">
        <v>16</v>
      </c>
      <c r="C11" s="159"/>
      <c r="D11" s="159"/>
      <c r="E11" s="159"/>
      <c r="F11" s="172"/>
    </row>
    <row r="12" spans="2:6" x14ac:dyDescent="0.25">
      <c r="B12" s="161" t="s">
        <v>453</v>
      </c>
      <c r="C12" s="548" t="s">
        <v>13</v>
      </c>
      <c r="D12" s="162">
        <v>25</v>
      </c>
      <c r="E12" s="229"/>
      <c r="F12" s="163">
        <f>D12*E12*4</f>
        <v>0</v>
      </c>
    </row>
    <row r="13" spans="2:6" x14ac:dyDescent="0.25">
      <c r="B13" s="161" t="s">
        <v>15</v>
      </c>
      <c r="C13" s="548" t="s">
        <v>13</v>
      </c>
      <c r="D13" s="168">
        <v>10</v>
      </c>
      <c r="E13" s="230"/>
      <c r="F13" s="163">
        <f>D13*E13*4</f>
        <v>0</v>
      </c>
    </row>
    <row r="14" spans="2:6" ht="15.75" thickBot="1" x14ac:dyDescent="0.3">
      <c r="B14" s="187" t="s">
        <v>17</v>
      </c>
      <c r="C14" s="174"/>
      <c r="D14" s="174"/>
      <c r="E14" s="174"/>
      <c r="F14" s="189">
        <f>SUM(F12:F13)</f>
        <v>0</v>
      </c>
    </row>
    <row r="15" spans="2:6" ht="19.5" thickBot="1" x14ac:dyDescent="0.35">
      <c r="B15" s="180" t="s">
        <v>300</v>
      </c>
      <c r="C15" s="181"/>
      <c r="D15" s="181"/>
      <c r="E15" s="181"/>
      <c r="F15" s="183">
        <f>SUM(F14,F10)</f>
        <v>0</v>
      </c>
    </row>
    <row r="17" spans="2:2" x14ac:dyDescent="0.25">
      <c r="B17" s="184" t="s">
        <v>376</v>
      </c>
    </row>
  </sheetData>
  <sheetProtection password="CC06" sheet="1" objects="1" scenarios="1"/>
  <customSheetViews>
    <customSheetView guid="{AECB77CF-A31F-44C4-987C-D7CD447B9A8E}" scale="90">
      <selection activeCell="B26" sqref="B26"/>
      <pageMargins left="0.7" right="0.7" top="0.78740157499999996" bottom="0.78740157499999996" header="0.3" footer="0.3"/>
    </customSheetView>
    <customSheetView guid="{5F03A7CB-177A-4F31-8D7F-DD6ED45818EC}" scale="90">
      <selection activeCell="F14" sqref="F14"/>
      <pageMargins left="0.7" right="0.7" top="0.78740157499999996" bottom="0.78740157499999996" header="0.3" footer="0.3"/>
    </customSheetView>
    <customSheetView guid="{9FDF6A1F-9F86-4B19-9796-42FFA98E9863}" scale="90">
      <selection activeCell="B19" sqref="B19"/>
      <pageMargins left="0.7" right="0.7" top="0.78740157499999996" bottom="0.78740157499999996" header="0.3" footer="0.3"/>
    </customSheetView>
    <customSheetView guid="{894DB203-3DB2-43DD-83ED-B63D818B57C9}" scale="90">
      <selection activeCell="F12" sqref="F12"/>
      <pageMargins left="0.7" right="0.7" top="0.78740157499999996" bottom="0.78740157499999996" header="0.3" footer="0.3"/>
    </customSheetView>
    <customSheetView guid="{0D0DF350-75BD-4FC3-8F0B-32BB4583BBFA}" scale="90">
      <selection activeCell="G19" sqref="G19"/>
      <pageMargins left="0.7" right="0.7" top="0.78740157499999996" bottom="0.78740157499999996" header="0.3" footer="0.3"/>
    </customSheetView>
    <customSheetView guid="{515245E8-FA6D-4760-8F8C-DC1AAB368624}" scale="90">
      <selection activeCell="B19" sqref="B19"/>
      <pageMargins left="0.7" right="0.7" top="0.78740157499999996" bottom="0.78740157499999996" header="0.3" footer="0.3"/>
    </customSheetView>
    <customSheetView guid="{30CB0D2E-9737-4072-963C-15C3048E4D99}" scale="90">
      <selection activeCell="B19" sqref="B19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3" orientation="landscape" r:id="rId1"/>
    </customSheetView>
  </customSheetViews>
  <mergeCells count="2">
    <mergeCell ref="B3:F3"/>
    <mergeCell ref="B4:F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ECB77CF-A31F-44C4-987C-D7CD447B9A8E}">
      <pageMargins left="0.7" right="0.7" top="0.78740157499999996" bottom="0.78740157499999996" header="0.3" footer="0.3"/>
    </customSheetView>
    <customSheetView guid="{5F03A7CB-177A-4F31-8D7F-DD6ED45818EC}">
      <pageMargins left="0.7" right="0.7" top="0.78740157499999996" bottom="0.78740157499999996" header="0.3" footer="0.3"/>
    </customSheetView>
    <customSheetView guid="{894DB203-3DB2-43DD-83ED-B63D818B57C9}">
      <pageMargins left="0.7" right="0.7" top="0.78740157499999996" bottom="0.78740157499999996" header="0.3" footer="0.3"/>
    </customSheetView>
    <customSheetView guid="{0D0DF350-75BD-4FC3-8F0B-32BB4583BBFA}">
      <pageMargins left="0.7" right="0.7" top="0.78740157499999996" bottom="0.78740157499999996" header="0.3" footer="0.3"/>
    </customSheetView>
    <customSheetView guid="{515245E8-FA6D-4760-8F8C-DC1AAB368624}">
      <pageMargins left="0.7" right="0.7" top="0.78740157499999996" bottom="0.78740157499999996" header="0.3" footer="0.3"/>
    </customSheetView>
    <customSheetView guid="{30CB0D2E-9737-4072-963C-15C3048E4D99}">
      <pageMargins left="0.7" right="0.7" top="0.78740157499999996" bottom="0.78740157499999996" header="0.3" footer="0.3"/>
    </customSheetView>
    <customSheetView guid="{50EBF08D-5140-40C0-BBED-7B4626B479EC}" showPageBreaks="1"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5" sqref="N45"/>
    </sheetView>
  </sheetViews>
  <sheetFormatPr defaultRowHeight="15" x14ac:dyDescent="0.25"/>
  <sheetData/>
  <customSheetViews>
    <customSheetView guid="{AECB77CF-A31F-44C4-987C-D7CD447B9A8E}">
      <selection activeCell="N45" sqref="N45"/>
      <pageMargins left="0.7" right="0.7" top="0.78740157499999996" bottom="0.78740157499999996" header="0.3" footer="0.3"/>
    </customSheetView>
    <customSheetView guid="{5F03A7CB-177A-4F31-8D7F-DD6ED45818EC}">
      <selection activeCell="N45" sqref="N45"/>
      <pageMargins left="0.7" right="0.7" top="0.78740157499999996" bottom="0.78740157499999996" header="0.3" footer="0.3"/>
    </customSheetView>
    <customSheetView guid="{0D0DF350-75BD-4FC3-8F0B-32BB4583BBFA}">
      <selection activeCell="N45" sqref="N45"/>
      <pageMargins left="0.7" right="0.7" top="0.78740157499999996" bottom="0.78740157499999996" header="0.3" footer="0.3"/>
    </customSheetView>
    <customSheetView guid="{515245E8-FA6D-4760-8F8C-DC1AAB368624}">
      <selection activeCell="N45" sqref="N45"/>
      <pageMargins left="0.7" right="0.7" top="0.78740157499999996" bottom="0.78740157499999996" header="0.3" footer="0.3"/>
    </customSheetView>
    <customSheetView guid="{30CB0D2E-9737-4072-963C-15C3048E4D99}">
      <selection activeCell="N45" sqref="N45"/>
      <pageMargins left="0.7" right="0.7" top="0.78740157499999996" bottom="0.78740157499999996" header="0.3" footer="0.3"/>
    </customSheetView>
    <customSheetView guid="{50EBF08D-5140-40C0-BBED-7B4626B479EC}" showPageBreaks="1">
      <selection activeCell="N45" sqref="N45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5" sqref="B15"/>
    </sheetView>
  </sheetViews>
  <sheetFormatPr defaultRowHeight="15" x14ac:dyDescent="0.25"/>
  <cols>
    <col min="2" max="2" width="35.5703125" customWidth="1"/>
  </cols>
  <sheetData/>
  <customSheetViews>
    <customSheetView guid="{AECB77CF-A31F-44C4-987C-D7CD447B9A8E}">
      <selection activeCell="B15" sqref="B15"/>
      <pageMargins left="0.7" right="0.7" top="0.78740157499999996" bottom="0.78740157499999996" header="0.3" footer="0.3"/>
    </customSheetView>
    <customSheetView guid="{5F03A7CB-177A-4F31-8D7F-DD6ED45818EC}">
      <selection activeCell="F10" sqref="F10"/>
      <pageMargins left="0.7" right="0.7" top="0.78740157499999996" bottom="0.78740157499999996" header="0.3" footer="0.3"/>
    </customSheetView>
    <customSheetView guid="{9FDF6A1F-9F86-4B19-9796-42FFA98E9863}">
      <selection activeCell="F10" sqref="F10"/>
      <pageMargins left="0.7" right="0.7" top="0.78740157499999996" bottom="0.78740157499999996" header="0.3" footer="0.3"/>
    </customSheetView>
    <customSheetView guid="{894DB203-3DB2-43DD-83ED-B63D818B57C9}">
      <selection activeCell="B2" sqref="B2:F13"/>
      <pageMargins left="0.7" right="0.7" top="0.78740157499999996" bottom="0.78740157499999996" header="0.3" footer="0.3"/>
    </customSheetView>
    <customSheetView guid="{0D0DF350-75BD-4FC3-8F0B-32BB4583BBFA}">
      <selection activeCell="B15" sqref="B15"/>
      <pageMargins left="0.7" right="0.7" top="0.78740157499999996" bottom="0.78740157499999996" header="0.3" footer="0.3"/>
    </customSheetView>
    <customSheetView guid="{515245E8-FA6D-4760-8F8C-DC1AAB368624}">
      <selection activeCell="F10" sqref="F10"/>
      <pageMargins left="0.7" right="0.7" top="0.78740157499999996" bottom="0.78740157499999996" header="0.3" footer="0.3"/>
    </customSheetView>
    <customSheetView guid="{30CB0D2E-9737-4072-963C-15C3048E4D99}">
      <selection activeCell="K12" sqref="K12"/>
      <pageMargins left="0.7" right="0.7" top="0.78740157499999996" bottom="0.78740157499999996" header="0.3" footer="0.3"/>
    </customSheetView>
    <customSheetView guid="{50EBF08D-5140-40C0-BBED-7B4626B479EC}" showPageBreaks="1">
      <selection activeCell="B15" sqref="B15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Celková nabídková cena - Brno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Tab.27</vt:lpstr>
      <vt:lpstr>Tab.28</vt:lpstr>
      <vt:lpstr>Tab.29</vt:lpstr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2016-08-12T06:44:14Z</cp:lastPrinted>
  <dcterms:created xsi:type="dcterms:W3CDTF">2015-05-21T11:13:01Z</dcterms:created>
  <dcterms:modified xsi:type="dcterms:W3CDTF">2016-09-15T13:08:27Z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-1093311164</vt:i4>
  </property>
  <property fmtid="{D5CDD505-2E9C-101B-9397-08002B2CF9AE}" pid="3" name="_NewReviewCycle">
    <vt:lpwstr/>
  </property>
  <property fmtid="{D5CDD505-2E9C-101B-9397-08002B2CF9AE}" pid="4" name="_EmailSubject">
    <vt:lpwstr>FM - cenové tabulky a specifikace </vt:lpwstr>
  </property>
  <property fmtid="{D5CDD505-2E9C-101B-9397-08002B2CF9AE}" pid="5" name="_AuthorEmail">
    <vt:lpwstr>Martin.Hanus@cnb.cz</vt:lpwstr>
  </property>
  <property fmtid="{D5CDD505-2E9C-101B-9397-08002B2CF9AE}" pid="6" name="_AuthorEmailDisplayName">
    <vt:lpwstr>Hanuš Martin</vt:lpwstr>
  </property>
  <property fmtid="{D5CDD505-2E9C-101B-9397-08002B2CF9AE}" pid="7" name="_PreviousAdHocReviewCycleID">
    <vt:i4>1659516365</vt:i4>
  </property>
  <property fmtid="{D5CDD505-2E9C-101B-9397-08002B2CF9AE}" pid="8" name="_ReviewingToolsShownOnce">
    <vt:lpwstr/>
  </property>
</Properties>
</file>