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T:\Veřejné zakázky\2026 veřejné zakázky\26022 - OŘ - ČNB Hradec Králové - modernizace osvětlení\3. Zadávací dokumentace\"/>
    </mc:Choice>
  </mc:AlternateContent>
  <xr:revisionPtr revIDLastSave="0" documentId="8_{3A494596-AAAA-43B9-849D-EEC7162CACCC}" xr6:coauthVersionLast="47" xr6:coauthVersionMax="47" xr10:uidLastSave="{00000000-0000-0000-0000-000000000000}"/>
  <bookViews>
    <workbookView xWindow="31185" yWindow="2910" windowWidth="21600" windowHeight="12645" activeTab="1" xr2:uid="{00000000-000D-0000-FFFF-FFFF00000000}"/>
  </bookViews>
  <sheets>
    <sheet name="Rekapitulace stavby" sheetId="1" r:id="rId1"/>
    <sheet name="22_11_03_01 - ČNB HK - vý..." sheetId="2" r:id="rId2"/>
    <sheet name="Pokyny pro vyplnění" sheetId="3" r:id="rId3"/>
  </sheets>
  <definedNames>
    <definedName name="_xlnm._FilterDatabase" localSheetId="1" hidden="1">'22_11_03_01 - ČNB HK - vý...'!$C$85:$K$318</definedName>
    <definedName name="_xlnm.Print_Titles" localSheetId="1">'22_11_03_01 - ČNB HK - vý...'!$85:$85</definedName>
    <definedName name="_xlnm.Print_Titles" localSheetId="0">'Rekapitulace stavby'!$52:$52</definedName>
    <definedName name="_xlnm.Print_Area" localSheetId="1">'22_11_03_01 - ČNB HK - vý...'!$C$4:$J$37,'22_11_03_01 - ČNB HK - vý...'!$C$43:$J$69,'22_11_03_01 - ČNB HK - vý...'!$C$75:$K$318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 s="1"/>
  <c r="J33" i="2"/>
  <c r="AX55" i="1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T313" i="2" s="1"/>
  <c r="R314" i="2"/>
  <c r="R313" i="2" s="1"/>
  <c r="P314" i="2"/>
  <c r="P313" i="2"/>
  <c r="BI307" i="2"/>
  <c r="BH307" i="2"/>
  <c r="BG307" i="2"/>
  <c r="BF307" i="2"/>
  <c r="T307" i="2"/>
  <c r="R307" i="2"/>
  <c r="P307" i="2"/>
  <c r="BI300" i="2"/>
  <c r="BH300" i="2"/>
  <c r="BG300" i="2"/>
  <c r="BF300" i="2"/>
  <c r="T300" i="2"/>
  <c r="R300" i="2"/>
  <c r="P300" i="2"/>
  <c r="BI293" i="2"/>
  <c r="BH293" i="2"/>
  <c r="BG293" i="2"/>
  <c r="BF293" i="2"/>
  <c r="T293" i="2"/>
  <c r="R293" i="2"/>
  <c r="P293" i="2"/>
  <c r="BI281" i="2"/>
  <c r="BH281" i="2"/>
  <c r="BG281" i="2"/>
  <c r="BF281" i="2"/>
  <c r="T281" i="2"/>
  <c r="R281" i="2"/>
  <c r="P281" i="2"/>
  <c r="BI270" i="2"/>
  <c r="BH270" i="2"/>
  <c r="BG270" i="2"/>
  <c r="BF270" i="2"/>
  <c r="T270" i="2"/>
  <c r="R270" i="2"/>
  <c r="P270" i="2"/>
  <c r="BI263" i="2"/>
  <c r="BH263" i="2"/>
  <c r="BG263" i="2"/>
  <c r="BF263" i="2"/>
  <c r="T263" i="2"/>
  <c r="R263" i="2"/>
  <c r="P263" i="2"/>
  <c r="BI259" i="2"/>
  <c r="BH259" i="2"/>
  <c r="BG259" i="2"/>
  <c r="BF259" i="2"/>
  <c r="T259" i="2"/>
  <c r="R259" i="2"/>
  <c r="P259" i="2"/>
  <c r="BI255" i="2"/>
  <c r="BH255" i="2"/>
  <c r="BG255" i="2"/>
  <c r="BF255" i="2"/>
  <c r="T255" i="2"/>
  <c r="R255" i="2"/>
  <c r="P255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5" i="2"/>
  <c r="BH205" i="2"/>
  <c r="BG205" i="2"/>
  <c r="BF205" i="2"/>
  <c r="T205" i="2"/>
  <c r="R205" i="2"/>
  <c r="P205" i="2"/>
  <c r="BI201" i="2"/>
  <c r="BH201" i="2"/>
  <c r="BG201" i="2"/>
  <c r="BF201" i="2"/>
  <c r="T201" i="2"/>
  <c r="R201" i="2"/>
  <c r="P201" i="2"/>
  <c r="BI195" i="2"/>
  <c r="BH195" i="2"/>
  <c r="BG195" i="2"/>
  <c r="BF195" i="2"/>
  <c r="T195" i="2"/>
  <c r="R195" i="2"/>
  <c r="P195" i="2"/>
  <c r="BI189" i="2"/>
  <c r="BH189" i="2"/>
  <c r="BG189" i="2"/>
  <c r="BF189" i="2"/>
  <c r="T189" i="2"/>
  <c r="R189" i="2"/>
  <c r="P189" i="2"/>
  <c r="BI184" i="2"/>
  <c r="BH184" i="2"/>
  <c r="BG184" i="2"/>
  <c r="BF184" i="2"/>
  <c r="T184" i="2"/>
  <c r="R184" i="2"/>
  <c r="P184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57" i="2"/>
  <c r="BH157" i="2"/>
  <c r="BG157" i="2"/>
  <c r="BF157" i="2"/>
  <c r="T157" i="2"/>
  <c r="R157" i="2"/>
  <c r="P157" i="2"/>
  <c r="BI150" i="2"/>
  <c r="BH150" i="2"/>
  <c r="BG150" i="2"/>
  <c r="BF150" i="2"/>
  <c r="T150" i="2"/>
  <c r="R150" i="2"/>
  <c r="P150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T119" i="2"/>
  <c r="R120" i="2"/>
  <c r="R119" i="2"/>
  <c r="P120" i="2"/>
  <c r="P119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2" i="2"/>
  <c r="BH102" i="2"/>
  <c r="BG102" i="2"/>
  <c r="BF102" i="2"/>
  <c r="T102" i="2"/>
  <c r="R102" i="2"/>
  <c r="P102" i="2"/>
  <c r="BI95" i="2"/>
  <c r="BH95" i="2"/>
  <c r="BG95" i="2"/>
  <c r="BF95" i="2"/>
  <c r="T95" i="2"/>
  <c r="T94" i="2" s="1"/>
  <c r="R95" i="2"/>
  <c r="R94" i="2" s="1"/>
  <c r="P95" i="2"/>
  <c r="BI89" i="2"/>
  <c r="BH89" i="2"/>
  <c r="BG89" i="2"/>
  <c r="BF89" i="2"/>
  <c r="T89" i="2"/>
  <c r="T88" i="2"/>
  <c r="R89" i="2"/>
  <c r="R88" i="2" s="1"/>
  <c r="P89" i="2"/>
  <c r="P88" i="2" s="1"/>
  <c r="J83" i="2"/>
  <c r="J82" i="2"/>
  <c r="F82" i="2"/>
  <c r="F80" i="2"/>
  <c r="E78" i="2"/>
  <c r="J51" i="2"/>
  <c r="J50" i="2"/>
  <c r="F50" i="2"/>
  <c r="F48" i="2"/>
  <c r="E46" i="2"/>
  <c r="J16" i="2"/>
  <c r="E16" i="2"/>
  <c r="F83" i="2"/>
  <c r="J15" i="2"/>
  <c r="J10" i="2"/>
  <c r="J48" i="2" s="1"/>
  <c r="L50" i="1"/>
  <c r="AM50" i="1"/>
  <c r="AM49" i="1"/>
  <c r="L49" i="1"/>
  <c r="AM47" i="1"/>
  <c r="L47" i="1"/>
  <c r="L45" i="1"/>
  <c r="L44" i="1"/>
  <c r="J189" i="2"/>
  <c r="J120" i="2"/>
  <c r="J230" i="2"/>
  <c r="J307" i="2"/>
  <c r="BK259" i="2"/>
  <c r="BK281" i="2"/>
  <c r="J201" i="2"/>
  <c r="BK102" i="2"/>
  <c r="J259" i="2"/>
  <c r="BK120" i="2"/>
  <c r="J114" i="2"/>
  <c r="J318" i="2"/>
  <c r="BK129" i="2"/>
  <c r="J248" i="2"/>
  <c r="J211" i="2"/>
  <c r="J281" i="2"/>
  <c r="BK211" i="2"/>
  <c r="J316" i="2"/>
  <c r="J129" i="2"/>
  <c r="BK270" i="2"/>
  <c r="BK189" i="2"/>
  <c r="BK89" i="2"/>
  <c r="J234" i="2"/>
  <c r="BK95" i="2"/>
  <c r="J225" i="2"/>
  <c r="J150" i="2"/>
  <c r="J314" i="2"/>
  <c r="BK318" i="2"/>
  <c r="BK150" i="2"/>
  <c r="J270" i="2"/>
  <c r="BK157" i="2"/>
  <c r="BK112" i="2"/>
  <c r="J263" i="2"/>
  <c r="J174" i="2"/>
  <c r="J293" i="2"/>
  <c r="J124" i="2"/>
  <c r="J218" i="2"/>
  <c r="BK117" i="2"/>
  <c r="BK248" i="2"/>
  <c r="J212" i="2"/>
  <c r="BK174" i="2"/>
  <c r="BK225" i="2"/>
  <c r="BK124" i="2"/>
  <c r="BK168" i="2"/>
  <c r="J164" i="2"/>
  <c r="J205" i="2"/>
  <c r="BK212" i="2"/>
  <c r="BK217" i="2"/>
  <c r="J168" i="2"/>
  <c r="J317" i="2"/>
  <c r="BK143" i="2"/>
  <c r="J107" i="2"/>
  <c r="J221" i="2"/>
  <c r="J157" i="2"/>
  <c r="J89" i="2"/>
  <c r="BK201" i="2"/>
  <c r="AS54" i="1"/>
  <c r="BK316" i="2"/>
  <c r="BK293" i="2"/>
  <c r="J217" i="2"/>
  <c r="J142" i="2"/>
  <c r="BK307" i="2"/>
  <c r="BK245" i="2"/>
  <c r="J117" i="2"/>
  <c r="BK184" i="2"/>
  <c r="BK238" i="2"/>
  <c r="BK164" i="2"/>
  <c r="J178" i="2"/>
  <c r="BK142" i="2"/>
  <c r="J245" i="2"/>
  <c r="BK114" i="2"/>
  <c r="J95" i="2"/>
  <c r="BK195" i="2"/>
  <c r="BK314" i="2"/>
  <c r="BK178" i="2"/>
  <c r="BK107" i="2"/>
  <c r="BK218" i="2"/>
  <c r="J184" i="2"/>
  <c r="BK135" i="2"/>
  <c r="BK255" i="2"/>
  <c r="BK109" i="2"/>
  <c r="BK205" i="2"/>
  <c r="BK317" i="2"/>
  <c r="BK221" i="2"/>
  <c r="J112" i="2"/>
  <c r="J195" i="2"/>
  <c r="J109" i="2"/>
  <c r="BK263" i="2"/>
  <c r="BK234" i="2"/>
  <c r="J255" i="2"/>
  <c r="BK300" i="2"/>
  <c r="BK230" i="2"/>
  <c r="J143" i="2"/>
  <c r="J300" i="2"/>
  <c r="J238" i="2"/>
  <c r="J135" i="2"/>
  <c r="J102" i="2"/>
  <c r="P94" i="2" l="1"/>
  <c r="R292" i="2"/>
  <c r="T247" i="2"/>
  <c r="P292" i="2"/>
  <c r="P106" i="2"/>
  <c r="P87" i="2" s="1"/>
  <c r="BK292" i="2"/>
  <c r="J292" i="2" s="1"/>
  <c r="J65" i="2" s="1"/>
  <c r="R220" i="2"/>
  <c r="P247" i="2"/>
  <c r="T220" i="2"/>
  <c r="R247" i="2"/>
  <c r="R106" i="2"/>
  <c r="R87" i="2"/>
  <c r="T292" i="2"/>
  <c r="P220" i="2"/>
  <c r="P123" i="2"/>
  <c r="P122" i="2" s="1"/>
  <c r="BK247" i="2"/>
  <c r="J247" i="2" s="1"/>
  <c r="J64" i="2" s="1"/>
  <c r="BK315" i="2"/>
  <c r="BK312" i="2" s="1"/>
  <c r="J312" i="2" s="1"/>
  <c r="J66" i="2" s="1"/>
  <c r="T106" i="2"/>
  <c r="T87" i="2" s="1"/>
  <c r="BK123" i="2"/>
  <c r="P315" i="2"/>
  <c r="P312" i="2" s="1"/>
  <c r="T123" i="2"/>
  <c r="R315" i="2"/>
  <c r="R312" i="2" s="1"/>
  <c r="BK106" i="2"/>
  <c r="J106" i="2" s="1"/>
  <c r="J59" i="2" s="1"/>
  <c r="T315" i="2"/>
  <c r="T312" i="2" s="1"/>
  <c r="R123" i="2"/>
  <c r="R122" i="2" s="1"/>
  <c r="BK220" i="2"/>
  <c r="J220" i="2"/>
  <c r="J63" i="2"/>
  <c r="BK313" i="2"/>
  <c r="F51" i="2"/>
  <c r="BE129" i="2"/>
  <c r="BE234" i="2"/>
  <c r="BE248" i="2"/>
  <c r="BE281" i="2"/>
  <c r="BE300" i="2"/>
  <c r="BE317" i="2"/>
  <c r="BE95" i="2"/>
  <c r="BE107" i="2"/>
  <c r="BE135" i="2"/>
  <c r="BE150" i="2"/>
  <c r="BE164" i="2"/>
  <c r="BE212" i="2"/>
  <c r="BE263" i="2"/>
  <c r="BE307" i="2"/>
  <c r="BE102" i="2"/>
  <c r="BE112" i="2"/>
  <c r="BE114" i="2"/>
  <c r="BE120" i="2"/>
  <c r="BE124" i="2"/>
  <c r="BE157" i="2"/>
  <c r="BE178" i="2"/>
  <c r="BE201" i="2"/>
  <c r="BE318" i="2"/>
  <c r="BE230" i="2"/>
  <c r="BE238" i="2"/>
  <c r="BE314" i="2"/>
  <c r="BE89" i="2"/>
  <c r="BE143" i="2"/>
  <c r="BE221" i="2"/>
  <c r="BE225" i="2"/>
  <c r="BE259" i="2"/>
  <c r="BE293" i="2"/>
  <c r="BE174" i="2"/>
  <c r="BE184" i="2"/>
  <c r="BE189" i="2"/>
  <c r="BE195" i="2"/>
  <c r="BE211" i="2"/>
  <c r="BE217" i="2"/>
  <c r="BE168" i="2"/>
  <c r="BE205" i="2"/>
  <c r="BE218" i="2"/>
  <c r="BE245" i="2"/>
  <c r="BE255" i="2"/>
  <c r="BE316" i="2"/>
  <c r="BK88" i="2"/>
  <c r="J88" i="2" s="1"/>
  <c r="J57" i="2" s="1"/>
  <c r="BK94" i="2"/>
  <c r="J94" i="2" s="1"/>
  <c r="J58" i="2" s="1"/>
  <c r="BK119" i="2"/>
  <c r="J119" i="2"/>
  <c r="J60" i="2"/>
  <c r="J80" i="2"/>
  <c r="BE109" i="2"/>
  <c r="BE117" i="2"/>
  <c r="BE142" i="2"/>
  <c r="BE270" i="2"/>
  <c r="F33" i="2"/>
  <c r="BB55" i="1" s="1"/>
  <c r="BB54" i="1" s="1"/>
  <c r="AX54" i="1" s="1"/>
  <c r="F34" i="2"/>
  <c r="BC55" i="1" s="1"/>
  <c r="BC54" i="1" s="1"/>
  <c r="W32" i="1" s="1"/>
  <c r="J32" i="2"/>
  <c r="AW55" i="1" s="1"/>
  <c r="F35" i="2"/>
  <c r="BD55" i="1" s="1"/>
  <c r="BD54" i="1" s="1"/>
  <c r="W33" i="1" s="1"/>
  <c r="F32" i="2"/>
  <c r="BA55" i="1" s="1"/>
  <c r="BA54" i="1" s="1"/>
  <c r="AW54" i="1" s="1"/>
  <c r="AK30" i="1" s="1"/>
  <c r="J315" i="2" l="1"/>
  <c r="J68" i="2" s="1"/>
  <c r="BK122" i="2"/>
  <c r="J122" i="2"/>
  <c r="J61" i="2"/>
  <c r="R86" i="2"/>
  <c r="T122" i="2"/>
  <c r="T86" i="2" s="1"/>
  <c r="P86" i="2"/>
  <c r="AU55" i="1" s="1"/>
  <c r="AU54" i="1" s="1"/>
  <c r="J313" i="2"/>
  <c r="J67" i="2"/>
  <c r="BK87" i="2"/>
  <c r="J87" i="2" s="1"/>
  <c r="J56" i="2" s="1"/>
  <c r="J123" i="2"/>
  <c r="J62" i="2"/>
  <c r="AY54" i="1"/>
  <c r="F31" i="2"/>
  <c r="AZ55" i="1" s="1"/>
  <c r="AZ54" i="1" s="1"/>
  <c r="W29" i="1" s="1"/>
  <c r="W30" i="1"/>
  <c r="J31" i="2"/>
  <c r="AV55" i="1" s="1"/>
  <c r="AT55" i="1" s="1"/>
  <c r="W31" i="1"/>
  <c r="BK86" i="2" l="1"/>
  <c r="J86" i="2" s="1"/>
  <c r="J28" i="2" s="1"/>
  <c r="AG55" i="1" s="1"/>
  <c r="AG54" i="1" s="1"/>
  <c r="AK26" i="1" s="1"/>
  <c r="AV54" i="1"/>
  <c r="AK29" i="1" s="1"/>
  <c r="AN55" i="1" l="1"/>
  <c r="J37" i="2"/>
  <c r="J55" i="2"/>
  <c r="AK35" i="1"/>
  <c r="AT54" i="1"/>
  <c r="AN54" i="1" l="1"/>
</calcChain>
</file>

<file path=xl/sharedStrings.xml><?xml version="1.0" encoding="utf-8"?>
<sst xmlns="http://schemas.openxmlformats.org/spreadsheetml/2006/main" count="2924" uniqueCount="639">
  <si>
    <t>Export Komplet</t>
  </si>
  <si>
    <t>VZ</t>
  </si>
  <si>
    <t>2.0</t>
  </si>
  <si>
    <t>ZAMOK</t>
  </si>
  <si>
    <t>False</t>
  </si>
  <si>
    <t>{e7216166-3e7d-433e-b9ba-3f4e99cfa5c0}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</si>
  <si>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</si>
  <si>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</si>
  <si>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</si>
  <si>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</si>
  <si>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</si>
  <si>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</si>
  <si>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</si>
  <si>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</si>
  <si>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22_11_03_01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</si>
  <si>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</si>
  <si>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</si>
  <si>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ČNB HK - výměna svítidel - aktualizace 2026</t>
  </si>
  <si>
    <t>KSO:</t>
  </si>
  <si>
    <t/>
  </si>
  <si>
    <t>CC-CZ:</t>
  </si>
  <si>
    <t>Místo:</t>
  </si>
  <si>
    <t>Hořická ulice 1652</t>
  </si>
  <si>
    <t>Datum:</t>
  </si>
  <si>
    <t>Zadavatel:</t>
  </si>
  <si>
    <t>IČ:</t>
  </si>
  <si>
    <t>48136450</t>
  </si>
  <si>
    <t>ČNB - pobočka Hradec Králové</t>
  </si>
  <si>
    <t>DIČ:</t>
  </si>
  <si>
    <t>CZ48136450</t>
  </si>
  <si>
    <t>Účastník:</t>
  </si>
  <si>
    <t>Vyplň údaj</t>
  </si>
  <si>
    <t>Projektant:</t>
  </si>
  <si>
    <t>47469218</t>
  </si>
  <si>
    <t>ATELIÉR ZÍDKA, architektonická kancelář s.r.o.</t>
  </si>
  <si>
    <t>CZ47469218</t>
  </si>
  <si>
    <t>True</t>
  </si>
  <si>
    <t>Zpracovatel:</t>
  </si>
  <si>
    <t>Ing. Jiří Milička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</si>
  <si>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</si>
  <si>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</si>
  <si>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</si>
  <si>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</si>
  <si>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</si>
  <si>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</si>
  <si>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</si>
  <si>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</si>
  <si>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</si>
  <si>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</si>
  <si>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</si>
  <si>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</si>
  <si>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</si>
  <si>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</si>
  <si>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</si>
  <si>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</si>
  <si>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</si>
  <si>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</si>
  <si>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</si>
  <si>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</si>
  <si>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</si>
  <si>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</si>
  <si>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</si>
  <si>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</si>
  <si>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</si>
  <si>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</si>
  <si>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</si>
  <si>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</si>
  <si>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</si>
  <si>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</si>
  <si>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</si>
  <si>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</si>
  <si>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</si>
  <si>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</si>
  <si>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</si>
  <si>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</si>
  <si>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</si>
  <si>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</si>
  <si>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</si>
  <si>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</si>
  <si>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</si>
  <si>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</si>
  <si>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</si>
  <si>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</si>
  <si>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</si>
  <si>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</si>
  <si>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</si>
  <si>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</si>
  <si>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</si>
  <si>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</si>
  <si>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</si>
  <si>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</si>
  <si>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</si>
  <si>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</si>
  <si>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</si>
  <si>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741 - Elektroinstalace - silnoproud</t>
  </si>
  <si>
    <t xml:space="preserve">    763 - Konstrukce suché výstavby</t>
  </si>
  <si>
    <t xml:space="preserve">    784 - Dokončovací práce - malby a tapety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</si>
  <si>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</si>
  <si>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</si>
  <si>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</si>
  <si>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</si>
  <si>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</si>
  <si>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</si>
  <si>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</si>
  <si>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</si>
  <si>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</si>
  <si>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</si>
  <si>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</si>
  <si>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</si>
  <si>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</si>
  <si>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</si>
  <si>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</si>
  <si>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</si>
  <si>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</si>
  <si>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</si>
  <si>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</si>
  <si>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</si>
  <si>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</si>
  <si>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</si>
  <si>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</si>
  <si>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619996145</t>
  </si>
  <si>
    <t>Ochrana stavebních konstrukcí a samostatných prvků včetně pozdějšího odstranění geotextilií obalením samostatných konstrukcí a prvků</t>
  </si>
  <si>
    <t>m2</t>
  </si>
  <si>
    <t>CS ÚRS 2026 01</t>
  </si>
  <si>
    <t>4</t>
  </si>
  <si>
    <t>1966828978</t>
  </si>
  <si>
    <t>Online PSC</t>
  </si>
  <si>
    <t>https://podminky.urs.cz/item/CS_URS_2026_01/619996145</t>
  </si>
  <si>
    <t>VV</t>
  </si>
  <si>
    <t>"mč. 420/421 - ochrana podlahy"5,12*14,15</t>
  </si>
  <si>
    <t>"mč. 420/421 - ochrana klimatizace, čidel a ostatních prvků" 5,0</t>
  </si>
  <si>
    <t>Součet</t>
  </si>
  <si>
    <t>9</t>
  </si>
  <si>
    <t>Ostatní konstrukce a práce, bourání</t>
  </si>
  <si>
    <t>949101111</t>
  </si>
  <si>
    <t>Lešení pomocné pracovní pro objekty pozemních staveb pro zatížení do 150 kg/m2, o výšce lešeňové podlahy do 1,9 m</t>
  </si>
  <si>
    <t>-98391988</t>
  </si>
  <si>
    <t>https://podminky.urs.cz/item/CS_URS_2026_01/949101111</t>
  </si>
  <si>
    <t>pomocná kce (žebřík) pro montáž a demontáž svítidel</t>
  </si>
  <si>
    <t>"zapuštěná svítidla" 0,10*(10+10+12)</t>
  </si>
  <si>
    <t>"přisazená svítidla" 0,10*(20+20+36)</t>
  </si>
  <si>
    <t>"zavěšená svítidla" 0,10*(3+3+11)</t>
  </si>
  <si>
    <t>3</t>
  </si>
  <si>
    <t>952901111</t>
  </si>
  <si>
    <t>Vyčištění budov nebo objektů před předáním do užívání budov bytové nebo občanské výstavby, světlé výšky podlaží do 4 m</t>
  </si>
  <si>
    <t>1639814186</t>
  </si>
  <si>
    <t>https://podminky.urs.cz/item/CS_URS_2026_01/952901111</t>
  </si>
  <si>
    <t>997</t>
  </si>
  <si>
    <t>Přesun sutě</t>
  </si>
  <si>
    <t>997013213</t>
  </si>
  <si>
    <t>Vnitrostaveništní doprava suti a vybouraných hmot vodorovně do 50 m s naložením ručně pro budovy a haly výšky přes 9 do 12 m</t>
  </si>
  <si>
    <t>t</t>
  </si>
  <si>
    <t>1450083743</t>
  </si>
  <si>
    <t>https://podminky.urs.cz/item/CS_URS_2026_01/997013213</t>
  </si>
  <si>
    <t>5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</si>
  <si>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</si>
  <si>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</si>
  <si>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1931461767</t>
  </si>
  <si>
    <t>https://podminky.urs.cz/item/CS_URS_2026_01/997013219</t>
  </si>
  <si>
    <t>0,294*5 'Přepočtené koeficientem množství</t>
  </si>
  <si>
    <t>997013501</t>
  </si>
  <si>
    <t>Odvoz suti a vybouraných hmot na skládku nebo meziskládku se složením, na vzdálenost do 1 km</t>
  </si>
  <si>
    <t>-1532367080</t>
  </si>
  <si>
    <t>https://podminky.urs.cz/item/CS_URS_2026_01/997013501</t>
  </si>
  <si>
    <t>7</t>
  </si>
  <si>
    <t>997013509</t>
  </si>
  <si>
    <t>Odvoz suti a vybouraných hmot na skládku nebo meziskládku se složením, na vzdálenost Příplatek k ceně za každý další započatý 1 km přes 1 km</t>
  </si>
  <si>
    <t>692401506</t>
  </si>
  <si>
    <t>https://podminky.urs.cz/item/CS_URS_2026_01/997013509</t>
  </si>
  <si>
    <t>8</t>
  </si>
  <si>
    <t>997013871</t>
  </si>
  <si>
    <t>Poplatek za předání stavebního odpadu recyklačnímu zařízení směsného stavebního a demoličního zatříděného do Katalogu odpadů pod kódem 17 09 04</t>
  </si>
  <si>
    <t>958844198</t>
  </si>
  <si>
    <t>https://podminky.urs.cz/item/CS_URS_2026_01/997013871</t>
  </si>
  <si>
    <t>998</t>
  </si>
  <si>
    <t>Přesun hmot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</si>
  <si>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</si>
  <si>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</si>
  <si>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2141011398</t>
  </si>
  <si>
    <t>https://podminky.urs.cz/item/CS_URS_2026_01/998018002</t>
  </si>
  <si>
    <t>PSV</t>
  </si>
  <si>
    <t>Práce a dodávky PSV</t>
  </si>
  <si>
    <t>741</t>
  </si>
  <si>
    <t>Elektroinstalace - silnoproud</t>
  </si>
  <si>
    <t>10</t>
  </si>
  <si>
    <t>741122611</t>
  </si>
  <si>
    <t>Montáž kabelů měděných bez ukončení uložených pevně plných kulatých nebo bezhalogenových (např. CYKY, CYKFY) počtu a průřezu žil 3x1,5 až 6 mm2</t>
  </si>
  <si>
    <t>m</t>
  </si>
  <si>
    <t>16</t>
  </si>
  <si>
    <t>-1256453596</t>
  </si>
  <si>
    <t>https://podminky.urs.cz/item/CS_URS_2026_01/741122611</t>
  </si>
  <si>
    <t>mč. 420/421</t>
  </si>
  <si>
    <t>"trasování" 3,7*7+12,0*2</t>
  </si>
  <si>
    <t>11</t>
  </si>
  <si>
    <t>M</t>
  </si>
  <si>
    <t>34111030</t>
  </si>
  <si>
    <t>kabel instalační jádro Cu plné izolace PVC plášť PVC 450/750V (CYKY) 3x1,5mm2</t>
  </si>
  <si>
    <t>32</t>
  </si>
  <si>
    <t>231038150</t>
  </si>
  <si>
    <t>"kabel u svítidla" 1,0*7*2</t>
  </si>
  <si>
    <t>63,9*1,15 'Přepočtené koeficientem množství</t>
  </si>
  <si>
    <t>12</t>
  </si>
  <si>
    <t>741136051</t>
  </si>
  <si>
    <t>Propojení kabelů nebo vodičů spojkou venkovní teplem smršťovací kabelů silových ohebných bez stínění nebo pláště počtu a průřezu žil 4x1,5 až 6 mm2</t>
  </si>
  <si>
    <t>kus</t>
  </si>
  <si>
    <t>-766269624</t>
  </si>
  <si>
    <t>https://podminky.urs.cz/item/CS_URS_2026_01/741136051</t>
  </si>
  <si>
    <t>propojení kabelů u vypuštěných svítidel - zapuštěná</t>
  </si>
  <si>
    <t>"mč. 251" 4</t>
  </si>
  <si>
    <t>"mč. 342" 4</t>
  </si>
  <si>
    <t>"mč. 439" 6</t>
  </si>
  <si>
    <t>13</t>
  </si>
  <si>
    <t>35436020</t>
  </si>
  <si>
    <t>spojka kabelová smršťovaná přímé do 1kV 91ah-20-5s 5x1,5-6mm</t>
  </si>
  <si>
    <t>-2026135568</t>
  </si>
  <si>
    <t>14</t>
  </si>
  <si>
    <t>741371845</t>
  </si>
  <si>
    <t>Demontáž svítidel bez zachování funkčnosti (do suti) interiérových se standardní paticí (E27, T5, GU10) nebo integrovaným zdrojem LED přisazených, ploše nástěnných přes 0,09 do 0,36 m2</t>
  </si>
  <si>
    <t>171300279</t>
  </si>
  <si>
    <t>https://podminky.urs.cz/item/CS_URS_2026_01/741371845</t>
  </si>
  <si>
    <t>přisazení svítidla 50x50 cm - typ S1</t>
  </si>
  <si>
    <t>"mč. 246, 247, 248, 249, 250" 4+4+4+4+4</t>
  </si>
  <si>
    <t>"mč. 337, 338, 339, 340, 341" 4+4+4+4+4</t>
  </si>
  <si>
    <t>"mč. 435, 436, 437, 738, 420/421" 4+4+6+4+8</t>
  </si>
  <si>
    <t>741371853</t>
  </si>
  <si>
    <t>Demontáž svítidel bez zachování funkčnosti (do suti) interiérových se standardní paticí (E27, T5, GU10) nebo integrovaným zdrojem LED vestavných, ploše přes 0,09 do 0,36 m2</t>
  </si>
  <si>
    <t>-878398522</t>
  </si>
  <si>
    <t>https://podminky.urs.cz/item/CS_URS_2026_01/741371853</t>
  </si>
  <si>
    <t>vestavěná svítidla - typ S2</t>
  </si>
  <si>
    <t>"mč. 251" 10</t>
  </si>
  <si>
    <t>"mč. 342" 10</t>
  </si>
  <si>
    <t>"mč. 439" 12</t>
  </si>
  <si>
    <t>741371863</t>
  </si>
  <si>
    <t>Demontáž svítidel bez zachování funkčnosti (do suti) interiérových se standardní paticí (E27, T5, GU10) nebo integrovaným zdrojem LED zavěšených, ploše přes 0,09 do 0,36 m2</t>
  </si>
  <si>
    <t>613942414</t>
  </si>
  <si>
    <t>https://podminky.urs.cz/item/CS_URS_2026_01/741371863</t>
  </si>
  <si>
    <t>zavěšená svítidla - typ S3</t>
  </si>
  <si>
    <t>"mč. 246, 247, 248" 1+1+1</t>
  </si>
  <si>
    <t>"mč. 337, 338, 339" 1+1+1</t>
  </si>
  <si>
    <t>"mč. 435, 436, 437, 438, 420/421" 1+1+1+2+6</t>
  </si>
  <si>
    <t>17</t>
  </si>
  <si>
    <t>741372062</t>
  </si>
  <si>
    <t>Montáž svítidel s integrovaným zdrojem LED se zapojením vodičů interiérových přisazených stropních hranatých nebo kruhových plochy přes 0,09 do 0,36 m2</t>
  </si>
  <si>
    <t>-1121724097</t>
  </si>
  <si>
    <t>https://podminky.urs.cz/item/CS_URS_2026_01/741372062</t>
  </si>
  <si>
    <t>"přisazené svítidlo - typ E1 - 600x600x70 mm" 72</t>
  </si>
  <si>
    <t>18</t>
  </si>
  <si>
    <t>348250.R1</t>
  </si>
  <si>
    <t>svítidlo typ E1 - přisazené svítidlo LED, včetně dopravy, podrobná specifikace viz přiložené technické listy dokumentace</t>
  </si>
  <si>
    <t>-1807410117</t>
  </si>
  <si>
    <t>přisazené svítidlo 600x600x70 mm</t>
  </si>
  <si>
    <t>"mč. 435, 436, 437, 438, 420/421" 4+4+6+4+14</t>
  </si>
  <si>
    <t>19</t>
  </si>
  <si>
    <t>741372112</t>
  </si>
  <si>
    <t>Montáž svítidel s integrovaným zdrojem LED se zapojením vodičů interiérových vestavných stropních panelových hranatých nebo kruhových, plochy přes 0,09 do 0,36 m2</t>
  </si>
  <si>
    <t>1438092892</t>
  </si>
  <si>
    <t>https://podminky.urs.cz/item/CS_URS_2026_01/741372112</t>
  </si>
  <si>
    <t>"zapuštěná svítidla typ C1" 18</t>
  </si>
  <si>
    <t>20</t>
  </si>
  <si>
    <t>348250.R2</t>
  </si>
  <si>
    <t>svítidlo typ C1 - zapuštěný LED downlight, reflektor, včetně dopravy, podrobná specifikace viz přiložené technické listy dokumentace</t>
  </si>
  <si>
    <t>-383737457</t>
  </si>
  <si>
    <t>zapuštěná svítidla</t>
  </si>
  <si>
    <t>"mč. 251" 6</t>
  </si>
  <si>
    <t>"mč. 342" 6</t>
  </si>
  <si>
    <t>"mč. 439 (342)" 6</t>
  </si>
  <si>
    <t>741372151</t>
  </si>
  <si>
    <t>Montáž svítidel s integrovaným zdrojem LED se zapojením vodičů průmyslových závěsných lamp</t>
  </si>
  <si>
    <t>636263095</t>
  </si>
  <si>
    <t>https://podminky.urs.cz/item/CS_URS_2026_01/741372151</t>
  </si>
  <si>
    <t>"zavěšená svítidla - typ T1" 5</t>
  </si>
  <si>
    <t>"zavěšená svítidla - typ T2" 6</t>
  </si>
  <si>
    <t>22</t>
  </si>
  <si>
    <t>348250.R3</t>
  </si>
  <si>
    <t>svítidlo typ T1 - zavěšené svítidlo LED, závěsný set, včetně dopravy, podrobná specifikace viz přiložené technické listy dokumentace</t>
  </si>
  <si>
    <t>36420771</t>
  </si>
  <si>
    <t>zavěšená svítidla</t>
  </si>
  <si>
    <t>"mč. 247" 1</t>
  </si>
  <si>
    <t>"mč. 338" 1</t>
  </si>
  <si>
    <t>"mč. 436, 438" 1+2</t>
  </si>
  <si>
    <t>23</t>
  </si>
  <si>
    <t>348250.R4</t>
  </si>
  <si>
    <t>svítidlo typ T2 - zavěšené svítidlo LED, závěsný set, včetně dopravy, podrobná specifikace viz přiložené technické listy dokumentace</t>
  </si>
  <si>
    <t>-1535239486</t>
  </si>
  <si>
    <t>"mč. 246, 248" 1+1</t>
  </si>
  <si>
    <t>"mč. 337, 339" 1+1</t>
  </si>
  <si>
    <t>"mč. 435, 437" 1+1</t>
  </si>
  <si>
    <t>24</t>
  </si>
  <si>
    <t>953943121</t>
  </si>
  <si>
    <t>Osazování drobných kovových předmětů výrobků ostatních jinde neuvedených do betonu se zajištěním polohy k bednění či k výztuži před zabetonováním hmotnosti do 1 kg/kus</t>
  </si>
  <si>
    <t>-1755010345</t>
  </si>
  <si>
    <t>https://podminky.urs.cz/item/CS_URS_2026_01/953943121</t>
  </si>
  <si>
    <t>"ovladač" 15</t>
  </si>
  <si>
    <t>25</t>
  </si>
  <si>
    <t>348250.R5</t>
  </si>
  <si>
    <t>systémový bezdrátový ovládací prvek pro svítidla, 4 tlačítkový, vlastní baterie, bílý, včetně systémového montážního prvku na stěnu s magnety, včetně dopravy, podrobná specifikace viz přiložené technické listy dokumentace</t>
  </si>
  <si>
    <t>165978490</t>
  </si>
  <si>
    <t>ovladač</t>
  </si>
  <si>
    <t>"mč. 246, 247, 248, 249, 250"1+1+1+1+1</t>
  </si>
  <si>
    <t>"mč. 337, 338, 339, 340, 341" 1+1+1+1+1</t>
  </si>
  <si>
    <t>"mč. 435, 436, 437, 438, 420/421" 1+1+1+1+1</t>
  </si>
  <si>
    <t>26</t>
  </si>
  <si>
    <t>741999.R1</t>
  </si>
  <si>
    <t xml:space="preserve">programování bezdrátového ovládání osvětlení (svítidel a spínacího prvku), včetně přípravy aplikace přes mobilní telefon </t>
  </si>
  <si>
    <t>125684700</t>
  </si>
  <si>
    <t>27</t>
  </si>
  <si>
    <t>741999.R2</t>
  </si>
  <si>
    <t>recyklační poplatky - nová svítidla</t>
  </si>
  <si>
    <t>-1979105336</t>
  </si>
  <si>
    <t>"přisazené svítidlo 600x600x70 mm" 72</t>
  </si>
  <si>
    <t>"zapuštěná svítidla" 18</t>
  </si>
  <si>
    <t>"zavěšená svítidla" 11</t>
  </si>
  <si>
    <t>28</t>
  </si>
  <si>
    <t>741999.R3</t>
  </si>
  <si>
    <t>podružný materiál</t>
  </si>
  <si>
    <t>-958357653</t>
  </si>
  <si>
    <t>29</t>
  </si>
  <si>
    <t>998741122</t>
  </si>
  <si>
    <t>Přesun hmot pro silnoproud stanovený z hmotnosti přesunovaného materiálu vodorovná dopravní vzdálenost do 50 m ruční (bez užití mechanizace) v objektech výšky přes 6 do 12 m</t>
  </si>
  <si>
    <t>1929096384</t>
  </si>
  <si>
    <t>https://podminky.urs.cz/item/CS_URS_2026_01/998741122</t>
  </si>
  <si>
    <t>763</t>
  </si>
  <si>
    <t>Konstrukce suché výstavby</t>
  </si>
  <si>
    <t>30</t>
  </si>
  <si>
    <t>763121211</t>
  </si>
  <si>
    <t>Stěna předsazená ze sádrokartonových desek bez nosné konstrukce jednoduše opláštěná deskou standardní A tl. 12,5 mm, lepenou celoplošně</t>
  </si>
  <si>
    <t>-1502531842</t>
  </si>
  <si>
    <t>https://podminky.urs.cz/item/CS_URS_2026_01/763121211</t>
  </si>
  <si>
    <t>"mč. 420/421 - rozsah nového podhledu" 3,2*12,75</t>
  </si>
  <si>
    <t>31</t>
  </si>
  <si>
    <t>763131765</t>
  </si>
  <si>
    <t>Podhled ze sádrokartonových desek Příplatek k cenám za výšku zavěšení přes 0,5 do 1,0 m</t>
  </si>
  <si>
    <t>-89857056</t>
  </si>
  <si>
    <t>https://podminky.urs.cz/item/CS_URS_2026_01/763131765</t>
  </si>
  <si>
    <t>příplatek za strop a sádrování kabelů</t>
  </si>
  <si>
    <t>763131771</t>
  </si>
  <si>
    <t>Podhled ze sádrokartonových desek Příplatek k cenám za rovinnost kvality speciální tmelení kvality Q3</t>
  </si>
  <si>
    <t>61034680</t>
  </si>
  <si>
    <t>https://podminky.urs.cz/item/CS_URS_2026_01/763131771</t>
  </si>
  <si>
    <t>33</t>
  </si>
  <si>
    <t>19416000</t>
  </si>
  <si>
    <t>profil ukončovací Al 13x23mm</t>
  </si>
  <si>
    <t>1647790271</t>
  </si>
  <si>
    <t>"mč. 420/421 - rozsah nového podhledu" (3,2+12,75)*2</t>
  </si>
  <si>
    <t>31,9*1,1 'Přepočtené koeficientem množství</t>
  </si>
  <si>
    <t>34</t>
  </si>
  <si>
    <t>763132911</t>
  </si>
  <si>
    <t>Vyspravení sádrokartonových podhledů nebo podkroví plochy jednotlivě přes 0,02 do 0,10 m2 desek všech typů</t>
  </si>
  <si>
    <t>-2012953574</t>
  </si>
  <si>
    <t>https://podminky.urs.cz/item/CS_URS_2026_01/763132911</t>
  </si>
  <si>
    <t>oprava po vypuštěných svítidlech - zapuštěná</t>
  </si>
  <si>
    <t>35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</si>
  <si>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</si>
  <si>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</si>
  <si>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1625673292</t>
  </si>
  <si>
    <t>https://podminky.urs.cz/item/CS_URS_2026_01/998763332</t>
  </si>
  <si>
    <t>784</t>
  </si>
  <si>
    <t>Dokončovací práce - malby a tapety</t>
  </si>
  <si>
    <t>36</t>
  </si>
  <si>
    <t>784111021</t>
  </si>
  <si>
    <t>Obroušení podkladu stěrky v místnostech výšky do 3,80 m</t>
  </si>
  <si>
    <t>1319166577</t>
  </si>
  <si>
    <t>https://podminky.urs.cz/item/CS_URS_2026_01/784111021</t>
  </si>
  <si>
    <t>oprava podkladu původních svítidel - 0,25 m2/kus</t>
  </si>
  <si>
    <t>"zapuštěná svítidla" 0,25*(10+10+12-4-4-6)</t>
  </si>
  <si>
    <t>"přisazená svítidla" 0,25*(20+20+26)</t>
  </si>
  <si>
    <t>"zavěšená svítidla" 0,25*(3+3+11)</t>
  </si>
  <si>
    <t>37</t>
  </si>
  <si>
    <t>784121001</t>
  </si>
  <si>
    <t>Oškrabání malby v místnostech výšky do 3,80 m</t>
  </si>
  <si>
    <t>-911578354</t>
  </si>
  <si>
    <t>https://podminky.urs.cz/item/CS_URS_2026_01/784121001</t>
  </si>
  <si>
    <t>"mč. 420/421 - zozsah nového podhledu" 3,2*12,75</t>
  </si>
  <si>
    <t>38</t>
  </si>
  <si>
    <t>784121011</t>
  </si>
  <si>
    <t>Rozmývání podkladu po oškrabání malby v místnostech výšky do 3,80 m</t>
  </si>
  <si>
    <t>1216449176</t>
  </si>
  <si>
    <t>https://podminky.urs.cz/item/CS_URS_2026_01/784121011</t>
  </si>
  <si>
    <t>39</t>
  </si>
  <si>
    <t>784161401</t>
  </si>
  <si>
    <t>Celoplošné vyrovnání podkladu sádrovou stěrkou, tloušťky do 3 mm vyhlazením v místnostech výšky do 3,80 m</t>
  </si>
  <si>
    <t>511833469</t>
  </si>
  <si>
    <t>https://podminky.urs.cz/item/CS_URS_2026_01/784161401</t>
  </si>
  <si>
    <t>40</t>
  </si>
  <si>
    <t>784181121</t>
  </si>
  <si>
    <t>Penetrace podkladu jednonásobná hloubková akrylátová bezbarvá v místnostech výšky do 3,80 m</t>
  </si>
  <si>
    <t>1028384519</t>
  </si>
  <si>
    <t>https://podminky.urs.cz/item/CS_URS_2026_01/784181121</t>
  </si>
  <si>
    <t>oprava podkladu původních svítidel - 1,0 m2/kus</t>
  </si>
  <si>
    <t>"zapuštěná svítidla" 1,0*(10+10+12)</t>
  </si>
  <si>
    <t>"přisazená svítidla" 1,0*(20+20+26)</t>
  </si>
  <si>
    <t>"zavěšená svítidla" 1,0*(3+3+11)</t>
  </si>
  <si>
    <t>Mezisoučet</t>
  </si>
  <si>
    <t>plošná výmalba</t>
  </si>
  <si>
    <t>41</t>
  </si>
  <si>
    <t>784221101</t>
  </si>
  <si>
    <t>Malby z malířských směsí otěruvzdorných za sucha dvojnásobné, bílé za sucha otěruvzdorné dobře v místnostech výšky do 3,80 m</t>
  </si>
  <si>
    <t>1633062978</t>
  </si>
  <si>
    <t>https://podminky.urs.cz/item/CS_URS_2026_01/784221101</t>
  </si>
  <si>
    <t>HZS</t>
  </si>
  <si>
    <t>Hodinové zúčtovací sazby</t>
  </si>
  <si>
    <t>42</t>
  </si>
  <si>
    <t>HZS2231</t>
  </si>
  <si>
    <t>Hodinové zúčtovací sazby profesí PSV provádění stavebních instalací elektrikář</t>
  </si>
  <si>
    <t>hod</t>
  </si>
  <si>
    <t>512</t>
  </si>
  <si>
    <t>-1072325090</t>
  </si>
  <si>
    <t>https://podminky.urs.cz/item/CS_URS_2026_01/HZS2231</t>
  </si>
  <si>
    <t>"zabezpečení pracoviště" 5</t>
  </si>
  <si>
    <t>" prověření zapojení a odpojení od sítě NN - zavěšených svítidel v mč. 420/421" 5</t>
  </si>
  <si>
    <t>"rozměření osazení nových svítidel - mč. 420/421" 3</t>
  </si>
  <si>
    <t>"demontáž rozvodu svítidel a zalištování - mč. 420/421" 3</t>
  </si>
  <si>
    <t>43</t>
  </si>
  <si>
    <t>HZS2492</t>
  </si>
  <si>
    <t>Hodinové zúčtovací sazby profesí PSV zednické výpomoci a pomocné práce PSV pomocný dělník PSV</t>
  </si>
  <si>
    <t>-1028407325</t>
  </si>
  <si>
    <t>https://podminky.urs.cz/item/CS_URS_2026_01/HZS2492</t>
  </si>
  <si>
    <t>"mč. 420/421 - odpojení a přenesení stolů a vnitřního vybavení" 6</t>
  </si>
  <si>
    <t>"mč. 420/421 - ochrana prvků klimatizace čidel a ostatních prvků" 2</t>
  </si>
  <si>
    <t>"mč. 420/421 - zpětná montáž a přenesení stolů a vnitřního vybavení" 6</t>
  </si>
  <si>
    <t>"mč. 420/421 - odstranění ochrany prvků klimatizace čidel a ostatních prvků" 1</t>
  </si>
  <si>
    <t>44</t>
  </si>
  <si>
    <t>HZS4211</t>
  </si>
  <si>
    <t>Hodinové zúčtovací sazby ostatních profesí revizní a kontrolní činnost revizní technik</t>
  </si>
  <si>
    <t>-1121065743</t>
  </si>
  <si>
    <t>https://podminky.urs.cz/item/CS_URS_2026_01/HZS4211</t>
  </si>
  <si>
    <t>"spolupráce s revizním technikem" 5</t>
  </si>
  <si>
    <t>"revizní technik + revizní zpráva" 20</t>
  </si>
  <si>
    <t>VRN</t>
  </si>
  <si>
    <t>Vedlejší rozpočtové náklady</t>
  </si>
  <si>
    <t>VRN1</t>
  </si>
  <si>
    <t>Průzkumné, zeměměřičské a projektové práce</t>
  </si>
  <si>
    <t>45</t>
  </si>
  <si>
    <t>011464000.E1</t>
  </si>
  <si>
    <t>Autorizované měření osvětlenosti</t>
  </si>
  <si>
    <t>kpl</t>
  </si>
  <si>
    <t>1024</t>
  </si>
  <si>
    <t>1651344088</t>
  </si>
  <si>
    <t>VRN9</t>
  </si>
  <si>
    <t>Ostatní náklady</t>
  </si>
  <si>
    <t>46</t>
  </si>
  <si>
    <t>092002000_Z1</t>
  </si>
  <si>
    <t>Hodinová sazba za mimozáruční opravy</t>
  </si>
  <si>
    <t>-1417445032</t>
  </si>
  <si>
    <t>47</t>
  </si>
  <si>
    <t>092002000_Z2</t>
  </si>
  <si>
    <t>Výjezd k provedení mimozáruční opravy</t>
  </si>
  <si>
    <t>1190735725</t>
  </si>
  <si>
    <t>48</t>
  </si>
  <si>
    <t>092203000.Š1</t>
  </si>
  <si>
    <t>Zaškolení obsluhy</t>
  </si>
  <si>
    <t>-1486240913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</si>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</sst>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6_01/741371853" TargetMode="External"/><Relationship Id="rId18" Type="http://schemas.openxmlformats.org/officeDocument/2006/relationships/hyperlink" Target="https://podminky.urs.cz/item/CS_URS_2026_01/953943121" TargetMode="External"/><Relationship Id="rId26" Type="http://schemas.openxmlformats.org/officeDocument/2006/relationships/hyperlink" Target="https://podminky.urs.cz/item/CS_URS_2026_01/784121001" TargetMode="External"/><Relationship Id="rId3" Type="http://schemas.openxmlformats.org/officeDocument/2006/relationships/hyperlink" Target="https://podminky.urs.cz/item/CS_URS_2026_01/952901111" TargetMode="External"/><Relationship Id="rId21" Type="http://schemas.openxmlformats.org/officeDocument/2006/relationships/hyperlink" Target="https://podminky.urs.cz/item/CS_URS_2026_01/763131765" TargetMode="External"/><Relationship Id="rId34" Type="http://schemas.openxmlformats.org/officeDocument/2006/relationships/drawing" Target="../drawings/drawing2.xml"/><Relationship Id="rId7" Type="http://schemas.openxmlformats.org/officeDocument/2006/relationships/hyperlink" Target="https://podminky.urs.cz/item/CS_URS_2026_01/997013509" TargetMode="External"/><Relationship Id="rId12" Type="http://schemas.openxmlformats.org/officeDocument/2006/relationships/hyperlink" Target="https://podminky.urs.cz/item/CS_URS_2026_01/741371845" TargetMode="External"/><Relationship Id="rId17" Type="http://schemas.openxmlformats.org/officeDocument/2006/relationships/hyperlink" Target="https://podminky.urs.cz/item/CS_URS_2026_01/741372151" TargetMode="External"/><Relationship Id="rId25" Type="http://schemas.openxmlformats.org/officeDocument/2006/relationships/hyperlink" Target="https://podminky.urs.cz/item/CS_URS_2026_01/784111021" TargetMode="External"/><Relationship Id="rId33" Type="http://schemas.openxmlformats.org/officeDocument/2006/relationships/hyperlink" Target="https://podminky.urs.cz/item/CS_URS_2026_01/HZS4211" TargetMode="External"/><Relationship Id="rId2" Type="http://schemas.openxmlformats.org/officeDocument/2006/relationships/hyperlink" Target="https://podminky.urs.cz/item/CS_URS_2026_01/949101111" TargetMode="External"/><Relationship Id="rId16" Type="http://schemas.openxmlformats.org/officeDocument/2006/relationships/hyperlink" Target="https://podminky.urs.cz/item/CS_URS_2026_01/741372112" TargetMode="External"/><Relationship Id="rId20" Type="http://schemas.openxmlformats.org/officeDocument/2006/relationships/hyperlink" Target="https://podminky.urs.cz/item/CS_URS_2026_01/763121211" TargetMode="External"/><Relationship Id="rId29" Type="http://schemas.openxmlformats.org/officeDocument/2006/relationships/hyperlink" Target="https://podminky.urs.cz/item/CS_URS_2026_01/784181121" TargetMode="External"/><Relationship Id="rId1" Type="http://schemas.openxmlformats.org/officeDocument/2006/relationships/hyperlink" Target="https://podminky.urs.cz/item/CS_URS_2026_01/619996145" TargetMode="External"/><Relationship Id="rId6" Type="http://schemas.openxmlformats.org/officeDocument/2006/relationships/hyperlink" Target="https://podminky.urs.cz/item/CS_URS_2026_01/997013501" TargetMode="External"/><Relationship Id="rId11" Type="http://schemas.openxmlformats.org/officeDocument/2006/relationships/hyperlink" Target="https://podminky.urs.cz/item/CS_URS_2026_01/741136051" TargetMode="External"/><Relationship Id="rId24" Type="http://schemas.openxmlformats.org/officeDocument/2006/relationships/hyperlink" Target="https://podminky.urs.cz/item/CS_URS_2026_01/998763332" TargetMode="External"/><Relationship Id="rId32" Type="http://schemas.openxmlformats.org/officeDocument/2006/relationships/hyperlink" Target="https://podminky.urs.cz/item/CS_URS_2026_01/HZS2492" TargetMode="External"/><Relationship Id="rId5" Type="http://schemas.openxmlformats.org/officeDocument/2006/relationships/hyperlink" Target="https://podminky.urs.cz/item/CS_URS_2026_01/997013219" TargetMode="External"/><Relationship Id="rId15" Type="http://schemas.openxmlformats.org/officeDocument/2006/relationships/hyperlink" Target="https://podminky.urs.cz/item/CS_URS_2026_01/741372062" TargetMode="External"/><Relationship Id="rId23" Type="http://schemas.openxmlformats.org/officeDocument/2006/relationships/hyperlink" Target="https://podminky.urs.cz/item/CS_URS_2026_01/763132911" TargetMode="External"/><Relationship Id="rId28" Type="http://schemas.openxmlformats.org/officeDocument/2006/relationships/hyperlink" Target="https://podminky.urs.cz/item/CS_URS_2026_01/784161401" TargetMode="External"/><Relationship Id="rId10" Type="http://schemas.openxmlformats.org/officeDocument/2006/relationships/hyperlink" Target="https://podminky.urs.cz/item/CS_URS_2026_01/741122611" TargetMode="External"/><Relationship Id="rId19" Type="http://schemas.openxmlformats.org/officeDocument/2006/relationships/hyperlink" Target="https://podminky.urs.cz/item/CS_URS_2026_01/998741122" TargetMode="External"/><Relationship Id="rId31" Type="http://schemas.openxmlformats.org/officeDocument/2006/relationships/hyperlink" Target="https://podminky.urs.cz/item/CS_URS_2026_01/HZS2231" TargetMode="External"/><Relationship Id="rId4" Type="http://schemas.openxmlformats.org/officeDocument/2006/relationships/hyperlink" Target="https://podminky.urs.cz/item/CS_URS_2026_01/997013213" TargetMode="External"/><Relationship Id="rId9" Type="http://schemas.openxmlformats.org/officeDocument/2006/relationships/hyperlink" Target="https://podminky.urs.cz/item/CS_URS_2026_01/998018002" TargetMode="External"/><Relationship Id="rId14" Type="http://schemas.openxmlformats.org/officeDocument/2006/relationships/hyperlink" Target="https://podminky.urs.cz/item/CS_URS_2026_01/741371863" TargetMode="External"/><Relationship Id="rId22" Type="http://schemas.openxmlformats.org/officeDocument/2006/relationships/hyperlink" Target="https://podminky.urs.cz/item/CS_URS_2026_01/763131771" TargetMode="External"/><Relationship Id="rId27" Type="http://schemas.openxmlformats.org/officeDocument/2006/relationships/hyperlink" Target="https://podminky.urs.cz/item/CS_URS_2026_01/784121011" TargetMode="External"/><Relationship Id="rId30" Type="http://schemas.openxmlformats.org/officeDocument/2006/relationships/hyperlink" Target="https://podminky.urs.cz/item/CS_URS_2026_01/784221101" TargetMode="External"/><Relationship Id="rId8" Type="http://schemas.openxmlformats.org/officeDocument/2006/relationships/hyperlink" Target="https://podminky.urs.cz/item/CS_URS_2026_01/99701387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opLeftCell="A53" workbookViewId="0">
      <selection activeCell="AN13" sqref="AN1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72" t="s">
        <v>14</v>
      </c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R5" s="21"/>
      <c r="BE5" s="277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80" t="s">
        <v>17</v>
      </c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R6" s="21"/>
      <c r="BE6" s="278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78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/>
      <c r="AR8" s="21"/>
      <c r="BE8" s="278"/>
      <c r="BS8" s="18" t="s">
        <v>6</v>
      </c>
    </row>
    <row r="9" spans="1:74" ht="14.45" customHeight="1">
      <c r="B9" s="21"/>
      <c r="AR9" s="21"/>
      <c r="BE9" s="278"/>
      <c r="BS9" s="18" t="s">
        <v>6</v>
      </c>
    </row>
    <row r="10" spans="1:74" ht="12" customHeight="1">
      <c r="B10" s="21"/>
      <c r="D10" s="28" t="s">
        <v>24</v>
      </c>
      <c r="AK10" s="28" t="s">
        <v>25</v>
      </c>
      <c r="AN10" s="26" t="s">
        <v>26</v>
      </c>
      <c r="AR10" s="21"/>
      <c r="BE10" s="278"/>
      <c r="BS10" s="18" t="s">
        <v>6</v>
      </c>
    </row>
    <row r="11" spans="1:74" ht="18.399999999999999" customHeight="1">
      <c r="B11" s="21"/>
      <c r="E11" s="26" t="s">
        <v>27</v>
      </c>
      <c r="AK11" s="28" t="s">
        <v>28</v>
      </c>
      <c r="AN11" s="26" t="s">
        <v>29</v>
      </c>
      <c r="AR11" s="21"/>
      <c r="BE11" s="278"/>
      <c r="BS11" s="18" t="s">
        <v>6</v>
      </c>
    </row>
    <row r="12" spans="1:74" ht="6.95" customHeight="1">
      <c r="B12" s="21"/>
      <c r="AR12" s="21"/>
      <c r="BE12" s="278"/>
      <c r="BS12" s="18" t="s">
        <v>6</v>
      </c>
    </row>
    <row r="13" spans="1:74" ht="12" customHeight="1">
      <c r="B13" s="21"/>
      <c r="D13" s="28" t="s">
        <v>30</v>
      </c>
      <c r="AK13" s="28" t="s">
        <v>25</v>
      </c>
      <c r="AN13" s="30" t="s">
        <v>31</v>
      </c>
      <c r="AR13" s="21"/>
      <c r="BE13" s="278"/>
      <c r="BS13" s="18" t="s">
        <v>6</v>
      </c>
    </row>
    <row r="14" spans="1:74" ht="12.75">
      <c r="B14" s="21"/>
      <c r="E14" s="281" t="s">
        <v>31</v>
      </c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" t="s">
        <v>28</v>
      </c>
      <c r="AN14" s="30" t="s">
        <v>31</v>
      </c>
      <c r="AR14" s="21"/>
      <c r="BE14" s="278"/>
      <c r="BS14" s="18" t="s">
        <v>6</v>
      </c>
    </row>
    <row r="15" spans="1:74" ht="6.95" customHeight="1">
      <c r="B15" s="21"/>
      <c r="AR15" s="21"/>
      <c r="BE15" s="278"/>
      <c r="BS15" s="18" t="s">
        <v>4</v>
      </c>
    </row>
    <row r="16" spans="1:74" ht="12" customHeight="1">
      <c r="B16" s="21"/>
      <c r="D16" s="28" t="s">
        <v>32</v>
      </c>
      <c r="AK16" s="28" t="s">
        <v>25</v>
      </c>
      <c r="AN16" s="26" t="s">
        <v>33</v>
      </c>
      <c r="AR16" s="21"/>
      <c r="BE16" s="278"/>
      <c r="BS16" s="18" t="s">
        <v>4</v>
      </c>
    </row>
    <row r="17" spans="2:71" ht="18.399999999999999" customHeight="1">
      <c r="B17" s="21"/>
      <c r="E17" s="26" t="s">
        <v>34</v>
      </c>
      <c r="AK17" s="28" t="s">
        <v>28</v>
      </c>
      <c r="AN17" s="26" t="s">
        <v>35</v>
      </c>
      <c r="AR17" s="21"/>
      <c r="BE17" s="278"/>
      <c r="BS17" s="18" t="s">
        <v>36</v>
      </c>
    </row>
    <row r="18" spans="2:71" ht="6.95" customHeight="1">
      <c r="B18" s="21"/>
      <c r="AR18" s="21"/>
      <c r="BE18" s="278"/>
      <c r="BS18" s="18" t="s">
        <v>6</v>
      </c>
    </row>
    <row r="19" spans="2:71" ht="12" customHeight="1">
      <c r="B19" s="21"/>
      <c r="D19" s="28" t="s">
        <v>37</v>
      </c>
      <c r="AK19" s="28" t="s">
        <v>25</v>
      </c>
      <c r="AN19" s="26" t="s">
        <v>33</v>
      </c>
      <c r="AR19" s="21"/>
      <c r="BE19" s="278"/>
      <c r="BS19" s="18" t="s">
        <v>6</v>
      </c>
    </row>
    <row r="20" spans="2:71" ht="18.399999999999999" customHeight="1">
      <c r="B20" s="21"/>
      <c r="E20" s="26" t="s">
        <v>38</v>
      </c>
      <c r="AK20" s="28" t="s">
        <v>28</v>
      </c>
      <c r="AN20" s="26" t="s">
        <v>35</v>
      </c>
      <c r="AR20" s="21"/>
      <c r="BE20" s="278"/>
      <c r="BS20" s="18" t="s">
        <v>4</v>
      </c>
    </row>
    <row r="21" spans="2:71" ht="6.95" customHeight="1">
      <c r="B21" s="21"/>
      <c r="AR21" s="21"/>
      <c r="BE21" s="278"/>
    </row>
    <row r="22" spans="2:71" ht="12" customHeight="1">
      <c r="B22" s="21"/>
      <c r="D22" s="28" t="s">
        <v>39</v>
      </c>
      <c r="AR22" s="21"/>
      <c r="BE22" s="278"/>
    </row>
    <row r="23" spans="2:71" ht="47.25" customHeight="1">
      <c r="B23" s="21"/>
      <c r="E23" s="273" t="s">
        <v>40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R23" s="21"/>
      <c r="BE23" s="278"/>
    </row>
    <row r="24" spans="2:71" ht="6.95" customHeight="1">
      <c r="B24" s="21"/>
      <c r="AR24" s="21"/>
      <c r="BE24" s="278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78"/>
    </row>
    <row r="26" spans="2:71" s="1" customFormat="1" ht="25.9" customHeight="1">
      <c r="B26" s="33"/>
      <c r="D26" s="34" t="s">
        <v>41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83">
        <f>ROUND(AG54,2)</f>
        <v>0</v>
      </c>
      <c r="AL26" s="284"/>
      <c r="AM26" s="284"/>
      <c r="AN26" s="284"/>
      <c r="AO26" s="284"/>
      <c r="AR26" s="33"/>
      <c r="BE26" s="278"/>
    </row>
    <row r="27" spans="2:71" s="1" customFormat="1" ht="6.95" customHeight="1">
      <c r="B27" s="33"/>
      <c r="AR27" s="33"/>
      <c r="BE27" s="278"/>
    </row>
    <row r="28" spans="2:71" s="1" customFormat="1" ht="12.75">
      <c r="B28" s="33"/>
      <c r="L28" s="285" t="s">
        <v>42</v>
      </c>
      <c r="M28" s="285"/>
      <c r="N28" s="285"/>
      <c r="O28" s="285"/>
      <c r="P28" s="285"/>
      <c r="W28" s="285" t="s">
        <v>43</v>
      </c>
      <c r="X28" s="285"/>
      <c r="Y28" s="285"/>
      <c r="Z28" s="285"/>
      <c r="AA28" s="285"/>
      <c r="AB28" s="285"/>
      <c r="AC28" s="285"/>
      <c r="AD28" s="285"/>
      <c r="AE28" s="285"/>
      <c r="AK28" s="285" t="s">
        <v>44</v>
      </c>
      <c r="AL28" s="285"/>
      <c r="AM28" s="285"/>
      <c r="AN28" s="285"/>
      <c r="AO28" s="285"/>
      <c r="AR28" s="33"/>
      <c r="BE28" s="278"/>
    </row>
    <row r="29" spans="2:71" s="2" customFormat="1" ht="14.45" customHeight="1">
      <c r="B29" s="36"/>
      <c r="D29" s="28" t="s">
        <v>45</v>
      </c>
      <c r="F29" s="28" t="s">
        <v>46</v>
      </c>
      <c r="L29" s="276">
        <v>0.21</v>
      </c>
      <c r="M29" s="275"/>
      <c r="N29" s="275"/>
      <c r="O29" s="275"/>
      <c r="P29" s="275"/>
      <c r="W29" s="274">
        <f>ROUND(AZ54,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ROUND(AV54, 2)</f>
        <v>0</v>
      </c>
      <c r="AL29" s="275"/>
      <c r="AM29" s="275"/>
      <c r="AN29" s="275"/>
      <c r="AO29" s="275"/>
      <c r="AR29" s="36"/>
      <c r="BE29" s="279"/>
    </row>
    <row r="30" spans="2:71" s="2" customFormat="1" ht="14.45" customHeight="1">
      <c r="B30" s="36"/>
      <c r="F30" s="28" t="s">
        <v>47</v>
      </c>
      <c r="L30" s="276">
        <v>0.15</v>
      </c>
      <c r="M30" s="275"/>
      <c r="N30" s="275"/>
      <c r="O30" s="275"/>
      <c r="P30" s="275"/>
      <c r="W30" s="274">
        <f>ROUND(BA54,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ROUND(AW54, 2)</f>
        <v>0</v>
      </c>
      <c r="AL30" s="275"/>
      <c r="AM30" s="275"/>
      <c r="AN30" s="275"/>
      <c r="AO30" s="275"/>
      <c r="AR30" s="36"/>
      <c r="BE30" s="279"/>
    </row>
    <row r="31" spans="2:71" s="2" customFormat="1" ht="14.45" hidden="1" customHeight="1">
      <c r="B31" s="36"/>
      <c r="F31" s="28" t="s">
        <v>48</v>
      </c>
      <c r="L31" s="276">
        <v>0.21</v>
      </c>
      <c r="M31" s="275"/>
      <c r="N31" s="275"/>
      <c r="O31" s="275"/>
      <c r="P31" s="275"/>
      <c r="W31" s="274">
        <f>ROUND(BB54,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6"/>
      <c r="BE31" s="279"/>
    </row>
    <row r="32" spans="2:71" s="2" customFormat="1" ht="14.45" hidden="1" customHeight="1">
      <c r="B32" s="36"/>
      <c r="F32" s="28" t="s">
        <v>49</v>
      </c>
      <c r="L32" s="276">
        <v>0.15</v>
      </c>
      <c r="M32" s="275"/>
      <c r="N32" s="275"/>
      <c r="O32" s="275"/>
      <c r="P32" s="275"/>
      <c r="W32" s="274">
        <f>ROUND(BC54,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6"/>
      <c r="BE32" s="279"/>
    </row>
    <row r="33" spans="2:44" s="2" customFormat="1" ht="14.45" hidden="1" customHeight="1">
      <c r="B33" s="36"/>
      <c r="F33" s="28" t="s">
        <v>50</v>
      </c>
      <c r="L33" s="276">
        <v>0</v>
      </c>
      <c r="M33" s="275"/>
      <c r="N33" s="275"/>
      <c r="O33" s="275"/>
      <c r="P33" s="275"/>
      <c r="W33" s="274">
        <f>ROUND(BD54,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6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7"/>
      <c r="D35" s="38" t="s">
        <v>51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52</v>
      </c>
      <c r="U35" s="39"/>
      <c r="V35" s="39"/>
      <c r="W35" s="39"/>
      <c r="X35" s="303" t="s">
        <v>53</v>
      </c>
      <c r="Y35" s="304"/>
      <c r="Z35" s="304"/>
      <c r="AA35" s="304"/>
      <c r="AB35" s="304"/>
      <c r="AC35" s="39"/>
      <c r="AD35" s="39"/>
      <c r="AE35" s="39"/>
      <c r="AF35" s="39"/>
      <c r="AG35" s="39"/>
      <c r="AH35" s="39"/>
      <c r="AI35" s="39"/>
      <c r="AJ35" s="39"/>
      <c r="AK35" s="305">
        <f>SUM(AK26:AK33)</f>
        <v>0</v>
      </c>
      <c r="AL35" s="304"/>
      <c r="AM35" s="304"/>
      <c r="AN35" s="304"/>
      <c r="AO35" s="306"/>
      <c r="AP35" s="37"/>
      <c r="AQ35" s="37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3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3"/>
    </row>
    <row r="42" spans="2:44" s="1" customFormat="1" ht="24.95" customHeight="1">
      <c r="B42" s="33"/>
      <c r="C42" s="22" t="s">
        <v>54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5"/>
      <c r="C44" s="28" t="s">
        <v>13</v>
      </c>
      <c r="L44" s="3" t="str">
        <f>K5</f>
        <v>22_11_03_01</v>
      </c>
      <c r="AR44" s="45"/>
    </row>
    <row r="45" spans="2:44" s="4" customFormat="1" ht="36.950000000000003" customHeight="1">
      <c r="B45" s="46"/>
      <c r="C45" s="47" t="s">
        <v>16</v>
      </c>
      <c r="L45" s="268" t="str">
        <f>K6</f>
        <v>ČNB HK - výměna svítidel - aktualizace 2026</v>
      </c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R45" s="46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8" t="str">
        <f>IF(K8="","",K8)</f>
        <v>Hořická ulice 1652</v>
      </c>
      <c r="AI47" s="28" t="s">
        <v>23</v>
      </c>
      <c r="AM47" s="296" t="str">
        <f>IF(AN8= "","",AN8)</f>
        <v/>
      </c>
      <c r="AN47" s="296"/>
      <c r="AR47" s="33"/>
    </row>
    <row r="48" spans="2:44" s="1" customFormat="1" ht="6.95" customHeight="1">
      <c r="B48" s="33"/>
      <c r="AR48" s="33"/>
    </row>
    <row r="49" spans="1:90" s="1" customFormat="1" ht="40.15" customHeight="1">
      <c r="B49" s="33"/>
      <c r="C49" s="28" t="s">
        <v>24</v>
      </c>
      <c r="L49" s="3" t="str">
        <f>IF(E11= "","",E11)</f>
        <v>ČNB - pobočka Hradec Králové</v>
      </c>
      <c r="AI49" s="28" t="s">
        <v>32</v>
      </c>
      <c r="AM49" s="297" t="str">
        <f>IF(E17="","",E17)</f>
        <v>ATELIÉR ZÍDKA, architektonická kancelář s.r.o.</v>
      </c>
      <c r="AN49" s="298"/>
      <c r="AO49" s="298"/>
      <c r="AP49" s="298"/>
      <c r="AR49" s="33"/>
      <c r="AS49" s="299" t="s">
        <v>55</v>
      </c>
      <c r="AT49" s="300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0" s="1" customFormat="1" ht="15.2" customHeight="1">
      <c r="B50" s="33"/>
      <c r="C50" s="28" t="s">
        <v>30</v>
      </c>
      <c r="L50" s="3" t="str">
        <f>IF(E14= "Vyplň údaj","",E14)</f>
        <v/>
      </c>
      <c r="AI50" s="28" t="s">
        <v>37</v>
      </c>
      <c r="AM50" s="297" t="str">
        <f>IF(E20="","",E20)</f>
        <v>Ing. Jiří Milička</v>
      </c>
      <c r="AN50" s="298"/>
      <c r="AO50" s="298"/>
      <c r="AP50" s="298"/>
      <c r="AR50" s="33"/>
      <c r="AS50" s="301"/>
      <c r="AT50" s="302"/>
      <c r="BD50" s="52"/>
    </row>
    <row r="51" spans="1:90" s="1" customFormat="1" ht="10.9" customHeight="1">
      <c r="B51" s="33"/>
      <c r="AR51" s="33"/>
      <c r="AS51" s="301"/>
      <c r="AT51" s="302"/>
      <c r="BD51" s="52"/>
    </row>
    <row r="52" spans="1:90" s="1" customFormat="1" ht="29.25" customHeight="1">
      <c r="B52" s="33"/>
      <c r="C52" s="291" t="s">
        <v>56</v>
      </c>
      <c r="D52" s="292"/>
      <c r="E52" s="292"/>
      <c r="F52" s="292"/>
      <c r="G52" s="292"/>
      <c r="H52" s="53"/>
      <c r="I52" s="293" t="s">
        <v>57</v>
      </c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4" t="s">
        <v>58</v>
      </c>
      <c r="AH52" s="292"/>
      <c r="AI52" s="292"/>
      <c r="AJ52" s="292"/>
      <c r="AK52" s="292"/>
      <c r="AL52" s="292"/>
      <c r="AM52" s="292"/>
      <c r="AN52" s="293" t="s">
        <v>59</v>
      </c>
      <c r="AO52" s="292"/>
      <c r="AP52" s="292"/>
      <c r="AQ52" s="54" t="s">
        <v>60</v>
      </c>
      <c r="AR52" s="33"/>
      <c r="AS52" s="55" t="s">
        <v>61</v>
      </c>
      <c r="AT52" s="56" t="s">
        <v>62</v>
      </c>
      <c r="AU52" s="56" t="s">
        <v>63</v>
      </c>
      <c r="AV52" s="56" t="s">
        <v>64</v>
      </c>
      <c r="AW52" s="56" t="s">
        <v>65</v>
      </c>
      <c r="AX52" s="56" t="s">
        <v>66</v>
      </c>
      <c r="AY52" s="56" t="s">
        <v>67</v>
      </c>
      <c r="AZ52" s="56" t="s">
        <v>68</v>
      </c>
      <c r="BA52" s="56" t="s">
        <v>69</v>
      </c>
      <c r="BB52" s="56" t="s">
        <v>70</v>
      </c>
      <c r="BC52" s="56" t="s">
        <v>71</v>
      </c>
      <c r="BD52" s="57" t="s">
        <v>72</v>
      </c>
    </row>
    <row r="53" spans="1:90" s="1" customFormat="1" ht="10.9" customHeight="1">
      <c r="B53" s="33"/>
      <c r="AR53" s="33"/>
      <c r="AS53" s="58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0" s="5" customFormat="1" ht="32.450000000000003" customHeight="1">
      <c r="B54" s="59"/>
      <c r="C54" s="60" t="s">
        <v>73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89">
        <f>ROUND(AG55,2)</f>
        <v>0</v>
      </c>
      <c r="AH54" s="289"/>
      <c r="AI54" s="289"/>
      <c r="AJ54" s="289"/>
      <c r="AK54" s="289"/>
      <c r="AL54" s="289"/>
      <c r="AM54" s="289"/>
      <c r="AN54" s="290">
        <f>SUM(AG54,AT54)</f>
        <v>0</v>
      </c>
      <c r="AO54" s="290"/>
      <c r="AP54" s="290"/>
      <c r="AQ54" s="63" t="s">
        <v>19</v>
      </c>
      <c r="AR54" s="59"/>
      <c r="AS54" s="64">
        <f>ROUND(AS55,2)</f>
        <v>0</v>
      </c>
      <c r="AT54" s="65">
        <f>ROUND(SUM(AV54:AW54),2)</f>
        <v>0</v>
      </c>
      <c r="AU54" s="66">
        <f>ROUND(AU55,5)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ROUND(AZ55,2)</f>
        <v>0</v>
      </c>
      <c r="BA54" s="65">
        <f>ROUND(BA55,2)</f>
        <v>0</v>
      </c>
      <c r="BB54" s="65">
        <f>ROUND(BB55,2)</f>
        <v>0</v>
      </c>
      <c r="BC54" s="65">
        <f>ROUND(BC55,2)</f>
        <v>0</v>
      </c>
      <c r="BD54" s="67">
        <f>ROUND(BD55,2)</f>
        <v>0</v>
      </c>
      <c r="BS54" s="68" t="s">
        <v>74</v>
      </c>
      <c r="BT54" s="68" t="s">
        <v>75</v>
      </c>
      <c r="BV54" s="68" t="s">
        <v>76</v>
      </c>
      <c r="BW54" s="68" t="s">
        <v>5</v>
      </c>
      <c r="BX54" s="68" t="s">
        <v>77</v>
      </c>
      <c r="CL54" s="68" t="s">
        <v>19</v>
      </c>
    </row>
    <row r="55" spans="1:90" s="6" customFormat="1" ht="24.75" customHeight="1">
      <c r="A55" s="69" t="s">
        <v>78</v>
      </c>
      <c r="B55" s="70"/>
      <c r="C55" s="71"/>
      <c r="D55" s="288" t="s">
        <v>14</v>
      </c>
      <c r="E55" s="288"/>
      <c r="F55" s="288"/>
      <c r="G55" s="288"/>
      <c r="H55" s="288"/>
      <c r="I55" s="72"/>
      <c r="J55" s="288" t="s">
        <v>17</v>
      </c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6">
        <f>'22_11_03_01 - ČNB HK - vý...'!J28</f>
        <v>0</v>
      </c>
      <c r="AH55" s="287"/>
      <c r="AI55" s="287"/>
      <c r="AJ55" s="287"/>
      <c r="AK55" s="287"/>
      <c r="AL55" s="287"/>
      <c r="AM55" s="287"/>
      <c r="AN55" s="286">
        <f>SUM(AG55,AT55)</f>
        <v>0</v>
      </c>
      <c r="AO55" s="287"/>
      <c r="AP55" s="287"/>
      <c r="AQ55" s="73" t="s">
        <v>79</v>
      </c>
      <c r="AR55" s="70"/>
      <c r="AS55" s="74">
        <v>0</v>
      </c>
      <c r="AT55" s="75">
        <f>ROUND(SUM(AV55:AW55),2)</f>
        <v>0</v>
      </c>
      <c r="AU55" s="76">
        <f>'22_11_03_01 - ČNB HK - vý...'!P86</f>
        <v>0</v>
      </c>
      <c r="AV55" s="75">
        <f>'22_11_03_01 - ČNB HK - vý...'!J31</f>
        <v>0</v>
      </c>
      <c r="AW55" s="75">
        <f>'22_11_03_01 - ČNB HK - vý...'!J32</f>
        <v>0</v>
      </c>
      <c r="AX55" s="75">
        <f>'22_11_03_01 - ČNB HK - vý...'!J33</f>
        <v>0</v>
      </c>
      <c r="AY55" s="75">
        <f>'22_11_03_01 - ČNB HK - vý...'!J34</f>
        <v>0</v>
      </c>
      <c r="AZ55" s="75">
        <f>'22_11_03_01 - ČNB HK - vý...'!F31</f>
        <v>0</v>
      </c>
      <c r="BA55" s="75">
        <f>'22_11_03_01 - ČNB HK - vý...'!F32</f>
        <v>0</v>
      </c>
      <c r="BB55" s="75">
        <f>'22_11_03_01 - ČNB HK - vý...'!F33</f>
        <v>0</v>
      </c>
      <c r="BC55" s="75">
        <f>'22_11_03_01 - ČNB HK - vý...'!F34</f>
        <v>0</v>
      </c>
      <c r="BD55" s="77">
        <f>'22_11_03_01 - ČNB HK - vý...'!F35</f>
        <v>0</v>
      </c>
      <c r="BT55" s="78" t="s">
        <v>80</v>
      </c>
      <c r="BU55" s="78" t="s">
        <v>81</v>
      </c>
      <c r="BV55" s="78" t="s">
        <v>76</v>
      </c>
      <c r="BW55" s="78" t="s">
        <v>5</v>
      </c>
      <c r="BX55" s="78" t="s">
        <v>77</v>
      </c>
      <c r="CL55" s="78" t="s">
        <v>19</v>
      </c>
    </row>
    <row r="56" spans="1:90" s="1" customFormat="1" ht="30" customHeight="1">
      <c r="B56" s="33"/>
      <c r="AR56" s="33"/>
    </row>
    <row r="57" spans="1:90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3"/>
    </row>
  </sheetData>
  <sheetProtection algorithmName="SHA-512" hashValue="iv0HefU4u9n0IISyKG5Fwa2QIRCqf9E87TENBo8M/f+Xftsnq8R7eKWb9bbxcWvBNkXe9mZ71va8Ax2JuvY4AQ==" saltValue="B2USnncyKHrJPdpb88nCmrdXmiE8y4pnaNyaHfZ9BprlMHLACTRFzobcJNM5dHuV7TiG4ram9Y5Evvq2hhmTs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55" location="'22_11_03_01 - ČNB HK - vý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19"/>
  <sheetViews>
    <sheetView showGridLines="0" tabSelected="1" topLeftCell="A107" workbookViewId="0">
      <selection activeCell="I89" sqref="I8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8" t="s">
        <v>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83</v>
      </c>
      <c r="L4" s="21"/>
      <c r="M4" s="79" t="s">
        <v>10</v>
      </c>
      <c r="AT4" s="18" t="s">
        <v>4</v>
      </c>
    </row>
    <row r="5" spans="2:46" ht="6.95" customHeight="1">
      <c r="B5" s="21"/>
      <c r="L5" s="21"/>
    </row>
    <row r="6" spans="2:46" s="1" customFormat="1" ht="12" customHeight="1">
      <c r="B6" s="33"/>
      <c r="D6" s="28" t="s">
        <v>16</v>
      </c>
      <c r="L6" s="33"/>
    </row>
    <row r="7" spans="2:46" s="1" customFormat="1" ht="16.5" customHeight="1">
      <c r="B7" s="33"/>
      <c r="E7" s="268" t="s">
        <v>17</v>
      </c>
      <c r="F7" s="269"/>
      <c r="G7" s="269"/>
      <c r="H7" s="269"/>
      <c r="L7" s="33"/>
    </row>
    <row r="8" spans="2:46" s="1" customFormat="1">
      <c r="B8" s="33"/>
      <c r="L8" s="33"/>
    </row>
    <row r="9" spans="2:46" s="1" customFormat="1" ht="12" customHeight="1">
      <c r="B9" s="33"/>
      <c r="D9" s="28" t="s">
        <v>18</v>
      </c>
      <c r="F9" s="26" t="s">
        <v>19</v>
      </c>
      <c r="I9" s="28" t="s">
        <v>20</v>
      </c>
      <c r="J9" s="26" t="s">
        <v>19</v>
      </c>
      <c r="L9" s="33"/>
    </row>
    <row r="10" spans="2:46" s="1" customFormat="1" ht="12" customHeight="1">
      <c r="B10" s="33"/>
      <c r="D10" s="28" t="s">
        <v>21</v>
      </c>
      <c r="F10" s="26" t="s">
        <v>22</v>
      </c>
      <c r="I10" s="28" t="s">
        <v>23</v>
      </c>
      <c r="J10" s="49">
        <f>'Rekapitulace stavby'!AN8</f>
        <v>0</v>
      </c>
      <c r="L10" s="33"/>
    </row>
    <row r="11" spans="2:46" s="1" customFormat="1" ht="10.9" customHeight="1">
      <c r="B11" s="33"/>
      <c r="L11" s="33"/>
    </row>
    <row r="12" spans="2:46" s="1" customFormat="1" ht="12" customHeight="1">
      <c r="B12" s="33"/>
      <c r="D12" s="28" t="s">
        <v>24</v>
      </c>
      <c r="I12" s="28" t="s">
        <v>25</v>
      </c>
      <c r="J12" s="26" t="s">
        <v>26</v>
      </c>
      <c r="L12" s="33"/>
    </row>
    <row r="13" spans="2:46" s="1" customFormat="1" ht="18" customHeight="1">
      <c r="B13" s="33"/>
      <c r="E13" s="26" t="s">
        <v>27</v>
      </c>
      <c r="I13" s="28" t="s">
        <v>28</v>
      </c>
      <c r="J13" s="26" t="s">
        <v>29</v>
      </c>
      <c r="L13" s="33"/>
    </row>
    <row r="14" spans="2:46" s="1" customFormat="1" ht="6.95" customHeight="1">
      <c r="B14" s="33"/>
      <c r="L14" s="33"/>
    </row>
    <row r="15" spans="2:46" s="1" customFormat="1" ht="12" customHeight="1">
      <c r="B15" s="33"/>
      <c r="D15" s="28" t="s">
        <v>30</v>
      </c>
      <c r="I15" s="28" t="s">
        <v>25</v>
      </c>
      <c r="J15" s="29" t="str">
        <f>'Rekapitulace stavby'!AN13</f>
        <v>Vyplň údaj</v>
      </c>
      <c r="L15" s="33"/>
    </row>
    <row r="16" spans="2:46" s="1" customFormat="1" ht="18" customHeight="1">
      <c r="B16" s="33"/>
      <c r="E16" s="271" t="str">
        <f>'Rekapitulace stavby'!E14</f>
        <v>Vyplň údaj</v>
      </c>
      <c r="F16" s="272"/>
      <c r="G16" s="272"/>
      <c r="H16" s="272"/>
      <c r="I16" s="28" t="s">
        <v>28</v>
      </c>
      <c r="J16" s="29" t="str">
        <f>'Rekapitulace stavby'!AN14</f>
        <v>Vyplň údaj</v>
      </c>
      <c r="L16" s="33"/>
    </row>
    <row r="17" spans="2:12" s="1" customFormat="1" ht="6.95" customHeight="1">
      <c r="B17" s="33"/>
      <c r="L17" s="33"/>
    </row>
    <row r="18" spans="2:12" s="1" customFormat="1" ht="12" customHeight="1">
      <c r="B18" s="33"/>
      <c r="D18" s="28" t="s">
        <v>32</v>
      </c>
      <c r="I18" s="28" t="s">
        <v>25</v>
      </c>
      <c r="J18" s="26" t="s">
        <v>33</v>
      </c>
      <c r="L18" s="33"/>
    </row>
    <row r="19" spans="2:12" s="1" customFormat="1" ht="18" customHeight="1">
      <c r="B19" s="33"/>
      <c r="E19" s="26" t="s">
        <v>34</v>
      </c>
      <c r="I19" s="28" t="s">
        <v>28</v>
      </c>
      <c r="J19" s="26" t="s">
        <v>35</v>
      </c>
      <c r="L19" s="33"/>
    </row>
    <row r="20" spans="2:12" s="1" customFormat="1" ht="6.95" customHeight="1">
      <c r="B20" s="33"/>
      <c r="L20" s="33"/>
    </row>
    <row r="21" spans="2:12" s="1" customFormat="1" ht="12" customHeight="1">
      <c r="B21" s="33"/>
      <c r="D21" s="28" t="s">
        <v>37</v>
      </c>
      <c r="I21" s="28" t="s">
        <v>25</v>
      </c>
      <c r="J21" s="26" t="s">
        <v>33</v>
      </c>
      <c r="L21" s="33"/>
    </row>
    <row r="22" spans="2:12" s="1" customFormat="1" ht="18" customHeight="1">
      <c r="B22" s="33"/>
      <c r="E22" s="26" t="s">
        <v>38</v>
      </c>
      <c r="I22" s="28" t="s">
        <v>28</v>
      </c>
      <c r="J22" s="26" t="s">
        <v>35</v>
      </c>
      <c r="L22" s="33"/>
    </row>
    <row r="23" spans="2:12" s="1" customFormat="1" ht="6.95" customHeight="1">
      <c r="B23" s="33"/>
      <c r="L23" s="33"/>
    </row>
    <row r="24" spans="2:12" s="1" customFormat="1" ht="12" customHeight="1">
      <c r="B24" s="33"/>
      <c r="D24" s="28" t="s">
        <v>39</v>
      </c>
      <c r="L24" s="33"/>
    </row>
    <row r="25" spans="2:12" s="7" customFormat="1" ht="71.25" customHeight="1">
      <c r="B25" s="80"/>
      <c r="E25" s="273" t="s">
        <v>40</v>
      </c>
      <c r="F25" s="273"/>
      <c r="G25" s="273"/>
      <c r="H25" s="273"/>
      <c r="L25" s="80"/>
    </row>
    <row r="26" spans="2:12" s="1" customFormat="1" ht="6.95" customHeight="1">
      <c r="B26" s="33"/>
      <c r="L26" s="33"/>
    </row>
    <row r="27" spans="2:12" s="1" customFormat="1" ht="6.95" customHeight="1">
      <c r="B27" s="33"/>
      <c r="D27" s="50"/>
      <c r="E27" s="50"/>
      <c r="F27" s="50"/>
      <c r="G27" s="50"/>
      <c r="H27" s="50"/>
      <c r="I27" s="50"/>
      <c r="J27" s="50"/>
      <c r="K27" s="50"/>
      <c r="L27" s="33"/>
    </row>
    <row r="28" spans="2:12" s="1" customFormat="1" ht="25.35" customHeight="1">
      <c r="B28" s="33"/>
      <c r="D28" s="81" t="s">
        <v>41</v>
      </c>
      <c r="J28" s="62">
        <f>ROUND(J86, 2)</f>
        <v>0</v>
      </c>
      <c r="L28" s="33"/>
    </row>
    <row r="29" spans="2:12" s="1" customFormat="1" ht="6.95" customHeight="1">
      <c r="B29" s="33"/>
      <c r="D29" s="50"/>
      <c r="E29" s="50"/>
      <c r="F29" s="50"/>
      <c r="G29" s="50"/>
      <c r="H29" s="50"/>
      <c r="I29" s="50"/>
      <c r="J29" s="50"/>
      <c r="K29" s="50"/>
      <c r="L29" s="33"/>
    </row>
    <row r="30" spans="2:12" s="1" customFormat="1" ht="14.45" customHeight="1">
      <c r="B30" s="33"/>
      <c r="F30" s="82" t="s">
        <v>43</v>
      </c>
      <c r="I30" s="82" t="s">
        <v>42</v>
      </c>
      <c r="J30" s="82" t="s">
        <v>44</v>
      </c>
      <c r="L30" s="33"/>
    </row>
    <row r="31" spans="2:12" s="1" customFormat="1" ht="14.45" customHeight="1">
      <c r="B31" s="33"/>
      <c r="D31" s="83" t="s">
        <v>45</v>
      </c>
      <c r="E31" s="28" t="s">
        <v>46</v>
      </c>
      <c r="F31" s="84">
        <f>ROUND((SUM(BE86:BE318)),  2)</f>
        <v>0</v>
      </c>
      <c r="I31" s="85">
        <v>0.21</v>
      </c>
      <c r="J31" s="84">
        <f>ROUND(((SUM(BE86:BE318))*I31),  2)</f>
        <v>0</v>
      </c>
      <c r="L31" s="33"/>
    </row>
    <row r="32" spans="2:12" s="1" customFormat="1" ht="14.45" customHeight="1">
      <c r="B32" s="33"/>
      <c r="E32" s="28" t="s">
        <v>47</v>
      </c>
      <c r="F32" s="84">
        <f>ROUND((SUM(BF86:BF318)),  2)</f>
        <v>0</v>
      </c>
      <c r="I32" s="85">
        <v>0.15</v>
      </c>
      <c r="J32" s="84">
        <f>ROUND(((SUM(BF86:BF318))*I32),  2)</f>
        <v>0</v>
      </c>
      <c r="L32" s="33"/>
    </row>
    <row r="33" spans="2:12" s="1" customFormat="1" ht="14.45" hidden="1" customHeight="1">
      <c r="B33" s="33"/>
      <c r="E33" s="28" t="s">
        <v>48</v>
      </c>
      <c r="F33" s="84">
        <f>ROUND((SUM(BG86:BG318)),  2)</f>
        <v>0</v>
      </c>
      <c r="I33" s="85">
        <v>0.21</v>
      </c>
      <c r="J33" s="84">
        <f>0</f>
        <v>0</v>
      </c>
      <c r="L33" s="33"/>
    </row>
    <row r="34" spans="2:12" s="1" customFormat="1" ht="14.45" hidden="1" customHeight="1">
      <c r="B34" s="33"/>
      <c r="E34" s="28" t="s">
        <v>49</v>
      </c>
      <c r="F34" s="84">
        <f>ROUND((SUM(BH86:BH318)),  2)</f>
        <v>0</v>
      </c>
      <c r="I34" s="85">
        <v>0.15</v>
      </c>
      <c r="J34" s="84">
        <f>0</f>
        <v>0</v>
      </c>
      <c r="L34" s="33"/>
    </row>
    <row r="35" spans="2:12" s="1" customFormat="1" ht="14.45" hidden="1" customHeight="1">
      <c r="B35" s="33"/>
      <c r="E35" s="28" t="s">
        <v>50</v>
      </c>
      <c r="F35" s="84">
        <f>ROUND((SUM(BI86:BI318)),  2)</f>
        <v>0</v>
      </c>
      <c r="I35" s="85">
        <v>0</v>
      </c>
      <c r="J35" s="84">
        <f>0</f>
        <v>0</v>
      </c>
      <c r="L35" s="33"/>
    </row>
    <row r="36" spans="2:12" s="1" customFormat="1" ht="6.95" customHeight="1">
      <c r="B36" s="33"/>
      <c r="L36" s="33"/>
    </row>
    <row r="37" spans="2:12" s="1" customFormat="1" ht="25.35" customHeight="1">
      <c r="B37" s="33"/>
      <c r="C37" s="86"/>
      <c r="D37" s="87" t="s">
        <v>51</v>
      </c>
      <c r="E37" s="53"/>
      <c r="F37" s="53"/>
      <c r="G37" s="88" t="s">
        <v>52</v>
      </c>
      <c r="H37" s="89" t="s">
        <v>53</v>
      </c>
      <c r="I37" s="53"/>
      <c r="J37" s="90">
        <f>SUM(J28:J35)</f>
        <v>0</v>
      </c>
      <c r="K37" s="91"/>
      <c r="L37" s="33"/>
    </row>
    <row r="38" spans="2:12" s="1" customFormat="1" ht="14.4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33"/>
    </row>
    <row r="42" spans="2:12" s="1" customFormat="1" ht="6.9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3"/>
    </row>
    <row r="43" spans="2:12" s="1" customFormat="1" ht="24.95" customHeight="1">
      <c r="B43" s="33"/>
      <c r="C43" s="22" t="s">
        <v>84</v>
      </c>
      <c r="L43" s="33"/>
    </row>
    <row r="44" spans="2:12" s="1" customFormat="1" ht="6.95" customHeight="1">
      <c r="B44" s="33"/>
      <c r="L44" s="33"/>
    </row>
    <row r="45" spans="2:12" s="1" customFormat="1" ht="12" customHeight="1">
      <c r="B45" s="33"/>
      <c r="C45" s="28" t="s">
        <v>16</v>
      </c>
      <c r="L45" s="33"/>
    </row>
    <row r="46" spans="2:12" s="1" customFormat="1" ht="16.5" customHeight="1">
      <c r="B46" s="33"/>
      <c r="E46" s="268" t="str">
        <f>E7</f>
        <v>ČNB HK - výměna svítidel - aktualizace 2026</v>
      </c>
      <c r="F46" s="269"/>
      <c r="G46" s="269"/>
      <c r="H46" s="269"/>
      <c r="L46" s="33"/>
    </row>
    <row r="47" spans="2:12" s="1" customFormat="1" ht="6.95" customHeight="1">
      <c r="B47" s="33"/>
      <c r="L47" s="33"/>
    </row>
    <row r="48" spans="2:12" s="1" customFormat="1" ht="12" customHeight="1">
      <c r="B48" s="33"/>
      <c r="C48" s="28" t="s">
        <v>21</v>
      </c>
      <c r="F48" s="26" t="str">
        <f>F10</f>
        <v>Hořická ulice 1652</v>
      </c>
      <c r="I48" s="28" t="s">
        <v>23</v>
      </c>
      <c r="J48" s="49">
        <f>IF(J10="","",J10)</f>
        <v>0</v>
      </c>
      <c r="L48" s="33"/>
    </row>
    <row r="49" spans="2:47" s="1" customFormat="1" ht="6.95" customHeight="1">
      <c r="B49" s="33"/>
      <c r="L49" s="33"/>
    </row>
    <row r="50" spans="2:47" s="1" customFormat="1" ht="40.15" customHeight="1">
      <c r="B50" s="33"/>
      <c r="C50" s="28" t="s">
        <v>24</v>
      </c>
      <c r="F50" s="26" t="str">
        <f>E13</f>
        <v>ČNB - pobočka Hradec Králové</v>
      </c>
      <c r="I50" s="28" t="s">
        <v>32</v>
      </c>
      <c r="J50" s="31" t="str">
        <f>E19</f>
        <v>ATELIÉR ZÍDKA, architektonická kancelář s.r.o.</v>
      </c>
      <c r="L50" s="33"/>
    </row>
    <row r="51" spans="2:47" s="1" customFormat="1" ht="15.2" customHeight="1">
      <c r="B51" s="33"/>
      <c r="C51" s="28" t="s">
        <v>30</v>
      </c>
      <c r="F51" s="26" t="str">
        <f>IF(E16="","",E16)</f>
        <v>Vyplň údaj</v>
      </c>
      <c r="I51" s="28" t="s">
        <v>37</v>
      </c>
      <c r="J51" s="31" t="str">
        <f>E22</f>
        <v>Ing. Jiří Milička</v>
      </c>
      <c r="L51" s="33"/>
    </row>
    <row r="52" spans="2:47" s="1" customFormat="1" ht="10.35" customHeight="1">
      <c r="B52" s="33"/>
      <c r="L52" s="33"/>
    </row>
    <row r="53" spans="2:47" s="1" customFormat="1" ht="29.25" customHeight="1">
      <c r="B53" s="33"/>
      <c r="C53" s="92" t="s">
        <v>85</v>
      </c>
      <c r="D53" s="86"/>
      <c r="E53" s="86"/>
      <c r="F53" s="86"/>
      <c r="G53" s="86"/>
      <c r="H53" s="86"/>
      <c r="I53" s="86"/>
      <c r="J53" s="93" t="s">
        <v>86</v>
      </c>
      <c r="K53" s="86"/>
      <c r="L53" s="33"/>
    </row>
    <row r="54" spans="2:47" s="1" customFormat="1" ht="10.35" customHeight="1">
      <c r="B54" s="33"/>
      <c r="L54" s="33"/>
    </row>
    <row r="55" spans="2:47" s="1" customFormat="1" ht="22.9" customHeight="1">
      <c r="B55" s="33"/>
      <c r="C55" s="94" t="s">
        <v>73</v>
      </c>
      <c r="J55" s="62">
        <f>J86</f>
        <v>0</v>
      </c>
      <c r="L55" s="33"/>
      <c r="AU55" s="18" t="s">
        <v>87</v>
      </c>
    </row>
    <row r="56" spans="2:47" s="8" customFormat="1" ht="24.95" customHeight="1">
      <c r="B56" s="95"/>
      <c r="D56" s="96" t="s">
        <v>88</v>
      </c>
      <c r="E56" s="97"/>
      <c r="F56" s="97"/>
      <c r="G56" s="97"/>
      <c r="H56" s="97"/>
      <c r="I56" s="97"/>
      <c r="J56" s="98">
        <f>J87</f>
        <v>0</v>
      </c>
      <c r="L56" s="95"/>
    </row>
    <row r="57" spans="2:47" s="9" customFormat="1" ht="19.899999999999999" customHeight="1">
      <c r="B57" s="99"/>
      <c r="D57" s="100" t="s">
        <v>89</v>
      </c>
      <c r="E57" s="101"/>
      <c r="F57" s="101"/>
      <c r="G57" s="101"/>
      <c r="H57" s="101"/>
      <c r="I57" s="101"/>
      <c r="J57" s="102">
        <f>J88</f>
        <v>0</v>
      </c>
      <c r="L57" s="99"/>
    </row>
    <row r="58" spans="2:47" s="9" customFormat="1" ht="19.899999999999999" customHeight="1">
      <c r="B58" s="99"/>
      <c r="D58" s="100" t="s">
        <v>90</v>
      </c>
      <c r="E58" s="101"/>
      <c r="F58" s="101"/>
      <c r="G58" s="101"/>
      <c r="H58" s="101"/>
      <c r="I58" s="101"/>
      <c r="J58" s="102">
        <f>J94</f>
        <v>0</v>
      </c>
      <c r="L58" s="99"/>
    </row>
    <row r="59" spans="2:47" s="9" customFormat="1" ht="19.899999999999999" customHeight="1">
      <c r="B59" s="99"/>
      <c r="D59" s="100" t="s">
        <v>91</v>
      </c>
      <c r="E59" s="101"/>
      <c r="F59" s="101"/>
      <c r="G59" s="101"/>
      <c r="H59" s="101"/>
      <c r="I59" s="101"/>
      <c r="J59" s="102">
        <f>J106</f>
        <v>0</v>
      </c>
      <c r="L59" s="99"/>
    </row>
    <row r="60" spans="2:47" s="9" customFormat="1" ht="19.899999999999999" customHeight="1">
      <c r="B60" s="99"/>
      <c r="D60" s="100" t="s">
        <v>92</v>
      </c>
      <c r="E60" s="101"/>
      <c r="F60" s="101"/>
      <c r="G60" s="101"/>
      <c r="H60" s="101"/>
      <c r="I60" s="101"/>
      <c r="J60" s="102">
        <f>J119</f>
        <v>0</v>
      </c>
      <c r="L60" s="99"/>
    </row>
    <row r="61" spans="2:47" s="8" customFormat="1" ht="24.95" customHeight="1">
      <c r="B61" s="95"/>
      <c r="D61" s="96" t="s">
        <v>93</v>
      </c>
      <c r="E61" s="97"/>
      <c r="F61" s="97"/>
      <c r="G61" s="97"/>
      <c r="H61" s="97"/>
      <c r="I61" s="97"/>
      <c r="J61" s="98">
        <f>J122</f>
        <v>0</v>
      </c>
      <c r="L61" s="95"/>
    </row>
    <row r="62" spans="2:47" s="9" customFormat="1" ht="19.899999999999999" customHeight="1">
      <c r="B62" s="99"/>
      <c r="D62" s="100" t="s">
        <v>94</v>
      </c>
      <c r="E62" s="101"/>
      <c r="F62" s="101"/>
      <c r="G62" s="101"/>
      <c r="H62" s="101"/>
      <c r="I62" s="101"/>
      <c r="J62" s="102">
        <f>J123</f>
        <v>0</v>
      </c>
      <c r="L62" s="99"/>
    </row>
    <row r="63" spans="2:47" s="9" customFormat="1" ht="19.899999999999999" customHeight="1">
      <c r="B63" s="99"/>
      <c r="D63" s="100" t="s">
        <v>95</v>
      </c>
      <c r="E63" s="101"/>
      <c r="F63" s="101"/>
      <c r="G63" s="101"/>
      <c r="H63" s="101"/>
      <c r="I63" s="101"/>
      <c r="J63" s="102">
        <f>J220</f>
        <v>0</v>
      </c>
      <c r="L63" s="99"/>
    </row>
    <row r="64" spans="2:47" s="9" customFormat="1" ht="19.899999999999999" customHeight="1">
      <c r="B64" s="99"/>
      <c r="D64" s="100" t="s">
        <v>96</v>
      </c>
      <c r="E64" s="101"/>
      <c r="F64" s="101"/>
      <c r="G64" s="101"/>
      <c r="H64" s="101"/>
      <c r="I64" s="101"/>
      <c r="J64" s="102">
        <f>J247</f>
        <v>0</v>
      </c>
      <c r="L64" s="99"/>
    </row>
    <row r="65" spans="2:12" s="8" customFormat="1" ht="24.95" customHeight="1">
      <c r="B65" s="95"/>
      <c r="D65" s="96" t="s">
        <v>97</v>
      </c>
      <c r="E65" s="97"/>
      <c r="F65" s="97"/>
      <c r="G65" s="97"/>
      <c r="H65" s="97"/>
      <c r="I65" s="97"/>
      <c r="J65" s="98">
        <f>J292</f>
        <v>0</v>
      </c>
      <c r="L65" s="95"/>
    </row>
    <row r="66" spans="2:12" s="8" customFormat="1" ht="24.95" customHeight="1">
      <c r="B66" s="95"/>
      <c r="D66" s="96" t="s">
        <v>98</v>
      </c>
      <c r="E66" s="97"/>
      <c r="F66" s="97"/>
      <c r="G66" s="97"/>
      <c r="H66" s="97"/>
      <c r="I66" s="97"/>
      <c r="J66" s="98">
        <f>J312</f>
        <v>0</v>
      </c>
      <c r="L66" s="95"/>
    </row>
    <row r="67" spans="2:12" s="9" customFormat="1" ht="19.899999999999999" customHeight="1">
      <c r="B67" s="99"/>
      <c r="D67" s="100" t="s">
        <v>99</v>
      </c>
      <c r="E67" s="101"/>
      <c r="F67" s="101"/>
      <c r="G67" s="101"/>
      <c r="H67" s="101"/>
      <c r="I67" s="101"/>
      <c r="J67" s="102">
        <f>J313</f>
        <v>0</v>
      </c>
      <c r="L67" s="99"/>
    </row>
    <row r="68" spans="2:12" s="9" customFormat="1" ht="19.899999999999999" customHeight="1">
      <c r="B68" s="99"/>
      <c r="D68" s="100" t="s">
        <v>100</v>
      </c>
      <c r="E68" s="101"/>
      <c r="F68" s="101"/>
      <c r="G68" s="101"/>
      <c r="H68" s="101"/>
      <c r="I68" s="101"/>
      <c r="J68" s="102">
        <f>J315</f>
        <v>0</v>
      </c>
      <c r="L68" s="99"/>
    </row>
    <row r="69" spans="2:12" s="1" customFormat="1" ht="21.75" customHeight="1">
      <c r="B69" s="33"/>
      <c r="L69" s="33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3"/>
    </row>
    <row r="74" spans="2:12" s="1" customFormat="1" ht="6.95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3"/>
    </row>
    <row r="75" spans="2:12" s="1" customFormat="1" ht="24.95" customHeight="1">
      <c r="B75" s="33"/>
      <c r="C75" s="22" t="s">
        <v>101</v>
      </c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8" t="s">
        <v>16</v>
      </c>
      <c r="L77" s="33"/>
    </row>
    <row r="78" spans="2:12" s="1" customFormat="1" ht="16.5" customHeight="1">
      <c r="B78" s="33"/>
      <c r="E78" s="268" t="str">
        <f>E7</f>
        <v>ČNB HK - výměna svítidel - aktualizace 2026</v>
      </c>
      <c r="F78" s="269"/>
      <c r="G78" s="269"/>
      <c r="H78" s="269"/>
      <c r="L78" s="33"/>
    </row>
    <row r="79" spans="2:12" s="1" customFormat="1" ht="6.95" customHeight="1">
      <c r="B79" s="33"/>
      <c r="L79" s="33"/>
    </row>
    <row r="80" spans="2:12" s="1" customFormat="1" ht="12" customHeight="1">
      <c r="B80" s="33"/>
      <c r="C80" s="28" t="s">
        <v>21</v>
      </c>
      <c r="F80" s="26" t="str">
        <f>F10</f>
        <v>Hořická ulice 1652</v>
      </c>
      <c r="I80" s="28" t="s">
        <v>23</v>
      </c>
      <c r="J80" s="49">
        <f>IF(J10="","",J10)</f>
        <v>0</v>
      </c>
      <c r="L80" s="33"/>
    </row>
    <row r="81" spans="2:65" s="1" customFormat="1" ht="6.95" customHeight="1">
      <c r="B81" s="33"/>
      <c r="L81" s="33"/>
    </row>
    <row r="82" spans="2:65" s="1" customFormat="1" ht="40.15" customHeight="1">
      <c r="B82" s="33"/>
      <c r="C82" s="28" t="s">
        <v>24</v>
      </c>
      <c r="F82" s="26" t="str">
        <f>E13</f>
        <v>ČNB - pobočka Hradec Králové</v>
      </c>
      <c r="I82" s="28" t="s">
        <v>32</v>
      </c>
      <c r="J82" s="31" t="str">
        <f>E19</f>
        <v>ATELIÉR ZÍDKA, architektonická kancelář s.r.o.</v>
      </c>
      <c r="L82" s="33"/>
    </row>
    <row r="83" spans="2:65" s="1" customFormat="1" ht="15.2" customHeight="1">
      <c r="B83" s="33"/>
      <c r="C83" s="28" t="s">
        <v>30</v>
      </c>
      <c r="F83" s="26" t="str">
        <f>IF(E16="","",E16)</f>
        <v>Vyplň údaj</v>
      </c>
      <c r="I83" s="28" t="s">
        <v>37</v>
      </c>
      <c r="J83" s="31" t="str">
        <f>E22</f>
        <v>Ing. Jiří Milička</v>
      </c>
      <c r="L83" s="33"/>
    </row>
    <row r="84" spans="2:65" s="1" customFormat="1" ht="10.35" customHeight="1">
      <c r="B84" s="33"/>
      <c r="L84" s="33"/>
    </row>
    <row r="85" spans="2:65" s="10" customFormat="1" ht="29.25" customHeight="1">
      <c r="B85" s="103"/>
      <c r="C85" s="104" t="s">
        <v>102</v>
      </c>
      <c r="D85" s="105" t="s">
        <v>60</v>
      </c>
      <c r="E85" s="105" t="s">
        <v>56</v>
      </c>
      <c r="F85" s="105" t="s">
        <v>57</v>
      </c>
      <c r="G85" s="105" t="s">
        <v>103</v>
      </c>
      <c r="H85" s="105" t="s">
        <v>104</v>
      </c>
      <c r="I85" s="105" t="s">
        <v>105</v>
      </c>
      <c r="J85" s="105" t="s">
        <v>86</v>
      </c>
      <c r="K85" s="106" t="s">
        <v>106</v>
      </c>
      <c r="L85" s="103"/>
      <c r="M85" s="55" t="s">
        <v>19</v>
      </c>
      <c r="N85" s="56" t="s">
        <v>45</v>
      </c>
      <c r="O85" s="56" t="s">
        <v>107</v>
      </c>
      <c r="P85" s="56" t="s">
        <v>108</v>
      </c>
      <c r="Q85" s="56" t="s">
        <v>109</v>
      </c>
      <c r="R85" s="56" t="s">
        <v>110</v>
      </c>
      <c r="S85" s="56" t="s">
        <v>111</v>
      </c>
      <c r="T85" s="57" t="s">
        <v>112</v>
      </c>
    </row>
    <row r="86" spans="2:65" s="1" customFormat="1" ht="22.9" customHeight="1">
      <c r="B86" s="33"/>
      <c r="C86" s="60" t="s">
        <v>113</v>
      </c>
      <c r="J86" s="107">
        <f>BK86</f>
        <v>0</v>
      </c>
      <c r="L86" s="33"/>
      <c r="M86" s="58"/>
      <c r="N86" s="50"/>
      <c r="O86" s="50"/>
      <c r="P86" s="108">
        <f>P87+P122+P292+P312</f>
        <v>0</v>
      </c>
      <c r="Q86" s="50"/>
      <c r="R86" s="108">
        <f>R87+R122+R292+R312</f>
        <v>1.1663484</v>
      </c>
      <c r="S86" s="50"/>
      <c r="T86" s="109">
        <f>T87+T122+T292+T312</f>
        <v>0.29440759999999999</v>
      </c>
      <c r="AT86" s="18" t="s">
        <v>74</v>
      </c>
      <c r="AU86" s="18" t="s">
        <v>87</v>
      </c>
      <c r="BK86" s="110">
        <f>BK87+BK122+BK292+BK312</f>
        <v>0</v>
      </c>
    </row>
    <row r="87" spans="2:65" s="11" customFormat="1" ht="25.9" customHeight="1">
      <c r="B87" s="111"/>
      <c r="D87" s="112" t="s">
        <v>74</v>
      </c>
      <c r="E87" s="113" t="s">
        <v>114</v>
      </c>
      <c r="F87" s="113" t="s">
        <v>115</v>
      </c>
      <c r="I87" s="114"/>
      <c r="J87" s="115">
        <f>BK87</f>
        <v>0</v>
      </c>
      <c r="L87" s="111"/>
      <c r="M87" s="116"/>
      <c r="P87" s="117">
        <f>P88+P94+P106+P119</f>
        <v>0</v>
      </c>
      <c r="R87" s="117">
        <f>R88+R94+R106+R119</f>
        <v>1.9936479999999999E-2</v>
      </c>
      <c r="T87" s="118">
        <f>T88+T94+T106+T119</f>
        <v>1.5489599999999999E-2</v>
      </c>
      <c r="AR87" s="112" t="s">
        <v>80</v>
      </c>
      <c r="AT87" s="119" t="s">
        <v>74</v>
      </c>
      <c r="AU87" s="119" t="s">
        <v>75</v>
      </c>
      <c r="AY87" s="112" t="s">
        <v>116</v>
      </c>
      <c r="BK87" s="120">
        <f>BK88+BK94+BK106+BK119</f>
        <v>0</v>
      </c>
    </row>
    <row r="88" spans="2:65" s="11" customFormat="1" ht="22.9" customHeight="1">
      <c r="B88" s="111"/>
      <c r="D88" s="112" t="s">
        <v>74</v>
      </c>
      <c r="E88" s="121" t="s">
        <v>117</v>
      </c>
      <c r="F88" s="121" t="s">
        <v>118</v>
      </c>
      <c r="I88" s="114"/>
      <c r="J88" s="122">
        <f>BK88</f>
        <v>0</v>
      </c>
      <c r="L88" s="111"/>
      <c r="M88" s="116"/>
      <c r="P88" s="117">
        <f>SUM(P89:P93)</f>
        <v>0</v>
      </c>
      <c r="R88" s="117">
        <f>SUM(R89:R93)</f>
        <v>1.7038559999999998E-2</v>
      </c>
      <c r="T88" s="118">
        <f>SUM(T89:T93)</f>
        <v>1.5489599999999999E-2</v>
      </c>
      <c r="AR88" s="112" t="s">
        <v>80</v>
      </c>
      <c r="AT88" s="119" t="s">
        <v>74</v>
      </c>
      <c r="AU88" s="119" t="s">
        <v>80</v>
      </c>
      <c r="AY88" s="112" t="s">
        <v>116</v>
      </c>
      <c r="BK88" s="120">
        <f>SUM(BK89:BK93)</f>
        <v>0</v>
      </c>
    </row>
    <row r="89" spans="2:65" s="1" customFormat="1" ht="37.9" customHeight="1">
      <c r="B89" s="33"/>
      <c r="C89" s="123" t="s">
        <v>80</v>
      </c>
      <c r="D89" s="123" t="s">
        <v>119</v>
      </c>
      <c r="E89" s="124" t="s">
        <v>120</v>
      </c>
      <c r="F89" s="125" t="s">
        <v>121</v>
      </c>
      <c r="G89" s="126" t="s">
        <v>122</v>
      </c>
      <c r="H89" s="127">
        <v>77.447999999999993</v>
      </c>
      <c r="I89" s="128"/>
      <c r="J89" s="129">
        <f>ROUND(I89*H89,2)</f>
        <v>0</v>
      </c>
      <c r="K89" s="125" t="s">
        <v>123</v>
      </c>
      <c r="L89" s="33"/>
      <c r="M89" s="130" t="s">
        <v>19</v>
      </c>
      <c r="N89" s="131" t="s">
        <v>46</v>
      </c>
      <c r="P89" s="132">
        <f>O89*H89</f>
        <v>0</v>
      </c>
      <c r="Q89" s="132">
        <v>2.2000000000000001E-4</v>
      </c>
      <c r="R89" s="132">
        <f>Q89*H89</f>
        <v>1.7038559999999998E-2</v>
      </c>
      <c r="S89" s="132">
        <v>2.0000000000000001E-4</v>
      </c>
      <c r="T89" s="133">
        <f>S89*H89</f>
        <v>1.5489599999999999E-2</v>
      </c>
      <c r="AR89" s="134" t="s">
        <v>124</v>
      </c>
      <c r="AT89" s="134" t="s">
        <v>119</v>
      </c>
      <c r="AU89" s="134" t="s">
        <v>82</v>
      </c>
      <c r="AY89" s="18" t="s">
        <v>116</v>
      </c>
      <c r="BE89" s="135">
        <f>IF(N89="základní",J89,0)</f>
        <v>0</v>
      </c>
      <c r="BF89" s="135">
        <f>IF(N89="snížená",J89,0)</f>
        <v>0</v>
      </c>
      <c r="BG89" s="135">
        <f>IF(N89="zákl. přenesená",J89,0)</f>
        <v>0</v>
      </c>
      <c r="BH89" s="135">
        <f>IF(N89="sníž. přenesená",J89,0)</f>
        <v>0</v>
      </c>
      <c r="BI89" s="135">
        <f>IF(N89="nulová",J89,0)</f>
        <v>0</v>
      </c>
      <c r="BJ89" s="18" t="s">
        <v>80</v>
      </c>
      <c r="BK89" s="135">
        <f>ROUND(I89*H89,2)</f>
        <v>0</v>
      </c>
      <c r="BL89" s="18" t="s">
        <v>124</v>
      </c>
      <c r="BM89" s="134" t="s">
        <v>125</v>
      </c>
    </row>
    <row r="90" spans="2:65" s="1" customFormat="1">
      <c r="B90" s="33"/>
      <c r="D90" s="136" t="s">
        <v>126</v>
      </c>
      <c r="F90" s="137" t="s">
        <v>127</v>
      </c>
      <c r="I90" s="138"/>
      <c r="L90" s="33"/>
      <c r="M90" s="139"/>
      <c r="T90" s="52"/>
      <c r="AT90" s="18" t="s">
        <v>126</v>
      </c>
      <c r="AU90" s="18" t="s">
        <v>82</v>
      </c>
    </row>
    <row r="91" spans="2:65" s="12" customFormat="1">
      <c r="B91" s="140"/>
      <c r="D91" s="141" t="s">
        <v>128</v>
      </c>
      <c r="E91" s="142" t="s">
        <v>19</v>
      </c>
      <c r="F91" s="143" t="s">
        <v>129</v>
      </c>
      <c r="H91" s="144">
        <v>72.447999999999993</v>
      </c>
      <c r="I91" s="145"/>
      <c r="L91" s="140"/>
      <c r="M91" s="146"/>
      <c r="T91" s="147"/>
      <c r="AT91" s="142" t="s">
        <v>128</v>
      </c>
      <c r="AU91" s="142" t="s">
        <v>82</v>
      </c>
      <c r="AV91" s="12" t="s">
        <v>82</v>
      </c>
      <c r="AW91" s="12" t="s">
        <v>36</v>
      </c>
      <c r="AX91" s="12" t="s">
        <v>75</v>
      </c>
      <c r="AY91" s="142" t="s">
        <v>116</v>
      </c>
    </row>
    <row r="92" spans="2:65" s="12" customFormat="1" ht="22.5">
      <c r="B92" s="140"/>
      <c r="D92" s="141" t="s">
        <v>128</v>
      </c>
      <c r="E92" s="142" t="s">
        <v>19</v>
      </c>
      <c r="F92" s="143" t="s">
        <v>130</v>
      </c>
      <c r="H92" s="144">
        <v>5</v>
      </c>
      <c r="I92" s="145"/>
      <c r="L92" s="140"/>
      <c r="M92" s="146"/>
      <c r="T92" s="147"/>
      <c r="AT92" s="142" t="s">
        <v>128</v>
      </c>
      <c r="AU92" s="142" t="s">
        <v>82</v>
      </c>
      <c r="AV92" s="12" t="s">
        <v>82</v>
      </c>
      <c r="AW92" s="12" t="s">
        <v>36</v>
      </c>
      <c r="AX92" s="12" t="s">
        <v>75</v>
      </c>
      <c r="AY92" s="142" t="s">
        <v>116</v>
      </c>
    </row>
    <row r="93" spans="2:65" s="13" customFormat="1">
      <c r="B93" s="148"/>
      <c r="D93" s="141" t="s">
        <v>128</v>
      </c>
      <c r="E93" s="149" t="s">
        <v>19</v>
      </c>
      <c r="F93" s="150" t="s">
        <v>131</v>
      </c>
      <c r="H93" s="151">
        <v>77.447999999999993</v>
      </c>
      <c r="I93" s="152"/>
      <c r="L93" s="148"/>
      <c r="M93" s="153"/>
      <c r="T93" s="154"/>
      <c r="AT93" s="149" t="s">
        <v>128</v>
      </c>
      <c r="AU93" s="149" t="s">
        <v>82</v>
      </c>
      <c r="AV93" s="13" t="s">
        <v>124</v>
      </c>
      <c r="AW93" s="13" t="s">
        <v>36</v>
      </c>
      <c r="AX93" s="13" t="s">
        <v>80</v>
      </c>
      <c r="AY93" s="149" t="s">
        <v>116</v>
      </c>
    </row>
    <row r="94" spans="2:65" s="11" customFormat="1" ht="22.9" customHeight="1">
      <c r="B94" s="111"/>
      <c r="D94" s="112" t="s">
        <v>74</v>
      </c>
      <c r="E94" s="121" t="s">
        <v>132</v>
      </c>
      <c r="F94" s="121" t="s">
        <v>133</v>
      </c>
      <c r="I94" s="114"/>
      <c r="J94" s="122">
        <f>BK94</f>
        <v>0</v>
      </c>
      <c r="L94" s="111"/>
      <c r="M94" s="116"/>
      <c r="P94" s="117">
        <f>SUM(P95:P105)</f>
        <v>0</v>
      </c>
      <c r="R94" s="117">
        <f>SUM(R95:R105)</f>
        <v>2.89792E-3</v>
      </c>
      <c r="T94" s="118">
        <f>SUM(T95:T105)</f>
        <v>0</v>
      </c>
      <c r="AR94" s="112" t="s">
        <v>80</v>
      </c>
      <c r="AT94" s="119" t="s">
        <v>74</v>
      </c>
      <c r="AU94" s="119" t="s">
        <v>80</v>
      </c>
      <c r="AY94" s="112" t="s">
        <v>116</v>
      </c>
      <c r="BK94" s="120">
        <f>SUM(BK95:BK105)</f>
        <v>0</v>
      </c>
    </row>
    <row r="95" spans="2:65" s="1" customFormat="1" ht="37.9" customHeight="1">
      <c r="B95" s="33"/>
      <c r="C95" s="123" t="s">
        <v>82</v>
      </c>
      <c r="D95" s="123" t="s">
        <v>119</v>
      </c>
      <c r="E95" s="124" t="s">
        <v>134</v>
      </c>
      <c r="F95" s="125" t="s">
        <v>135</v>
      </c>
      <c r="G95" s="126" t="s">
        <v>122</v>
      </c>
      <c r="H95" s="127">
        <v>12.5</v>
      </c>
      <c r="I95" s="128"/>
      <c r="J95" s="129">
        <f>ROUND(I95*H95,2)</f>
        <v>0</v>
      </c>
      <c r="K95" s="125" t="s">
        <v>123</v>
      </c>
      <c r="L95" s="33"/>
      <c r="M95" s="130" t="s">
        <v>19</v>
      </c>
      <c r="N95" s="131" t="s">
        <v>46</v>
      </c>
      <c r="P95" s="132">
        <f>O95*H95</f>
        <v>0</v>
      </c>
      <c r="Q95" s="132">
        <v>0</v>
      </c>
      <c r="R95" s="132">
        <f>Q95*H95</f>
        <v>0</v>
      </c>
      <c r="S95" s="132">
        <v>0</v>
      </c>
      <c r="T95" s="133">
        <f>S95*H95</f>
        <v>0</v>
      </c>
      <c r="AR95" s="134" t="s">
        <v>124</v>
      </c>
      <c r="AT95" s="134" t="s">
        <v>119</v>
      </c>
      <c r="AU95" s="134" t="s">
        <v>82</v>
      </c>
      <c r="AY95" s="18" t="s">
        <v>116</v>
      </c>
      <c r="BE95" s="135">
        <f>IF(N95="základní",J95,0)</f>
        <v>0</v>
      </c>
      <c r="BF95" s="135">
        <f>IF(N95="snížená",J95,0)</f>
        <v>0</v>
      </c>
      <c r="BG95" s="135">
        <f>IF(N95="zákl. přenesená",J95,0)</f>
        <v>0</v>
      </c>
      <c r="BH95" s="135">
        <f>IF(N95="sníž. přenesená",J95,0)</f>
        <v>0</v>
      </c>
      <c r="BI95" s="135">
        <f>IF(N95="nulová",J95,0)</f>
        <v>0</v>
      </c>
      <c r="BJ95" s="18" t="s">
        <v>80</v>
      </c>
      <c r="BK95" s="135">
        <f>ROUND(I95*H95,2)</f>
        <v>0</v>
      </c>
      <c r="BL95" s="18" t="s">
        <v>124</v>
      </c>
      <c r="BM95" s="134" t="s">
        <v>136</v>
      </c>
    </row>
    <row r="96" spans="2:65" s="1" customFormat="1">
      <c r="B96" s="33"/>
      <c r="D96" s="136" t="s">
        <v>126</v>
      </c>
      <c r="F96" s="137" t="s">
        <v>137</v>
      </c>
      <c r="I96" s="138"/>
      <c r="L96" s="33"/>
      <c r="M96" s="139"/>
      <c r="T96" s="52"/>
      <c r="AT96" s="18" t="s">
        <v>126</v>
      </c>
      <c r="AU96" s="18" t="s">
        <v>82</v>
      </c>
    </row>
    <row r="97" spans="2:65" s="14" customFormat="1">
      <c r="B97" s="155"/>
      <c r="D97" s="141" t="s">
        <v>128</v>
      </c>
      <c r="E97" s="156" t="s">
        <v>19</v>
      </c>
      <c r="F97" s="157" t="s">
        <v>138</v>
      </c>
      <c r="H97" s="156" t="s">
        <v>19</v>
      </c>
      <c r="I97" s="158"/>
      <c r="L97" s="155"/>
      <c r="M97" s="159"/>
      <c r="T97" s="160"/>
      <c r="AT97" s="156" t="s">
        <v>128</v>
      </c>
      <c r="AU97" s="156" t="s">
        <v>82</v>
      </c>
      <c r="AV97" s="14" t="s">
        <v>80</v>
      </c>
      <c r="AW97" s="14" t="s">
        <v>36</v>
      </c>
      <c r="AX97" s="14" t="s">
        <v>75</v>
      </c>
      <c r="AY97" s="156" t="s">
        <v>116</v>
      </c>
    </row>
    <row r="98" spans="2:65" s="12" customFormat="1">
      <c r="B98" s="140"/>
      <c r="D98" s="141" t="s">
        <v>128</v>
      </c>
      <c r="E98" s="142" t="s">
        <v>19</v>
      </c>
      <c r="F98" s="143" t="s">
        <v>139</v>
      </c>
      <c r="H98" s="144">
        <v>3.2</v>
      </c>
      <c r="I98" s="145"/>
      <c r="L98" s="140"/>
      <c r="M98" s="146"/>
      <c r="T98" s="147"/>
      <c r="AT98" s="142" t="s">
        <v>128</v>
      </c>
      <c r="AU98" s="142" t="s">
        <v>82</v>
      </c>
      <c r="AV98" s="12" t="s">
        <v>82</v>
      </c>
      <c r="AW98" s="12" t="s">
        <v>36</v>
      </c>
      <c r="AX98" s="12" t="s">
        <v>75</v>
      </c>
      <c r="AY98" s="142" t="s">
        <v>116</v>
      </c>
    </row>
    <row r="99" spans="2:65" s="12" customFormat="1">
      <c r="B99" s="140"/>
      <c r="D99" s="141" t="s">
        <v>128</v>
      </c>
      <c r="E99" s="142" t="s">
        <v>19</v>
      </c>
      <c r="F99" s="143" t="s">
        <v>140</v>
      </c>
      <c r="H99" s="144">
        <v>7.6</v>
      </c>
      <c r="I99" s="145"/>
      <c r="L99" s="140"/>
      <c r="M99" s="146"/>
      <c r="T99" s="147"/>
      <c r="AT99" s="142" t="s">
        <v>128</v>
      </c>
      <c r="AU99" s="142" t="s">
        <v>82</v>
      </c>
      <c r="AV99" s="12" t="s">
        <v>82</v>
      </c>
      <c r="AW99" s="12" t="s">
        <v>36</v>
      </c>
      <c r="AX99" s="12" t="s">
        <v>75</v>
      </c>
      <c r="AY99" s="142" t="s">
        <v>116</v>
      </c>
    </row>
    <row r="100" spans="2:65" s="12" customFormat="1">
      <c r="B100" s="140"/>
      <c r="D100" s="141" t="s">
        <v>128</v>
      </c>
      <c r="E100" s="142" t="s">
        <v>19</v>
      </c>
      <c r="F100" s="143" t="s">
        <v>141</v>
      </c>
      <c r="H100" s="144">
        <v>1.7</v>
      </c>
      <c r="I100" s="145"/>
      <c r="L100" s="140"/>
      <c r="M100" s="146"/>
      <c r="T100" s="147"/>
      <c r="AT100" s="142" t="s">
        <v>128</v>
      </c>
      <c r="AU100" s="142" t="s">
        <v>82</v>
      </c>
      <c r="AV100" s="12" t="s">
        <v>82</v>
      </c>
      <c r="AW100" s="12" t="s">
        <v>36</v>
      </c>
      <c r="AX100" s="12" t="s">
        <v>75</v>
      </c>
      <c r="AY100" s="142" t="s">
        <v>116</v>
      </c>
    </row>
    <row r="101" spans="2:65" s="13" customFormat="1">
      <c r="B101" s="148"/>
      <c r="D101" s="141" t="s">
        <v>128</v>
      </c>
      <c r="E101" s="149" t="s">
        <v>19</v>
      </c>
      <c r="F101" s="150" t="s">
        <v>131</v>
      </c>
      <c r="H101" s="151">
        <v>12.5</v>
      </c>
      <c r="I101" s="152"/>
      <c r="L101" s="148"/>
      <c r="M101" s="153"/>
      <c r="T101" s="154"/>
      <c r="AT101" s="149" t="s">
        <v>128</v>
      </c>
      <c r="AU101" s="149" t="s">
        <v>82</v>
      </c>
      <c r="AV101" s="13" t="s">
        <v>124</v>
      </c>
      <c r="AW101" s="13" t="s">
        <v>36</v>
      </c>
      <c r="AX101" s="13" t="s">
        <v>80</v>
      </c>
      <c r="AY101" s="149" t="s">
        <v>116</v>
      </c>
    </row>
    <row r="102" spans="2:65" s="1" customFormat="1" ht="37.9" customHeight="1">
      <c r="B102" s="33"/>
      <c r="C102" s="123" t="s">
        <v>142</v>
      </c>
      <c r="D102" s="123" t="s">
        <v>119</v>
      </c>
      <c r="E102" s="124" t="s">
        <v>143</v>
      </c>
      <c r="F102" s="125" t="s">
        <v>144</v>
      </c>
      <c r="G102" s="126" t="s">
        <v>122</v>
      </c>
      <c r="H102" s="127">
        <v>72.447999999999993</v>
      </c>
      <c r="I102" s="128"/>
      <c r="J102" s="129">
        <f>ROUND(I102*H102,2)</f>
        <v>0</v>
      </c>
      <c r="K102" s="125" t="s">
        <v>123</v>
      </c>
      <c r="L102" s="33"/>
      <c r="M102" s="130" t="s">
        <v>19</v>
      </c>
      <c r="N102" s="131" t="s">
        <v>46</v>
      </c>
      <c r="P102" s="132">
        <f>O102*H102</f>
        <v>0</v>
      </c>
      <c r="Q102" s="132">
        <v>4.0000000000000003E-5</v>
      </c>
      <c r="R102" s="132">
        <f>Q102*H102</f>
        <v>2.89792E-3</v>
      </c>
      <c r="S102" s="132">
        <v>0</v>
      </c>
      <c r="T102" s="133">
        <f>S102*H102</f>
        <v>0</v>
      </c>
      <c r="AR102" s="134" t="s">
        <v>124</v>
      </c>
      <c r="AT102" s="134" t="s">
        <v>119</v>
      </c>
      <c r="AU102" s="134" t="s">
        <v>82</v>
      </c>
      <c r="AY102" s="18" t="s">
        <v>116</v>
      </c>
      <c r="BE102" s="135">
        <f>IF(N102="základní",J102,0)</f>
        <v>0</v>
      </c>
      <c r="BF102" s="135">
        <f>IF(N102="snížená",J102,0)</f>
        <v>0</v>
      </c>
      <c r="BG102" s="135">
        <f>IF(N102="zákl. přenesená",J102,0)</f>
        <v>0</v>
      </c>
      <c r="BH102" s="135">
        <f>IF(N102="sníž. přenesená",J102,0)</f>
        <v>0</v>
      </c>
      <c r="BI102" s="135">
        <f>IF(N102="nulová",J102,0)</f>
        <v>0</v>
      </c>
      <c r="BJ102" s="18" t="s">
        <v>80</v>
      </c>
      <c r="BK102" s="135">
        <f>ROUND(I102*H102,2)</f>
        <v>0</v>
      </c>
      <c r="BL102" s="18" t="s">
        <v>124</v>
      </c>
      <c r="BM102" s="134" t="s">
        <v>145</v>
      </c>
    </row>
    <row r="103" spans="2:65" s="1" customFormat="1">
      <c r="B103" s="33"/>
      <c r="D103" s="136" t="s">
        <v>126</v>
      </c>
      <c r="F103" s="137" t="s">
        <v>146</v>
      </c>
      <c r="I103" s="138"/>
      <c r="L103" s="33"/>
      <c r="M103" s="139"/>
      <c r="T103" s="52"/>
      <c r="AT103" s="18" t="s">
        <v>126</v>
      </c>
      <c r="AU103" s="18" t="s">
        <v>82</v>
      </c>
    </row>
    <row r="104" spans="2:65" s="12" customFormat="1">
      <c r="B104" s="140"/>
      <c r="D104" s="141" t="s">
        <v>128</v>
      </c>
      <c r="E104" s="142" t="s">
        <v>19</v>
      </c>
      <c r="F104" s="143" t="s">
        <v>129</v>
      </c>
      <c r="H104" s="144">
        <v>72.447999999999993</v>
      </c>
      <c r="I104" s="145"/>
      <c r="L104" s="140"/>
      <c r="M104" s="146"/>
      <c r="T104" s="147"/>
      <c r="AT104" s="142" t="s">
        <v>128</v>
      </c>
      <c r="AU104" s="142" t="s">
        <v>82</v>
      </c>
      <c r="AV104" s="12" t="s">
        <v>82</v>
      </c>
      <c r="AW104" s="12" t="s">
        <v>36</v>
      </c>
      <c r="AX104" s="12" t="s">
        <v>75</v>
      </c>
      <c r="AY104" s="142" t="s">
        <v>116</v>
      </c>
    </row>
    <row r="105" spans="2:65" s="13" customFormat="1">
      <c r="B105" s="148"/>
      <c r="D105" s="141" t="s">
        <v>128</v>
      </c>
      <c r="E105" s="149" t="s">
        <v>19</v>
      </c>
      <c r="F105" s="150" t="s">
        <v>131</v>
      </c>
      <c r="H105" s="151">
        <v>72.447999999999993</v>
      </c>
      <c r="I105" s="152"/>
      <c r="L105" s="148"/>
      <c r="M105" s="153"/>
      <c r="T105" s="154"/>
      <c r="AT105" s="149" t="s">
        <v>128</v>
      </c>
      <c r="AU105" s="149" t="s">
        <v>82</v>
      </c>
      <c r="AV105" s="13" t="s">
        <v>124</v>
      </c>
      <c r="AW105" s="13" t="s">
        <v>36</v>
      </c>
      <c r="AX105" s="13" t="s">
        <v>80</v>
      </c>
      <c r="AY105" s="149" t="s">
        <v>116</v>
      </c>
    </row>
    <row r="106" spans="2:65" s="11" customFormat="1" ht="22.9" customHeight="1">
      <c r="B106" s="111"/>
      <c r="D106" s="112" t="s">
        <v>74</v>
      </c>
      <c r="E106" s="121" t="s">
        <v>147</v>
      </c>
      <c r="F106" s="121" t="s">
        <v>148</v>
      </c>
      <c r="I106" s="114"/>
      <c r="J106" s="122">
        <f>BK106</f>
        <v>0</v>
      </c>
      <c r="L106" s="111"/>
      <c r="M106" s="116"/>
      <c r="P106" s="117">
        <f>SUM(P107:P118)</f>
        <v>0</v>
      </c>
      <c r="R106" s="117">
        <f>SUM(R107:R118)</f>
        <v>0</v>
      </c>
      <c r="T106" s="118">
        <f>SUM(T107:T118)</f>
        <v>0</v>
      </c>
      <c r="AR106" s="112" t="s">
        <v>80</v>
      </c>
      <c r="AT106" s="119" t="s">
        <v>74</v>
      </c>
      <c r="AU106" s="119" t="s">
        <v>80</v>
      </c>
      <c r="AY106" s="112" t="s">
        <v>116</v>
      </c>
      <c r="BK106" s="120">
        <f>SUM(BK107:BK118)</f>
        <v>0</v>
      </c>
    </row>
    <row r="107" spans="2:65" s="1" customFormat="1" ht="37.9" customHeight="1">
      <c r="B107" s="33"/>
      <c r="C107" s="123" t="s">
        <v>124</v>
      </c>
      <c r="D107" s="123" t="s">
        <v>119</v>
      </c>
      <c r="E107" s="124" t="s">
        <v>149</v>
      </c>
      <c r="F107" s="125" t="s">
        <v>150</v>
      </c>
      <c r="G107" s="126" t="s">
        <v>151</v>
      </c>
      <c r="H107" s="127">
        <v>0.29399999999999998</v>
      </c>
      <c r="I107" s="128"/>
      <c r="J107" s="129">
        <f>ROUND(I107*H107,2)</f>
        <v>0</v>
      </c>
      <c r="K107" s="125" t="s">
        <v>123</v>
      </c>
      <c r="L107" s="33"/>
      <c r="M107" s="130" t="s">
        <v>19</v>
      </c>
      <c r="N107" s="131" t="s">
        <v>46</v>
      </c>
      <c r="P107" s="132">
        <f>O107*H107</f>
        <v>0</v>
      </c>
      <c r="Q107" s="132">
        <v>0</v>
      </c>
      <c r="R107" s="132">
        <f>Q107*H107</f>
        <v>0</v>
      </c>
      <c r="S107" s="132">
        <v>0</v>
      </c>
      <c r="T107" s="133">
        <f>S107*H107</f>
        <v>0</v>
      </c>
      <c r="AR107" s="134" t="s">
        <v>124</v>
      </c>
      <c r="AT107" s="134" t="s">
        <v>119</v>
      </c>
      <c r="AU107" s="134" t="s">
        <v>82</v>
      </c>
      <c r="AY107" s="18" t="s">
        <v>116</v>
      </c>
      <c r="BE107" s="135">
        <f>IF(N107="základní",J107,0)</f>
        <v>0</v>
      </c>
      <c r="BF107" s="135">
        <f>IF(N107="snížená",J107,0)</f>
        <v>0</v>
      </c>
      <c r="BG107" s="135">
        <f>IF(N107="zákl. přenesená",J107,0)</f>
        <v>0</v>
      </c>
      <c r="BH107" s="135">
        <f>IF(N107="sníž. přenesená",J107,0)</f>
        <v>0</v>
      </c>
      <c r="BI107" s="135">
        <f>IF(N107="nulová",J107,0)</f>
        <v>0</v>
      </c>
      <c r="BJ107" s="18" t="s">
        <v>80</v>
      </c>
      <c r="BK107" s="135">
        <f>ROUND(I107*H107,2)</f>
        <v>0</v>
      </c>
      <c r="BL107" s="18" t="s">
        <v>124</v>
      </c>
      <c r="BM107" s="134" t="s">
        <v>152</v>
      </c>
    </row>
    <row r="108" spans="2:65" s="1" customFormat="1">
      <c r="B108" s="33"/>
      <c r="D108" s="136" t="s">
        <v>126</v>
      </c>
      <c r="F108" s="137" t="s">
        <v>153</v>
      </c>
      <c r="I108" s="138"/>
      <c r="L108" s="33"/>
      <c r="M108" s="139"/>
      <c r="T108" s="52"/>
      <c r="AT108" s="18" t="s">
        <v>126</v>
      </c>
      <c r="AU108" s="18" t="s">
        <v>82</v>
      </c>
    </row>
    <row r="109" spans="2:65" s="1" customFormat="1" ht="62.65" customHeight="1">
      <c r="B109" s="33"/>
      <c r="C109" s="123" t="s">
        <v>154</v>
      </c>
      <c r="D109" s="123" t="s">
        <v>119</v>
      </c>
      <c r="E109" s="124" t="s">
        <v>155</v>
      </c>
      <c r="F109" s="125" t="s">
        <v>156</v>
      </c>
      <c r="G109" s="126" t="s">
        <v>151</v>
      </c>
      <c r="H109" s="127">
        <v>1.47</v>
      </c>
      <c r="I109" s="128"/>
      <c r="J109" s="129">
        <f>ROUND(I109*H109,2)</f>
        <v>0</v>
      </c>
      <c r="K109" s="125" t="s">
        <v>123</v>
      </c>
      <c r="L109" s="33"/>
      <c r="M109" s="130" t="s">
        <v>19</v>
      </c>
      <c r="N109" s="131" t="s">
        <v>46</v>
      </c>
      <c r="P109" s="132">
        <f>O109*H109</f>
        <v>0</v>
      </c>
      <c r="Q109" s="132">
        <v>0</v>
      </c>
      <c r="R109" s="132">
        <f>Q109*H109</f>
        <v>0</v>
      </c>
      <c r="S109" s="132">
        <v>0</v>
      </c>
      <c r="T109" s="133">
        <f>S109*H109</f>
        <v>0</v>
      </c>
      <c r="AR109" s="134" t="s">
        <v>124</v>
      </c>
      <c r="AT109" s="134" t="s">
        <v>119</v>
      </c>
      <c r="AU109" s="134" t="s">
        <v>82</v>
      </c>
      <c r="AY109" s="18" t="s">
        <v>116</v>
      </c>
      <c r="BE109" s="135">
        <f>IF(N109="základní",J109,0)</f>
        <v>0</v>
      </c>
      <c r="BF109" s="135">
        <f>IF(N109="snížená",J109,0)</f>
        <v>0</v>
      </c>
      <c r="BG109" s="135">
        <f>IF(N109="zákl. přenesená",J109,0)</f>
        <v>0</v>
      </c>
      <c r="BH109" s="135">
        <f>IF(N109="sníž. přenesená",J109,0)</f>
        <v>0</v>
      </c>
      <c r="BI109" s="135">
        <f>IF(N109="nulová",J109,0)</f>
        <v>0</v>
      </c>
      <c r="BJ109" s="18" t="s">
        <v>80</v>
      </c>
      <c r="BK109" s="135">
        <f>ROUND(I109*H109,2)</f>
        <v>0</v>
      </c>
      <c r="BL109" s="18" t="s">
        <v>124</v>
      </c>
      <c r="BM109" s="134" t="s">
        <v>157</v>
      </c>
    </row>
    <row r="110" spans="2:65" s="1" customFormat="1">
      <c r="B110" s="33"/>
      <c r="D110" s="136" t="s">
        <v>126</v>
      </c>
      <c r="F110" s="137" t="s">
        <v>158</v>
      </c>
      <c r="I110" s="138"/>
      <c r="L110" s="33"/>
      <c r="M110" s="139"/>
      <c r="T110" s="52"/>
      <c r="AT110" s="18" t="s">
        <v>126</v>
      </c>
      <c r="AU110" s="18" t="s">
        <v>82</v>
      </c>
    </row>
    <row r="111" spans="2:65" s="12" customFormat="1">
      <c r="B111" s="140"/>
      <c r="D111" s="141" t="s">
        <v>128</v>
      </c>
      <c r="F111" s="143" t="s">
        <v>159</v>
      </c>
      <c r="H111" s="144">
        <v>1.47</v>
      </c>
      <c r="I111" s="145"/>
      <c r="L111" s="140"/>
      <c r="M111" s="146"/>
      <c r="T111" s="147"/>
      <c r="AT111" s="142" t="s">
        <v>128</v>
      </c>
      <c r="AU111" s="142" t="s">
        <v>82</v>
      </c>
      <c r="AV111" s="12" t="s">
        <v>82</v>
      </c>
      <c r="AW111" s="12" t="s">
        <v>4</v>
      </c>
      <c r="AX111" s="12" t="s">
        <v>80</v>
      </c>
      <c r="AY111" s="142" t="s">
        <v>116</v>
      </c>
    </row>
    <row r="112" spans="2:65" s="1" customFormat="1" ht="33" customHeight="1">
      <c r="B112" s="33"/>
      <c r="C112" s="123" t="s">
        <v>117</v>
      </c>
      <c r="D112" s="123" t="s">
        <v>119</v>
      </c>
      <c r="E112" s="124" t="s">
        <v>160</v>
      </c>
      <c r="F112" s="125" t="s">
        <v>161</v>
      </c>
      <c r="G112" s="126" t="s">
        <v>151</v>
      </c>
      <c r="H112" s="127">
        <v>0.29399999999999998</v>
      </c>
      <c r="I112" s="128"/>
      <c r="J112" s="129">
        <f>ROUND(I112*H112,2)</f>
        <v>0</v>
      </c>
      <c r="K112" s="125" t="s">
        <v>123</v>
      </c>
      <c r="L112" s="33"/>
      <c r="M112" s="130" t="s">
        <v>19</v>
      </c>
      <c r="N112" s="131" t="s">
        <v>46</v>
      </c>
      <c r="P112" s="132">
        <f>O112*H112</f>
        <v>0</v>
      </c>
      <c r="Q112" s="132">
        <v>0</v>
      </c>
      <c r="R112" s="132">
        <f>Q112*H112</f>
        <v>0</v>
      </c>
      <c r="S112" s="132">
        <v>0</v>
      </c>
      <c r="T112" s="133">
        <f>S112*H112</f>
        <v>0</v>
      </c>
      <c r="AR112" s="134" t="s">
        <v>124</v>
      </c>
      <c r="AT112" s="134" t="s">
        <v>119</v>
      </c>
      <c r="AU112" s="134" t="s">
        <v>82</v>
      </c>
      <c r="AY112" s="18" t="s">
        <v>116</v>
      </c>
      <c r="BE112" s="135">
        <f>IF(N112="základní",J112,0)</f>
        <v>0</v>
      </c>
      <c r="BF112" s="135">
        <f>IF(N112="snížená",J112,0)</f>
        <v>0</v>
      </c>
      <c r="BG112" s="135">
        <f>IF(N112="zákl. přenesená",J112,0)</f>
        <v>0</v>
      </c>
      <c r="BH112" s="135">
        <f>IF(N112="sníž. přenesená",J112,0)</f>
        <v>0</v>
      </c>
      <c r="BI112" s="135">
        <f>IF(N112="nulová",J112,0)</f>
        <v>0</v>
      </c>
      <c r="BJ112" s="18" t="s">
        <v>80</v>
      </c>
      <c r="BK112" s="135">
        <f>ROUND(I112*H112,2)</f>
        <v>0</v>
      </c>
      <c r="BL112" s="18" t="s">
        <v>124</v>
      </c>
      <c r="BM112" s="134" t="s">
        <v>162</v>
      </c>
    </row>
    <row r="113" spans="2:65" s="1" customFormat="1">
      <c r="B113" s="33"/>
      <c r="D113" s="136" t="s">
        <v>126</v>
      </c>
      <c r="F113" s="137" t="s">
        <v>163</v>
      </c>
      <c r="I113" s="138"/>
      <c r="L113" s="33"/>
      <c r="M113" s="139"/>
      <c r="T113" s="52"/>
      <c r="AT113" s="18" t="s">
        <v>126</v>
      </c>
      <c r="AU113" s="18" t="s">
        <v>82</v>
      </c>
    </row>
    <row r="114" spans="2:65" s="1" customFormat="1" ht="44.25" customHeight="1">
      <c r="B114" s="33"/>
      <c r="C114" s="123" t="s">
        <v>164</v>
      </c>
      <c r="D114" s="123" t="s">
        <v>119</v>
      </c>
      <c r="E114" s="124" t="s">
        <v>165</v>
      </c>
      <c r="F114" s="125" t="s">
        <v>166</v>
      </c>
      <c r="G114" s="126" t="s">
        <v>151</v>
      </c>
      <c r="H114" s="127">
        <v>1.47</v>
      </c>
      <c r="I114" s="128"/>
      <c r="J114" s="129">
        <f>ROUND(I114*H114,2)</f>
        <v>0</v>
      </c>
      <c r="K114" s="125" t="s">
        <v>123</v>
      </c>
      <c r="L114" s="33"/>
      <c r="M114" s="130" t="s">
        <v>19</v>
      </c>
      <c r="N114" s="131" t="s">
        <v>46</v>
      </c>
      <c r="P114" s="132">
        <f>O114*H114</f>
        <v>0</v>
      </c>
      <c r="Q114" s="132">
        <v>0</v>
      </c>
      <c r="R114" s="132">
        <f>Q114*H114</f>
        <v>0</v>
      </c>
      <c r="S114" s="132">
        <v>0</v>
      </c>
      <c r="T114" s="133">
        <f>S114*H114</f>
        <v>0</v>
      </c>
      <c r="AR114" s="134" t="s">
        <v>124</v>
      </c>
      <c r="AT114" s="134" t="s">
        <v>119</v>
      </c>
      <c r="AU114" s="134" t="s">
        <v>82</v>
      </c>
      <c r="AY114" s="18" t="s">
        <v>116</v>
      </c>
      <c r="BE114" s="135">
        <f>IF(N114="základní",J114,0)</f>
        <v>0</v>
      </c>
      <c r="BF114" s="135">
        <f>IF(N114="snížená",J114,0)</f>
        <v>0</v>
      </c>
      <c r="BG114" s="135">
        <f>IF(N114="zákl. přenesená",J114,0)</f>
        <v>0</v>
      </c>
      <c r="BH114" s="135">
        <f>IF(N114="sníž. přenesená",J114,0)</f>
        <v>0</v>
      </c>
      <c r="BI114" s="135">
        <f>IF(N114="nulová",J114,0)</f>
        <v>0</v>
      </c>
      <c r="BJ114" s="18" t="s">
        <v>80</v>
      </c>
      <c r="BK114" s="135">
        <f>ROUND(I114*H114,2)</f>
        <v>0</v>
      </c>
      <c r="BL114" s="18" t="s">
        <v>124</v>
      </c>
      <c r="BM114" s="134" t="s">
        <v>167</v>
      </c>
    </row>
    <row r="115" spans="2:65" s="1" customFormat="1">
      <c r="B115" s="33"/>
      <c r="D115" s="136" t="s">
        <v>126</v>
      </c>
      <c r="F115" s="137" t="s">
        <v>168</v>
      </c>
      <c r="I115" s="138"/>
      <c r="L115" s="33"/>
      <c r="M115" s="139"/>
      <c r="T115" s="52"/>
      <c r="AT115" s="18" t="s">
        <v>126</v>
      </c>
      <c r="AU115" s="18" t="s">
        <v>82</v>
      </c>
    </row>
    <row r="116" spans="2:65" s="12" customFormat="1">
      <c r="B116" s="140"/>
      <c r="D116" s="141" t="s">
        <v>128</v>
      </c>
      <c r="F116" s="143" t="s">
        <v>159</v>
      </c>
      <c r="H116" s="144">
        <v>1.47</v>
      </c>
      <c r="I116" s="145"/>
      <c r="L116" s="140"/>
      <c r="M116" s="146"/>
      <c r="T116" s="147"/>
      <c r="AT116" s="142" t="s">
        <v>128</v>
      </c>
      <c r="AU116" s="142" t="s">
        <v>82</v>
      </c>
      <c r="AV116" s="12" t="s">
        <v>82</v>
      </c>
      <c r="AW116" s="12" t="s">
        <v>4</v>
      </c>
      <c r="AX116" s="12" t="s">
        <v>80</v>
      </c>
      <c r="AY116" s="142" t="s">
        <v>116</v>
      </c>
    </row>
    <row r="117" spans="2:65" s="1" customFormat="1" ht="44.25" customHeight="1">
      <c r="B117" s="33"/>
      <c r="C117" s="123" t="s">
        <v>169</v>
      </c>
      <c r="D117" s="123" t="s">
        <v>119</v>
      </c>
      <c r="E117" s="124" t="s">
        <v>170</v>
      </c>
      <c r="F117" s="125" t="s">
        <v>171</v>
      </c>
      <c r="G117" s="126" t="s">
        <v>151</v>
      </c>
      <c r="H117" s="127">
        <v>0.29399999999999998</v>
      </c>
      <c r="I117" s="128"/>
      <c r="J117" s="129">
        <f>ROUND(I117*H117,2)</f>
        <v>0</v>
      </c>
      <c r="K117" s="125" t="s">
        <v>123</v>
      </c>
      <c r="L117" s="33"/>
      <c r="M117" s="130" t="s">
        <v>19</v>
      </c>
      <c r="N117" s="131" t="s">
        <v>46</v>
      </c>
      <c r="P117" s="132">
        <f>O117*H117</f>
        <v>0</v>
      </c>
      <c r="Q117" s="132">
        <v>0</v>
      </c>
      <c r="R117" s="132">
        <f>Q117*H117</f>
        <v>0</v>
      </c>
      <c r="S117" s="132">
        <v>0</v>
      </c>
      <c r="T117" s="133">
        <f>S117*H117</f>
        <v>0</v>
      </c>
      <c r="AR117" s="134" t="s">
        <v>124</v>
      </c>
      <c r="AT117" s="134" t="s">
        <v>119</v>
      </c>
      <c r="AU117" s="134" t="s">
        <v>82</v>
      </c>
      <c r="AY117" s="18" t="s">
        <v>116</v>
      </c>
      <c r="BE117" s="135">
        <f>IF(N117="základní",J117,0)</f>
        <v>0</v>
      </c>
      <c r="BF117" s="135">
        <f>IF(N117="snížená",J117,0)</f>
        <v>0</v>
      </c>
      <c r="BG117" s="135">
        <f>IF(N117="zákl. přenesená",J117,0)</f>
        <v>0</v>
      </c>
      <c r="BH117" s="135">
        <f>IF(N117="sníž. přenesená",J117,0)</f>
        <v>0</v>
      </c>
      <c r="BI117" s="135">
        <f>IF(N117="nulová",J117,0)</f>
        <v>0</v>
      </c>
      <c r="BJ117" s="18" t="s">
        <v>80</v>
      </c>
      <c r="BK117" s="135">
        <f>ROUND(I117*H117,2)</f>
        <v>0</v>
      </c>
      <c r="BL117" s="18" t="s">
        <v>124</v>
      </c>
      <c r="BM117" s="134" t="s">
        <v>172</v>
      </c>
    </row>
    <row r="118" spans="2:65" s="1" customFormat="1">
      <c r="B118" s="33"/>
      <c r="D118" s="136" t="s">
        <v>126</v>
      </c>
      <c r="F118" s="137" t="s">
        <v>173</v>
      </c>
      <c r="I118" s="138"/>
      <c r="L118" s="33"/>
      <c r="M118" s="139"/>
      <c r="T118" s="52"/>
      <c r="AT118" s="18" t="s">
        <v>126</v>
      </c>
      <c r="AU118" s="18" t="s">
        <v>82</v>
      </c>
    </row>
    <row r="119" spans="2:65" s="11" customFormat="1" ht="22.9" customHeight="1">
      <c r="B119" s="111"/>
      <c r="D119" s="112" t="s">
        <v>74</v>
      </c>
      <c r="E119" s="121" t="s">
        <v>174</v>
      </c>
      <c r="F119" s="121" t="s">
        <v>175</v>
      </c>
      <c r="I119" s="114"/>
      <c r="J119" s="122">
        <f>BK119</f>
        <v>0</v>
      </c>
      <c r="L119" s="111"/>
      <c r="M119" s="116"/>
      <c r="P119" s="117">
        <f>SUM(P120:P121)</f>
        <v>0</v>
      </c>
      <c r="R119" s="117">
        <f>SUM(R120:R121)</f>
        <v>0</v>
      </c>
      <c r="T119" s="118">
        <f>SUM(T120:T121)</f>
        <v>0</v>
      </c>
      <c r="AR119" s="112" t="s">
        <v>80</v>
      </c>
      <c r="AT119" s="119" t="s">
        <v>74</v>
      </c>
      <c r="AU119" s="119" t="s">
        <v>80</v>
      </c>
      <c r="AY119" s="112" t="s">
        <v>116</v>
      </c>
      <c r="BK119" s="120">
        <f>SUM(BK120:BK121)</f>
        <v>0</v>
      </c>
    </row>
    <row r="120" spans="2:65" s="1" customFormat="1" ht="55.5" customHeight="1">
      <c r="B120" s="33"/>
      <c r="C120" s="123" t="s">
        <v>132</v>
      </c>
      <c r="D120" s="123" t="s">
        <v>119</v>
      </c>
      <c r="E120" s="124" t="s">
        <v>176</v>
      </c>
      <c r="F120" s="125" t="s">
        <v>177</v>
      </c>
      <c r="G120" s="126" t="s">
        <v>151</v>
      </c>
      <c r="H120" s="127">
        <v>2.1000000000000001E-2</v>
      </c>
      <c r="I120" s="128"/>
      <c r="J120" s="129">
        <f>ROUND(I120*H120,2)</f>
        <v>0</v>
      </c>
      <c r="K120" s="125" t="s">
        <v>123</v>
      </c>
      <c r="L120" s="33"/>
      <c r="M120" s="130" t="s">
        <v>19</v>
      </c>
      <c r="N120" s="131" t="s">
        <v>46</v>
      </c>
      <c r="P120" s="132">
        <f>O120*H120</f>
        <v>0</v>
      </c>
      <c r="Q120" s="132">
        <v>0</v>
      </c>
      <c r="R120" s="132">
        <f>Q120*H120</f>
        <v>0</v>
      </c>
      <c r="S120" s="132">
        <v>0</v>
      </c>
      <c r="T120" s="133">
        <f>S120*H120</f>
        <v>0</v>
      </c>
      <c r="AR120" s="134" t="s">
        <v>124</v>
      </c>
      <c r="AT120" s="134" t="s">
        <v>119</v>
      </c>
      <c r="AU120" s="134" t="s">
        <v>82</v>
      </c>
      <c r="AY120" s="18" t="s">
        <v>116</v>
      </c>
      <c r="BE120" s="135">
        <f>IF(N120="základní",J120,0)</f>
        <v>0</v>
      </c>
      <c r="BF120" s="135">
        <f>IF(N120="snížená",J120,0)</f>
        <v>0</v>
      </c>
      <c r="BG120" s="135">
        <f>IF(N120="zákl. přenesená",J120,0)</f>
        <v>0</v>
      </c>
      <c r="BH120" s="135">
        <f>IF(N120="sníž. přenesená",J120,0)</f>
        <v>0</v>
      </c>
      <c r="BI120" s="135">
        <f>IF(N120="nulová",J120,0)</f>
        <v>0</v>
      </c>
      <c r="BJ120" s="18" t="s">
        <v>80</v>
      </c>
      <c r="BK120" s="135">
        <f>ROUND(I120*H120,2)</f>
        <v>0</v>
      </c>
      <c r="BL120" s="18" t="s">
        <v>124</v>
      </c>
      <c r="BM120" s="134" t="s">
        <v>178</v>
      </c>
    </row>
    <row r="121" spans="2:65" s="1" customFormat="1">
      <c r="B121" s="33"/>
      <c r="D121" s="136" t="s">
        <v>126</v>
      </c>
      <c r="F121" s="137" t="s">
        <v>179</v>
      </c>
      <c r="I121" s="138"/>
      <c r="L121" s="33"/>
      <c r="M121" s="139"/>
      <c r="T121" s="52"/>
      <c r="AT121" s="18" t="s">
        <v>126</v>
      </c>
      <c r="AU121" s="18" t="s">
        <v>82</v>
      </c>
    </row>
    <row r="122" spans="2:65" s="11" customFormat="1" ht="25.9" customHeight="1">
      <c r="B122" s="111"/>
      <c r="D122" s="112" t="s">
        <v>74</v>
      </c>
      <c r="E122" s="113" t="s">
        <v>180</v>
      </c>
      <c r="F122" s="113" t="s">
        <v>181</v>
      </c>
      <c r="I122" s="114"/>
      <c r="J122" s="115">
        <f>BK122</f>
        <v>0</v>
      </c>
      <c r="L122" s="111"/>
      <c r="M122" s="116"/>
      <c r="P122" s="117">
        <f>P123+P220+P247</f>
        <v>0</v>
      </c>
      <c r="R122" s="117">
        <f>R123+R220+R247</f>
        <v>1.14641192</v>
      </c>
      <c r="T122" s="118">
        <f>T123+T220+T247</f>
        <v>0.278918</v>
      </c>
      <c r="AR122" s="112" t="s">
        <v>82</v>
      </c>
      <c r="AT122" s="119" t="s">
        <v>74</v>
      </c>
      <c r="AU122" s="119" t="s">
        <v>75</v>
      </c>
      <c r="AY122" s="112" t="s">
        <v>116</v>
      </c>
      <c r="BK122" s="120">
        <f>BK123+BK220+BK247</f>
        <v>0</v>
      </c>
    </row>
    <row r="123" spans="2:65" s="11" customFormat="1" ht="22.9" customHeight="1">
      <c r="B123" s="111"/>
      <c r="D123" s="112" t="s">
        <v>74</v>
      </c>
      <c r="E123" s="121" t="s">
        <v>182</v>
      </c>
      <c r="F123" s="121" t="s">
        <v>183</v>
      </c>
      <c r="I123" s="114"/>
      <c r="J123" s="122">
        <f>BK123</f>
        <v>0</v>
      </c>
      <c r="L123" s="111"/>
      <c r="M123" s="116"/>
      <c r="P123" s="117">
        <f>SUM(P124:P219)</f>
        <v>0</v>
      </c>
      <c r="R123" s="117">
        <f>SUM(R124:R219)</f>
        <v>0.43391820000000003</v>
      </c>
      <c r="T123" s="118">
        <f>SUM(T124:T219)</f>
        <v>0.247</v>
      </c>
      <c r="AR123" s="112" t="s">
        <v>82</v>
      </c>
      <c r="AT123" s="119" t="s">
        <v>74</v>
      </c>
      <c r="AU123" s="119" t="s">
        <v>80</v>
      </c>
      <c r="AY123" s="112" t="s">
        <v>116</v>
      </c>
      <c r="BK123" s="120">
        <f>SUM(BK124:BK219)</f>
        <v>0</v>
      </c>
    </row>
    <row r="124" spans="2:65" s="1" customFormat="1" ht="44.25" customHeight="1">
      <c r="B124" s="33"/>
      <c r="C124" s="123" t="s">
        <v>184</v>
      </c>
      <c r="D124" s="123" t="s">
        <v>119</v>
      </c>
      <c r="E124" s="124" t="s">
        <v>185</v>
      </c>
      <c r="F124" s="125" t="s">
        <v>186</v>
      </c>
      <c r="G124" s="126" t="s">
        <v>187</v>
      </c>
      <c r="H124" s="127">
        <v>49.9</v>
      </c>
      <c r="I124" s="128"/>
      <c r="J124" s="129">
        <f>ROUND(I124*H124,2)</f>
        <v>0</v>
      </c>
      <c r="K124" s="125" t="s">
        <v>123</v>
      </c>
      <c r="L124" s="33"/>
      <c r="M124" s="130" t="s">
        <v>19</v>
      </c>
      <c r="N124" s="131" t="s">
        <v>46</v>
      </c>
      <c r="P124" s="132">
        <f>O124*H124</f>
        <v>0</v>
      </c>
      <c r="Q124" s="132">
        <v>0</v>
      </c>
      <c r="R124" s="132">
        <f>Q124*H124</f>
        <v>0</v>
      </c>
      <c r="S124" s="132">
        <v>0</v>
      </c>
      <c r="T124" s="133">
        <f>S124*H124</f>
        <v>0</v>
      </c>
      <c r="AR124" s="134" t="s">
        <v>188</v>
      </c>
      <c r="AT124" s="134" t="s">
        <v>119</v>
      </c>
      <c r="AU124" s="134" t="s">
        <v>82</v>
      </c>
      <c r="AY124" s="18" t="s">
        <v>116</v>
      </c>
      <c r="BE124" s="135">
        <f>IF(N124="základní",J124,0)</f>
        <v>0</v>
      </c>
      <c r="BF124" s="135">
        <f>IF(N124="snížená",J124,0)</f>
        <v>0</v>
      </c>
      <c r="BG124" s="135">
        <f>IF(N124="zákl. přenesená",J124,0)</f>
        <v>0</v>
      </c>
      <c r="BH124" s="135">
        <f>IF(N124="sníž. přenesená",J124,0)</f>
        <v>0</v>
      </c>
      <c r="BI124" s="135">
        <f>IF(N124="nulová",J124,0)</f>
        <v>0</v>
      </c>
      <c r="BJ124" s="18" t="s">
        <v>80</v>
      </c>
      <c r="BK124" s="135">
        <f>ROUND(I124*H124,2)</f>
        <v>0</v>
      </c>
      <c r="BL124" s="18" t="s">
        <v>188</v>
      </c>
      <c r="BM124" s="134" t="s">
        <v>189</v>
      </c>
    </row>
    <row r="125" spans="2:65" s="1" customFormat="1">
      <c r="B125" s="33"/>
      <c r="D125" s="136" t="s">
        <v>126</v>
      </c>
      <c r="F125" s="137" t="s">
        <v>190</v>
      </c>
      <c r="I125" s="138"/>
      <c r="L125" s="33"/>
      <c r="M125" s="139"/>
      <c r="T125" s="52"/>
      <c r="AT125" s="18" t="s">
        <v>126</v>
      </c>
      <c r="AU125" s="18" t="s">
        <v>82</v>
      </c>
    </row>
    <row r="126" spans="2:65" s="14" customFormat="1">
      <c r="B126" s="155"/>
      <c r="D126" s="141" t="s">
        <v>128</v>
      </c>
      <c r="E126" s="156" t="s">
        <v>19</v>
      </c>
      <c r="F126" s="157" t="s">
        <v>191</v>
      </c>
      <c r="H126" s="156" t="s">
        <v>19</v>
      </c>
      <c r="I126" s="158"/>
      <c r="L126" s="155"/>
      <c r="M126" s="159"/>
      <c r="T126" s="160"/>
      <c r="AT126" s="156" t="s">
        <v>128</v>
      </c>
      <c r="AU126" s="156" t="s">
        <v>82</v>
      </c>
      <c r="AV126" s="14" t="s">
        <v>80</v>
      </c>
      <c r="AW126" s="14" t="s">
        <v>36</v>
      </c>
      <c r="AX126" s="14" t="s">
        <v>75</v>
      </c>
      <c r="AY126" s="156" t="s">
        <v>116</v>
      </c>
    </row>
    <row r="127" spans="2:65" s="12" customFormat="1">
      <c r="B127" s="140"/>
      <c r="D127" s="141" t="s">
        <v>128</v>
      </c>
      <c r="E127" s="142" t="s">
        <v>19</v>
      </c>
      <c r="F127" s="143" t="s">
        <v>192</v>
      </c>
      <c r="H127" s="144">
        <v>49.9</v>
      </c>
      <c r="I127" s="145"/>
      <c r="L127" s="140"/>
      <c r="M127" s="146"/>
      <c r="T127" s="147"/>
      <c r="AT127" s="142" t="s">
        <v>128</v>
      </c>
      <c r="AU127" s="142" t="s">
        <v>82</v>
      </c>
      <c r="AV127" s="12" t="s">
        <v>82</v>
      </c>
      <c r="AW127" s="12" t="s">
        <v>36</v>
      </c>
      <c r="AX127" s="12" t="s">
        <v>75</v>
      </c>
      <c r="AY127" s="142" t="s">
        <v>116</v>
      </c>
    </row>
    <row r="128" spans="2:65" s="13" customFormat="1">
      <c r="B128" s="148"/>
      <c r="D128" s="141" t="s">
        <v>128</v>
      </c>
      <c r="E128" s="149" t="s">
        <v>19</v>
      </c>
      <c r="F128" s="150" t="s">
        <v>131</v>
      </c>
      <c r="H128" s="151">
        <v>49.9</v>
      </c>
      <c r="I128" s="152"/>
      <c r="L128" s="148"/>
      <c r="M128" s="153"/>
      <c r="T128" s="154"/>
      <c r="AT128" s="149" t="s">
        <v>128</v>
      </c>
      <c r="AU128" s="149" t="s">
        <v>82</v>
      </c>
      <c r="AV128" s="13" t="s">
        <v>124</v>
      </c>
      <c r="AW128" s="13" t="s">
        <v>36</v>
      </c>
      <c r="AX128" s="13" t="s">
        <v>80</v>
      </c>
      <c r="AY128" s="149" t="s">
        <v>116</v>
      </c>
    </row>
    <row r="129" spans="2:65" s="1" customFormat="1" ht="24.2" customHeight="1">
      <c r="B129" s="33"/>
      <c r="C129" s="161" t="s">
        <v>193</v>
      </c>
      <c r="D129" s="161" t="s">
        <v>194</v>
      </c>
      <c r="E129" s="162" t="s">
        <v>195</v>
      </c>
      <c r="F129" s="163" t="s">
        <v>196</v>
      </c>
      <c r="G129" s="164" t="s">
        <v>187</v>
      </c>
      <c r="H129" s="165">
        <v>73.484999999999999</v>
      </c>
      <c r="I129" s="166"/>
      <c r="J129" s="167">
        <f>ROUND(I129*H129,2)</f>
        <v>0</v>
      </c>
      <c r="K129" s="163" t="s">
        <v>123</v>
      </c>
      <c r="L129" s="168"/>
      <c r="M129" s="169" t="s">
        <v>19</v>
      </c>
      <c r="N129" s="170" t="s">
        <v>46</v>
      </c>
      <c r="P129" s="132">
        <f>O129*H129</f>
        <v>0</v>
      </c>
      <c r="Q129" s="132">
        <v>1.2E-4</v>
      </c>
      <c r="R129" s="132">
        <f>Q129*H129</f>
        <v>8.8182E-3</v>
      </c>
      <c r="S129" s="132">
        <v>0</v>
      </c>
      <c r="T129" s="133">
        <f>S129*H129</f>
        <v>0</v>
      </c>
      <c r="AR129" s="134" t="s">
        <v>197</v>
      </c>
      <c r="AT129" s="134" t="s">
        <v>194</v>
      </c>
      <c r="AU129" s="134" t="s">
        <v>82</v>
      </c>
      <c r="AY129" s="18" t="s">
        <v>116</v>
      </c>
      <c r="BE129" s="135">
        <f>IF(N129="základní",J129,0)</f>
        <v>0</v>
      </c>
      <c r="BF129" s="135">
        <f>IF(N129="snížená",J129,0)</f>
        <v>0</v>
      </c>
      <c r="BG129" s="135">
        <f>IF(N129="zákl. přenesená",J129,0)</f>
        <v>0</v>
      </c>
      <c r="BH129" s="135">
        <f>IF(N129="sníž. přenesená",J129,0)</f>
        <v>0</v>
      </c>
      <c r="BI129" s="135">
        <f>IF(N129="nulová",J129,0)</f>
        <v>0</v>
      </c>
      <c r="BJ129" s="18" t="s">
        <v>80</v>
      </c>
      <c r="BK129" s="135">
        <f>ROUND(I129*H129,2)</f>
        <v>0</v>
      </c>
      <c r="BL129" s="18" t="s">
        <v>188</v>
      </c>
      <c r="BM129" s="134" t="s">
        <v>198</v>
      </c>
    </row>
    <row r="130" spans="2:65" s="14" customFormat="1">
      <c r="B130" s="155"/>
      <c r="D130" s="141" t="s">
        <v>128</v>
      </c>
      <c r="E130" s="156" t="s">
        <v>19</v>
      </c>
      <c r="F130" s="157" t="s">
        <v>191</v>
      </c>
      <c r="H130" s="156" t="s">
        <v>19</v>
      </c>
      <c r="I130" s="158"/>
      <c r="L130" s="155"/>
      <c r="M130" s="159"/>
      <c r="T130" s="160"/>
      <c r="AT130" s="156" t="s">
        <v>128</v>
      </c>
      <c r="AU130" s="156" t="s">
        <v>82</v>
      </c>
      <c r="AV130" s="14" t="s">
        <v>80</v>
      </c>
      <c r="AW130" s="14" t="s">
        <v>36</v>
      </c>
      <c r="AX130" s="14" t="s">
        <v>75</v>
      </c>
      <c r="AY130" s="156" t="s">
        <v>116</v>
      </c>
    </row>
    <row r="131" spans="2:65" s="12" customFormat="1">
      <c r="B131" s="140"/>
      <c r="D131" s="141" t="s">
        <v>128</v>
      </c>
      <c r="E131" s="142" t="s">
        <v>19</v>
      </c>
      <c r="F131" s="143" t="s">
        <v>192</v>
      </c>
      <c r="H131" s="144">
        <v>49.9</v>
      </c>
      <c r="I131" s="145"/>
      <c r="L131" s="140"/>
      <c r="M131" s="146"/>
      <c r="T131" s="147"/>
      <c r="AT131" s="142" t="s">
        <v>128</v>
      </c>
      <c r="AU131" s="142" t="s">
        <v>82</v>
      </c>
      <c r="AV131" s="12" t="s">
        <v>82</v>
      </c>
      <c r="AW131" s="12" t="s">
        <v>36</v>
      </c>
      <c r="AX131" s="12" t="s">
        <v>75</v>
      </c>
      <c r="AY131" s="142" t="s">
        <v>116</v>
      </c>
    </row>
    <row r="132" spans="2:65" s="12" customFormat="1">
      <c r="B132" s="140"/>
      <c r="D132" s="141" t="s">
        <v>128</v>
      </c>
      <c r="E132" s="142" t="s">
        <v>19</v>
      </c>
      <c r="F132" s="143" t="s">
        <v>199</v>
      </c>
      <c r="H132" s="144">
        <v>14</v>
      </c>
      <c r="I132" s="145"/>
      <c r="L132" s="140"/>
      <c r="M132" s="146"/>
      <c r="T132" s="147"/>
      <c r="AT132" s="142" t="s">
        <v>128</v>
      </c>
      <c r="AU132" s="142" t="s">
        <v>82</v>
      </c>
      <c r="AV132" s="12" t="s">
        <v>82</v>
      </c>
      <c r="AW132" s="12" t="s">
        <v>36</v>
      </c>
      <c r="AX132" s="12" t="s">
        <v>75</v>
      </c>
      <c r="AY132" s="142" t="s">
        <v>116</v>
      </c>
    </row>
    <row r="133" spans="2:65" s="13" customFormat="1">
      <c r="B133" s="148"/>
      <c r="D133" s="141" t="s">
        <v>128</v>
      </c>
      <c r="E133" s="149" t="s">
        <v>19</v>
      </c>
      <c r="F133" s="150" t="s">
        <v>131</v>
      </c>
      <c r="H133" s="151">
        <v>63.9</v>
      </c>
      <c r="I133" s="152"/>
      <c r="L133" s="148"/>
      <c r="M133" s="153"/>
      <c r="T133" s="154"/>
      <c r="AT133" s="149" t="s">
        <v>128</v>
      </c>
      <c r="AU133" s="149" t="s">
        <v>82</v>
      </c>
      <c r="AV133" s="13" t="s">
        <v>124</v>
      </c>
      <c r="AW133" s="13" t="s">
        <v>36</v>
      </c>
      <c r="AX133" s="13" t="s">
        <v>80</v>
      </c>
      <c r="AY133" s="149" t="s">
        <v>116</v>
      </c>
    </row>
    <row r="134" spans="2:65" s="12" customFormat="1">
      <c r="B134" s="140"/>
      <c r="D134" s="141" t="s">
        <v>128</v>
      </c>
      <c r="F134" s="143" t="s">
        <v>200</v>
      </c>
      <c r="H134" s="144">
        <v>73.484999999999999</v>
      </c>
      <c r="I134" s="145"/>
      <c r="L134" s="140"/>
      <c r="M134" s="146"/>
      <c r="T134" s="147"/>
      <c r="AT134" s="142" t="s">
        <v>128</v>
      </c>
      <c r="AU134" s="142" t="s">
        <v>82</v>
      </c>
      <c r="AV134" s="12" t="s">
        <v>82</v>
      </c>
      <c r="AW134" s="12" t="s">
        <v>4</v>
      </c>
      <c r="AX134" s="12" t="s">
        <v>80</v>
      </c>
      <c r="AY134" s="142" t="s">
        <v>116</v>
      </c>
    </row>
    <row r="135" spans="2:65" s="1" customFormat="1" ht="44.25" customHeight="1">
      <c r="B135" s="33"/>
      <c r="C135" s="123" t="s">
        <v>201</v>
      </c>
      <c r="D135" s="123" t="s">
        <v>119</v>
      </c>
      <c r="E135" s="124" t="s">
        <v>202</v>
      </c>
      <c r="F135" s="125" t="s">
        <v>203</v>
      </c>
      <c r="G135" s="126" t="s">
        <v>204</v>
      </c>
      <c r="H135" s="127">
        <v>14</v>
      </c>
      <c r="I135" s="128"/>
      <c r="J135" s="129">
        <f>ROUND(I135*H135,2)</f>
        <v>0</v>
      </c>
      <c r="K135" s="125" t="s">
        <v>123</v>
      </c>
      <c r="L135" s="33"/>
      <c r="M135" s="130" t="s">
        <v>19</v>
      </c>
      <c r="N135" s="131" t="s">
        <v>46</v>
      </c>
      <c r="P135" s="132">
        <f>O135*H135</f>
        <v>0</v>
      </c>
      <c r="Q135" s="132">
        <v>0</v>
      </c>
      <c r="R135" s="132">
        <f>Q135*H135</f>
        <v>0</v>
      </c>
      <c r="S135" s="132">
        <v>0</v>
      </c>
      <c r="T135" s="133">
        <f>S135*H135</f>
        <v>0</v>
      </c>
      <c r="AR135" s="134" t="s">
        <v>188</v>
      </c>
      <c r="AT135" s="134" t="s">
        <v>119</v>
      </c>
      <c r="AU135" s="134" t="s">
        <v>82</v>
      </c>
      <c r="AY135" s="18" t="s">
        <v>116</v>
      </c>
      <c r="BE135" s="135">
        <f>IF(N135="základní",J135,0)</f>
        <v>0</v>
      </c>
      <c r="BF135" s="135">
        <f>IF(N135="snížená",J135,0)</f>
        <v>0</v>
      </c>
      <c r="BG135" s="135">
        <f>IF(N135="zákl. přenesená",J135,0)</f>
        <v>0</v>
      </c>
      <c r="BH135" s="135">
        <f>IF(N135="sníž. přenesená",J135,0)</f>
        <v>0</v>
      </c>
      <c r="BI135" s="135">
        <f>IF(N135="nulová",J135,0)</f>
        <v>0</v>
      </c>
      <c r="BJ135" s="18" t="s">
        <v>80</v>
      </c>
      <c r="BK135" s="135">
        <f>ROUND(I135*H135,2)</f>
        <v>0</v>
      </c>
      <c r="BL135" s="18" t="s">
        <v>188</v>
      </c>
      <c r="BM135" s="134" t="s">
        <v>205</v>
      </c>
    </row>
    <row r="136" spans="2:65" s="1" customFormat="1">
      <c r="B136" s="33"/>
      <c r="D136" s="136" t="s">
        <v>126</v>
      </c>
      <c r="F136" s="137" t="s">
        <v>206</v>
      </c>
      <c r="I136" s="138"/>
      <c r="L136" s="33"/>
      <c r="M136" s="139"/>
      <c r="T136" s="52"/>
      <c r="AT136" s="18" t="s">
        <v>126</v>
      </c>
      <c r="AU136" s="18" t="s">
        <v>82</v>
      </c>
    </row>
    <row r="137" spans="2:65" s="14" customFormat="1">
      <c r="B137" s="155"/>
      <c r="D137" s="141" t="s">
        <v>128</v>
      </c>
      <c r="E137" s="156" t="s">
        <v>19</v>
      </c>
      <c r="F137" s="157" t="s">
        <v>207</v>
      </c>
      <c r="H137" s="156" t="s">
        <v>19</v>
      </c>
      <c r="I137" s="158"/>
      <c r="L137" s="155"/>
      <c r="M137" s="159"/>
      <c r="T137" s="160"/>
      <c r="AT137" s="156" t="s">
        <v>128</v>
      </c>
      <c r="AU137" s="156" t="s">
        <v>82</v>
      </c>
      <c r="AV137" s="14" t="s">
        <v>80</v>
      </c>
      <c r="AW137" s="14" t="s">
        <v>36</v>
      </c>
      <c r="AX137" s="14" t="s">
        <v>75</v>
      </c>
      <c r="AY137" s="156" t="s">
        <v>116</v>
      </c>
    </row>
    <row r="138" spans="2:65" s="12" customFormat="1">
      <c r="B138" s="140"/>
      <c r="D138" s="141" t="s">
        <v>128</v>
      </c>
      <c r="E138" s="142" t="s">
        <v>19</v>
      </c>
      <c r="F138" s="143" t="s">
        <v>208</v>
      </c>
      <c r="H138" s="144">
        <v>4</v>
      </c>
      <c r="I138" s="145"/>
      <c r="L138" s="140"/>
      <c r="M138" s="146"/>
      <c r="T138" s="147"/>
      <c r="AT138" s="142" t="s">
        <v>128</v>
      </c>
      <c r="AU138" s="142" t="s">
        <v>82</v>
      </c>
      <c r="AV138" s="12" t="s">
        <v>82</v>
      </c>
      <c r="AW138" s="12" t="s">
        <v>36</v>
      </c>
      <c r="AX138" s="12" t="s">
        <v>75</v>
      </c>
      <c r="AY138" s="142" t="s">
        <v>116</v>
      </c>
    </row>
    <row r="139" spans="2:65" s="12" customFormat="1">
      <c r="B139" s="140"/>
      <c r="D139" s="141" t="s">
        <v>128</v>
      </c>
      <c r="E139" s="142" t="s">
        <v>19</v>
      </c>
      <c r="F139" s="143" t="s">
        <v>209</v>
      </c>
      <c r="H139" s="144">
        <v>4</v>
      </c>
      <c r="I139" s="145"/>
      <c r="L139" s="140"/>
      <c r="M139" s="146"/>
      <c r="T139" s="147"/>
      <c r="AT139" s="142" t="s">
        <v>128</v>
      </c>
      <c r="AU139" s="142" t="s">
        <v>82</v>
      </c>
      <c r="AV139" s="12" t="s">
        <v>82</v>
      </c>
      <c r="AW139" s="12" t="s">
        <v>36</v>
      </c>
      <c r="AX139" s="12" t="s">
        <v>75</v>
      </c>
      <c r="AY139" s="142" t="s">
        <v>116</v>
      </c>
    </row>
    <row r="140" spans="2:65" s="12" customFormat="1">
      <c r="B140" s="140"/>
      <c r="D140" s="141" t="s">
        <v>128</v>
      </c>
      <c r="E140" s="142" t="s">
        <v>19</v>
      </c>
      <c r="F140" s="143" t="s">
        <v>210</v>
      </c>
      <c r="H140" s="144">
        <v>6</v>
      </c>
      <c r="I140" s="145"/>
      <c r="L140" s="140"/>
      <c r="M140" s="146"/>
      <c r="T140" s="147"/>
      <c r="AT140" s="142" t="s">
        <v>128</v>
      </c>
      <c r="AU140" s="142" t="s">
        <v>82</v>
      </c>
      <c r="AV140" s="12" t="s">
        <v>82</v>
      </c>
      <c r="AW140" s="12" t="s">
        <v>36</v>
      </c>
      <c r="AX140" s="12" t="s">
        <v>75</v>
      </c>
      <c r="AY140" s="142" t="s">
        <v>116</v>
      </c>
    </row>
    <row r="141" spans="2:65" s="13" customFormat="1">
      <c r="B141" s="148"/>
      <c r="D141" s="141" t="s">
        <v>128</v>
      </c>
      <c r="E141" s="149" t="s">
        <v>19</v>
      </c>
      <c r="F141" s="150" t="s">
        <v>131</v>
      </c>
      <c r="H141" s="151">
        <v>14</v>
      </c>
      <c r="I141" s="152"/>
      <c r="L141" s="148"/>
      <c r="M141" s="153"/>
      <c r="T141" s="154"/>
      <c r="AT141" s="149" t="s">
        <v>128</v>
      </c>
      <c r="AU141" s="149" t="s">
        <v>82</v>
      </c>
      <c r="AV141" s="13" t="s">
        <v>124</v>
      </c>
      <c r="AW141" s="13" t="s">
        <v>36</v>
      </c>
      <c r="AX141" s="13" t="s">
        <v>80</v>
      </c>
      <c r="AY141" s="149" t="s">
        <v>116</v>
      </c>
    </row>
    <row r="142" spans="2:65" s="1" customFormat="1" ht="24.2" customHeight="1">
      <c r="B142" s="33"/>
      <c r="C142" s="161" t="s">
        <v>211</v>
      </c>
      <c r="D142" s="161" t="s">
        <v>194</v>
      </c>
      <c r="E142" s="162" t="s">
        <v>212</v>
      </c>
      <c r="F142" s="163" t="s">
        <v>213</v>
      </c>
      <c r="G142" s="164" t="s">
        <v>204</v>
      </c>
      <c r="H142" s="165">
        <v>14</v>
      </c>
      <c r="I142" s="166"/>
      <c r="J142" s="167">
        <f>ROUND(I142*H142,2)</f>
        <v>0</v>
      </c>
      <c r="K142" s="163" t="s">
        <v>123</v>
      </c>
      <c r="L142" s="168"/>
      <c r="M142" s="169" t="s">
        <v>19</v>
      </c>
      <c r="N142" s="170" t="s">
        <v>46</v>
      </c>
      <c r="P142" s="132">
        <f>O142*H142</f>
        <v>0</v>
      </c>
      <c r="Q142" s="132">
        <v>8.0999999999999996E-3</v>
      </c>
      <c r="R142" s="132">
        <f>Q142*H142</f>
        <v>0.1134</v>
      </c>
      <c r="S142" s="132">
        <v>0</v>
      </c>
      <c r="T142" s="133">
        <f>S142*H142</f>
        <v>0</v>
      </c>
      <c r="AR142" s="134" t="s">
        <v>197</v>
      </c>
      <c r="AT142" s="134" t="s">
        <v>194</v>
      </c>
      <c r="AU142" s="134" t="s">
        <v>82</v>
      </c>
      <c r="AY142" s="18" t="s">
        <v>116</v>
      </c>
      <c r="BE142" s="135">
        <f>IF(N142="základní",J142,0)</f>
        <v>0</v>
      </c>
      <c r="BF142" s="135">
        <f>IF(N142="snížená",J142,0)</f>
        <v>0</v>
      </c>
      <c r="BG142" s="135">
        <f>IF(N142="zákl. přenesená",J142,0)</f>
        <v>0</v>
      </c>
      <c r="BH142" s="135">
        <f>IF(N142="sníž. přenesená",J142,0)</f>
        <v>0</v>
      </c>
      <c r="BI142" s="135">
        <f>IF(N142="nulová",J142,0)</f>
        <v>0</v>
      </c>
      <c r="BJ142" s="18" t="s">
        <v>80</v>
      </c>
      <c r="BK142" s="135">
        <f>ROUND(I142*H142,2)</f>
        <v>0</v>
      </c>
      <c r="BL142" s="18" t="s">
        <v>188</v>
      </c>
      <c r="BM142" s="134" t="s">
        <v>214</v>
      </c>
    </row>
    <row r="143" spans="2:65" s="1" customFormat="1" ht="55.5" customHeight="1">
      <c r="B143" s="33"/>
      <c r="C143" s="123" t="s">
        <v>215</v>
      </c>
      <c r="D143" s="123" t="s">
        <v>119</v>
      </c>
      <c r="E143" s="124" t="s">
        <v>216</v>
      </c>
      <c r="F143" s="125" t="s">
        <v>217</v>
      </c>
      <c r="G143" s="126" t="s">
        <v>204</v>
      </c>
      <c r="H143" s="127">
        <v>66</v>
      </c>
      <c r="I143" s="128"/>
      <c r="J143" s="129">
        <f>ROUND(I143*H143,2)</f>
        <v>0</v>
      </c>
      <c r="K143" s="125" t="s">
        <v>123</v>
      </c>
      <c r="L143" s="33"/>
      <c r="M143" s="130" t="s">
        <v>19</v>
      </c>
      <c r="N143" s="131" t="s">
        <v>46</v>
      </c>
      <c r="P143" s="132">
        <f>O143*H143</f>
        <v>0</v>
      </c>
      <c r="Q143" s="132">
        <v>0</v>
      </c>
      <c r="R143" s="132">
        <f>Q143*H143</f>
        <v>0</v>
      </c>
      <c r="S143" s="132">
        <v>1E-3</v>
      </c>
      <c r="T143" s="133">
        <f>S143*H143</f>
        <v>6.6000000000000003E-2</v>
      </c>
      <c r="AR143" s="134" t="s">
        <v>188</v>
      </c>
      <c r="AT143" s="134" t="s">
        <v>119</v>
      </c>
      <c r="AU143" s="134" t="s">
        <v>82</v>
      </c>
      <c r="AY143" s="18" t="s">
        <v>116</v>
      </c>
      <c r="BE143" s="135">
        <f>IF(N143="základní",J143,0)</f>
        <v>0</v>
      </c>
      <c r="BF143" s="135">
        <f>IF(N143="snížená",J143,0)</f>
        <v>0</v>
      </c>
      <c r="BG143" s="135">
        <f>IF(N143="zákl. přenesená",J143,0)</f>
        <v>0</v>
      </c>
      <c r="BH143" s="135">
        <f>IF(N143="sníž. přenesená",J143,0)</f>
        <v>0</v>
      </c>
      <c r="BI143" s="135">
        <f>IF(N143="nulová",J143,0)</f>
        <v>0</v>
      </c>
      <c r="BJ143" s="18" t="s">
        <v>80</v>
      </c>
      <c r="BK143" s="135">
        <f>ROUND(I143*H143,2)</f>
        <v>0</v>
      </c>
      <c r="BL143" s="18" t="s">
        <v>188</v>
      </c>
      <c r="BM143" s="134" t="s">
        <v>218</v>
      </c>
    </row>
    <row r="144" spans="2:65" s="1" customFormat="1">
      <c r="B144" s="33"/>
      <c r="D144" s="136" t="s">
        <v>126</v>
      </c>
      <c r="F144" s="137" t="s">
        <v>219</v>
      </c>
      <c r="I144" s="138"/>
      <c r="L144" s="33"/>
      <c r="M144" s="139"/>
      <c r="T144" s="52"/>
      <c r="AT144" s="18" t="s">
        <v>126</v>
      </c>
      <c r="AU144" s="18" t="s">
        <v>82</v>
      </c>
    </row>
    <row r="145" spans="2:65" s="14" customFormat="1">
      <c r="B145" s="155"/>
      <c r="D145" s="141" t="s">
        <v>128</v>
      </c>
      <c r="E145" s="156" t="s">
        <v>19</v>
      </c>
      <c r="F145" s="157" t="s">
        <v>220</v>
      </c>
      <c r="H145" s="156" t="s">
        <v>19</v>
      </c>
      <c r="I145" s="158"/>
      <c r="L145" s="155"/>
      <c r="M145" s="159"/>
      <c r="T145" s="160"/>
      <c r="AT145" s="156" t="s">
        <v>128</v>
      </c>
      <c r="AU145" s="156" t="s">
        <v>82</v>
      </c>
      <c r="AV145" s="14" t="s">
        <v>80</v>
      </c>
      <c r="AW145" s="14" t="s">
        <v>36</v>
      </c>
      <c r="AX145" s="14" t="s">
        <v>75</v>
      </c>
      <c r="AY145" s="156" t="s">
        <v>116</v>
      </c>
    </row>
    <row r="146" spans="2:65" s="12" customFormat="1">
      <c r="B146" s="140"/>
      <c r="D146" s="141" t="s">
        <v>128</v>
      </c>
      <c r="E146" s="142" t="s">
        <v>19</v>
      </c>
      <c r="F146" s="143" t="s">
        <v>221</v>
      </c>
      <c r="H146" s="144">
        <v>20</v>
      </c>
      <c r="I146" s="145"/>
      <c r="L146" s="140"/>
      <c r="M146" s="146"/>
      <c r="T146" s="147"/>
      <c r="AT146" s="142" t="s">
        <v>128</v>
      </c>
      <c r="AU146" s="142" t="s">
        <v>82</v>
      </c>
      <c r="AV146" s="12" t="s">
        <v>82</v>
      </c>
      <c r="AW146" s="12" t="s">
        <v>36</v>
      </c>
      <c r="AX146" s="12" t="s">
        <v>75</v>
      </c>
      <c r="AY146" s="142" t="s">
        <v>116</v>
      </c>
    </row>
    <row r="147" spans="2:65" s="12" customFormat="1">
      <c r="B147" s="140"/>
      <c r="D147" s="141" t="s">
        <v>128</v>
      </c>
      <c r="E147" s="142" t="s">
        <v>19</v>
      </c>
      <c r="F147" s="143" t="s">
        <v>222</v>
      </c>
      <c r="H147" s="144">
        <v>20</v>
      </c>
      <c r="I147" s="145"/>
      <c r="L147" s="140"/>
      <c r="M147" s="146"/>
      <c r="T147" s="147"/>
      <c r="AT147" s="142" t="s">
        <v>128</v>
      </c>
      <c r="AU147" s="142" t="s">
        <v>82</v>
      </c>
      <c r="AV147" s="12" t="s">
        <v>82</v>
      </c>
      <c r="AW147" s="12" t="s">
        <v>36</v>
      </c>
      <c r="AX147" s="12" t="s">
        <v>75</v>
      </c>
      <c r="AY147" s="142" t="s">
        <v>116</v>
      </c>
    </row>
    <row r="148" spans="2:65" s="12" customFormat="1">
      <c r="B148" s="140"/>
      <c r="D148" s="141" t="s">
        <v>128</v>
      </c>
      <c r="E148" s="142" t="s">
        <v>19</v>
      </c>
      <c r="F148" s="143" t="s">
        <v>223</v>
      </c>
      <c r="H148" s="144">
        <v>26</v>
      </c>
      <c r="I148" s="145"/>
      <c r="L148" s="140"/>
      <c r="M148" s="146"/>
      <c r="T148" s="147"/>
      <c r="AT148" s="142" t="s">
        <v>128</v>
      </c>
      <c r="AU148" s="142" t="s">
        <v>82</v>
      </c>
      <c r="AV148" s="12" t="s">
        <v>82</v>
      </c>
      <c r="AW148" s="12" t="s">
        <v>36</v>
      </c>
      <c r="AX148" s="12" t="s">
        <v>75</v>
      </c>
      <c r="AY148" s="142" t="s">
        <v>116</v>
      </c>
    </row>
    <row r="149" spans="2:65" s="13" customFormat="1">
      <c r="B149" s="148"/>
      <c r="D149" s="141" t="s">
        <v>128</v>
      </c>
      <c r="E149" s="149" t="s">
        <v>19</v>
      </c>
      <c r="F149" s="150" t="s">
        <v>131</v>
      </c>
      <c r="H149" s="151">
        <v>66</v>
      </c>
      <c r="I149" s="152"/>
      <c r="L149" s="148"/>
      <c r="M149" s="153"/>
      <c r="T149" s="154"/>
      <c r="AT149" s="149" t="s">
        <v>128</v>
      </c>
      <c r="AU149" s="149" t="s">
        <v>82</v>
      </c>
      <c r="AV149" s="13" t="s">
        <v>124</v>
      </c>
      <c r="AW149" s="13" t="s">
        <v>36</v>
      </c>
      <c r="AX149" s="13" t="s">
        <v>80</v>
      </c>
      <c r="AY149" s="149" t="s">
        <v>116</v>
      </c>
    </row>
    <row r="150" spans="2:65" s="1" customFormat="1" ht="49.15" customHeight="1">
      <c r="B150" s="33"/>
      <c r="C150" s="123" t="s">
        <v>8</v>
      </c>
      <c r="D150" s="123" t="s">
        <v>119</v>
      </c>
      <c r="E150" s="124" t="s">
        <v>224</v>
      </c>
      <c r="F150" s="125" t="s">
        <v>225</v>
      </c>
      <c r="G150" s="126" t="s">
        <v>204</v>
      </c>
      <c r="H150" s="127">
        <v>32</v>
      </c>
      <c r="I150" s="128"/>
      <c r="J150" s="129">
        <f>ROUND(I150*H150,2)</f>
        <v>0</v>
      </c>
      <c r="K150" s="125" t="s">
        <v>123</v>
      </c>
      <c r="L150" s="33"/>
      <c r="M150" s="130" t="s">
        <v>19</v>
      </c>
      <c r="N150" s="131" t="s">
        <v>46</v>
      </c>
      <c r="P150" s="132">
        <f>O150*H150</f>
        <v>0</v>
      </c>
      <c r="Q150" s="132">
        <v>0</v>
      </c>
      <c r="R150" s="132">
        <f>Q150*H150</f>
        <v>0</v>
      </c>
      <c r="S150" s="132">
        <v>3.0000000000000001E-3</v>
      </c>
      <c r="T150" s="133">
        <f>S150*H150</f>
        <v>9.6000000000000002E-2</v>
      </c>
      <c r="AR150" s="134" t="s">
        <v>188</v>
      </c>
      <c r="AT150" s="134" t="s">
        <v>119</v>
      </c>
      <c r="AU150" s="134" t="s">
        <v>82</v>
      </c>
      <c r="AY150" s="18" t="s">
        <v>116</v>
      </c>
      <c r="BE150" s="135">
        <f>IF(N150="základní",J150,0)</f>
        <v>0</v>
      </c>
      <c r="BF150" s="135">
        <f>IF(N150="snížená",J150,0)</f>
        <v>0</v>
      </c>
      <c r="BG150" s="135">
        <f>IF(N150="zákl. přenesená",J150,0)</f>
        <v>0</v>
      </c>
      <c r="BH150" s="135">
        <f>IF(N150="sníž. přenesená",J150,0)</f>
        <v>0</v>
      </c>
      <c r="BI150" s="135">
        <f>IF(N150="nulová",J150,0)</f>
        <v>0</v>
      </c>
      <c r="BJ150" s="18" t="s">
        <v>80</v>
      </c>
      <c r="BK150" s="135">
        <f>ROUND(I150*H150,2)</f>
        <v>0</v>
      </c>
      <c r="BL150" s="18" t="s">
        <v>188</v>
      </c>
      <c r="BM150" s="134" t="s">
        <v>226</v>
      </c>
    </row>
    <row r="151" spans="2:65" s="1" customFormat="1">
      <c r="B151" s="33"/>
      <c r="D151" s="136" t="s">
        <v>126</v>
      </c>
      <c r="F151" s="137" t="s">
        <v>227</v>
      </c>
      <c r="I151" s="138"/>
      <c r="L151" s="33"/>
      <c r="M151" s="139"/>
      <c r="T151" s="52"/>
      <c r="AT151" s="18" t="s">
        <v>126</v>
      </c>
      <c r="AU151" s="18" t="s">
        <v>82</v>
      </c>
    </row>
    <row r="152" spans="2:65" s="14" customFormat="1">
      <c r="B152" s="155"/>
      <c r="D152" s="141" t="s">
        <v>128</v>
      </c>
      <c r="E152" s="156" t="s">
        <v>19</v>
      </c>
      <c r="F152" s="157" t="s">
        <v>228</v>
      </c>
      <c r="H152" s="156" t="s">
        <v>19</v>
      </c>
      <c r="I152" s="158"/>
      <c r="L152" s="155"/>
      <c r="M152" s="159"/>
      <c r="T152" s="160"/>
      <c r="AT152" s="156" t="s">
        <v>128</v>
      </c>
      <c r="AU152" s="156" t="s">
        <v>82</v>
      </c>
      <c r="AV152" s="14" t="s">
        <v>80</v>
      </c>
      <c r="AW152" s="14" t="s">
        <v>36</v>
      </c>
      <c r="AX152" s="14" t="s">
        <v>75</v>
      </c>
      <c r="AY152" s="156" t="s">
        <v>116</v>
      </c>
    </row>
    <row r="153" spans="2:65" s="12" customFormat="1">
      <c r="B153" s="140"/>
      <c r="D153" s="141" t="s">
        <v>128</v>
      </c>
      <c r="E153" s="142" t="s">
        <v>19</v>
      </c>
      <c r="F153" s="143" t="s">
        <v>229</v>
      </c>
      <c r="H153" s="144">
        <v>10</v>
      </c>
      <c r="I153" s="145"/>
      <c r="L153" s="140"/>
      <c r="M153" s="146"/>
      <c r="T153" s="147"/>
      <c r="AT153" s="142" t="s">
        <v>128</v>
      </c>
      <c r="AU153" s="142" t="s">
        <v>82</v>
      </c>
      <c r="AV153" s="12" t="s">
        <v>82</v>
      </c>
      <c r="AW153" s="12" t="s">
        <v>36</v>
      </c>
      <c r="AX153" s="12" t="s">
        <v>75</v>
      </c>
      <c r="AY153" s="142" t="s">
        <v>116</v>
      </c>
    </row>
    <row r="154" spans="2:65" s="12" customFormat="1">
      <c r="B154" s="140"/>
      <c r="D154" s="141" t="s">
        <v>128</v>
      </c>
      <c r="E154" s="142" t="s">
        <v>19</v>
      </c>
      <c r="F154" s="143" t="s">
        <v>230</v>
      </c>
      <c r="H154" s="144">
        <v>10</v>
      </c>
      <c r="I154" s="145"/>
      <c r="L154" s="140"/>
      <c r="M154" s="146"/>
      <c r="T154" s="147"/>
      <c r="AT154" s="142" t="s">
        <v>128</v>
      </c>
      <c r="AU154" s="142" t="s">
        <v>82</v>
      </c>
      <c r="AV154" s="12" t="s">
        <v>82</v>
      </c>
      <c r="AW154" s="12" t="s">
        <v>36</v>
      </c>
      <c r="AX154" s="12" t="s">
        <v>75</v>
      </c>
      <c r="AY154" s="142" t="s">
        <v>116</v>
      </c>
    </row>
    <row r="155" spans="2:65" s="12" customFormat="1">
      <c r="B155" s="140"/>
      <c r="D155" s="141" t="s">
        <v>128</v>
      </c>
      <c r="E155" s="142" t="s">
        <v>19</v>
      </c>
      <c r="F155" s="143" t="s">
        <v>231</v>
      </c>
      <c r="H155" s="144">
        <v>12</v>
      </c>
      <c r="I155" s="145"/>
      <c r="L155" s="140"/>
      <c r="M155" s="146"/>
      <c r="T155" s="147"/>
      <c r="AT155" s="142" t="s">
        <v>128</v>
      </c>
      <c r="AU155" s="142" t="s">
        <v>82</v>
      </c>
      <c r="AV155" s="12" t="s">
        <v>82</v>
      </c>
      <c r="AW155" s="12" t="s">
        <v>36</v>
      </c>
      <c r="AX155" s="12" t="s">
        <v>75</v>
      </c>
      <c r="AY155" s="142" t="s">
        <v>116</v>
      </c>
    </row>
    <row r="156" spans="2:65" s="13" customFormat="1">
      <c r="B156" s="148"/>
      <c r="D156" s="141" t="s">
        <v>128</v>
      </c>
      <c r="E156" s="149" t="s">
        <v>19</v>
      </c>
      <c r="F156" s="150" t="s">
        <v>131</v>
      </c>
      <c r="H156" s="151">
        <v>32</v>
      </c>
      <c r="I156" s="152"/>
      <c r="L156" s="148"/>
      <c r="M156" s="153"/>
      <c r="T156" s="154"/>
      <c r="AT156" s="149" t="s">
        <v>128</v>
      </c>
      <c r="AU156" s="149" t="s">
        <v>82</v>
      </c>
      <c r="AV156" s="13" t="s">
        <v>124</v>
      </c>
      <c r="AW156" s="13" t="s">
        <v>36</v>
      </c>
      <c r="AX156" s="13" t="s">
        <v>80</v>
      </c>
      <c r="AY156" s="149" t="s">
        <v>116</v>
      </c>
    </row>
    <row r="157" spans="2:65" s="1" customFormat="1" ht="49.15" customHeight="1">
      <c r="B157" s="33"/>
      <c r="C157" s="123" t="s">
        <v>188</v>
      </c>
      <c r="D157" s="123" t="s">
        <v>119</v>
      </c>
      <c r="E157" s="124" t="s">
        <v>232</v>
      </c>
      <c r="F157" s="125" t="s">
        <v>233</v>
      </c>
      <c r="G157" s="126" t="s">
        <v>204</v>
      </c>
      <c r="H157" s="127">
        <v>17</v>
      </c>
      <c r="I157" s="128"/>
      <c r="J157" s="129">
        <f>ROUND(I157*H157,2)</f>
        <v>0</v>
      </c>
      <c r="K157" s="125" t="s">
        <v>123</v>
      </c>
      <c r="L157" s="33"/>
      <c r="M157" s="130" t="s">
        <v>19</v>
      </c>
      <c r="N157" s="131" t="s">
        <v>46</v>
      </c>
      <c r="P157" s="132">
        <f>O157*H157</f>
        <v>0</v>
      </c>
      <c r="Q157" s="132">
        <v>0</v>
      </c>
      <c r="R157" s="132">
        <f>Q157*H157</f>
        <v>0</v>
      </c>
      <c r="S157" s="132">
        <v>5.0000000000000001E-3</v>
      </c>
      <c r="T157" s="133">
        <f>S157*H157</f>
        <v>8.5000000000000006E-2</v>
      </c>
      <c r="AR157" s="134" t="s">
        <v>188</v>
      </c>
      <c r="AT157" s="134" t="s">
        <v>119</v>
      </c>
      <c r="AU157" s="134" t="s">
        <v>82</v>
      </c>
      <c r="AY157" s="18" t="s">
        <v>116</v>
      </c>
      <c r="BE157" s="135">
        <f>IF(N157="základní",J157,0)</f>
        <v>0</v>
      </c>
      <c r="BF157" s="135">
        <f>IF(N157="snížená",J157,0)</f>
        <v>0</v>
      </c>
      <c r="BG157" s="135">
        <f>IF(N157="zákl. přenesená",J157,0)</f>
        <v>0</v>
      </c>
      <c r="BH157" s="135">
        <f>IF(N157="sníž. přenesená",J157,0)</f>
        <v>0</v>
      </c>
      <c r="BI157" s="135">
        <f>IF(N157="nulová",J157,0)</f>
        <v>0</v>
      </c>
      <c r="BJ157" s="18" t="s">
        <v>80</v>
      </c>
      <c r="BK157" s="135">
        <f>ROUND(I157*H157,2)</f>
        <v>0</v>
      </c>
      <c r="BL157" s="18" t="s">
        <v>188</v>
      </c>
      <c r="BM157" s="134" t="s">
        <v>234</v>
      </c>
    </row>
    <row r="158" spans="2:65" s="1" customFormat="1">
      <c r="B158" s="33"/>
      <c r="D158" s="136" t="s">
        <v>126</v>
      </c>
      <c r="F158" s="137" t="s">
        <v>235</v>
      </c>
      <c r="I158" s="138"/>
      <c r="L158" s="33"/>
      <c r="M158" s="139"/>
      <c r="T158" s="52"/>
      <c r="AT158" s="18" t="s">
        <v>126</v>
      </c>
      <c r="AU158" s="18" t="s">
        <v>82</v>
      </c>
    </row>
    <row r="159" spans="2:65" s="14" customFormat="1">
      <c r="B159" s="155"/>
      <c r="D159" s="141" t="s">
        <v>128</v>
      </c>
      <c r="E159" s="156" t="s">
        <v>19</v>
      </c>
      <c r="F159" s="157" t="s">
        <v>236</v>
      </c>
      <c r="H159" s="156" t="s">
        <v>19</v>
      </c>
      <c r="I159" s="158"/>
      <c r="L159" s="155"/>
      <c r="M159" s="159"/>
      <c r="T159" s="160"/>
      <c r="AT159" s="156" t="s">
        <v>128</v>
      </c>
      <c r="AU159" s="156" t="s">
        <v>82</v>
      </c>
      <c r="AV159" s="14" t="s">
        <v>80</v>
      </c>
      <c r="AW159" s="14" t="s">
        <v>36</v>
      </c>
      <c r="AX159" s="14" t="s">
        <v>75</v>
      </c>
      <c r="AY159" s="156" t="s">
        <v>116</v>
      </c>
    </row>
    <row r="160" spans="2:65" s="12" customFormat="1">
      <c r="B160" s="140"/>
      <c r="D160" s="141" t="s">
        <v>128</v>
      </c>
      <c r="E160" s="142" t="s">
        <v>19</v>
      </c>
      <c r="F160" s="143" t="s">
        <v>237</v>
      </c>
      <c r="H160" s="144">
        <v>3</v>
      </c>
      <c r="I160" s="145"/>
      <c r="L160" s="140"/>
      <c r="M160" s="146"/>
      <c r="T160" s="147"/>
      <c r="AT160" s="142" t="s">
        <v>128</v>
      </c>
      <c r="AU160" s="142" t="s">
        <v>82</v>
      </c>
      <c r="AV160" s="12" t="s">
        <v>82</v>
      </c>
      <c r="AW160" s="12" t="s">
        <v>36</v>
      </c>
      <c r="AX160" s="12" t="s">
        <v>75</v>
      </c>
      <c r="AY160" s="142" t="s">
        <v>116</v>
      </c>
    </row>
    <row r="161" spans="2:65" s="12" customFormat="1">
      <c r="B161" s="140"/>
      <c r="D161" s="141" t="s">
        <v>128</v>
      </c>
      <c r="E161" s="142" t="s">
        <v>19</v>
      </c>
      <c r="F161" s="143" t="s">
        <v>238</v>
      </c>
      <c r="H161" s="144">
        <v>3</v>
      </c>
      <c r="I161" s="145"/>
      <c r="L161" s="140"/>
      <c r="M161" s="146"/>
      <c r="T161" s="147"/>
      <c r="AT161" s="142" t="s">
        <v>128</v>
      </c>
      <c r="AU161" s="142" t="s">
        <v>82</v>
      </c>
      <c r="AV161" s="12" t="s">
        <v>82</v>
      </c>
      <c r="AW161" s="12" t="s">
        <v>36</v>
      </c>
      <c r="AX161" s="12" t="s">
        <v>75</v>
      </c>
      <c r="AY161" s="142" t="s">
        <v>116</v>
      </c>
    </row>
    <row r="162" spans="2:65" s="12" customFormat="1">
      <c r="B162" s="140"/>
      <c r="D162" s="141" t="s">
        <v>128</v>
      </c>
      <c r="E162" s="142" t="s">
        <v>19</v>
      </c>
      <c r="F162" s="143" t="s">
        <v>239</v>
      </c>
      <c r="H162" s="144">
        <v>11</v>
      </c>
      <c r="I162" s="145"/>
      <c r="L162" s="140"/>
      <c r="M162" s="146"/>
      <c r="T162" s="147"/>
      <c r="AT162" s="142" t="s">
        <v>128</v>
      </c>
      <c r="AU162" s="142" t="s">
        <v>82</v>
      </c>
      <c r="AV162" s="12" t="s">
        <v>82</v>
      </c>
      <c r="AW162" s="12" t="s">
        <v>36</v>
      </c>
      <c r="AX162" s="12" t="s">
        <v>75</v>
      </c>
      <c r="AY162" s="142" t="s">
        <v>116</v>
      </c>
    </row>
    <row r="163" spans="2:65" s="13" customFormat="1">
      <c r="B163" s="148"/>
      <c r="D163" s="141" t="s">
        <v>128</v>
      </c>
      <c r="E163" s="149" t="s">
        <v>19</v>
      </c>
      <c r="F163" s="150" t="s">
        <v>131</v>
      </c>
      <c r="H163" s="151">
        <v>17</v>
      </c>
      <c r="I163" s="152"/>
      <c r="L163" s="148"/>
      <c r="M163" s="153"/>
      <c r="T163" s="154"/>
      <c r="AT163" s="149" t="s">
        <v>128</v>
      </c>
      <c r="AU163" s="149" t="s">
        <v>82</v>
      </c>
      <c r="AV163" s="13" t="s">
        <v>124</v>
      </c>
      <c r="AW163" s="13" t="s">
        <v>36</v>
      </c>
      <c r="AX163" s="13" t="s">
        <v>80</v>
      </c>
      <c r="AY163" s="149" t="s">
        <v>116</v>
      </c>
    </row>
    <row r="164" spans="2:65" s="1" customFormat="1" ht="44.25" customHeight="1">
      <c r="B164" s="33"/>
      <c r="C164" s="123" t="s">
        <v>240</v>
      </c>
      <c r="D164" s="123" t="s">
        <v>119</v>
      </c>
      <c r="E164" s="124" t="s">
        <v>241</v>
      </c>
      <c r="F164" s="125" t="s">
        <v>242</v>
      </c>
      <c r="G164" s="126" t="s">
        <v>204</v>
      </c>
      <c r="H164" s="127">
        <v>72</v>
      </c>
      <c r="I164" s="128"/>
      <c r="J164" s="129">
        <f>ROUND(I164*H164,2)</f>
        <v>0</v>
      </c>
      <c r="K164" s="125" t="s">
        <v>123</v>
      </c>
      <c r="L164" s="33"/>
      <c r="M164" s="130" t="s">
        <v>19</v>
      </c>
      <c r="N164" s="131" t="s">
        <v>46</v>
      </c>
      <c r="P164" s="132">
        <f>O164*H164</f>
        <v>0</v>
      </c>
      <c r="Q164" s="132">
        <v>0</v>
      </c>
      <c r="R164" s="132">
        <f>Q164*H164</f>
        <v>0</v>
      </c>
      <c r="S164" s="132">
        <v>0</v>
      </c>
      <c r="T164" s="133">
        <f>S164*H164</f>
        <v>0</v>
      </c>
      <c r="AR164" s="134" t="s">
        <v>188</v>
      </c>
      <c r="AT164" s="134" t="s">
        <v>119</v>
      </c>
      <c r="AU164" s="134" t="s">
        <v>82</v>
      </c>
      <c r="AY164" s="18" t="s">
        <v>116</v>
      </c>
      <c r="BE164" s="135">
        <f>IF(N164="základní",J164,0)</f>
        <v>0</v>
      </c>
      <c r="BF164" s="135">
        <f>IF(N164="snížená",J164,0)</f>
        <v>0</v>
      </c>
      <c r="BG164" s="135">
        <f>IF(N164="zákl. přenesená",J164,0)</f>
        <v>0</v>
      </c>
      <c r="BH164" s="135">
        <f>IF(N164="sníž. přenesená",J164,0)</f>
        <v>0</v>
      </c>
      <c r="BI164" s="135">
        <f>IF(N164="nulová",J164,0)</f>
        <v>0</v>
      </c>
      <c r="BJ164" s="18" t="s">
        <v>80</v>
      </c>
      <c r="BK164" s="135">
        <f>ROUND(I164*H164,2)</f>
        <v>0</v>
      </c>
      <c r="BL164" s="18" t="s">
        <v>188</v>
      </c>
      <c r="BM164" s="134" t="s">
        <v>243</v>
      </c>
    </row>
    <row r="165" spans="2:65" s="1" customFormat="1">
      <c r="B165" s="33"/>
      <c r="D165" s="136" t="s">
        <v>126</v>
      </c>
      <c r="F165" s="137" t="s">
        <v>244</v>
      </c>
      <c r="I165" s="138"/>
      <c r="L165" s="33"/>
      <c r="M165" s="139"/>
      <c r="T165" s="52"/>
      <c r="AT165" s="18" t="s">
        <v>126</v>
      </c>
      <c r="AU165" s="18" t="s">
        <v>82</v>
      </c>
    </row>
    <row r="166" spans="2:65" s="12" customFormat="1">
      <c r="B166" s="140"/>
      <c r="D166" s="141" t="s">
        <v>128</v>
      </c>
      <c r="E166" s="142" t="s">
        <v>19</v>
      </c>
      <c r="F166" s="143" t="s">
        <v>245</v>
      </c>
      <c r="H166" s="144">
        <v>72</v>
      </c>
      <c r="I166" s="145"/>
      <c r="L166" s="140"/>
      <c r="M166" s="146"/>
      <c r="T166" s="147"/>
      <c r="AT166" s="142" t="s">
        <v>128</v>
      </c>
      <c r="AU166" s="142" t="s">
        <v>82</v>
      </c>
      <c r="AV166" s="12" t="s">
        <v>82</v>
      </c>
      <c r="AW166" s="12" t="s">
        <v>36</v>
      </c>
      <c r="AX166" s="12" t="s">
        <v>75</v>
      </c>
      <c r="AY166" s="142" t="s">
        <v>116</v>
      </c>
    </row>
    <row r="167" spans="2:65" s="13" customFormat="1">
      <c r="B167" s="148"/>
      <c r="D167" s="141" t="s">
        <v>128</v>
      </c>
      <c r="E167" s="149" t="s">
        <v>19</v>
      </c>
      <c r="F167" s="150" t="s">
        <v>131</v>
      </c>
      <c r="H167" s="151">
        <v>72</v>
      </c>
      <c r="I167" s="152"/>
      <c r="L167" s="148"/>
      <c r="M167" s="153"/>
      <c r="T167" s="154"/>
      <c r="AT167" s="149" t="s">
        <v>128</v>
      </c>
      <c r="AU167" s="149" t="s">
        <v>82</v>
      </c>
      <c r="AV167" s="13" t="s">
        <v>124</v>
      </c>
      <c r="AW167" s="13" t="s">
        <v>36</v>
      </c>
      <c r="AX167" s="13" t="s">
        <v>80</v>
      </c>
      <c r="AY167" s="149" t="s">
        <v>116</v>
      </c>
    </row>
    <row r="168" spans="2:65" s="1" customFormat="1" ht="37.9" customHeight="1">
      <c r="B168" s="33"/>
      <c r="C168" s="161" t="s">
        <v>246</v>
      </c>
      <c r="D168" s="161" t="s">
        <v>194</v>
      </c>
      <c r="E168" s="162" t="s">
        <v>247</v>
      </c>
      <c r="F168" s="163" t="s">
        <v>248</v>
      </c>
      <c r="G168" s="164" t="s">
        <v>204</v>
      </c>
      <c r="H168" s="165">
        <v>72</v>
      </c>
      <c r="I168" s="166"/>
      <c r="J168" s="167">
        <f>ROUND(I168*H168,2)</f>
        <v>0</v>
      </c>
      <c r="K168" s="163" t="s">
        <v>19</v>
      </c>
      <c r="L168" s="168"/>
      <c r="M168" s="169" t="s">
        <v>19</v>
      </c>
      <c r="N168" s="170" t="s">
        <v>46</v>
      </c>
      <c r="P168" s="132">
        <f>O168*H168</f>
        <v>0</v>
      </c>
      <c r="Q168" s="132">
        <v>3.0000000000000001E-3</v>
      </c>
      <c r="R168" s="132">
        <f>Q168*H168</f>
        <v>0.216</v>
      </c>
      <c r="S168" s="132">
        <v>0</v>
      </c>
      <c r="T168" s="133">
        <f>S168*H168</f>
        <v>0</v>
      </c>
      <c r="AR168" s="134" t="s">
        <v>197</v>
      </c>
      <c r="AT168" s="134" t="s">
        <v>194</v>
      </c>
      <c r="AU168" s="134" t="s">
        <v>82</v>
      </c>
      <c r="AY168" s="18" t="s">
        <v>116</v>
      </c>
      <c r="BE168" s="135">
        <f>IF(N168="základní",J168,0)</f>
        <v>0</v>
      </c>
      <c r="BF168" s="135">
        <f>IF(N168="snížená",J168,0)</f>
        <v>0</v>
      </c>
      <c r="BG168" s="135">
        <f>IF(N168="zákl. přenesená",J168,0)</f>
        <v>0</v>
      </c>
      <c r="BH168" s="135">
        <f>IF(N168="sníž. přenesená",J168,0)</f>
        <v>0</v>
      </c>
      <c r="BI168" s="135">
        <f>IF(N168="nulová",J168,0)</f>
        <v>0</v>
      </c>
      <c r="BJ168" s="18" t="s">
        <v>80</v>
      </c>
      <c r="BK168" s="135">
        <f>ROUND(I168*H168,2)</f>
        <v>0</v>
      </c>
      <c r="BL168" s="18" t="s">
        <v>188</v>
      </c>
      <c r="BM168" s="134" t="s">
        <v>249</v>
      </c>
    </row>
    <row r="169" spans="2:65" s="14" customFormat="1">
      <c r="B169" s="155"/>
      <c r="D169" s="141" t="s">
        <v>128</v>
      </c>
      <c r="E169" s="156" t="s">
        <v>19</v>
      </c>
      <c r="F169" s="157" t="s">
        <v>250</v>
      </c>
      <c r="H169" s="156" t="s">
        <v>19</v>
      </c>
      <c r="I169" s="158"/>
      <c r="L169" s="155"/>
      <c r="M169" s="159"/>
      <c r="T169" s="160"/>
      <c r="AT169" s="156" t="s">
        <v>128</v>
      </c>
      <c r="AU169" s="156" t="s">
        <v>82</v>
      </c>
      <c r="AV169" s="14" t="s">
        <v>80</v>
      </c>
      <c r="AW169" s="14" t="s">
        <v>36</v>
      </c>
      <c r="AX169" s="14" t="s">
        <v>75</v>
      </c>
      <c r="AY169" s="156" t="s">
        <v>116</v>
      </c>
    </row>
    <row r="170" spans="2:65" s="12" customFormat="1">
      <c r="B170" s="140"/>
      <c r="D170" s="141" t="s">
        <v>128</v>
      </c>
      <c r="E170" s="142" t="s">
        <v>19</v>
      </c>
      <c r="F170" s="143" t="s">
        <v>221</v>
      </c>
      <c r="H170" s="144">
        <v>20</v>
      </c>
      <c r="I170" s="145"/>
      <c r="L170" s="140"/>
      <c r="M170" s="146"/>
      <c r="T170" s="147"/>
      <c r="AT170" s="142" t="s">
        <v>128</v>
      </c>
      <c r="AU170" s="142" t="s">
        <v>82</v>
      </c>
      <c r="AV170" s="12" t="s">
        <v>82</v>
      </c>
      <c r="AW170" s="12" t="s">
        <v>36</v>
      </c>
      <c r="AX170" s="12" t="s">
        <v>75</v>
      </c>
      <c r="AY170" s="142" t="s">
        <v>116</v>
      </c>
    </row>
    <row r="171" spans="2:65" s="12" customFormat="1">
      <c r="B171" s="140"/>
      <c r="D171" s="141" t="s">
        <v>128</v>
      </c>
      <c r="E171" s="142" t="s">
        <v>19</v>
      </c>
      <c r="F171" s="143" t="s">
        <v>222</v>
      </c>
      <c r="H171" s="144">
        <v>20</v>
      </c>
      <c r="I171" s="145"/>
      <c r="L171" s="140"/>
      <c r="M171" s="146"/>
      <c r="T171" s="147"/>
      <c r="AT171" s="142" t="s">
        <v>128</v>
      </c>
      <c r="AU171" s="142" t="s">
        <v>82</v>
      </c>
      <c r="AV171" s="12" t="s">
        <v>82</v>
      </c>
      <c r="AW171" s="12" t="s">
        <v>36</v>
      </c>
      <c r="AX171" s="12" t="s">
        <v>75</v>
      </c>
      <c r="AY171" s="142" t="s">
        <v>116</v>
      </c>
    </row>
    <row r="172" spans="2:65" s="12" customFormat="1">
      <c r="B172" s="140"/>
      <c r="D172" s="141" t="s">
        <v>128</v>
      </c>
      <c r="E172" s="142" t="s">
        <v>19</v>
      </c>
      <c r="F172" s="143" t="s">
        <v>251</v>
      </c>
      <c r="H172" s="144">
        <v>32</v>
      </c>
      <c r="I172" s="145"/>
      <c r="L172" s="140"/>
      <c r="M172" s="146"/>
      <c r="T172" s="147"/>
      <c r="AT172" s="142" t="s">
        <v>128</v>
      </c>
      <c r="AU172" s="142" t="s">
        <v>82</v>
      </c>
      <c r="AV172" s="12" t="s">
        <v>82</v>
      </c>
      <c r="AW172" s="12" t="s">
        <v>36</v>
      </c>
      <c r="AX172" s="12" t="s">
        <v>75</v>
      </c>
      <c r="AY172" s="142" t="s">
        <v>116</v>
      </c>
    </row>
    <row r="173" spans="2:65" s="13" customFormat="1">
      <c r="B173" s="148"/>
      <c r="D173" s="141" t="s">
        <v>128</v>
      </c>
      <c r="E173" s="149" t="s">
        <v>19</v>
      </c>
      <c r="F173" s="150" t="s">
        <v>131</v>
      </c>
      <c r="H173" s="151">
        <v>72</v>
      </c>
      <c r="I173" s="152"/>
      <c r="L173" s="148"/>
      <c r="M173" s="153"/>
      <c r="T173" s="154"/>
      <c r="AT173" s="149" t="s">
        <v>128</v>
      </c>
      <c r="AU173" s="149" t="s">
        <v>82</v>
      </c>
      <c r="AV173" s="13" t="s">
        <v>124</v>
      </c>
      <c r="AW173" s="13" t="s">
        <v>36</v>
      </c>
      <c r="AX173" s="13" t="s">
        <v>80</v>
      </c>
      <c r="AY173" s="149" t="s">
        <v>116</v>
      </c>
    </row>
    <row r="174" spans="2:65" s="1" customFormat="1" ht="49.15" customHeight="1">
      <c r="B174" s="33"/>
      <c r="C174" s="123" t="s">
        <v>252</v>
      </c>
      <c r="D174" s="123" t="s">
        <v>119</v>
      </c>
      <c r="E174" s="124" t="s">
        <v>253</v>
      </c>
      <c r="F174" s="125" t="s">
        <v>254</v>
      </c>
      <c r="G174" s="126" t="s">
        <v>204</v>
      </c>
      <c r="H174" s="127">
        <v>18</v>
      </c>
      <c r="I174" s="128"/>
      <c r="J174" s="129">
        <f>ROUND(I174*H174,2)</f>
        <v>0</v>
      </c>
      <c r="K174" s="125" t="s">
        <v>123</v>
      </c>
      <c r="L174" s="33"/>
      <c r="M174" s="130" t="s">
        <v>19</v>
      </c>
      <c r="N174" s="131" t="s">
        <v>46</v>
      </c>
      <c r="P174" s="132">
        <f>O174*H174</f>
        <v>0</v>
      </c>
      <c r="Q174" s="132">
        <v>0</v>
      </c>
      <c r="R174" s="132">
        <f>Q174*H174</f>
        <v>0</v>
      </c>
      <c r="S174" s="132">
        <v>0</v>
      </c>
      <c r="T174" s="133">
        <f>S174*H174</f>
        <v>0</v>
      </c>
      <c r="AR174" s="134" t="s">
        <v>188</v>
      </c>
      <c r="AT174" s="134" t="s">
        <v>119</v>
      </c>
      <c r="AU174" s="134" t="s">
        <v>82</v>
      </c>
      <c r="AY174" s="18" t="s">
        <v>116</v>
      </c>
      <c r="BE174" s="135">
        <f>IF(N174="základní",J174,0)</f>
        <v>0</v>
      </c>
      <c r="BF174" s="135">
        <f>IF(N174="snížená",J174,0)</f>
        <v>0</v>
      </c>
      <c r="BG174" s="135">
        <f>IF(N174="zákl. přenesená",J174,0)</f>
        <v>0</v>
      </c>
      <c r="BH174" s="135">
        <f>IF(N174="sníž. přenesená",J174,0)</f>
        <v>0</v>
      </c>
      <c r="BI174" s="135">
        <f>IF(N174="nulová",J174,0)</f>
        <v>0</v>
      </c>
      <c r="BJ174" s="18" t="s">
        <v>80</v>
      </c>
      <c r="BK174" s="135">
        <f>ROUND(I174*H174,2)</f>
        <v>0</v>
      </c>
      <c r="BL174" s="18" t="s">
        <v>188</v>
      </c>
      <c r="BM174" s="134" t="s">
        <v>255</v>
      </c>
    </row>
    <row r="175" spans="2:65" s="1" customFormat="1">
      <c r="B175" s="33"/>
      <c r="D175" s="136" t="s">
        <v>126</v>
      </c>
      <c r="F175" s="137" t="s">
        <v>256</v>
      </c>
      <c r="I175" s="138"/>
      <c r="L175" s="33"/>
      <c r="M175" s="139"/>
      <c r="T175" s="52"/>
      <c r="AT175" s="18" t="s">
        <v>126</v>
      </c>
      <c r="AU175" s="18" t="s">
        <v>82</v>
      </c>
    </row>
    <row r="176" spans="2:65" s="12" customFormat="1">
      <c r="B176" s="140"/>
      <c r="D176" s="141" t="s">
        <v>128</v>
      </c>
      <c r="E176" s="142" t="s">
        <v>19</v>
      </c>
      <c r="F176" s="143" t="s">
        <v>257</v>
      </c>
      <c r="H176" s="144">
        <v>18</v>
      </c>
      <c r="I176" s="145"/>
      <c r="L176" s="140"/>
      <c r="M176" s="146"/>
      <c r="T176" s="147"/>
      <c r="AT176" s="142" t="s">
        <v>128</v>
      </c>
      <c r="AU176" s="142" t="s">
        <v>82</v>
      </c>
      <c r="AV176" s="12" t="s">
        <v>82</v>
      </c>
      <c r="AW176" s="12" t="s">
        <v>36</v>
      </c>
      <c r="AX176" s="12" t="s">
        <v>75</v>
      </c>
      <c r="AY176" s="142" t="s">
        <v>116</v>
      </c>
    </row>
    <row r="177" spans="2:65" s="13" customFormat="1">
      <c r="B177" s="148"/>
      <c r="D177" s="141" t="s">
        <v>128</v>
      </c>
      <c r="E177" s="149" t="s">
        <v>19</v>
      </c>
      <c r="F177" s="150" t="s">
        <v>131</v>
      </c>
      <c r="H177" s="151">
        <v>18</v>
      </c>
      <c r="I177" s="152"/>
      <c r="L177" s="148"/>
      <c r="M177" s="153"/>
      <c r="T177" s="154"/>
      <c r="AT177" s="149" t="s">
        <v>128</v>
      </c>
      <c r="AU177" s="149" t="s">
        <v>82</v>
      </c>
      <c r="AV177" s="13" t="s">
        <v>124</v>
      </c>
      <c r="AW177" s="13" t="s">
        <v>36</v>
      </c>
      <c r="AX177" s="13" t="s">
        <v>80</v>
      </c>
      <c r="AY177" s="149" t="s">
        <v>116</v>
      </c>
    </row>
    <row r="178" spans="2:65" s="1" customFormat="1" ht="37.9" customHeight="1">
      <c r="B178" s="33"/>
      <c r="C178" s="161" t="s">
        <v>258</v>
      </c>
      <c r="D178" s="161" t="s">
        <v>194</v>
      </c>
      <c r="E178" s="162" t="s">
        <v>259</v>
      </c>
      <c r="F178" s="163" t="s">
        <v>260</v>
      </c>
      <c r="G178" s="164" t="s">
        <v>204</v>
      </c>
      <c r="H178" s="165">
        <v>18</v>
      </c>
      <c r="I178" s="166"/>
      <c r="J178" s="167">
        <f>ROUND(I178*H178,2)</f>
        <v>0</v>
      </c>
      <c r="K178" s="163" t="s">
        <v>19</v>
      </c>
      <c r="L178" s="168"/>
      <c r="M178" s="169" t="s">
        <v>19</v>
      </c>
      <c r="N178" s="170" t="s">
        <v>46</v>
      </c>
      <c r="P178" s="132">
        <f>O178*H178</f>
        <v>0</v>
      </c>
      <c r="Q178" s="132">
        <v>3.0000000000000001E-3</v>
      </c>
      <c r="R178" s="132">
        <f>Q178*H178</f>
        <v>5.3999999999999999E-2</v>
      </c>
      <c r="S178" s="132">
        <v>0</v>
      </c>
      <c r="T178" s="133">
        <f>S178*H178</f>
        <v>0</v>
      </c>
      <c r="AR178" s="134" t="s">
        <v>197</v>
      </c>
      <c r="AT178" s="134" t="s">
        <v>194</v>
      </c>
      <c r="AU178" s="134" t="s">
        <v>82</v>
      </c>
      <c r="AY178" s="18" t="s">
        <v>116</v>
      </c>
      <c r="BE178" s="135">
        <f>IF(N178="základní",J178,0)</f>
        <v>0</v>
      </c>
      <c r="BF178" s="135">
        <f>IF(N178="snížená",J178,0)</f>
        <v>0</v>
      </c>
      <c r="BG178" s="135">
        <f>IF(N178="zákl. přenesená",J178,0)</f>
        <v>0</v>
      </c>
      <c r="BH178" s="135">
        <f>IF(N178="sníž. přenesená",J178,0)</f>
        <v>0</v>
      </c>
      <c r="BI178" s="135">
        <f>IF(N178="nulová",J178,0)</f>
        <v>0</v>
      </c>
      <c r="BJ178" s="18" t="s">
        <v>80</v>
      </c>
      <c r="BK178" s="135">
        <f>ROUND(I178*H178,2)</f>
        <v>0</v>
      </c>
      <c r="BL178" s="18" t="s">
        <v>188</v>
      </c>
      <c r="BM178" s="134" t="s">
        <v>261</v>
      </c>
    </row>
    <row r="179" spans="2:65" s="14" customFormat="1">
      <c r="B179" s="155"/>
      <c r="D179" s="141" t="s">
        <v>128</v>
      </c>
      <c r="E179" s="156" t="s">
        <v>19</v>
      </c>
      <c r="F179" s="157" t="s">
        <v>262</v>
      </c>
      <c r="H179" s="156" t="s">
        <v>19</v>
      </c>
      <c r="I179" s="158"/>
      <c r="L179" s="155"/>
      <c r="M179" s="159"/>
      <c r="T179" s="160"/>
      <c r="AT179" s="156" t="s">
        <v>128</v>
      </c>
      <c r="AU179" s="156" t="s">
        <v>82</v>
      </c>
      <c r="AV179" s="14" t="s">
        <v>80</v>
      </c>
      <c r="AW179" s="14" t="s">
        <v>36</v>
      </c>
      <c r="AX179" s="14" t="s">
        <v>75</v>
      </c>
      <c r="AY179" s="156" t="s">
        <v>116</v>
      </c>
    </row>
    <row r="180" spans="2:65" s="12" customFormat="1">
      <c r="B180" s="140"/>
      <c r="D180" s="141" t="s">
        <v>128</v>
      </c>
      <c r="E180" s="142" t="s">
        <v>19</v>
      </c>
      <c r="F180" s="143" t="s">
        <v>263</v>
      </c>
      <c r="H180" s="144">
        <v>6</v>
      </c>
      <c r="I180" s="145"/>
      <c r="L180" s="140"/>
      <c r="M180" s="146"/>
      <c r="T180" s="147"/>
      <c r="AT180" s="142" t="s">
        <v>128</v>
      </c>
      <c r="AU180" s="142" t="s">
        <v>82</v>
      </c>
      <c r="AV180" s="12" t="s">
        <v>82</v>
      </c>
      <c r="AW180" s="12" t="s">
        <v>36</v>
      </c>
      <c r="AX180" s="12" t="s">
        <v>75</v>
      </c>
      <c r="AY180" s="142" t="s">
        <v>116</v>
      </c>
    </row>
    <row r="181" spans="2:65" s="12" customFormat="1">
      <c r="B181" s="140"/>
      <c r="D181" s="141" t="s">
        <v>128</v>
      </c>
      <c r="E181" s="142" t="s">
        <v>19</v>
      </c>
      <c r="F181" s="143" t="s">
        <v>264</v>
      </c>
      <c r="H181" s="144">
        <v>6</v>
      </c>
      <c r="I181" s="145"/>
      <c r="L181" s="140"/>
      <c r="M181" s="146"/>
      <c r="T181" s="147"/>
      <c r="AT181" s="142" t="s">
        <v>128</v>
      </c>
      <c r="AU181" s="142" t="s">
        <v>82</v>
      </c>
      <c r="AV181" s="12" t="s">
        <v>82</v>
      </c>
      <c r="AW181" s="12" t="s">
        <v>36</v>
      </c>
      <c r="AX181" s="12" t="s">
        <v>75</v>
      </c>
      <c r="AY181" s="142" t="s">
        <v>116</v>
      </c>
    </row>
    <row r="182" spans="2:65" s="12" customFormat="1">
      <c r="B182" s="140"/>
      <c r="D182" s="141" t="s">
        <v>128</v>
      </c>
      <c r="E182" s="142" t="s">
        <v>19</v>
      </c>
      <c r="F182" s="143" t="s">
        <v>265</v>
      </c>
      <c r="H182" s="144">
        <v>6</v>
      </c>
      <c r="I182" s="145"/>
      <c r="L182" s="140"/>
      <c r="M182" s="146"/>
      <c r="T182" s="147"/>
      <c r="AT182" s="142" t="s">
        <v>128</v>
      </c>
      <c r="AU182" s="142" t="s">
        <v>82</v>
      </c>
      <c r="AV182" s="12" t="s">
        <v>82</v>
      </c>
      <c r="AW182" s="12" t="s">
        <v>36</v>
      </c>
      <c r="AX182" s="12" t="s">
        <v>75</v>
      </c>
      <c r="AY182" s="142" t="s">
        <v>116</v>
      </c>
    </row>
    <row r="183" spans="2:65" s="13" customFormat="1">
      <c r="B183" s="148"/>
      <c r="D183" s="141" t="s">
        <v>128</v>
      </c>
      <c r="E183" s="149" t="s">
        <v>19</v>
      </c>
      <c r="F183" s="150" t="s">
        <v>131</v>
      </c>
      <c r="H183" s="151">
        <v>18</v>
      </c>
      <c r="I183" s="152"/>
      <c r="L183" s="148"/>
      <c r="M183" s="153"/>
      <c r="T183" s="154"/>
      <c r="AT183" s="149" t="s">
        <v>128</v>
      </c>
      <c r="AU183" s="149" t="s">
        <v>82</v>
      </c>
      <c r="AV183" s="13" t="s">
        <v>124</v>
      </c>
      <c r="AW183" s="13" t="s">
        <v>36</v>
      </c>
      <c r="AX183" s="13" t="s">
        <v>80</v>
      </c>
      <c r="AY183" s="149" t="s">
        <v>116</v>
      </c>
    </row>
    <row r="184" spans="2:65" s="1" customFormat="1" ht="24.2" customHeight="1">
      <c r="B184" s="33"/>
      <c r="C184" s="123" t="s">
        <v>7</v>
      </c>
      <c r="D184" s="123" t="s">
        <v>119</v>
      </c>
      <c r="E184" s="124" t="s">
        <v>266</v>
      </c>
      <c r="F184" s="125" t="s">
        <v>267</v>
      </c>
      <c r="G184" s="126" t="s">
        <v>204</v>
      </c>
      <c r="H184" s="127">
        <v>11</v>
      </c>
      <c r="I184" s="128"/>
      <c r="J184" s="129">
        <f>ROUND(I184*H184,2)</f>
        <v>0</v>
      </c>
      <c r="K184" s="125" t="s">
        <v>123</v>
      </c>
      <c r="L184" s="33"/>
      <c r="M184" s="130" t="s">
        <v>19</v>
      </c>
      <c r="N184" s="131" t="s">
        <v>46</v>
      </c>
      <c r="P184" s="132">
        <f>O184*H184</f>
        <v>0</v>
      </c>
      <c r="Q184" s="132">
        <v>0</v>
      </c>
      <c r="R184" s="132">
        <f>Q184*H184</f>
        <v>0</v>
      </c>
      <c r="S184" s="132">
        <v>0</v>
      </c>
      <c r="T184" s="133">
        <f>S184*H184</f>
        <v>0</v>
      </c>
      <c r="AR184" s="134" t="s">
        <v>188</v>
      </c>
      <c r="AT184" s="134" t="s">
        <v>119</v>
      </c>
      <c r="AU184" s="134" t="s">
        <v>82</v>
      </c>
      <c r="AY184" s="18" t="s">
        <v>116</v>
      </c>
      <c r="BE184" s="135">
        <f>IF(N184="základní",J184,0)</f>
        <v>0</v>
      </c>
      <c r="BF184" s="135">
        <f>IF(N184="snížená",J184,0)</f>
        <v>0</v>
      </c>
      <c r="BG184" s="135">
        <f>IF(N184="zákl. přenesená",J184,0)</f>
        <v>0</v>
      </c>
      <c r="BH184" s="135">
        <f>IF(N184="sníž. přenesená",J184,0)</f>
        <v>0</v>
      </c>
      <c r="BI184" s="135">
        <f>IF(N184="nulová",J184,0)</f>
        <v>0</v>
      </c>
      <c r="BJ184" s="18" t="s">
        <v>80</v>
      </c>
      <c r="BK184" s="135">
        <f>ROUND(I184*H184,2)</f>
        <v>0</v>
      </c>
      <c r="BL184" s="18" t="s">
        <v>188</v>
      </c>
      <c r="BM184" s="134" t="s">
        <v>268</v>
      </c>
    </row>
    <row r="185" spans="2:65" s="1" customFormat="1">
      <c r="B185" s="33"/>
      <c r="D185" s="136" t="s">
        <v>126</v>
      </c>
      <c r="F185" s="137" t="s">
        <v>269</v>
      </c>
      <c r="I185" s="138"/>
      <c r="L185" s="33"/>
      <c r="M185" s="139"/>
      <c r="T185" s="52"/>
      <c r="AT185" s="18" t="s">
        <v>126</v>
      </c>
      <c r="AU185" s="18" t="s">
        <v>82</v>
      </c>
    </row>
    <row r="186" spans="2:65" s="12" customFormat="1">
      <c r="B186" s="140"/>
      <c r="D186" s="141" t="s">
        <v>128</v>
      </c>
      <c r="E186" s="142" t="s">
        <v>19</v>
      </c>
      <c r="F186" s="143" t="s">
        <v>270</v>
      </c>
      <c r="H186" s="144">
        <v>5</v>
      </c>
      <c r="I186" s="145"/>
      <c r="L186" s="140"/>
      <c r="M186" s="146"/>
      <c r="T186" s="147"/>
      <c r="AT186" s="142" t="s">
        <v>128</v>
      </c>
      <c r="AU186" s="142" t="s">
        <v>82</v>
      </c>
      <c r="AV186" s="12" t="s">
        <v>82</v>
      </c>
      <c r="AW186" s="12" t="s">
        <v>36</v>
      </c>
      <c r="AX186" s="12" t="s">
        <v>75</v>
      </c>
      <c r="AY186" s="142" t="s">
        <v>116</v>
      </c>
    </row>
    <row r="187" spans="2:65" s="12" customFormat="1">
      <c r="B187" s="140"/>
      <c r="D187" s="141" t="s">
        <v>128</v>
      </c>
      <c r="E187" s="142" t="s">
        <v>19</v>
      </c>
      <c r="F187" s="143" t="s">
        <v>271</v>
      </c>
      <c r="H187" s="144">
        <v>6</v>
      </c>
      <c r="I187" s="145"/>
      <c r="L187" s="140"/>
      <c r="M187" s="146"/>
      <c r="T187" s="147"/>
      <c r="AT187" s="142" t="s">
        <v>128</v>
      </c>
      <c r="AU187" s="142" t="s">
        <v>82</v>
      </c>
      <c r="AV187" s="12" t="s">
        <v>82</v>
      </c>
      <c r="AW187" s="12" t="s">
        <v>36</v>
      </c>
      <c r="AX187" s="12" t="s">
        <v>75</v>
      </c>
      <c r="AY187" s="142" t="s">
        <v>116</v>
      </c>
    </row>
    <row r="188" spans="2:65" s="13" customFormat="1">
      <c r="B188" s="148"/>
      <c r="D188" s="141" t="s">
        <v>128</v>
      </c>
      <c r="E188" s="149" t="s">
        <v>19</v>
      </c>
      <c r="F188" s="150" t="s">
        <v>131</v>
      </c>
      <c r="H188" s="151">
        <v>11</v>
      </c>
      <c r="I188" s="152"/>
      <c r="L188" s="148"/>
      <c r="M188" s="153"/>
      <c r="T188" s="154"/>
      <c r="AT188" s="149" t="s">
        <v>128</v>
      </c>
      <c r="AU188" s="149" t="s">
        <v>82</v>
      </c>
      <c r="AV188" s="13" t="s">
        <v>124</v>
      </c>
      <c r="AW188" s="13" t="s">
        <v>36</v>
      </c>
      <c r="AX188" s="13" t="s">
        <v>80</v>
      </c>
      <c r="AY188" s="149" t="s">
        <v>116</v>
      </c>
    </row>
    <row r="189" spans="2:65" s="1" customFormat="1" ht="37.9" customHeight="1">
      <c r="B189" s="33"/>
      <c r="C189" s="161" t="s">
        <v>272</v>
      </c>
      <c r="D189" s="161" t="s">
        <v>194</v>
      </c>
      <c r="E189" s="162" t="s">
        <v>273</v>
      </c>
      <c r="F189" s="163" t="s">
        <v>274</v>
      </c>
      <c r="G189" s="164" t="s">
        <v>204</v>
      </c>
      <c r="H189" s="165">
        <v>5</v>
      </c>
      <c r="I189" s="166"/>
      <c r="J189" s="167">
        <f>ROUND(I189*H189,2)</f>
        <v>0</v>
      </c>
      <c r="K189" s="163" t="s">
        <v>19</v>
      </c>
      <c r="L189" s="168"/>
      <c r="M189" s="169" t="s">
        <v>19</v>
      </c>
      <c r="N189" s="170" t="s">
        <v>46</v>
      </c>
      <c r="P189" s="132">
        <f>O189*H189</f>
        <v>0</v>
      </c>
      <c r="Q189" s="132">
        <v>3.0000000000000001E-3</v>
      </c>
      <c r="R189" s="132">
        <f>Q189*H189</f>
        <v>1.4999999999999999E-2</v>
      </c>
      <c r="S189" s="132">
        <v>0</v>
      </c>
      <c r="T189" s="133">
        <f>S189*H189</f>
        <v>0</v>
      </c>
      <c r="AR189" s="134" t="s">
        <v>197</v>
      </c>
      <c r="AT189" s="134" t="s">
        <v>194</v>
      </c>
      <c r="AU189" s="134" t="s">
        <v>82</v>
      </c>
      <c r="AY189" s="18" t="s">
        <v>116</v>
      </c>
      <c r="BE189" s="135">
        <f>IF(N189="základní",J189,0)</f>
        <v>0</v>
      </c>
      <c r="BF189" s="135">
        <f>IF(N189="snížená",J189,0)</f>
        <v>0</v>
      </c>
      <c r="BG189" s="135">
        <f>IF(N189="zákl. přenesená",J189,0)</f>
        <v>0</v>
      </c>
      <c r="BH189" s="135">
        <f>IF(N189="sníž. přenesená",J189,0)</f>
        <v>0</v>
      </c>
      <c r="BI189" s="135">
        <f>IF(N189="nulová",J189,0)</f>
        <v>0</v>
      </c>
      <c r="BJ189" s="18" t="s">
        <v>80</v>
      </c>
      <c r="BK189" s="135">
        <f>ROUND(I189*H189,2)</f>
        <v>0</v>
      </c>
      <c r="BL189" s="18" t="s">
        <v>188</v>
      </c>
      <c r="BM189" s="134" t="s">
        <v>275</v>
      </c>
    </row>
    <row r="190" spans="2:65" s="14" customFormat="1">
      <c r="B190" s="155"/>
      <c r="D190" s="141" t="s">
        <v>128</v>
      </c>
      <c r="E190" s="156" t="s">
        <v>19</v>
      </c>
      <c r="F190" s="157" t="s">
        <v>276</v>
      </c>
      <c r="H190" s="156" t="s">
        <v>19</v>
      </c>
      <c r="I190" s="158"/>
      <c r="L190" s="155"/>
      <c r="M190" s="159"/>
      <c r="T190" s="160"/>
      <c r="AT190" s="156" t="s">
        <v>128</v>
      </c>
      <c r="AU190" s="156" t="s">
        <v>82</v>
      </c>
      <c r="AV190" s="14" t="s">
        <v>80</v>
      </c>
      <c r="AW190" s="14" t="s">
        <v>36</v>
      </c>
      <c r="AX190" s="14" t="s">
        <v>75</v>
      </c>
      <c r="AY190" s="156" t="s">
        <v>116</v>
      </c>
    </row>
    <row r="191" spans="2:65" s="12" customFormat="1">
      <c r="B191" s="140"/>
      <c r="D191" s="141" t="s">
        <v>128</v>
      </c>
      <c r="E191" s="142" t="s">
        <v>19</v>
      </c>
      <c r="F191" s="143" t="s">
        <v>277</v>
      </c>
      <c r="H191" s="144">
        <v>1</v>
      </c>
      <c r="I191" s="145"/>
      <c r="L191" s="140"/>
      <c r="M191" s="146"/>
      <c r="T191" s="147"/>
      <c r="AT191" s="142" t="s">
        <v>128</v>
      </c>
      <c r="AU191" s="142" t="s">
        <v>82</v>
      </c>
      <c r="AV191" s="12" t="s">
        <v>82</v>
      </c>
      <c r="AW191" s="12" t="s">
        <v>36</v>
      </c>
      <c r="AX191" s="12" t="s">
        <v>75</v>
      </c>
      <c r="AY191" s="142" t="s">
        <v>116</v>
      </c>
    </row>
    <row r="192" spans="2:65" s="12" customFormat="1">
      <c r="B192" s="140"/>
      <c r="D192" s="141" t="s">
        <v>128</v>
      </c>
      <c r="E192" s="142" t="s">
        <v>19</v>
      </c>
      <c r="F192" s="143" t="s">
        <v>278</v>
      </c>
      <c r="H192" s="144">
        <v>1</v>
      </c>
      <c r="I192" s="145"/>
      <c r="L192" s="140"/>
      <c r="M192" s="146"/>
      <c r="T192" s="147"/>
      <c r="AT192" s="142" t="s">
        <v>128</v>
      </c>
      <c r="AU192" s="142" t="s">
        <v>82</v>
      </c>
      <c r="AV192" s="12" t="s">
        <v>82</v>
      </c>
      <c r="AW192" s="12" t="s">
        <v>36</v>
      </c>
      <c r="AX192" s="12" t="s">
        <v>75</v>
      </c>
      <c r="AY192" s="142" t="s">
        <v>116</v>
      </c>
    </row>
    <row r="193" spans="2:65" s="12" customFormat="1">
      <c r="B193" s="140"/>
      <c r="D193" s="141" t="s">
        <v>128</v>
      </c>
      <c r="E193" s="142" t="s">
        <v>19</v>
      </c>
      <c r="F193" s="143" t="s">
        <v>279</v>
      </c>
      <c r="H193" s="144">
        <v>3</v>
      </c>
      <c r="I193" s="145"/>
      <c r="L193" s="140"/>
      <c r="M193" s="146"/>
      <c r="T193" s="147"/>
      <c r="AT193" s="142" t="s">
        <v>128</v>
      </c>
      <c r="AU193" s="142" t="s">
        <v>82</v>
      </c>
      <c r="AV193" s="12" t="s">
        <v>82</v>
      </c>
      <c r="AW193" s="12" t="s">
        <v>36</v>
      </c>
      <c r="AX193" s="12" t="s">
        <v>75</v>
      </c>
      <c r="AY193" s="142" t="s">
        <v>116</v>
      </c>
    </row>
    <row r="194" spans="2:65" s="13" customFormat="1">
      <c r="B194" s="148"/>
      <c r="D194" s="141" t="s">
        <v>128</v>
      </c>
      <c r="E194" s="149" t="s">
        <v>19</v>
      </c>
      <c r="F194" s="150" t="s">
        <v>131</v>
      </c>
      <c r="H194" s="151">
        <v>5</v>
      </c>
      <c r="I194" s="152"/>
      <c r="L194" s="148"/>
      <c r="M194" s="153"/>
      <c r="T194" s="154"/>
      <c r="AT194" s="149" t="s">
        <v>128</v>
      </c>
      <c r="AU194" s="149" t="s">
        <v>82</v>
      </c>
      <c r="AV194" s="13" t="s">
        <v>124</v>
      </c>
      <c r="AW194" s="13" t="s">
        <v>36</v>
      </c>
      <c r="AX194" s="13" t="s">
        <v>80</v>
      </c>
      <c r="AY194" s="149" t="s">
        <v>116</v>
      </c>
    </row>
    <row r="195" spans="2:65" s="1" customFormat="1" ht="37.9" customHeight="1">
      <c r="B195" s="33"/>
      <c r="C195" s="161" t="s">
        <v>280</v>
      </c>
      <c r="D195" s="161" t="s">
        <v>194</v>
      </c>
      <c r="E195" s="162" t="s">
        <v>281</v>
      </c>
      <c r="F195" s="163" t="s">
        <v>282</v>
      </c>
      <c r="G195" s="164" t="s">
        <v>204</v>
      </c>
      <c r="H195" s="165">
        <v>6</v>
      </c>
      <c r="I195" s="166"/>
      <c r="J195" s="167">
        <f>ROUND(I195*H195,2)</f>
        <v>0</v>
      </c>
      <c r="K195" s="163" t="s">
        <v>19</v>
      </c>
      <c r="L195" s="168"/>
      <c r="M195" s="169" t="s">
        <v>19</v>
      </c>
      <c r="N195" s="170" t="s">
        <v>46</v>
      </c>
      <c r="P195" s="132">
        <f>O195*H195</f>
        <v>0</v>
      </c>
      <c r="Q195" s="132">
        <v>3.0000000000000001E-3</v>
      </c>
      <c r="R195" s="132">
        <f>Q195*H195</f>
        <v>1.8000000000000002E-2</v>
      </c>
      <c r="S195" s="132">
        <v>0</v>
      </c>
      <c r="T195" s="133">
        <f>S195*H195</f>
        <v>0</v>
      </c>
      <c r="AR195" s="134" t="s">
        <v>197</v>
      </c>
      <c r="AT195" s="134" t="s">
        <v>194</v>
      </c>
      <c r="AU195" s="134" t="s">
        <v>82</v>
      </c>
      <c r="AY195" s="18" t="s">
        <v>116</v>
      </c>
      <c r="BE195" s="135">
        <f>IF(N195="základní",J195,0)</f>
        <v>0</v>
      </c>
      <c r="BF195" s="135">
        <f>IF(N195="snížená",J195,0)</f>
        <v>0</v>
      </c>
      <c r="BG195" s="135">
        <f>IF(N195="zákl. přenesená",J195,0)</f>
        <v>0</v>
      </c>
      <c r="BH195" s="135">
        <f>IF(N195="sníž. přenesená",J195,0)</f>
        <v>0</v>
      </c>
      <c r="BI195" s="135">
        <f>IF(N195="nulová",J195,0)</f>
        <v>0</v>
      </c>
      <c r="BJ195" s="18" t="s">
        <v>80</v>
      </c>
      <c r="BK195" s="135">
        <f>ROUND(I195*H195,2)</f>
        <v>0</v>
      </c>
      <c r="BL195" s="18" t="s">
        <v>188</v>
      </c>
      <c r="BM195" s="134" t="s">
        <v>283</v>
      </c>
    </row>
    <row r="196" spans="2:65" s="14" customFormat="1">
      <c r="B196" s="155"/>
      <c r="D196" s="141" t="s">
        <v>128</v>
      </c>
      <c r="E196" s="156" t="s">
        <v>19</v>
      </c>
      <c r="F196" s="157" t="s">
        <v>276</v>
      </c>
      <c r="H196" s="156" t="s">
        <v>19</v>
      </c>
      <c r="I196" s="158"/>
      <c r="L196" s="155"/>
      <c r="M196" s="159"/>
      <c r="T196" s="160"/>
      <c r="AT196" s="156" t="s">
        <v>128</v>
      </c>
      <c r="AU196" s="156" t="s">
        <v>82</v>
      </c>
      <c r="AV196" s="14" t="s">
        <v>80</v>
      </c>
      <c r="AW196" s="14" t="s">
        <v>36</v>
      </c>
      <c r="AX196" s="14" t="s">
        <v>75</v>
      </c>
      <c r="AY196" s="156" t="s">
        <v>116</v>
      </c>
    </row>
    <row r="197" spans="2:65" s="12" customFormat="1">
      <c r="B197" s="140"/>
      <c r="D197" s="141" t="s">
        <v>128</v>
      </c>
      <c r="E197" s="142" t="s">
        <v>19</v>
      </c>
      <c r="F197" s="143" t="s">
        <v>284</v>
      </c>
      <c r="H197" s="144">
        <v>2</v>
      </c>
      <c r="I197" s="145"/>
      <c r="L197" s="140"/>
      <c r="M197" s="146"/>
      <c r="T197" s="147"/>
      <c r="AT197" s="142" t="s">
        <v>128</v>
      </c>
      <c r="AU197" s="142" t="s">
        <v>82</v>
      </c>
      <c r="AV197" s="12" t="s">
        <v>82</v>
      </c>
      <c r="AW197" s="12" t="s">
        <v>36</v>
      </c>
      <c r="AX197" s="12" t="s">
        <v>75</v>
      </c>
      <c r="AY197" s="142" t="s">
        <v>116</v>
      </c>
    </row>
    <row r="198" spans="2:65" s="12" customFormat="1">
      <c r="B198" s="140"/>
      <c r="D198" s="141" t="s">
        <v>128</v>
      </c>
      <c r="E198" s="142" t="s">
        <v>19</v>
      </c>
      <c r="F198" s="143" t="s">
        <v>285</v>
      </c>
      <c r="H198" s="144">
        <v>2</v>
      </c>
      <c r="I198" s="145"/>
      <c r="L198" s="140"/>
      <c r="M198" s="146"/>
      <c r="T198" s="147"/>
      <c r="AT198" s="142" t="s">
        <v>128</v>
      </c>
      <c r="AU198" s="142" t="s">
        <v>82</v>
      </c>
      <c r="AV198" s="12" t="s">
        <v>82</v>
      </c>
      <c r="AW198" s="12" t="s">
        <v>36</v>
      </c>
      <c r="AX198" s="12" t="s">
        <v>75</v>
      </c>
      <c r="AY198" s="142" t="s">
        <v>116</v>
      </c>
    </row>
    <row r="199" spans="2:65" s="12" customFormat="1">
      <c r="B199" s="140"/>
      <c r="D199" s="141" t="s">
        <v>128</v>
      </c>
      <c r="E199" s="142" t="s">
        <v>19</v>
      </c>
      <c r="F199" s="143" t="s">
        <v>286</v>
      </c>
      <c r="H199" s="144">
        <v>2</v>
      </c>
      <c r="I199" s="145"/>
      <c r="L199" s="140"/>
      <c r="M199" s="146"/>
      <c r="T199" s="147"/>
      <c r="AT199" s="142" t="s">
        <v>128</v>
      </c>
      <c r="AU199" s="142" t="s">
        <v>82</v>
      </c>
      <c r="AV199" s="12" t="s">
        <v>82</v>
      </c>
      <c r="AW199" s="12" t="s">
        <v>36</v>
      </c>
      <c r="AX199" s="12" t="s">
        <v>75</v>
      </c>
      <c r="AY199" s="142" t="s">
        <v>116</v>
      </c>
    </row>
    <row r="200" spans="2:65" s="13" customFormat="1">
      <c r="B200" s="148"/>
      <c r="D200" s="141" t="s">
        <v>128</v>
      </c>
      <c r="E200" s="149" t="s">
        <v>19</v>
      </c>
      <c r="F200" s="150" t="s">
        <v>131</v>
      </c>
      <c r="H200" s="151">
        <v>6</v>
      </c>
      <c r="I200" s="152"/>
      <c r="L200" s="148"/>
      <c r="M200" s="153"/>
      <c r="T200" s="154"/>
      <c r="AT200" s="149" t="s">
        <v>128</v>
      </c>
      <c r="AU200" s="149" t="s">
        <v>82</v>
      </c>
      <c r="AV200" s="13" t="s">
        <v>124</v>
      </c>
      <c r="AW200" s="13" t="s">
        <v>36</v>
      </c>
      <c r="AX200" s="13" t="s">
        <v>80</v>
      </c>
      <c r="AY200" s="149" t="s">
        <v>116</v>
      </c>
    </row>
    <row r="201" spans="2:65" s="1" customFormat="1" ht="49.15" customHeight="1">
      <c r="B201" s="33"/>
      <c r="C201" s="123" t="s">
        <v>287</v>
      </c>
      <c r="D201" s="123" t="s">
        <v>119</v>
      </c>
      <c r="E201" s="124" t="s">
        <v>288</v>
      </c>
      <c r="F201" s="125" t="s">
        <v>289</v>
      </c>
      <c r="G201" s="126" t="s">
        <v>204</v>
      </c>
      <c r="H201" s="127">
        <v>15</v>
      </c>
      <c r="I201" s="128"/>
      <c r="J201" s="129">
        <f>ROUND(I201*H201,2)</f>
        <v>0</v>
      </c>
      <c r="K201" s="125" t="s">
        <v>123</v>
      </c>
      <c r="L201" s="33"/>
      <c r="M201" s="130" t="s">
        <v>19</v>
      </c>
      <c r="N201" s="131" t="s">
        <v>46</v>
      </c>
      <c r="P201" s="132">
        <f>O201*H201</f>
        <v>0</v>
      </c>
      <c r="Q201" s="132">
        <v>8.0000000000000007E-5</v>
      </c>
      <c r="R201" s="132">
        <f>Q201*H201</f>
        <v>1.2000000000000001E-3</v>
      </c>
      <c r="S201" s="132">
        <v>0</v>
      </c>
      <c r="T201" s="133">
        <f>S201*H201</f>
        <v>0</v>
      </c>
      <c r="AR201" s="134" t="s">
        <v>124</v>
      </c>
      <c r="AT201" s="134" t="s">
        <v>119</v>
      </c>
      <c r="AU201" s="134" t="s">
        <v>82</v>
      </c>
      <c r="AY201" s="18" t="s">
        <v>116</v>
      </c>
      <c r="BE201" s="135">
        <f>IF(N201="základní",J201,0)</f>
        <v>0</v>
      </c>
      <c r="BF201" s="135">
        <f>IF(N201="snížená",J201,0)</f>
        <v>0</v>
      </c>
      <c r="BG201" s="135">
        <f>IF(N201="zákl. přenesená",J201,0)</f>
        <v>0</v>
      </c>
      <c r="BH201" s="135">
        <f>IF(N201="sníž. přenesená",J201,0)</f>
        <v>0</v>
      </c>
      <c r="BI201" s="135">
        <f>IF(N201="nulová",J201,0)</f>
        <v>0</v>
      </c>
      <c r="BJ201" s="18" t="s">
        <v>80</v>
      </c>
      <c r="BK201" s="135">
        <f>ROUND(I201*H201,2)</f>
        <v>0</v>
      </c>
      <c r="BL201" s="18" t="s">
        <v>124</v>
      </c>
      <c r="BM201" s="134" t="s">
        <v>290</v>
      </c>
    </row>
    <row r="202" spans="2:65" s="1" customFormat="1">
      <c r="B202" s="33"/>
      <c r="D202" s="136" t="s">
        <v>126</v>
      </c>
      <c r="F202" s="137" t="s">
        <v>291</v>
      </c>
      <c r="I202" s="138"/>
      <c r="L202" s="33"/>
      <c r="M202" s="139"/>
      <c r="T202" s="52"/>
      <c r="AT202" s="18" t="s">
        <v>126</v>
      </c>
      <c r="AU202" s="18" t="s">
        <v>82</v>
      </c>
    </row>
    <row r="203" spans="2:65" s="12" customFormat="1">
      <c r="B203" s="140"/>
      <c r="D203" s="141" t="s">
        <v>128</v>
      </c>
      <c r="E203" s="142" t="s">
        <v>19</v>
      </c>
      <c r="F203" s="143" t="s">
        <v>292</v>
      </c>
      <c r="H203" s="144">
        <v>15</v>
      </c>
      <c r="I203" s="145"/>
      <c r="L203" s="140"/>
      <c r="M203" s="146"/>
      <c r="T203" s="147"/>
      <c r="AT203" s="142" t="s">
        <v>128</v>
      </c>
      <c r="AU203" s="142" t="s">
        <v>82</v>
      </c>
      <c r="AV203" s="12" t="s">
        <v>82</v>
      </c>
      <c r="AW203" s="12" t="s">
        <v>36</v>
      </c>
      <c r="AX203" s="12" t="s">
        <v>75</v>
      </c>
      <c r="AY203" s="142" t="s">
        <v>116</v>
      </c>
    </row>
    <row r="204" spans="2:65" s="13" customFormat="1">
      <c r="B204" s="148"/>
      <c r="D204" s="141" t="s">
        <v>128</v>
      </c>
      <c r="E204" s="149" t="s">
        <v>19</v>
      </c>
      <c r="F204" s="150" t="s">
        <v>131</v>
      </c>
      <c r="H204" s="151">
        <v>15</v>
      </c>
      <c r="I204" s="152"/>
      <c r="L204" s="148"/>
      <c r="M204" s="153"/>
      <c r="T204" s="154"/>
      <c r="AT204" s="149" t="s">
        <v>128</v>
      </c>
      <c r="AU204" s="149" t="s">
        <v>82</v>
      </c>
      <c r="AV204" s="13" t="s">
        <v>124</v>
      </c>
      <c r="AW204" s="13" t="s">
        <v>36</v>
      </c>
      <c r="AX204" s="13" t="s">
        <v>80</v>
      </c>
      <c r="AY204" s="149" t="s">
        <v>116</v>
      </c>
    </row>
    <row r="205" spans="2:65" s="1" customFormat="1" ht="62.65" customHeight="1">
      <c r="B205" s="33"/>
      <c r="C205" s="161" t="s">
        <v>293</v>
      </c>
      <c r="D205" s="161" t="s">
        <v>194</v>
      </c>
      <c r="E205" s="162" t="s">
        <v>294</v>
      </c>
      <c r="F205" s="163" t="s">
        <v>295</v>
      </c>
      <c r="G205" s="164" t="s">
        <v>204</v>
      </c>
      <c r="H205" s="165">
        <v>15</v>
      </c>
      <c r="I205" s="166"/>
      <c r="J205" s="167">
        <f>ROUND(I205*H205,2)</f>
        <v>0</v>
      </c>
      <c r="K205" s="163" t="s">
        <v>19</v>
      </c>
      <c r="L205" s="168"/>
      <c r="M205" s="169" t="s">
        <v>19</v>
      </c>
      <c r="N205" s="170" t="s">
        <v>46</v>
      </c>
      <c r="P205" s="132">
        <f>O205*H205</f>
        <v>0</v>
      </c>
      <c r="Q205" s="132">
        <v>5.0000000000000001E-4</v>
      </c>
      <c r="R205" s="132">
        <f>Q205*H205</f>
        <v>7.4999999999999997E-3</v>
      </c>
      <c r="S205" s="132">
        <v>0</v>
      </c>
      <c r="T205" s="133">
        <f>S205*H205</f>
        <v>0</v>
      </c>
      <c r="AR205" s="134" t="s">
        <v>197</v>
      </c>
      <c r="AT205" s="134" t="s">
        <v>194</v>
      </c>
      <c r="AU205" s="134" t="s">
        <v>82</v>
      </c>
      <c r="AY205" s="18" t="s">
        <v>116</v>
      </c>
      <c r="BE205" s="135">
        <f>IF(N205="základní",J205,0)</f>
        <v>0</v>
      </c>
      <c r="BF205" s="135">
        <f>IF(N205="snížená",J205,0)</f>
        <v>0</v>
      </c>
      <c r="BG205" s="135">
        <f>IF(N205="zákl. přenesená",J205,0)</f>
        <v>0</v>
      </c>
      <c r="BH205" s="135">
        <f>IF(N205="sníž. přenesená",J205,0)</f>
        <v>0</v>
      </c>
      <c r="BI205" s="135">
        <f>IF(N205="nulová",J205,0)</f>
        <v>0</v>
      </c>
      <c r="BJ205" s="18" t="s">
        <v>80</v>
      </c>
      <c r="BK205" s="135">
        <f>ROUND(I205*H205,2)</f>
        <v>0</v>
      </c>
      <c r="BL205" s="18" t="s">
        <v>188</v>
      </c>
      <c r="BM205" s="134" t="s">
        <v>296</v>
      </c>
    </row>
    <row r="206" spans="2:65" s="14" customFormat="1">
      <c r="B206" s="155"/>
      <c r="D206" s="141" t="s">
        <v>128</v>
      </c>
      <c r="E206" s="156" t="s">
        <v>19</v>
      </c>
      <c r="F206" s="157" t="s">
        <v>297</v>
      </c>
      <c r="H206" s="156" t="s">
        <v>19</v>
      </c>
      <c r="I206" s="158"/>
      <c r="L206" s="155"/>
      <c r="M206" s="159"/>
      <c r="T206" s="160"/>
      <c r="AT206" s="156" t="s">
        <v>128</v>
      </c>
      <c r="AU206" s="156" t="s">
        <v>82</v>
      </c>
      <c r="AV206" s="14" t="s">
        <v>80</v>
      </c>
      <c r="AW206" s="14" t="s">
        <v>36</v>
      </c>
      <c r="AX206" s="14" t="s">
        <v>75</v>
      </c>
      <c r="AY206" s="156" t="s">
        <v>116</v>
      </c>
    </row>
    <row r="207" spans="2:65" s="12" customFormat="1">
      <c r="B207" s="140"/>
      <c r="D207" s="141" t="s">
        <v>128</v>
      </c>
      <c r="E207" s="142" t="s">
        <v>19</v>
      </c>
      <c r="F207" s="143" t="s">
        <v>298</v>
      </c>
      <c r="H207" s="144">
        <v>5</v>
      </c>
      <c r="I207" s="145"/>
      <c r="L207" s="140"/>
      <c r="M207" s="146"/>
      <c r="T207" s="147"/>
      <c r="AT207" s="142" t="s">
        <v>128</v>
      </c>
      <c r="AU207" s="142" t="s">
        <v>82</v>
      </c>
      <c r="AV207" s="12" t="s">
        <v>82</v>
      </c>
      <c r="AW207" s="12" t="s">
        <v>36</v>
      </c>
      <c r="AX207" s="12" t="s">
        <v>75</v>
      </c>
      <c r="AY207" s="142" t="s">
        <v>116</v>
      </c>
    </row>
    <row r="208" spans="2:65" s="12" customFormat="1">
      <c r="B208" s="140"/>
      <c r="D208" s="141" t="s">
        <v>128</v>
      </c>
      <c r="E208" s="142" t="s">
        <v>19</v>
      </c>
      <c r="F208" s="143" t="s">
        <v>299</v>
      </c>
      <c r="H208" s="144">
        <v>5</v>
      </c>
      <c r="I208" s="145"/>
      <c r="L208" s="140"/>
      <c r="M208" s="146"/>
      <c r="T208" s="147"/>
      <c r="AT208" s="142" t="s">
        <v>128</v>
      </c>
      <c r="AU208" s="142" t="s">
        <v>82</v>
      </c>
      <c r="AV208" s="12" t="s">
        <v>82</v>
      </c>
      <c r="AW208" s="12" t="s">
        <v>36</v>
      </c>
      <c r="AX208" s="12" t="s">
        <v>75</v>
      </c>
      <c r="AY208" s="142" t="s">
        <v>116</v>
      </c>
    </row>
    <row r="209" spans="2:65" s="12" customFormat="1">
      <c r="B209" s="140"/>
      <c r="D209" s="141" t="s">
        <v>128</v>
      </c>
      <c r="E209" s="142" t="s">
        <v>19</v>
      </c>
      <c r="F209" s="143" t="s">
        <v>300</v>
      </c>
      <c r="H209" s="144">
        <v>5</v>
      </c>
      <c r="I209" s="145"/>
      <c r="L209" s="140"/>
      <c r="M209" s="146"/>
      <c r="T209" s="147"/>
      <c r="AT209" s="142" t="s">
        <v>128</v>
      </c>
      <c r="AU209" s="142" t="s">
        <v>82</v>
      </c>
      <c r="AV209" s="12" t="s">
        <v>82</v>
      </c>
      <c r="AW209" s="12" t="s">
        <v>36</v>
      </c>
      <c r="AX209" s="12" t="s">
        <v>75</v>
      </c>
      <c r="AY209" s="142" t="s">
        <v>116</v>
      </c>
    </row>
    <row r="210" spans="2:65" s="13" customFormat="1">
      <c r="B210" s="148"/>
      <c r="D210" s="141" t="s">
        <v>128</v>
      </c>
      <c r="E210" s="149" t="s">
        <v>19</v>
      </c>
      <c r="F210" s="150" t="s">
        <v>131</v>
      </c>
      <c r="H210" s="151">
        <v>15</v>
      </c>
      <c r="I210" s="152"/>
      <c r="L210" s="148"/>
      <c r="M210" s="153"/>
      <c r="T210" s="154"/>
      <c r="AT210" s="149" t="s">
        <v>128</v>
      </c>
      <c r="AU210" s="149" t="s">
        <v>82</v>
      </c>
      <c r="AV210" s="13" t="s">
        <v>124</v>
      </c>
      <c r="AW210" s="13" t="s">
        <v>36</v>
      </c>
      <c r="AX210" s="13" t="s">
        <v>80</v>
      </c>
      <c r="AY210" s="149" t="s">
        <v>116</v>
      </c>
    </row>
    <row r="211" spans="2:65" s="1" customFormat="1" ht="37.9" customHeight="1">
      <c r="B211" s="33"/>
      <c r="C211" s="123" t="s">
        <v>301</v>
      </c>
      <c r="D211" s="123" t="s">
        <v>119</v>
      </c>
      <c r="E211" s="124" t="s">
        <v>302</v>
      </c>
      <c r="F211" s="125" t="s">
        <v>303</v>
      </c>
      <c r="G211" s="126" t="s">
        <v>204</v>
      </c>
      <c r="H211" s="127">
        <v>15</v>
      </c>
      <c r="I211" s="128"/>
      <c r="J211" s="129">
        <f>ROUND(I211*H211,2)</f>
        <v>0</v>
      </c>
      <c r="K211" s="125" t="s">
        <v>19</v>
      </c>
      <c r="L211" s="33"/>
      <c r="M211" s="130" t="s">
        <v>19</v>
      </c>
      <c r="N211" s="131" t="s">
        <v>46</v>
      </c>
      <c r="P211" s="132">
        <f>O211*H211</f>
        <v>0</v>
      </c>
      <c r="Q211" s="132">
        <v>0</v>
      </c>
      <c r="R211" s="132">
        <f>Q211*H211</f>
        <v>0</v>
      </c>
      <c r="S211" s="132">
        <v>0</v>
      </c>
      <c r="T211" s="133">
        <f>S211*H211</f>
        <v>0</v>
      </c>
      <c r="AR211" s="134" t="s">
        <v>188</v>
      </c>
      <c r="AT211" s="134" t="s">
        <v>119</v>
      </c>
      <c r="AU211" s="134" t="s">
        <v>82</v>
      </c>
      <c r="AY211" s="18" t="s">
        <v>116</v>
      </c>
      <c r="BE211" s="135">
        <f>IF(N211="základní",J211,0)</f>
        <v>0</v>
      </c>
      <c r="BF211" s="135">
        <f>IF(N211="snížená",J211,0)</f>
        <v>0</v>
      </c>
      <c r="BG211" s="135">
        <f>IF(N211="zákl. přenesená",J211,0)</f>
        <v>0</v>
      </c>
      <c r="BH211" s="135">
        <f>IF(N211="sníž. přenesená",J211,0)</f>
        <v>0</v>
      </c>
      <c r="BI211" s="135">
        <f>IF(N211="nulová",J211,0)</f>
        <v>0</v>
      </c>
      <c r="BJ211" s="18" t="s">
        <v>80</v>
      </c>
      <c r="BK211" s="135">
        <f>ROUND(I211*H211,2)</f>
        <v>0</v>
      </c>
      <c r="BL211" s="18" t="s">
        <v>188</v>
      </c>
      <c r="BM211" s="134" t="s">
        <v>304</v>
      </c>
    </row>
    <row r="212" spans="2:65" s="1" customFormat="1" ht="16.5" customHeight="1">
      <c r="B212" s="33"/>
      <c r="C212" s="123" t="s">
        <v>305</v>
      </c>
      <c r="D212" s="123" t="s">
        <v>119</v>
      </c>
      <c r="E212" s="124" t="s">
        <v>306</v>
      </c>
      <c r="F212" s="125" t="s">
        <v>307</v>
      </c>
      <c r="G212" s="126" t="s">
        <v>204</v>
      </c>
      <c r="H212" s="127">
        <v>101</v>
      </c>
      <c r="I212" s="128"/>
      <c r="J212" s="129">
        <f>ROUND(I212*H212,2)</f>
        <v>0</v>
      </c>
      <c r="K212" s="125" t="s">
        <v>19</v>
      </c>
      <c r="L212" s="33"/>
      <c r="M212" s="130" t="s">
        <v>19</v>
      </c>
      <c r="N212" s="131" t="s">
        <v>46</v>
      </c>
      <c r="P212" s="132">
        <f>O212*H212</f>
        <v>0</v>
      </c>
      <c r="Q212" s="132">
        <v>0</v>
      </c>
      <c r="R212" s="132">
        <f>Q212*H212</f>
        <v>0</v>
      </c>
      <c r="S212" s="132">
        <v>0</v>
      </c>
      <c r="T212" s="133">
        <f>S212*H212</f>
        <v>0</v>
      </c>
      <c r="AR212" s="134" t="s">
        <v>188</v>
      </c>
      <c r="AT212" s="134" t="s">
        <v>119</v>
      </c>
      <c r="AU212" s="134" t="s">
        <v>82</v>
      </c>
      <c r="AY212" s="18" t="s">
        <v>116</v>
      </c>
      <c r="BE212" s="135">
        <f>IF(N212="základní",J212,0)</f>
        <v>0</v>
      </c>
      <c r="BF212" s="135">
        <f>IF(N212="snížená",J212,0)</f>
        <v>0</v>
      </c>
      <c r="BG212" s="135">
        <f>IF(N212="zákl. přenesená",J212,0)</f>
        <v>0</v>
      </c>
      <c r="BH212" s="135">
        <f>IF(N212="sníž. přenesená",J212,0)</f>
        <v>0</v>
      </c>
      <c r="BI212" s="135">
        <f>IF(N212="nulová",J212,0)</f>
        <v>0</v>
      </c>
      <c r="BJ212" s="18" t="s">
        <v>80</v>
      </c>
      <c r="BK212" s="135">
        <f>ROUND(I212*H212,2)</f>
        <v>0</v>
      </c>
      <c r="BL212" s="18" t="s">
        <v>188</v>
      </c>
      <c r="BM212" s="134" t="s">
        <v>308</v>
      </c>
    </row>
    <row r="213" spans="2:65" s="12" customFormat="1">
      <c r="B213" s="140"/>
      <c r="D213" s="141" t="s">
        <v>128</v>
      </c>
      <c r="E213" s="142" t="s">
        <v>19</v>
      </c>
      <c r="F213" s="143" t="s">
        <v>309</v>
      </c>
      <c r="H213" s="144">
        <v>72</v>
      </c>
      <c r="I213" s="145"/>
      <c r="L213" s="140"/>
      <c r="M213" s="146"/>
      <c r="T213" s="147"/>
      <c r="AT213" s="142" t="s">
        <v>128</v>
      </c>
      <c r="AU213" s="142" t="s">
        <v>82</v>
      </c>
      <c r="AV213" s="12" t="s">
        <v>82</v>
      </c>
      <c r="AW213" s="12" t="s">
        <v>36</v>
      </c>
      <c r="AX213" s="12" t="s">
        <v>75</v>
      </c>
      <c r="AY213" s="142" t="s">
        <v>116</v>
      </c>
    </row>
    <row r="214" spans="2:65" s="12" customFormat="1">
      <c r="B214" s="140"/>
      <c r="D214" s="141" t="s">
        <v>128</v>
      </c>
      <c r="E214" s="142" t="s">
        <v>19</v>
      </c>
      <c r="F214" s="143" t="s">
        <v>310</v>
      </c>
      <c r="H214" s="144">
        <v>18</v>
      </c>
      <c r="I214" s="145"/>
      <c r="L214" s="140"/>
      <c r="M214" s="146"/>
      <c r="T214" s="147"/>
      <c r="AT214" s="142" t="s">
        <v>128</v>
      </c>
      <c r="AU214" s="142" t="s">
        <v>82</v>
      </c>
      <c r="AV214" s="12" t="s">
        <v>82</v>
      </c>
      <c r="AW214" s="12" t="s">
        <v>36</v>
      </c>
      <c r="AX214" s="12" t="s">
        <v>75</v>
      </c>
      <c r="AY214" s="142" t="s">
        <v>116</v>
      </c>
    </row>
    <row r="215" spans="2:65" s="12" customFormat="1">
      <c r="B215" s="140"/>
      <c r="D215" s="141" t="s">
        <v>128</v>
      </c>
      <c r="E215" s="142" t="s">
        <v>19</v>
      </c>
      <c r="F215" s="143" t="s">
        <v>311</v>
      </c>
      <c r="H215" s="144">
        <v>11</v>
      </c>
      <c r="I215" s="145"/>
      <c r="L215" s="140"/>
      <c r="M215" s="146"/>
      <c r="T215" s="147"/>
      <c r="AT215" s="142" t="s">
        <v>128</v>
      </c>
      <c r="AU215" s="142" t="s">
        <v>82</v>
      </c>
      <c r="AV215" s="12" t="s">
        <v>82</v>
      </c>
      <c r="AW215" s="12" t="s">
        <v>36</v>
      </c>
      <c r="AX215" s="12" t="s">
        <v>75</v>
      </c>
      <c r="AY215" s="142" t="s">
        <v>116</v>
      </c>
    </row>
    <row r="216" spans="2:65" s="13" customFormat="1">
      <c r="B216" s="148"/>
      <c r="D216" s="141" t="s">
        <v>128</v>
      </c>
      <c r="E216" s="149" t="s">
        <v>19</v>
      </c>
      <c r="F216" s="150" t="s">
        <v>131</v>
      </c>
      <c r="H216" s="151">
        <v>101</v>
      </c>
      <c r="I216" s="152"/>
      <c r="L216" s="148"/>
      <c r="M216" s="153"/>
      <c r="T216" s="154"/>
      <c r="AT216" s="149" t="s">
        <v>128</v>
      </c>
      <c r="AU216" s="149" t="s">
        <v>82</v>
      </c>
      <c r="AV216" s="13" t="s">
        <v>124</v>
      </c>
      <c r="AW216" s="13" t="s">
        <v>36</v>
      </c>
      <c r="AX216" s="13" t="s">
        <v>80</v>
      </c>
      <c r="AY216" s="149" t="s">
        <v>116</v>
      </c>
    </row>
    <row r="217" spans="2:65" s="1" customFormat="1" ht="16.5" customHeight="1">
      <c r="B217" s="33"/>
      <c r="C217" s="123" t="s">
        <v>312</v>
      </c>
      <c r="D217" s="123" t="s">
        <v>119</v>
      </c>
      <c r="E217" s="124" t="s">
        <v>313</v>
      </c>
      <c r="F217" s="125" t="s">
        <v>314</v>
      </c>
      <c r="G217" s="126" t="s">
        <v>204</v>
      </c>
      <c r="H217" s="127">
        <v>1</v>
      </c>
      <c r="I217" s="128"/>
      <c r="J217" s="129">
        <f>ROUND(I217*H217,2)</f>
        <v>0</v>
      </c>
      <c r="K217" s="125" t="s">
        <v>19</v>
      </c>
      <c r="L217" s="33"/>
      <c r="M217" s="130" t="s">
        <v>19</v>
      </c>
      <c r="N217" s="131" t="s">
        <v>46</v>
      </c>
      <c r="P217" s="132">
        <f>O217*H217</f>
        <v>0</v>
      </c>
      <c r="Q217" s="132">
        <v>0</v>
      </c>
      <c r="R217" s="132">
        <f>Q217*H217</f>
        <v>0</v>
      </c>
      <c r="S217" s="132">
        <v>0</v>
      </c>
      <c r="T217" s="133">
        <f>S217*H217</f>
        <v>0</v>
      </c>
      <c r="AR217" s="134" t="s">
        <v>188</v>
      </c>
      <c r="AT217" s="134" t="s">
        <v>119</v>
      </c>
      <c r="AU217" s="134" t="s">
        <v>82</v>
      </c>
      <c r="AY217" s="18" t="s">
        <v>116</v>
      </c>
      <c r="BE217" s="135">
        <f>IF(N217="základní",J217,0)</f>
        <v>0</v>
      </c>
      <c r="BF217" s="135">
        <f>IF(N217="snížená",J217,0)</f>
        <v>0</v>
      </c>
      <c r="BG217" s="135">
        <f>IF(N217="zákl. přenesená",J217,0)</f>
        <v>0</v>
      </c>
      <c r="BH217" s="135">
        <f>IF(N217="sníž. přenesená",J217,0)</f>
        <v>0</v>
      </c>
      <c r="BI217" s="135">
        <f>IF(N217="nulová",J217,0)</f>
        <v>0</v>
      </c>
      <c r="BJ217" s="18" t="s">
        <v>80</v>
      </c>
      <c r="BK217" s="135">
        <f>ROUND(I217*H217,2)</f>
        <v>0</v>
      </c>
      <c r="BL217" s="18" t="s">
        <v>188</v>
      </c>
      <c r="BM217" s="134" t="s">
        <v>315</v>
      </c>
    </row>
    <row r="218" spans="2:65" s="1" customFormat="1" ht="55.5" customHeight="1">
      <c r="B218" s="33"/>
      <c r="C218" s="123" t="s">
        <v>316</v>
      </c>
      <c r="D218" s="123" t="s">
        <v>119</v>
      </c>
      <c r="E218" s="124" t="s">
        <v>317</v>
      </c>
      <c r="F218" s="125" t="s">
        <v>318</v>
      </c>
      <c r="G218" s="126" t="s">
        <v>151</v>
      </c>
      <c r="H218" s="127">
        <v>0.433</v>
      </c>
      <c r="I218" s="128"/>
      <c r="J218" s="129">
        <f>ROUND(I218*H218,2)</f>
        <v>0</v>
      </c>
      <c r="K218" s="125" t="s">
        <v>123</v>
      </c>
      <c r="L218" s="33"/>
      <c r="M218" s="130" t="s">
        <v>19</v>
      </c>
      <c r="N218" s="131" t="s">
        <v>46</v>
      </c>
      <c r="P218" s="132">
        <f>O218*H218</f>
        <v>0</v>
      </c>
      <c r="Q218" s="132">
        <v>0</v>
      </c>
      <c r="R218" s="132">
        <f>Q218*H218</f>
        <v>0</v>
      </c>
      <c r="S218" s="132">
        <v>0</v>
      </c>
      <c r="T218" s="133">
        <f>S218*H218</f>
        <v>0</v>
      </c>
      <c r="AR218" s="134" t="s">
        <v>188</v>
      </c>
      <c r="AT218" s="134" t="s">
        <v>119</v>
      </c>
      <c r="AU218" s="134" t="s">
        <v>82</v>
      </c>
      <c r="AY218" s="18" t="s">
        <v>116</v>
      </c>
      <c r="BE218" s="135">
        <f>IF(N218="základní",J218,0)</f>
        <v>0</v>
      </c>
      <c r="BF218" s="135">
        <f>IF(N218="snížená",J218,0)</f>
        <v>0</v>
      </c>
      <c r="BG218" s="135">
        <f>IF(N218="zákl. přenesená",J218,0)</f>
        <v>0</v>
      </c>
      <c r="BH218" s="135">
        <f>IF(N218="sníž. přenesená",J218,0)</f>
        <v>0</v>
      </c>
      <c r="BI218" s="135">
        <f>IF(N218="nulová",J218,0)</f>
        <v>0</v>
      </c>
      <c r="BJ218" s="18" t="s">
        <v>80</v>
      </c>
      <c r="BK218" s="135">
        <f>ROUND(I218*H218,2)</f>
        <v>0</v>
      </c>
      <c r="BL218" s="18" t="s">
        <v>188</v>
      </c>
      <c r="BM218" s="134" t="s">
        <v>319</v>
      </c>
    </row>
    <row r="219" spans="2:65" s="1" customFormat="1">
      <c r="B219" s="33"/>
      <c r="D219" s="136" t="s">
        <v>126</v>
      </c>
      <c r="F219" s="137" t="s">
        <v>320</v>
      </c>
      <c r="I219" s="138"/>
      <c r="L219" s="33"/>
      <c r="M219" s="139"/>
      <c r="T219" s="52"/>
      <c r="AT219" s="18" t="s">
        <v>126</v>
      </c>
      <c r="AU219" s="18" t="s">
        <v>82</v>
      </c>
    </row>
    <row r="220" spans="2:65" s="11" customFormat="1" ht="22.9" customHeight="1">
      <c r="B220" s="111"/>
      <c r="D220" s="112" t="s">
        <v>74</v>
      </c>
      <c r="E220" s="121" t="s">
        <v>321</v>
      </c>
      <c r="F220" s="121" t="s">
        <v>322</v>
      </c>
      <c r="I220" s="114"/>
      <c r="J220" s="122">
        <f>BK220</f>
        <v>0</v>
      </c>
      <c r="L220" s="111"/>
      <c r="M220" s="116"/>
      <c r="P220" s="117">
        <f>SUM(P221:P246)</f>
        <v>0</v>
      </c>
      <c r="R220" s="117">
        <f>SUM(R221:R246)</f>
        <v>0.49929670000000004</v>
      </c>
      <c r="T220" s="118">
        <f>SUM(T221:T246)</f>
        <v>1.6240000000000001E-2</v>
      </c>
      <c r="AR220" s="112" t="s">
        <v>82</v>
      </c>
      <c r="AT220" s="119" t="s">
        <v>74</v>
      </c>
      <c r="AU220" s="119" t="s">
        <v>80</v>
      </c>
      <c r="AY220" s="112" t="s">
        <v>116</v>
      </c>
      <c r="BK220" s="120">
        <f>SUM(BK221:BK246)</f>
        <v>0</v>
      </c>
    </row>
    <row r="221" spans="2:65" s="1" customFormat="1" ht="44.25" customHeight="1">
      <c r="B221" s="33"/>
      <c r="C221" s="123" t="s">
        <v>323</v>
      </c>
      <c r="D221" s="123" t="s">
        <v>119</v>
      </c>
      <c r="E221" s="124" t="s">
        <v>324</v>
      </c>
      <c r="F221" s="125" t="s">
        <v>325</v>
      </c>
      <c r="G221" s="126" t="s">
        <v>122</v>
      </c>
      <c r="H221" s="127">
        <v>40.799999999999997</v>
      </c>
      <c r="I221" s="128"/>
      <c r="J221" s="129">
        <f>ROUND(I221*H221,2)</f>
        <v>0</v>
      </c>
      <c r="K221" s="125" t="s">
        <v>123</v>
      </c>
      <c r="L221" s="33"/>
      <c r="M221" s="130" t="s">
        <v>19</v>
      </c>
      <c r="N221" s="131" t="s">
        <v>46</v>
      </c>
      <c r="P221" s="132">
        <f>O221*H221</f>
        <v>0</v>
      </c>
      <c r="Q221" s="132">
        <v>1.0880000000000001E-2</v>
      </c>
      <c r="R221" s="132">
        <f>Q221*H221</f>
        <v>0.44390400000000002</v>
      </c>
      <c r="S221" s="132">
        <v>0</v>
      </c>
      <c r="T221" s="133">
        <f>S221*H221</f>
        <v>0</v>
      </c>
      <c r="AR221" s="134" t="s">
        <v>188</v>
      </c>
      <c r="AT221" s="134" t="s">
        <v>119</v>
      </c>
      <c r="AU221" s="134" t="s">
        <v>82</v>
      </c>
      <c r="AY221" s="18" t="s">
        <v>116</v>
      </c>
      <c r="BE221" s="135">
        <f>IF(N221="základní",J221,0)</f>
        <v>0</v>
      </c>
      <c r="BF221" s="135">
        <f>IF(N221="snížená",J221,0)</f>
        <v>0</v>
      </c>
      <c r="BG221" s="135">
        <f>IF(N221="zákl. přenesená",J221,0)</f>
        <v>0</v>
      </c>
      <c r="BH221" s="135">
        <f>IF(N221="sníž. přenesená",J221,0)</f>
        <v>0</v>
      </c>
      <c r="BI221" s="135">
        <f>IF(N221="nulová",J221,0)</f>
        <v>0</v>
      </c>
      <c r="BJ221" s="18" t="s">
        <v>80</v>
      </c>
      <c r="BK221" s="135">
        <f>ROUND(I221*H221,2)</f>
        <v>0</v>
      </c>
      <c r="BL221" s="18" t="s">
        <v>188</v>
      </c>
      <c r="BM221" s="134" t="s">
        <v>326</v>
      </c>
    </row>
    <row r="222" spans="2:65" s="1" customFormat="1">
      <c r="B222" s="33"/>
      <c r="D222" s="136" t="s">
        <v>126</v>
      </c>
      <c r="F222" s="137" t="s">
        <v>327</v>
      </c>
      <c r="I222" s="138"/>
      <c r="L222" s="33"/>
      <c r="M222" s="139"/>
      <c r="T222" s="52"/>
      <c r="AT222" s="18" t="s">
        <v>126</v>
      </c>
      <c r="AU222" s="18" t="s">
        <v>82</v>
      </c>
    </row>
    <row r="223" spans="2:65" s="12" customFormat="1">
      <c r="B223" s="140"/>
      <c r="D223" s="141" t="s">
        <v>128</v>
      </c>
      <c r="E223" s="142" t="s">
        <v>19</v>
      </c>
      <c r="F223" s="143" t="s">
        <v>328</v>
      </c>
      <c r="H223" s="144">
        <v>40.799999999999997</v>
      </c>
      <c r="I223" s="145"/>
      <c r="L223" s="140"/>
      <c r="M223" s="146"/>
      <c r="T223" s="147"/>
      <c r="AT223" s="142" t="s">
        <v>128</v>
      </c>
      <c r="AU223" s="142" t="s">
        <v>82</v>
      </c>
      <c r="AV223" s="12" t="s">
        <v>82</v>
      </c>
      <c r="AW223" s="12" t="s">
        <v>36</v>
      </c>
      <c r="AX223" s="12" t="s">
        <v>75</v>
      </c>
      <c r="AY223" s="142" t="s">
        <v>116</v>
      </c>
    </row>
    <row r="224" spans="2:65" s="13" customFormat="1">
      <c r="B224" s="148"/>
      <c r="D224" s="141" t="s">
        <v>128</v>
      </c>
      <c r="E224" s="149" t="s">
        <v>19</v>
      </c>
      <c r="F224" s="150" t="s">
        <v>131</v>
      </c>
      <c r="H224" s="151">
        <v>40.799999999999997</v>
      </c>
      <c r="I224" s="152"/>
      <c r="L224" s="148"/>
      <c r="M224" s="153"/>
      <c r="T224" s="154"/>
      <c r="AT224" s="149" t="s">
        <v>128</v>
      </c>
      <c r="AU224" s="149" t="s">
        <v>82</v>
      </c>
      <c r="AV224" s="13" t="s">
        <v>124</v>
      </c>
      <c r="AW224" s="13" t="s">
        <v>36</v>
      </c>
      <c r="AX224" s="13" t="s">
        <v>80</v>
      </c>
      <c r="AY224" s="149" t="s">
        <v>116</v>
      </c>
    </row>
    <row r="225" spans="2:65" s="1" customFormat="1" ht="24.2" customHeight="1">
      <c r="B225" s="33"/>
      <c r="C225" s="123" t="s">
        <v>329</v>
      </c>
      <c r="D225" s="123" t="s">
        <v>119</v>
      </c>
      <c r="E225" s="124" t="s">
        <v>330</v>
      </c>
      <c r="F225" s="125" t="s">
        <v>331</v>
      </c>
      <c r="G225" s="126" t="s">
        <v>122</v>
      </c>
      <c r="H225" s="127">
        <v>40.799999999999997</v>
      </c>
      <c r="I225" s="128"/>
      <c r="J225" s="129">
        <f>ROUND(I225*H225,2)</f>
        <v>0</v>
      </c>
      <c r="K225" s="125" t="s">
        <v>123</v>
      </c>
      <c r="L225" s="33"/>
      <c r="M225" s="130" t="s">
        <v>19</v>
      </c>
      <c r="N225" s="131" t="s">
        <v>46</v>
      </c>
      <c r="P225" s="132">
        <f>O225*H225</f>
        <v>0</v>
      </c>
      <c r="Q225" s="132">
        <v>1E-4</v>
      </c>
      <c r="R225" s="132">
        <f>Q225*H225</f>
        <v>4.0800000000000003E-3</v>
      </c>
      <c r="S225" s="132">
        <v>0</v>
      </c>
      <c r="T225" s="133">
        <f>S225*H225</f>
        <v>0</v>
      </c>
      <c r="AR225" s="134" t="s">
        <v>188</v>
      </c>
      <c r="AT225" s="134" t="s">
        <v>119</v>
      </c>
      <c r="AU225" s="134" t="s">
        <v>82</v>
      </c>
      <c r="AY225" s="18" t="s">
        <v>116</v>
      </c>
      <c r="BE225" s="135">
        <f>IF(N225="základní",J225,0)</f>
        <v>0</v>
      </c>
      <c r="BF225" s="135">
        <f>IF(N225="snížená",J225,0)</f>
        <v>0</v>
      </c>
      <c r="BG225" s="135">
        <f>IF(N225="zákl. přenesená",J225,0)</f>
        <v>0</v>
      </c>
      <c r="BH225" s="135">
        <f>IF(N225="sníž. přenesená",J225,0)</f>
        <v>0</v>
      </c>
      <c r="BI225" s="135">
        <f>IF(N225="nulová",J225,0)</f>
        <v>0</v>
      </c>
      <c r="BJ225" s="18" t="s">
        <v>80</v>
      </c>
      <c r="BK225" s="135">
        <f>ROUND(I225*H225,2)</f>
        <v>0</v>
      </c>
      <c r="BL225" s="18" t="s">
        <v>188</v>
      </c>
      <c r="BM225" s="134" t="s">
        <v>332</v>
      </c>
    </row>
    <row r="226" spans="2:65" s="1" customFormat="1">
      <c r="B226" s="33"/>
      <c r="D226" s="136" t="s">
        <v>126</v>
      </c>
      <c r="F226" s="137" t="s">
        <v>333</v>
      </c>
      <c r="I226" s="138"/>
      <c r="L226" s="33"/>
      <c r="M226" s="139"/>
      <c r="T226" s="52"/>
      <c r="AT226" s="18" t="s">
        <v>126</v>
      </c>
      <c r="AU226" s="18" t="s">
        <v>82</v>
      </c>
    </row>
    <row r="227" spans="2:65" s="14" customFormat="1">
      <c r="B227" s="155"/>
      <c r="D227" s="141" t="s">
        <v>128</v>
      </c>
      <c r="E227" s="156" t="s">
        <v>19</v>
      </c>
      <c r="F227" s="157" t="s">
        <v>334</v>
      </c>
      <c r="H227" s="156" t="s">
        <v>19</v>
      </c>
      <c r="I227" s="158"/>
      <c r="L227" s="155"/>
      <c r="M227" s="159"/>
      <c r="T227" s="160"/>
      <c r="AT227" s="156" t="s">
        <v>128</v>
      </c>
      <c r="AU227" s="156" t="s">
        <v>82</v>
      </c>
      <c r="AV227" s="14" t="s">
        <v>80</v>
      </c>
      <c r="AW227" s="14" t="s">
        <v>36</v>
      </c>
      <c r="AX227" s="14" t="s">
        <v>75</v>
      </c>
      <c r="AY227" s="156" t="s">
        <v>116</v>
      </c>
    </row>
    <row r="228" spans="2:65" s="12" customFormat="1">
      <c r="B228" s="140"/>
      <c r="D228" s="141" t="s">
        <v>128</v>
      </c>
      <c r="E228" s="142" t="s">
        <v>19</v>
      </c>
      <c r="F228" s="143" t="s">
        <v>328</v>
      </c>
      <c r="H228" s="144">
        <v>40.799999999999997</v>
      </c>
      <c r="I228" s="145"/>
      <c r="L228" s="140"/>
      <c r="M228" s="146"/>
      <c r="T228" s="147"/>
      <c r="AT228" s="142" t="s">
        <v>128</v>
      </c>
      <c r="AU228" s="142" t="s">
        <v>82</v>
      </c>
      <c r="AV228" s="12" t="s">
        <v>82</v>
      </c>
      <c r="AW228" s="12" t="s">
        <v>36</v>
      </c>
      <c r="AX228" s="12" t="s">
        <v>75</v>
      </c>
      <c r="AY228" s="142" t="s">
        <v>116</v>
      </c>
    </row>
    <row r="229" spans="2:65" s="13" customFormat="1">
      <c r="B229" s="148"/>
      <c r="D229" s="141" t="s">
        <v>128</v>
      </c>
      <c r="E229" s="149" t="s">
        <v>19</v>
      </c>
      <c r="F229" s="150" t="s">
        <v>131</v>
      </c>
      <c r="H229" s="151">
        <v>40.799999999999997</v>
      </c>
      <c r="I229" s="152"/>
      <c r="L229" s="148"/>
      <c r="M229" s="153"/>
      <c r="T229" s="154"/>
      <c r="AT229" s="149" t="s">
        <v>128</v>
      </c>
      <c r="AU229" s="149" t="s">
        <v>82</v>
      </c>
      <c r="AV229" s="13" t="s">
        <v>124</v>
      </c>
      <c r="AW229" s="13" t="s">
        <v>36</v>
      </c>
      <c r="AX229" s="13" t="s">
        <v>80</v>
      </c>
      <c r="AY229" s="149" t="s">
        <v>116</v>
      </c>
    </row>
    <row r="230" spans="2:65" s="1" customFormat="1" ht="33" customHeight="1">
      <c r="B230" s="33"/>
      <c r="C230" s="123" t="s">
        <v>197</v>
      </c>
      <c r="D230" s="123" t="s">
        <v>119</v>
      </c>
      <c r="E230" s="124" t="s">
        <v>335</v>
      </c>
      <c r="F230" s="125" t="s">
        <v>336</v>
      </c>
      <c r="G230" s="126" t="s">
        <v>122</v>
      </c>
      <c r="H230" s="127">
        <v>40.799999999999997</v>
      </c>
      <c r="I230" s="128"/>
      <c r="J230" s="129">
        <f>ROUND(I230*H230,2)</f>
        <v>0</v>
      </c>
      <c r="K230" s="125" t="s">
        <v>123</v>
      </c>
      <c r="L230" s="33"/>
      <c r="M230" s="130" t="s">
        <v>19</v>
      </c>
      <c r="N230" s="131" t="s">
        <v>46</v>
      </c>
      <c r="P230" s="132">
        <f>O230*H230</f>
        <v>0</v>
      </c>
      <c r="Q230" s="132">
        <v>6.9999999999999999E-4</v>
      </c>
      <c r="R230" s="132">
        <f>Q230*H230</f>
        <v>2.8559999999999999E-2</v>
      </c>
      <c r="S230" s="132">
        <v>0</v>
      </c>
      <c r="T230" s="133">
        <f>S230*H230</f>
        <v>0</v>
      </c>
      <c r="AR230" s="134" t="s">
        <v>188</v>
      </c>
      <c r="AT230" s="134" t="s">
        <v>119</v>
      </c>
      <c r="AU230" s="134" t="s">
        <v>82</v>
      </c>
      <c r="AY230" s="18" t="s">
        <v>116</v>
      </c>
      <c r="BE230" s="135">
        <f>IF(N230="základní",J230,0)</f>
        <v>0</v>
      </c>
      <c r="BF230" s="135">
        <f>IF(N230="snížená",J230,0)</f>
        <v>0</v>
      </c>
      <c r="BG230" s="135">
        <f>IF(N230="zákl. přenesená",J230,0)</f>
        <v>0</v>
      </c>
      <c r="BH230" s="135">
        <f>IF(N230="sníž. přenesená",J230,0)</f>
        <v>0</v>
      </c>
      <c r="BI230" s="135">
        <f>IF(N230="nulová",J230,0)</f>
        <v>0</v>
      </c>
      <c r="BJ230" s="18" t="s">
        <v>80</v>
      </c>
      <c r="BK230" s="135">
        <f>ROUND(I230*H230,2)</f>
        <v>0</v>
      </c>
      <c r="BL230" s="18" t="s">
        <v>188</v>
      </c>
      <c r="BM230" s="134" t="s">
        <v>337</v>
      </c>
    </row>
    <row r="231" spans="2:65" s="1" customFormat="1">
      <c r="B231" s="33"/>
      <c r="D231" s="136" t="s">
        <v>126</v>
      </c>
      <c r="F231" s="137" t="s">
        <v>338</v>
      </c>
      <c r="I231" s="138"/>
      <c r="L231" s="33"/>
      <c r="M231" s="139"/>
      <c r="T231" s="52"/>
      <c r="AT231" s="18" t="s">
        <v>126</v>
      </c>
      <c r="AU231" s="18" t="s">
        <v>82</v>
      </c>
    </row>
    <row r="232" spans="2:65" s="12" customFormat="1">
      <c r="B232" s="140"/>
      <c r="D232" s="141" t="s">
        <v>128</v>
      </c>
      <c r="E232" s="142" t="s">
        <v>19</v>
      </c>
      <c r="F232" s="143" t="s">
        <v>328</v>
      </c>
      <c r="H232" s="144">
        <v>40.799999999999997</v>
      </c>
      <c r="I232" s="145"/>
      <c r="L232" s="140"/>
      <c r="M232" s="146"/>
      <c r="T232" s="147"/>
      <c r="AT232" s="142" t="s">
        <v>128</v>
      </c>
      <c r="AU232" s="142" t="s">
        <v>82</v>
      </c>
      <c r="AV232" s="12" t="s">
        <v>82</v>
      </c>
      <c r="AW232" s="12" t="s">
        <v>36</v>
      </c>
      <c r="AX232" s="12" t="s">
        <v>75</v>
      </c>
      <c r="AY232" s="142" t="s">
        <v>116</v>
      </c>
    </row>
    <row r="233" spans="2:65" s="13" customFormat="1">
      <c r="B233" s="148"/>
      <c r="D233" s="141" t="s">
        <v>128</v>
      </c>
      <c r="E233" s="149" t="s">
        <v>19</v>
      </c>
      <c r="F233" s="150" t="s">
        <v>131</v>
      </c>
      <c r="H233" s="151">
        <v>40.799999999999997</v>
      </c>
      <c r="I233" s="152"/>
      <c r="L233" s="148"/>
      <c r="M233" s="153"/>
      <c r="T233" s="154"/>
      <c r="AT233" s="149" t="s">
        <v>128</v>
      </c>
      <c r="AU233" s="149" t="s">
        <v>82</v>
      </c>
      <c r="AV233" s="13" t="s">
        <v>124</v>
      </c>
      <c r="AW233" s="13" t="s">
        <v>36</v>
      </c>
      <c r="AX233" s="13" t="s">
        <v>80</v>
      </c>
      <c r="AY233" s="149" t="s">
        <v>116</v>
      </c>
    </row>
    <row r="234" spans="2:65" s="1" customFormat="1" ht="16.5" customHeight="1">
      <c r="B234" s="33"/>
      <c r="C234" s="161" t="s">
        <v>339</v>
      </c>
      <c r="D234" s="161" t="s">
        <v>194</v>
      </c>
      <c r="E234" s="162" t="s">
        <v>340</v>
      </c>
      <c r="F234" s="163" t="s">
        <v>341</v>
      </c>
      <c r="G234" s="164" t="s">
        <v>187</v>
      </c>
      <c r="H234" s="165">
        <v>35.090000000000003</v>
      </c>
      <c r="I234" s="166"/>
      <c r="J234" s="167">
        <f>ROUND(I234*H234,2)</f>
        <v>0</v>
      </c>
      <c r="K234" s="163" t="s">
        <v>123</v>
      </c>
      <c r="L234" s="168"/>
      <c r="M234" s="169" t="s">
        <v>19</v>
      </c>
      <c r="N234" s="170" t="s">
        <v>46</v>
      </c>
      <c r="P234" s="132">
        <f>O234*H234</f>
        <v>0</v>
      </c>
      <c r="Q234" s="132">
        <v>3.0000000000000001E-5</v>
      </c>
      <c r="R234" s="132">
        <f>Q234*H234</f>
        <v>1.0527000000000002E-3</v>
      </c>
      <c r="S234" s="132">
        <v>0</v>
      </c>
      <c r="T234" s="133">
        <f>S234*H234</f>
        <v>0</v>
      </c>
      <c r="AR234" s="134" t="s">
        <v>197</v>
      </c>
      <c r="AT234" s="134" t="s">
        <v>194</v>
      </c>
      <c r="AU234" s="134" t="s">
        <v>82</v>
      </c>
      <c r="AY234" s="18" t="s">
        <v>116</v>
      </c>
      <c r="BE234" s="135">
        <f>IF(N234="základní",J234,0)</f>
        <v>0</v>
      </c>
      <c r="BF234" s="135">
        <f>IF(N234="snížená",J234,0)</f>
        <v>0</v>
      </c>
      <c r="BG234" s="135">
        <f>IF(N234="zákl. přenesená",J234,0)</f>
        <v>0</v>
      </c>
      <c r="BH234" s="135">
        <f>IF(N234="sníž. přenesená",J234,0)</f>
        <v>0</v>
      </c>
      <c r="BI234" s="135">
        <f>IF(N234="nulová",J234,0)</f>
        <v>0</v>
      </c>
      <c r="BJ234" s="18" t="s">
        <v>80</v>
      </c>
      <c r="BK234" s="135">
        <f>ROUND(I234*H234,2)</f>
        <v>0</v>
      </c>
      <c r="BL234" s="18" t="s">
        <v>188</v>
      </c>
      <c r="BM234" s="134" t="s">
        <v>342</v>
      </c>
    </row>
    <row r="235" spans="2:65" s="12" customFormat="1">
      <c r="B235" s="140"/>
      <c r="D235" s="141" t="s">
        <v>128</v>
      </c>
      <c r="E235" s="142" t="s">
        <v>19</v>
      </c>
      <c r="F235" s="143" t="s">
        <v>343</v>
      </c>
      <c r="H235" s="144">
        <v>31.9</v>
      </c>
      <c r="I235" s="145"/>
      <c r="L235" s="140"/>
      <c r="M235" s="146"/>
      <c r="T235" s="147"/>
      <c r="AT235" s="142" t="s">
        <v>128</v>
      </c>
      <c r="AU235" s="142" t="s">
        <v>82</v>
      </c>
      <c r="AV235" s="12" t="s">
        <v>82</v>
      </c>
      <c r="AW235" s="12" t="s">
        <v>36</v>
      </c>
      <c r="AX235" s="12" t="s">
        <v>75</v>
      </c>
      <c r="AY235" s="142" t="s">
        <v>116</v>
      </c>
    </row>
    <row r="236" spans="2:65" s="13" customFormat="1">
      <c r="B236" s="148"/>
      <c r="D236" s="141" t="s">
        <v>128</v>
      </c>
      <c r="E236" s="149" t="s">
        <v>19</v>
      </c>
      <c r="F236" s="150" t="s">
        <v>131</v>
      </c>
      <c r="H236" s="151">
        <v>31.9</v>
      </c>
      <c r="I236" s="152"/>
      <c r="L236" s="148"/>
      <c r="M236" s="153"/>
      <c r="T236" s="154"/>
      <c r="AT236" s="149" t="s">
        <v>128</v>
      </c>
      <c r="AU236" s="149" t="s">
        <v>82</v>
      </c>
      <c r="AV236" s="13" t="s">
        <v>124</v>
      </c>
      <c r="AW236" s="13" t="s">
        <v>36</v>
      </c>
      <c r="AX236" s="13" t="s">
        <v>80</v>
      </c>
      <c r="AY236" s="149" t="s">
        <v>116</v>
      </c>
    </row>
    <row r="237" spans="2:65" s="12" customFormat="1">
      <c r="B237" s="140"/>
      <c r="D237" s="141" t="s">
        <v>128</v>
      </c>
      <c r="F237" s="143" t="s">
        <v>344</v>
      </c>
      <c r="H237" s="144">
        <v>35.090000000000003</v>
      </c>
      <c r="I237" s="145"/>
      <c r="L237" s="140"/>
      <c r="M237" s="146"/>
      <c r="T237" s="147"/>
      <c r="AT237" s="142" t="s">
        <v>128</v>
      </c>
      <c r="AU237" s="142" t="s">
        <v>82</v>
      </c>
      <c r="AV237" s="12" t="s">
        <v>82</v>
      </c>
      <c r="AW237" s="12" t="s">
        <v>4</v>
      </c>
      <c r="AX237" s="12" t="s">
        <v>80</v>
      </c>
      <c r="AY237" s="142" t="s">
        <v>116</v>
      </c>
    </row>
    <row r="238" spans="2:65" s="1" customFormat="1" ht="37.9" customHeight="1">
      <c r="B238" s="33"/>
      <c r="C238" s="123" t="s">
        <v>345</v>
      </c>
      <c r="D238" s="123" t="s">
        <v>119</v>
      </c>
      <c r="E238" s="124" t="s">
        <v>346</v>
      </c>
      <c r="F238" s="125" t="s">
        <v>347</v>
      </c>
      <c r="G238" s="126" t="s">
        <v>204</v>
      </c>
      <c r="H238" s="127">
        <v>14</v>
      </c>
      <c r="I238" s="128"/>
      <c r="J238" s="129">
        <f>ROUND(I238*H238,2)</f>
        <v>0</v>
      </c>
      <c r="K238" s="125" t="s">
        <v>123</v>
      </c>
      <c r="L238" s="33"/>
      <c r="M238" s="130" t="s">
        <v>19</v>
      </c>
      <c r="N238" s="131" t="s">
        <v>46</v>
      </c>
      <c r="P238" s="132">
        <f>O238*H238</f>
        <v>0</v>
      </c>
      <c r="Q238" s="132">
        <v>1.5499999999999999E-3</v>
      </c>
      <c r="R238" s="132">
        <f>Q238*H238</f>
        <v>2.1700000000000001E-2</v>
      </c>
      <c r="S238" s="132">
        <v>1.16E-3</v>
      </c>
      <c r="T238" s="133">
        <f>S238*H238</f>
        <v>1.6240000000000001E-2</v>
      </c>
      <c r="AR238" s="134" t="s">
        <v>188</v>
      </c>
      <c r="AT238" s="134" t="s">
        <v>119</v>
      </c>
      <c r="AU238" s="134" t="s">
        <v>82</v>
      </c>
      <c r="AY238" s="18" t="s">
        <v>116</v>
      </c>
      <c r="BE238" s="135">
        <f>IF(N238="základní",J238,0)</f>
        <v>0</v>
      </c>
      <c r="BF238" s="135">
        <f>IF(N238="snížená",J238,0)</f>
        <v>0</v>
      </c>
      <c r="BG238" s="135">
        <f>IF(N238="zákl. přenesená",J238,0)</f>
        <v>0</v>
      </c>
      <c r="BH238" s="135">
        <f>IF(N238="sníž. přenesená",J238,0)</f>
        <v>0</v>
      </c>
      <c r="BI238" s="135">
        <f>IF(N238="nulová",J238,0)</f>
        <v>0</v>
      </c>
      <c r="BJ238" s="18" t="s">
        <v>80</v>
      </c>
      <c r="BK238" s="135">
        <f>ROUND(I238*H238,2)</f>
        <v>0</v>
      </c>
      <c r="BL238" s="18" t="s">
        <v>188</v>
      </c>
      <c r="BM238" s="134" t="s">
        <v>348</v>
      </c>
    </row>
    <row r="239" spans="2:65" s="1" customFormat="1">
      <c r="B239" s="33"/>
      <c r="D239" s="136" t="s">
        <v>126</v>
      </c>
      <c r="F239" s="137" t="s">
        <v>349</v>
      </c>
      <c r="I239" s="138"/>
      <c r="L239" s="33"/>
      <c r="M239" s="139"/>
      <c r="T239" s="52"/>
      <c r="AT239" s="18" t="s">
        <v>126</v>
      </c>
      <c r="AU239" s="18" t="s">
        <v>82</v>
      </c>
    </row>
    <row r="240" spans="2:65" s="14" customFormat="1">
      <c r="B240" s="155"/>
      <c r="D240" s="141" t="s">
        <v>128</v>
      </c>
      <c r="E240" s="156" t="s">
        <v>19</v>
      </c>
      <c r="F240" s="157" t="s">
        <v>350</v>
      </c>
      <c r="H240" s="156" t="s">
        <v>19</v>
      </c>
      <c r="I240" s="158"/>
      <c r="L240" s="155"/>
      <c r="M240" s="159"/>
      <c r="T240" s="160"/>
      <c r="AT240" s="156" t="s">
        <v>128</v>
      </c>
      <c r="AU240" s="156" t="s">
        <v>82</v>
      </c>
      <c r="AV240" s="14" t="s">
        <v>80</v>
      </c>
      <c r="AW240" s="14" t="s">
        <v>36</v>
      </c>
      <c r="AX240" s="14" t="s">
        <v>75</v>
      </c>
      <c r="AY240" s="156" t="s">
        <v>116</v>
      </c>
    </row>
    <row r="241" spans="2:65" s="12" customFormat="1">
      <c r="B241" s="140"/>
      <c r="D241" s="141" t="s">
        <v>128</v>
      </c>
      <c r="E241" s="142" t="s">
        <v>19</v>
      </c>
      <c r="F241" s="143" t="s">
        <v>208</v>
      </c>
      <c r="H241" s="144">
        <v>4</v>
      </c>
      <c r="I241" s="145"/>
      <c r="L241" s="140"/>
      <c r="M241" s="146"/>
      <c r="T241" s="147"/>
      <c r="AT241" s="142" t="s">
        <v>128</v>
      </c>
      <c r="AU241" s="142" t="s">
        <v>82</v>
      </c>
      <c r="AV241" s="12" t="s">
        <v>82</v>
      </c>
      <c r="AW241" s="12" t="s">
        <v>36</v>
      </c>
      <c r="AX241" s="12" t="s">
        <v>75</v>
      </c>
      <c r="AY241" s="142" t="s">
        <v>116</v>
      </c>
    </row>
    <row r="242" spans="2:65" s="12" customFormat="1">
      <c r="B242" s="140"/>
      <c r="D242" s="141" t="s">
        <v>128</v>
      </c>
      <c r="E242" s="142" t="s">
        <v>19</v>
      </c>
      <c r="F242" s="143" t="s">
        <v>209</v>
      </c>
      <c r="H242" s="144">
        <v>4</v>
      </c>
      <c r="I242" s="145"/>
      <c r="L242" s="140"/>
      <c r="M242" s="146"/>
      <c r="T242" s="147"/>
      <c r="AT242" s="142" t="s">
        <v>128</v>
      </c>
      <c r="AU242" s="142" t="s">
        <v>82</v>
      </c>
      <c r="AV242" s="12" t="s">
        <v>82</v>
      </c>
      <c r="AW242" s="12" t="s">
        <v>36</v>
      </c>
      <c r="AX242" s="12" t="s">
        <v>75</v>
      </c>
      <c r="AY242" s="142" t="s">
        <v>116</v>
      </c>
    </row>
    <row r="243" spans="2:65" s="12" customFormat="1">
      <c r="B243" s="140"/>
      <c r="D243" s="141" t="s">
        <v>128</v>
      </c>
      <c r="E243" s="142" t="s">
        <v>19</v>
      </c>
      <c r="F243" s="143" t="s">
        <v>210</v>
      </c>
      <c r="H243" s="144">
        <v>6</v>
      </c>
      <c r="I243" s="145"/>
      <c r="L243" s="140"/>
      <c r="M243" s="146"/>
      <c r="T243" s="147"/>
      <c r="AT243" s="142" t="s">
        <v>128</v>
      </c>
      <c r="AU243" s="142" t="s">
        <v>82</v>
      </c>
      <c r="AV243" s="12" t="s">
        <v>82</v>
      </c>
      <c r="AW243" s="12" t="s">
        <v>36</v>
      </c>
      <c r="AX243" s="12" t="s">
        <v>75</v>
      </c>
      <c r="AY243" s="142" t="s">
        <v>116</v>
      </c>
    </row>
    <row r="244" spans="2:65" s="13" customFormat="1">
      <c r="B244" s="148"/>
      <c r="D244" s="141" t="s">
        <v>128</v>
      </c>
      <c r="E244" s="149" t="s">
        <v>19</v>
      </c>
      <c r="F244" s="150" t="s">
        <v>131</v>
      </c>
      <c r="H244" s="151">
        <v>14</v>
      </c>
      <c r="I244" s="152"/>
      <c r="L244" s="148"/>
      <c r="M244" s="153"/>
      <c r="T244" s="154"/>
      <c r="AT244" s="149" t="s">
        <v>128</v>
      </c>
      <c r="AU244" s="149" t="s">
        <v>82</v>
      </c>
      <c r="AV244" s="13" t="s">
        <v>124</v>
      </c>
      <c r="AW244" s="13" t="s">
        <v>36</v>
      </c>
      <c r="AX244" s="13" t="s">
        <v>80</v>
      </c>
      <c r="AY244" s="149" t="s">
        <v>116</v>
      </c>
    </row>
    <row r="245" spans="2:65" s="1" customFormat="1" ht="78" customHeight="1">
      <c r="B245" s="33"/>
      <c r="C245" s="123" t="s">
        <v>351</v>
      </c>
      <c r="D245" s="123" t="s">
        <v>119</v>
      </c>
      <c r="E245" s="124" t="s">
        <v>352</v>
      </c>
      <c r="F245" s="125" t="s">
        <v>353</v>
      </c>
      <c r="G245" s="126" t="s">
        <v>151</v>
      </c>
      <c r="H245" s="127">
        <v>0.499</v>
      </c>
      <c r="I245" s="128"/>
      <c r="J245" s="129">
        <f>ROUND(I245*H245,2)</f>
        <v>0</v>
      </c>
      <c r="K245" s="125" t="s">
        <v>123</v>
      </c>
      <c r="L245" s="33"/>
      <c r="M245" s="130" t="s">
        <v>19</v>
      </c>
      <c r="N245" s="131" t="s">
        <v>46</v>
      </c>
      <c r="P245" s="132">
        <f>O245*H245</f>
        <v>0</v>
      </c>
      <c r="Q245" s="132">
        <v>0</v>
      </c>
      <c r="R245" s="132">
        <f>Q245*H245</f>
        <v>0</v>
      </c>
      <c r="S245" s="132">
        <v>0</v>
      </c>
      <c r="T245" s="133">
        <f>S245*H245</f>
        <v>0</v>
      </c>
      <c r="AR245" s="134" t="s">
        <v>188</v>
      </c>
      <c r="AT245" s="134" t="s">
        <v>119</v>
      </c>
      <c r="AU245" s="134" t="s">
        <v>82</v>
      </c>
      <c r="AY245" s="18" t="s">
        <v>116</v>
      </c>
      <c r="BE245" s="135">
        <f>IF(N245="základní",J245,0)</f>
        <v>0</v>
      </c>
      <c r="BF245" s="135">
        <f>IF(N245="snížená",J245,0)</f>
        <v>0</v>
      </c>
      <c r="BG245" s="135">
        <f>IF(N245="zákl. přenesená",J245,0)</f>
        <v>0</v>
      </c>
      <c r="BH245" s="135">
        <f>IF(N245="sníž. přenesená",J245,0)</f>
        <v>0</v>
      </c>
      <c r="BI245" s="135">
        <f>IF(N245="nulová",J245,0)</f>
        <v>0</v>
      </c>
      <c r="BJ245" s="18" t="s">
        <v>80</v>
      </c>
      <c r="BK245" s="135">
        <f>ROUND(I245*H245,2)</f>
        <v>0</v>
      </c>
      <c r="BL245" s="18" t="s">
        <v>188</v>
      </c>
      <c r="BM245" s="134" t="s">
        <v>354</v>
      </c>
    </row>
    <row r="246" spans="2:65" s="1" customFormat="1">
      <c r="B246" s="33"/>
      <c r="D246" s="136" t="s">
        <v>126</v>
      </c>
      <c r="F246" s="137" t="s">
        <v>355</v>
      </c>
      <c r="I246" s="138"/>
      <c r="L246" s="33"/>
      <c r="M246" s="139"/>
      <c r="T246" s="52"/>
      <c r="AT246" s="18" t="s">
        <v>126</v>
      </c>
      <c r="AU246" s="18" t="s">
        <v>82</v>
      </c>
    </row>
    <row r="247" spans="2:65" s="11" customFormat="1" ht="22.9" customHeight="1">
      <c r="B247" s="111"/>
      <c r="D247" s="112" t="s">
        <v>74</v>
      </c>
      <c r="E247" s="121" t="s">
        <v>356</v>
      </c>
      <c r="F247" s="121" t="s">
        <v>357</v>
      </c>
      <c r="I247" s="114"/>
      <c r="J247" s="122">
        <f>BK247</f>
        <v>0</v>
      </c>
      <c r="L247" s="111"/>
      <c r="M247" s="116"/>
      <c r="P247" s="117">
        <f>SUM(P248:P291)</f>
        <v>0</v>
      </c>
      <c r="R247" s="117">
        <f>SUM(R248:R291)</f>
        <v>0.21319702000000001</v>
      </c>
      <c r="T247" s="118">
        <f>SUM(T248:T291)</f>
        <v>1.5678000000000001E-2</v>
      </c>
      <c r="AR247" s="112" t="s">
        <v>82</v>
      </c>
      <c r="AT247" s="119" t="s">
        <v>74</v>
      </c>
      <c r="AU247" s="119" t="s">
        <v>80</v>
      </c>
      <c r="AY247" s="112" t="s">
        <v>116</v>
      </c>
      <c r="BK247" s="120">
        <f>SUM(BK248:BK291)</f>
        <v>0</v>
      </c>
    </row>
    <row r="248" spans="2:65" s="1" customFormat="1" ht="24.2" customHeight="1">
      <c r="B248" s="33"/>
      <c r="C248" s="123" t="s">
        <v>358</v>
      </c>
      <c r="D248" s="123" t="s">
        <v>119</v>
      </c>
      <c r="E248" s="124" t="s">
        <v>359</v>
      </c>
      <c r="F248" s="125" t="s">
        <v>360</v>
      </c>
      <c r="G248" s="126" t="s">
        <v>122</v>
      </c>
      <c r="H248" s="127">
        <v>25.25</v>
      </c>
      <c r="I248" s="128"/>
      <c r="J248" s="129">
        <f>ROUND(I248*H248,2)</f>
        <v>0</v>
      </c>
      <c r="K248" s="125" t="s">
        <v>123</v>
      </c>
      <c r="L248" s="33"/>
      <c r="M248" s="130" t="s">
        <v>19</v>
      </c>
      <c r="N248" s="131" t="s">
        <v>46</v>
      </c>
      <c r="P248" s="132">
        <f>O248*H248</f>
        <v>0</v>
      </c>
      <c r="Q248" s="132">
        <v>1.0000000000000001E-5</v>
      </c>
      <c r="R248" s="132">
        <f>Q248*H248</f>
        <v>2.5250000000000001E-4</v>
      </c>
      <c r="S248" s="132">
        <v>1.2E-4</v>
      </c>
      <c r="T248" s="133">
        <f>S248*H248</f>
        <v>3.0300000000000001E-3</v>
      </c>
      <c r="AR248" s="134" t="s">
        <v>188</v>
      </c>
      <c r="AT248" s="134" t="s">
        <v>119</v>
      </c>
      <c r="AU248" s="134" t="s">
        <v>82</v>
      </c>
      <c r="AY248" s="18" t="s">
        <v>116</v>
      </c>
      <c r="BE248" s="135">
        <f>IF(N248="základní",J248,0)</f>
        <v>0</v>
      </c>
      <c r="BF248" s="135">
        <f>IF(N248="snížená",J248,0)</f>
        <v>0</v>
      </c>
      <c r="BG248" s="135">
        <f>IF(N248="zákl. přenesená",J248,0)</f>
        <v>0</v>
      </c>
      <c r="BH248" s="135">
        <f>IF(N248="sníž. přenesená",J248,0)</f>
        <v>0</v>
      </c>
      <c r="BI248" s="135">
        <f>IF(N248="nulová",J248,0)</f>
        <v>0</v>
      </c>
      <c r="BJ248" s="18" t="s">
        <v>80</v>
      </c>
      <c r="BK248" s="135">
        <f>ROUND(I248*H248,2)</f>
        <v>0</v>
      </c>
      <c r="BL248" s="18" t="s">
        <v>188</v>
      </c>
      <c r="BM248" s="134" t="s">
        <v>361</v>
      </c>
    </row>
    <row r="249" spans="2:65" s="1" customFormat="1">
      <c r="B249" s="33"/>
      <c r="D249" s="136" t="s">
        <v>126</v>
      </c>
      <c r="F249" s="137" t="s">
        <v>362</v>
      </c>
      <c r="I249" s="138"/>
      <c r="L249" s="33"/>
      <c r="M249" s="139"/>
      <c r="T249" s="52"/>
      <c r="AT249" s="18" t="s">
        <v>126</v>
      </c>
      <c r="AU249" s="18" t="s">
        <v>82</v>
      </c>
    </row>
    <row r="250" spans="2:65" s="14" customFormat="1">
      <c r="B250" s="155"/>
      <c r="D250" s="141" t="s">
        <v>128</v>
      </c>
      <c r="E250" s="156" t="s">
        <v>19</v>
      </c>
      <c r="F250" s="157" t="s">
        <v>363</v>
      </c>
      <c r="H250" s="156" t="s">
        <v>19</v>
      </c>
      <c r="I250" s="158"/>
      <c r="L250" s="155"/>
      <c r="M250" s="159"/>
      <c r="T250" s="160"/>
      <c r="AT250" s="156" t="s">
        <v>128</v>
      </c>
      <c r="AU250" s="156" t="s">
        <v>82</v>
      </c>
      <c r="AV250" s="14" t="s">
        <v>80</v>
      </c>
      <c r="AW250" s="14" t="s">
        <v>36</v>
      </c>
      <c r="AX250" s="14" t="s">
        <v>75</v>
      </c>
      <c r="AY250" s="156" t="s">
        <v>116</v>
      </c>
    </row>
    <row r="251" spans="2:65" s="12" customFormat="1">
      <c r="B251" s="140"/>
      <c r="D251" s="141" t="s">
        <v>128</v>
      </c>
      <c r="E251" s="142" t="s">
        <v>19</v>
      </c>
      <c r="F251" s="143" t="s">
        <v>364</v>
      </c>
      <c r="H251" s="144">
        <v>4.5</v>
      </c>
      <c r="I251" s="145"/>
      <c r="L251" s="140"/>
      <c r="M251" s="146"/>
      <c r="T251" s="147"/>
      <c r="AT251" s="142" t="s">
        <v>128</v>
      </c>
      <c r="AU251" s="142" t="s">
        <v>82</v>
      </c>
      <c r="AV251" s="12" t="s">
        <v>82</v>
      </c>
      <c r="AW251" s="12" t="s">
        <v>36</v>
      </c>
      <c r="AX251" s="12" t="s">
        <v>75</v>
      </c>
      <c r="AY251" s="142" t="s">
        <v>116</v>
      </c>
    </row>
    <row r="252" spans="2:65" s="12" customFormat="1">
      <c r="B252" s="140"/>
      <c r="D252" s="141" t="s">
        <v>128</v>
      </c>
      <c r="E252" s="142" t="s">
        <v>19</v>
      </c>
      <c r="F252" s="143" t="s">
        <v>365</v>
      </c>
      <c r="H252" s="144">
        <v>16.5</v>
      </c>
      <c r="I252" s="145"/>
      <c r="L252" s="140"/>
      <c r="M252" s="146"/>
      <c r="T252" s="147"/>
      <c r="AT252" s="142" t="s">
        <v>128</v>
      </c>
      <c r="AU252" s="142" t="s">
        <v>82</v>
      </c>
      <c r="AV252" s="12" t="s">
        <v>82</v>
      </c>
      <c r="AW252" s="12" t="s">
        <v>36</v>
      </c>
      <c r="AX252" s="12" t="s">
        <v>75</v>
      </c>
      <c r="AY252" s="142" t="s">
        <v>116</v>
      </c>
    </row>
    <row r="253" spans="2:65" s="12" customFormat="1">
      <c r="B253" s="140"/>
      <c r="D253" s="141" t="s">
        <v>128</v>
      </c>
      <c r="E253" s="142" t="s">
        <v>19</v>
      </c>
      <c r="F253" s="143" t="s">
        <v>366</v>
      </c>
      <c r="H253" s="144">
        <v>4.25</v>
      </c>
      <c r="I253" s="145"/>
      <c r="L253" s="140"/>
      <c r="M253" s="146"/>
      <c r="T253" s="147"/>
      <c r="AT253" s="142" t="s">
        <v>128</v>
      </c>
      <c r="AU253" s="142" t="s">
        <v>82</v>
      </c>
      <c r="AV253" s="12" t="s">
        <v>82</v>
      </c>
      <c r="AW253" s="12" t="s">
        <v>36</v>
      </c>
      <c r="AX253" s="12" t="s">
        <v>75</v>
      </c>
      <c r="AY253" s="142" t="s">
        <v>116</v>
      </c>
    </row>
    <row r="254" spans="2:65" s="13" customFormat="1">
      <c r="B254" s="148"/>
      <c r="D254" s="141" t="s">
        <v>128</v>
      </c>
      <c r="E254" s="149" t="s">
        <v>19</v>
      </c>
      <c r="F254" s="150" t="s">
        <v>131</v>
      </c>
      <c r="H254" s="151">
        <v>25.25</v>
      </c>
      <c r="I254" s="152"/>
      <c r="L254" s="148"/>
      <c r="M254" s="153"/>
      <c r="T254" s="154"/>
      <c r="AT254" s="149" t="s">
        <v>128</v>
      </c>
      <c r="AU254" s="149" t="s">
        <v>82</v>
      </c>
      <c r="AV254" s="13" t="s">
        <v>124</v>
      </c>
      <c r="AW254" s="13" t="s">
        <v>36</v>
      </c>
      <c r="AX254" s="13" t="s">
        <v>80</v>
      </c>
      <c r="AY254" s="149" t="s">
        <v>116</v>
      </c>
    </row>
    <row r="255" spans="2:65" s="1" customFormat="1" ht="16.5" customHeight="1">
      <c r="B255" s="33"/>
      <c r="C255" s="123" t="s">
        <v>367</v>
      </c>
      <c r="D255" s="123" t="s">
        <v>119</v>
      </c>
      <c r="E255" s="124" t="s">
        <v>368</v>
      </c>
      <c r="F255" s="125" t="s">
        <v>369</v>
      </c>
      <c r="G255" s="126" t="s">
        <v>122</v>
      </c>
      <c r="H255" s="127">
        <v>40.799999999999997</v>
      </c>
      <c r="I255" s="128"/>
      <c r="J255" s="129">
        <f>ROUND(I255*H255,2)</f>
        <v>0</v>
      </c>
      <c r="K255" s="125" t="s">
        <v>123</v>
      </c>
      <c r="L255" s="33"/>
      <c r="M255" s="130" t="s">
        <v>19</v>
      </c>
      <c r="N255" s="131" t="s">
        <v>46</v>
      </c>
      <c r="P255" s="132">
        <f>O255*H255</f>
        <v>0</v>
      </c>
      <c r="Q255" s="132">
        <v>1E-3</v>
      </c>
      <c r="R255" s="132">
        <f>Q255*H255</f>
        <v>4.0799999999999996E-2</v>
      </c>
      <c r="S255" s="132">
        <v>3.1E-4</v>
      </c>
      <c r="T255" s="133">
        <f>S255*H255</f>
        <v>1.2648E-2</v>
      </c>
      <c r="AR255" s="134" t="s">
        <v>188</v>
      </c>
      <c r="AT255" s="134" t="s">
        <v>119</v>
      </c>
      <c r="AU255" s="134" t="s">
        <v>82</v>
      </c>
      <c r="AY255" s="18" t="s">
        <v>116</v>
      </c>
      <c r="BE255" s="135">
        <f>IF(N255="základní",J255,0)</f>
        <v>0</v>
      </c>
      <c r="BF255" s="135">
        <f>IF(N255="snížená",J255,0)</f>
        <v>0</v>
      </c>
      <c r="BG255" s="135">
        <f>IF(N255="zákl. přenesená",J255,0)</f>
        <v>0</v>
      </c>
      <c r="BH255" s="135">
        <f>IF(N255="sníž. přenesená",J255,0)</f>
        <v>0</v>
      </c>
      <c r="BI255" s="135">
        <f>IF(N255="nulová",J255,0)</f>
        <v>0</v>
      </c>
      <c r="BJ255" s="18" t="s">
        <v>80</v>
      </c>
      <c r="BK255" s="135">
        <f>ROUND(I255*H255,2)</f>
        <v>0</v>
      </c>
      <c r="BL255" s="18" t="s">
        <v>188</v>
      </c>
      <c r="BM255" s="134" t="s">
        <v>370</v>
      </c>
    </row>
    <row r="256" spans="2:65" s="1" customFormat="1">
      <c r="B256" s="33"/>
      <c r="D256" s="136" t="s">
        <v>126</v>
      </c>
      <c r="F256" s="137" t="s">
        <v>371</v>
      </c>
      <c r="I256" s="138"/>
      <c r="L256" s="33"/>
      <c r="M256" s="139"/>
      <c r="T256" s="52"/>
      <c r="AT256" s="18" t="s">
        <v>126</v>
      </c>
      <c r="AU256" s="18" t="s">
        <v>82</v>
      </c>
    </row>
    <row r="257" spans="2:65" s="12" customFormat="1">
      <c r="B257" s="140"/>
      <c r="D257" s="141" t="s">
        <v>128</v>
      </c>
      <c r="E257" s="142" t="s">
        <v>19</v>
      </c>
      <c r="F257" s="143" t="s">
        <v>372</v>
      </c>
      <c r="H257" s="144">
        <v>40.799999999999997</v>
      </c>
      <c r="I257" s="145"/>
      <c r="L257" s="140"/>
      <c r="M257" s="146"/>
      <c r="T257" s="147"/>
      <c r="AT257" s="142" t="s">
        <v>128</v>
      </c>
      <c r="AU257" s="142" t="s">
        <v>82</v>
      </c>
      <c r="AV257" s="12" t="s">
        <v>82</v>
      </c>
      <c r="AW257" s="12" t="s">
        <v>36</v>
      </c>
      <c r="AX257" s="12" t="s">
        <v>75</v>
      </c>
      <c r="AY257" s="142" t="s">
        <v>116</v>
      </c>
    </row>
    <row r="258" spans="2:65" s="13" customFormat="1">
      <c r="B258" s="148"/>
      <c r="D258" s="141" t="s">
        <v>128</v>
      </c>
      <c r="E258" s="149" t="s">
        <v>19</v>
      </c>
      <c r="F258" s="150" t="s">
        <v>131</v>
      </c>
      <c r="H258" s="151">
        <v>40.799999999999997</v>
      </c>
      <c r="I258" s="152"/>
      <c r="L258" s="148"/>
      <c r="M258" s="153"/>
      <c r="T258" s="154"/>
      <c r="AT258" s="149" t="s">
        <v>128</v>
      </c>
      <c r="AU258" s="149" t="s">
        <v>82</v>
      </c>
      <c r="AV258" s="13" t="s">
        <v>124</v>
      </c>
      <c r="AW258" s="13" t="s">
        <v>36</v>
      </c>
      <c r="AX258" s="13" t="s">
        <v>80</v>
      </c>
      <c r="AY258" s="149" t="s">
        <v>116</v>
      </c>
    </row>
    <row r="259" spans="2:65" s="1" customFormat="1" ht="24.2" customHeight="1">
      <c r="B259" s="33"/>
      <c r="C259" s="123" t="s">
        <v>373</v>
      </c>
      <c r="D259" s="123" t="s">
        <v>119</v>
      </c>
      <c r="E259" s="124" t="s">
        <v>374</v>
      </c>
      <c r="F259" s="125" t="s">
        <v>375</v>
      </c>
      <c r="G259" s="126" t="s">
        <v>122</v>
      </c>
      <c r="H259" s="127">
        <v>40.799999999999997</v>
      </c>
      <c r="I259" s="128"/>
      <c r="J259" s="129">
        <f>ROUND(I259*H259,2)</f>
        <v>0</v>
      </c>
      <c r="K259" s="125" t="s">
        <v>123</v>
      </c>
      <c r="L259" s="33"/>
      <c r="M259" s="130" t="s">
        <v>19</v>
      </c>
      <c r="N259" s="131" t="s">
        <v>46</v>
      </c>
      <c r="P259" s="132">
        <f>O259*H259</f>
        <v>0</v>
      </c>
      <c r="Q259" s="132">
        <v>0</v>
      </c>
      <c r="R259" s="132">
        <f>Q259*H259</f>
        <v>0</v>
      </c>
      <c r="S259" s="132">
        <v>0</v>
      </c>
      <c r="T259" s="133">
        <f>S259*H259</f>
        <v>0</v>
      </c>
      <c r="AR259" s="134" t="s">
        <v>188</v>
      </c>
      <c r="AT259" s="134" t="s">
        <v>119</v>
      </c>
      <c r="AU259" s="134" t="s">
        <v>82</v>
      </c>
      <c r="AY259" s="18" t="s">
        <v>116</v>
      </c>
      <c r="BE259" s="135">
        <f>IF(N259="základní",J259,0)</f>
        <v>0</v>
      </c>
      <c r="BF259" s="135">
        <f>IF(N259="snížená",J259,0)</f>
        <v>0</v>
      </c>
      <c r="BG259" s="135">
        <f>IF(N259="zákl. přenesená",J259,0)</f>
        <v>0</v>
      </c>
      <c r="BH259" s="135">
        <f>IF(N259="sníž. přenesená",J259,0)</f>
        <v>0</v>
      </c>
      <c r="BI259" s="135">
        <f>IF(N259="nulová",J259,0)</f>
        <v>0</v>
      </c>
      <c r="BJ259" s="18" t="s">
        <v>80</v>
      </c>
      <c r="BK259" s="135">
        <f>ROUND(I259*H259,2)</f>
        <v>0</v>
      </c>
      <c r="BL259" s="18" t="s">
        <v>188</v>
      </c>
      <c r="BM259" s="134" t="s">
        <v>376</v>
      </c>
    </row>
    <row r="260" spans="2:65" s="1" customFormat="1">
      <c r="B260" s="33"/>
      <c r="D260" s="136" t="s">
        <v>126</v>
      </c>
      <c r="F260" s="137" t="s">
        <v>377</v>
      </c>
      <c r="I260" s="138"/>
      <c r="L260" s="33"/>
      <c r="M260" s="139"/>
      <c r="T260" s="52"/>
      <c r="AT260" s="18" t="s">
        <v>126</v>
      </c>
      <c r="AU260" s="18" t="s">
        <v>82</v>
      </c>
    </row>
    <row r="261" spans="2:65" s="12" customFormat="1">
      <c r="B261" s="140"/>
      <c r="D261" s="141" t="s">
        <v>128</v>
      </c>
      <c r="E261" s="142" t="s">
        <v>19</v>
      </c>
      <c r="F261" s="143" t="s">
        <v>372</v>
      </c>
      <c r="H261" s="144">
        <v>40.799999999999997</v>
      </c>
      <c r="I261" s="145"/>
      <c r="L261" s="140"/>
      <c r="M261" s="146"/>
      <c r="T261" s="147"/>
      <c r="AT261" s="142" t="s">
        <v>128</v>
      </c>
      <c r="AU261" s="142" t="s">
        <v>82</v>
      </c>
      <c r="AV261" s="12" t="s">
        <v>82</v>
      </c>
      <c r="AW261" s="12" t="s">
        <v>36</v>
      </c>
      <c r="AX261" s="12" t="s">
        <v>75</v>
      </c>
      <c r="AY261" s="142" t="s">
        <v>116</v>
      </c>
    </row>
    <row r="262" spans="2:65" s="13" customFormat="1">
      <c r="B262" s="148"/>
      <c r="D262" s="141" t="s">
        <v>128</v>
      </c>
      <c r="E262" s="149" t="s">
        <v>19</v>
      </c>
      <c r="F262" s="150" t="s">
        <v>131</v>
      </c>
      <c r="H262" s="151">
        <v>40.799999999999997</v>
      </c>
      <c r="I262" s="152"/>
      <c r="L262" s="148"/>
      <c r="M262" s="153"/>
      <c r="T262" s="154"/>
      <c r="AT262" s="149" t="s">
        <v>128</v>
      </c>
      <c r="AU262" s="149" t="s">
        <v>82</v>
      </c>
      <c r="AV262" s="13" t="s">
        <v>124</v>
      </c>
      <c r="AW262" s="13" t="s">
        <v>36</v>
      </c>
      <c r="AX262" s="13" t="s">
        <v>80</v>
      </c>
      <c r="AY262" s="149" t="s">
        <v>116</v>
      </c>
    </row>
    <row r="263" spans="2:65" s="1" customFormat="1" ht="37.9" customHeight="1">
      <c r="B263" s="33"/>
      <c r="C263" s="123" t="s">
        <v>378</v>
      </c>
      <c r="D263" s="123" t="s">
        <v>119</v>
      </c>
      <c r="E263" s="124" t="s">
        <v>379</v>
      </c>
      <c r="F263" s="125" t="s">
        <v>380</v>
      </c>
      <c r="G263" s="126" t="s">
        <v>122</v>
      </c>
      <c r="H263" s="127">
        <v>25.25</v>
      </c>
      <c r="I263" s="128"/>
      <c r="J263" s="129">
        <f>ROUND(I263*H263,2)</f>
        <v>0</v>
      </c>
      <c r="K263" s="125" t="s">
        <v>123</v>
      </c>
      <c r="L263" s="33"/>
      <c r="M263" s="130" t="s">
        <v>19</v>
      </c>
      <c r="N263" s="131" t="s">
        <v>46</v>
      </c>
      <c r="P263" s="132">
        <f>O263*H263</f>
        <v>0</v>
      </c>
      <c r="Q263" s="132">
        <v>3.1800000000000001E-3</v>
      </c>
      <c r="R263" s="132">
        <f>Q263*H263</f>
        <v>8.0295000000000005E-2</v>
      </c>
      <c r="S263" s="132">
        <v>0</v>
      </c>
      <c r="T263" s="133">
        <f>S263*H263</f>
        <v>0</v>
      </c>
      <c r="AR263" s="134" t="s">
        <v>188</v>
      </c>
      <c r="AT263" s="134" t="s">
        <v>119</v>
      </c>
      <c r="AU263" s="134" t="s">
        <v>82</v>
      </c>
      <c r="AY263" s="18" t="s">
        <v>116</v>
      </c>
      <c r="BE263" s="135">
        <f>IF(N263="základní",J263,0)</f>
        <v>0</v>
      </c>
      <c r="BF263" s="135">
        <f>IF(N263="snížená",J263,0)</f>
        <v>0</v>
      </c>
      <c r="BG263" s="135">
        <f>IF(N263="zákl. přenesená",J263,0)</f>
        <v>0</v>
      </c>
      <c r="BH263" s="135">
        <f>IF(N263="sníž. přenesená",J263,0)</f>
        <v>0</v>
      </c>
      <c r="BI263" s="135">
        <f>IF(N263="nulová",J263,0)</f>
        <v>0</v>
      </c>
      <c r="BJ263" s="18" t="s">
        <v>80</v>
      </c>
      <c r="BK263" s="135">
        <f>ROUND(I263*H263,2)</f>
        <v>0</v>
      </c>
      <c r="BL263" s="18" t="s">
        <v>188</v>
      </c>
      <c r="BM263" s="134" t="s">
        <v>381</v>
      </c>
    </row>
    <row r="264" spans="2:65" s="1" customFormat="1">
      <c r="B264" s="33"/>
      <c r="D264" s="136" t="s">
        <v>126</v>
      </c>
      <c r="F264" s="137" t="s">
        <v>382</v>
      </c>
      <c r="I264" s="138"/>
      <c r="L264" s="33"/>
      <c r="M264" s="139"/>
      <c r="T264" s="52"/>
      <c r="AT264" s="18" t="s">
        <v>126</v>
      </c>
      <c r="AU264" s="18" t="s">
        <v>82</v>
      </c>
    </row>
    <row r="265" spans="2:65" s="14" customFormat="1">
      <c r="B265" s="155"/>
      <c r="D265" s="141" t="s">
        <v>128</v>
      </c>
      <c r="E265" s="156" t="s">
        <v>19</v>
      </c>
      <c r="F265" s="157" t="s">
        <v>363</v>
      </c>
      <c r="H265" s="156" t="s">
        <v>19</v>
      </c>
      <c r="I265" s="158"/>
      <c r="L265" s="155"/>
      <c r="M265" s="159"/>
      <c r="T265" s="160"/>
      <c r="AT265" s="156" t="s">
        <v>128</v>
      </c>
      <c r="AU265" s="156" t="s">
        <v>82</v>
      </c>
      <c r="AV265" s="14" t="s">
        <v>80</v>
      </c>
      <c r="AW265" s="14" t="s">
        <v>36</v>
      </c>
      <c r="AX265" s="14" t="s">
        <v>75</v>
      </c>
      <c r="AY265" s="156" t="s">
        <v>116</v>
      </c>
    </row>
    <row r="266" spans="2:65" s="12" customFormat="1">
      <c r="B266" s="140"/>
      <c r="D266" s="141" t="s">
        <v>128</v>
      </c>
      <c r="E266" s="142" t="s">
        <v>19</v>
      </c>
      <c r="F266" s="143" t="s">
        <v>364</v>
      </c>
      <c r="H266" s="144">
        <v>4.5</v>
      </c>
      <c r="I266" s="145"/>
      <c r="L266" s="140"/>
      <c r="M266" s="146"/>
      <c r="T266" s="147"/>
      <c r="AT266" s="142" t="s">
        <v>128</v>
      </c>
      <c r="AU266" s="142" t="s">
        <v>82</v>
      </c>
      <c r="AV266" s="12" t="s">
        <v>82</v>
      </c>
      <c r="AW266" s="12" t="s">
        <v>36</v>
      </c>
      <c r="AX266" s="12" t="s">
        <v>75</v>
      </c>
      <c r="AY266" s="142" t="s">
        <v>116</v>
      </c>
    </row>
    <row r="267" spans="2:65" s="12" customFormat="1">
      <c r="B267" s="140"/>
      <c r="D267" s="141" t="s">
        <v>128</v>
      </c>
      <c r="E267" s="142" t="s">
        <v>19</v>
      </c>
      <c r="F267" s="143" t="s">
        <v>365</v>
      </c>
      <c r="H267" s="144">
        <v>16.5</v>
      </c>
      <c r="I267" s="145"/>
      <c r="L267" s="140"/>
      <c r="M267" s="146"/>
      <c r="T267" s="147"/>
      <c r="AT267" s="142" t="s">
        <v>128</v>
      </c>
      <c r="AU267" s="142" t="s">
        <v>82</v>
      </c>
      <c r="AV267" s="12" t="s">
        <v>82</v>
      </c>
      <c r="AW267" s="12" t="s">
        <v>36</v>
      </c>
      <c r="AX267" s="12" t="s">
        <v>75</v>
      </c>
      <c r="AY267" s="142" t="s">
        <v>116</v>
      </c>
    </row>
    <row r="268" spans="2:65" s="12" customFormat="1">
      <c r="B268" s="140"/>
      <c r="D268" s="141" t="s">
        <v>128</v>
      </c>
      <c r="E268" s="142" t="s">
        <v>19</v>
      </c>
      <c r="F268" s="143" t="s">
        <v>366</v>
      </c>
      <c r="H268" s="144">
        <v>4.25</v>
      </c>
      <c r="I268" s="145"/>
      <c r="L268" s="140"/>
      <c r="M268" s="146"/>
      <c r="T268" s="147"/>
      <c r="AT268" s="142" t="s">
        <v>128</v>
      </c>
      <c r="AU268" s="142" t="s">
        <v>82</v>
      </c>
      <c r="AV268" s="12" t="s">
        <v>82</v>
      </c>
      <c r="AW268" s="12" t="s">
        <v>36</v>
      </c>
      <c r="AX268" s="12" t="s">
        <v>75</v>
      </c>
      <c r="AY268" s="142" t="s">
        <v>116</v>
      </c>
    </row>
    <row r="269" spans="2:65" s="13" customFormat="1">
      <c r="B269" s="148"/>
      <c r="D269" s="141" t="s">
        <v>128</v>
      </c>
      <c r="E269" s="149" t="s">
        <v>19</v>
      </c>
      <c r="F269" s="150" t="s">
        <v>131</v>
      </c>
      <c r="H269" s="151">
        <v>25.25</v>
      </c>
      <c r="I269" s="152"/>
      <c r="L269" s="148"/>
      <c r="M269" s="153"/>
      <c r="T269" s="154"/>
      <c r="AT269" s="149" t="s">
        <v>128</v>
      </c>
      <c r="AU269" s="149" t="s">
        <v>82</v>
      </c>
      <c r="AV269" s="13" t="s">
        <v>124</v>
      </c>
      <c r="AW269" s="13" t="s">
        <v>36</v>
      </c>
      <c r="AX269" s="13" t="s">
        <v>80</v>
      </c>
      <c r="AY269" s="149" t="s">
        <v>116</v>
      </c>
    </row>
    <row r="270" spans="2:65" s="1" customFormat="1" ht="33" customHeight="1">
      <c r="B270" s="33"/>
      <c r="C270" s="123" t="s">
        <v>383</v>
      </c>
      <c r="D270" s="123" t="s">
        <v>119</v>
      </c>
      <c r="E270" s="124" t="s">
        <v>384</v>
      </c>
      <c r="F270" s="125" t="s">
        <v>385</v>
      </c>
      <c r="G270" s="126" t="s">
        <v>122</v>
      </c>
      <c r="H270" s="127">
        <v>187.44800000000001</v>
      </c>
      <c r="I270" s="128"/>
      <c r="J270" s="129">
        <f>ROUND(I270*H270,2)</f>
        <v>0</v>
      </c>
      <c r="K270" s="125" t="s">
        <v>123</v>
      </c>
      <c r="L270" s="33"/>
      <c r="M270" s="130" t="s">
        <v>19</v>
      </c>
      <c r="N270" s="131" t="s">
        <v>46</v>
      </c>
      <c r="P270" s="132">
        <f>O270*H270</f>
        <v>0</v>
      </c>
      <c r="Q270" s="132">
        <v>2.0000000000000001E-4</v>
      </c>
      <c r="R270" s="132">
        <f>Q270*H270</f>
        <v>3.7489600000000005E-2</v>
      </c>
      <c r="S270" s="132">
        <v>0</v>
      </c>
      <c r="T270" s="133">
        <f>S270*H270</f>
        <v>0</v>
      </c>
      <c r="AR270" s="134" t="s">
        <v>188</v>
      </c>
      <c r="AT270" s="134" t="s">
        <v>119</v>
      </c>
      <c r="AU270" s="134" t="s">
        <v>82</v>
      </c>
      <c r="AY270" s="18" t="s">
        <v>116</v>
      </c>
      <c r="BE270" s="135">
        <f>IF(N270="základní",J270,0)</f>
        <v>0</v>
      </c>
      <c r="BF270" s="135">
        <f>IF(N270="snížená",J270,0)</f>
        <v>0</v>
      </c>
      <c r="BG270" s="135">
        <f>IF(N270="zákl. přenesená",J270,0)</f>
        <v>0</v>
      </c>
      <c r="BH270" s="135">
        <f>IF(N270="sníž. přenesená",J270,0)</f>
        <v>0</v>
      </c>
      <c r="BI270" s="135">
        <f>IF(N270="nulová",J270,0)</f>
        <v>0</v>
      </c>
      <c r="BJ270" s="18" t="s">
        <v>80</v>
      </c>
      <c r="BK270" s="135">
        <f>ROUND(I270*H270,2)</f>
        <v>0</v>
      </c>
      <c r="BL270" s="18" t="s">
        <v>188</v>
      </c>
      <c r="BM270" s="134" t="s">
        <v>386</v>
      </c>
    </row>
    <row r="271" spans="2:65" s="1" customFormat="1">
      <c r="B271" s="33"/>
      <c r="D271" s="136" t="s">
        <v>126</v>
      </c>
      <c r="F271" s="137" t="s">
        <v>387</v>
      </c>
      <c r="I271" s="138"/>
      <c r="L271" s="33"/>
      <c r="M271" s="139"/>
      <c r="T271" s="52"/>
      <c r="AT271" s="18" t="s">
        <v>126</v>
      </c>
      <c r="AU271" s="18" t="s">
        <v>82</v>
      </c>
    </row>
    <row r="272" spans="2:65" s="14" customFormat="1">
      <c r="B272" s="155"/>
      <c r="D272" s="141" t="s">
        <v>128</v>
      </c>
      <c r="E272" s="156" t="s">
        <v>19</v>
      </c>
      <c r="F272" s="157" t="s">
        <v>388</v>
      </c>
      <c r="H272" s="156" t="s">
        <v>19</v>
      </c>
      <c r="I272" s="158"/>
      <c r="L272" s="155"/>
      <c r="M272" s="159"/>
      <c r="T272" s="160"/>
      <c r="AT272" s="156" t="s">
        <v>128</v>
      </c>
      <c r="AU272" s="156" t="s">
        <v>82</v>
      </c>
      <c r="AV272" s="14" t="s">
        <v>80</v>
      </c>
      <c r="AW272" s="14" t="s">
        <v>36</v>
      </c>
      <c r="AX272" s="14" t="s">
        <v>75</v>
      </c>
      <c r="AY272" s="156" t="s">
        <v>116</v>
      </c>
    </row>
    <row r="273" spans="2:65" s="12" customFormat="1">
      <c r="B273" s="140"/>
      <c r="D273" s="141" t="s">
        <v>128</v>
      </c>
      <c r="E273" s="142" t="s">
        <v>19</v>
      </c>
      <c r="F273" s="143" t="s">
        <v>389</v>
      </c>
      <c r="H273" s="144">
        <v>32</v>
      </c>
      <c r="I273" s="145"/>
      <c r="L273" s="140"/>
      <c r="M273" s="146"/>
      <c r="T273" s="147"/>
      <c r="AT273" s="142" t="s">
        <v>128</v>
      </c>
      <c r="AU273" s="142" t="s">
        <v>82</v>
      </c>
      <c r="AV273" s="12" t="s">
        <v>82</v>
      </c>
      <c r="AW273" s="12" t="s">
        <v>36</v>
      </c>
      <c r="AX273" s="12" t="s">
        <v>75</v>
      </c>
      <c r="AY273" s="142" t="s">
        <v>116</v>
      </c>
    </row>
    <row r="274" spans="2:65" s="12" customFormat="1">
      <c r="B274" s="140"/>
      <c r="D274" s="141" t="s">
        <v>128</v>
      </c>
      <c r="E274" s="142" t="s">
        <v>19</v>
      </c>
      <c r="F274" s="143" t="s">
        <v>390</v>
      </c>
      <c r="H274" s="144">
        <v>66</v>
      </c>
      <c r="I274" s="145"/>
      <c r="L274" s="140"/>
      <c r="M274" s="146"/>
      <c r="T274" s="147"/>
      <c r="AT274" s="142" t="s">
        <v>128</v>
      </c>
      <c r="AU274" s="142" t="s">
        <v>82</v>
      </c>
      <c r="AV274" s="12" t="s">
        <v>82</v>
      </c>
      <c r="AW274" s="12" t="s">
        <v>36</v>
      </c>
      <c r="AX274" s="12" t="s">
        <v>75</v>
      </c>
      <c r="AY274" s="142" t="s">
        <v>116</v>
      </c>
    </row>
    <row r="275" spans="2:65" s="12" customFormat="1">
      <c r="B275" s="140"/>
      <c r="D275" s="141" t="s">
        <v>128</v>
      </c>
      <c r="E275" s="142" t="s">
        <v>19</v>
      </c>
      <c r="F275" s="143" t="s">
        <v>391</v>
      </c>
      <c r="H275" s="144">
        <v>17</v>
      </c>
      <c r="I275" s="145"/>
      <c r="L275" s="140"/>
      <c r="M275" s="146"/>
      <c r="T275" s="147"/>
      <c r="AT275" s="142" t="s">
        <v>128</v>
      </c>
      <c r="AU275" s="142" t="s">
        <v>82</v>
      </c>
      <c r="AV275" s="12" t="s">
        <v>82</v>
      </c>
      <c r="AW275" s="12" t="s">
        <v>36</v>
      </c>
      <c r="AX275" s="12" t="s">
        <v>75</v>
      </c>
      <c r="AY275" s="142" t="s">
        <v>116</v>
      </c>
    </row>
    <row r="276" spans="2:65" s="15" customFormat="1">
      <c r="B276" s="171"/>
      <c r="D276" s="141" t="s">
        <v>128</v>
      </c>
      <c r="E276" s="172" t="s">
        <v>19</v>
      </c>
      <c r="F276" s="173" t="s">
        <v>392</v>
      </c>
      <c r="H276" s="174">
        <v>115</v>
      </c>
      <c r="I276" s="175"/>
      <c r="L276" s="171"/>
      <c r="M276" s="176"/>
      <c r="T276" s="177"/>
      <c r="AT276" s="172" t="s">
        <v>128</v>
      </c>
      <c r="AU276" s="172" t="s">
        <v>82</v>
      </c>
      <c r="AV276" s="15" t="s">
        <v>142</v>
      </c>
      <c r="AW276" s="15" t="s">
        <v>36</v>
      </c>
      <c r="AX276" s="15" t="s">
        <v>75</v>
      </c>
      <c r="AY276" s="172" t="s">
        <v>116</v>
      </c>
    </row>
    <row r="277" spans="2:65" s="14" customFormat="1">
      <c r="B277" s="155"/>
      <c r="D277" s="141" t="s">
        <v>128</v>
      </c>
      <c r="E277" s="156" t="s">
        <v>19</v>
      </c>
      <c r="F277" s="157" t="s">
        <v>393</v>
      </c>
      <c r="H277" s="156" t="s">
        <v>19</v>
      </c>
      <c r="I277" s="158"/>
      <c r="L277" s="155"/>
      <c r="M277" s="159"/>
      <c r="T277" s="160"/>
      <c r="AT277" s="156" t="s">
        <v>128</v>
      </c>
      <c r="AU277" s="156" t="s">
        <v>82</v>
      </c>
      <c r="AV277" s="14" t="s">
        <v>80</v>
      </c>
      <c r="AW277" s="14" t="s">
        <v>36</v>
      </c>
      <c r="AX277" s="14" t="s">
        <v>75</v>
      </c>
      <c r="AY277" s="156" t="s">
        <v>116</v>
      </c>
    </row>
    <row r="278" spans="2:65" s="12" customFormat="1">
      <c r="B278" s="140"/>
      <c r="D278" s="141" t="s">
        <v>128</v>
      </c>
      <c r="E278" s="142" t="s">
        <v>19</v>
      </c>
      <c r="F278" s="143" t="s">
        <v>129</v>
      </c>
      <c r="H278" s="144">
        <v>72.447999999999993</v>
      </c>
      <c r="I278" s="145"/>
      <c r="L278" s="140"/>
      <c r="M278" s="146"/>
      <c r="T278" s="147"/>
      <c r="AT278" s="142" t="s">
        <v>128</v>
      </c>
      <c r="AU278" s="142" t="s">
        <v>82</v>
      </c>
      <c r="AV278" s="12" t="s">
        <v>82</v>
      </c>
      <c r="AW278" s="12" t="s">
        <v>36</v>
      </c>
      <c r="AX278" s="12" t="s">
        <v>75</v>
      </c>
      <c r="AY278" s="142" t="s">
        <v>116</v>
      </c>
    </row>
    <row r="279" spans="2:65" s="15" customFormat="1">
      <c r="B279" s="171"/>
      <c r="D279" s="141" t="s">
        <v>128</v>
      </c>
      <c r="E279" s="172" t="s">
        <v>19</v>
      </c>
      <c r="F279" s="173" t="s">
        <v>392</v>
      </c>
      <c r="H279" s="174">
        <v>72.447999999999993</v>
      </c>
      <c r="I279" s="175"/>
      <c r="L279" s="171"/>
      <c r="M279" s="176"/>
      <c r="T279" s="177"/>
      <c r="AT279" s="172" t="s">
        <v>128</v>
      </c>
      <c r="AU279" s="172" t="s">
        <v>82</v>
      </c>
      <c r="AV279" s="15" t="s">
        <v>142</v>
      </c>
      <c r="AW279" s="15" t="s">
        <v>36</v>
      </c>
      <c r="AX279" s="15" t="s">
        <v>75</v>
      </c>
      <c r="AY279" s="172" t="s">
        <v>116</v>
      </c>
    </row>
    <row r="280" spans="2:65" s="13" customFormat="1">
      <c r="B280" s="148"/>
      <c r="D280" s="141" t="s">
        <v>128</v>
      </c>
      <c r="E280" s="149" t="s">
        <v>19</v>
      </c>
      <c r="F280" s="150" t="s">
        <v>131</v>
      </c>
      <c r="H280" s="151">
        <v>187.44800000000001</v>
      </c>
      <c r="I280" s="152"/>
      <c r="L280" s="148"/>
      <c r="M280" s="153"/>
      <c r="T280" s="154"/>
      <c r="AT280" s="149" t="s">
        <v>128</v>
      </c>
      <c r="AU280" s="149" t="s">
        <v>82</v>
      </c>
      <c r="AV280" s="13" t="s">
        <v>124</v>
      </c>
      <c r="AW280" s="13" t="s">
        <v>36</v>
      </c>
      <c r="AX280" s="13" t="s">
        <v>80</v>
      </c>
      <c r="AY280" s="149" t="s">
        <v>116</v>
      </c>
    </row>
    <row r="281" spans="2:65" s="1" customFormat="1" ht="37.9" customHeight="1">
      <c r="B281" s="33"/>
      <c r="C281" s="123" t="s">
        <v>394</v>
      </c>
      <c r="D281" s="123" t="s">
        <v>119</v>
      </c>
      <c r="E281" s="124" t="s">
        <v>395</v>
      </c>
      <c r="F281" s="125" t="s">
        <v>396</v>
      </c>
      <c r="G281" s="126" t="s">
        <v>122</v>
      </c>
      <c r="H281" s="127">
        <v>187.44800000000001</v>
      </c>
      <c r="I281" s="128"/>
      <c r="J281" s="129">
        <f>ROUND(I281*H281,2)</f>
        <v>0</v>
      </c>
      <c r="K281" s="125" t="s">
        <v>123</v>
      </c>
      <c r="L281" s="33"/>
      <c r="M281" s="130" t="s">
        <v>19</v>
      </c>
      <c r="N281" s="131" t="s">
        <v>46</v>
      </c>
      <c r="P281" s="132">
        <f>O281*H281</f>
        <v>0</v>
      </c>
      <c r="Q281" s="132">
        <v>2.9E-4</v>
      </c>
      <c r="R281" s="132">
        <f>Q281*H281</f>
        <v>5.4359919999999999E-2</v>
      </c>
      <c r="S281" s="132">
        <v>0</v>
      </c>
      <c r="T281" s="133">
        <f>S281*H281</f>
        <v>0</v>
      </c>
      <c r="AR281" s="134" t="s">
        <v>188</v>
      </c>
      <c r="AT281" s="134" t="s">
        <v>119</v>
      </c>
      <c r="AU281" s="134" t="s">
        <v>82</v>
      </c>
      <c r="AY281" s="18" t="s">
        <v>116</v>
      </c>
      <c r="BE281" s="135">
        <f>IF(N281="základní",J281,0)</f>
        <v>0</v>
      </c>
      <c r="BF281" s="135">
        <f>IF(N281="snížená",J281,0)</f>
        <v>0</v>
      </c>
      <c r="BG281" s="135">
        <f>IF(N281="zákl. přenesená",J281,0)</f>
        <v>0</v>
      </c>
      <c r="BH281" s="135">
        <f>IF(N281="sníž. přenesená",J281,0)</f>
        <v>0</v>
      </c>
      <c r="BI281" s="135">
        <f>IF(N281="nulová",J281,0)</f>
        <v>0</v>
      </c>
      <c r="BJ281" s="18" t="s">
        <v>80</v>
      </c>
      <c r="BK281" s="135">
        <f>ROUND(I281*H281,2)</f>
        <v>0</v>
      </c>
      <c r="BL281" s="18" t="s">
        <v>188</v>
      </c>
      <c r="BM281" s="134" t="s">
        <v>397</v>
      </c>
    </row>
    <row r="282" spans="2:65" s="1" customFormat="1">
      <c r="B282" s="33"/>
      <c r="D282" s="136" t="s">
        <v>126</v>
      </c>
      <c r="F282" s="137" t="s">
        <v>398</v>
      </c>
      <c r="I282" s="138"/>
      <c r="L282" s="33"/>
      <c r="M282" s="139"/>
      <c r="T282" s="52"/>
      <c r="AT282" s="18" t="s">
        <v>126</v>
      </c>
      <c r="AU282" s="18" t="s">
        <v>82</v>
      </c>
    </row>
    <row r="283" spans="2:65" s="14" customFormat="1">
      <c r="B283" s="155"/>
      <c r="D283" s="141" t="s">
        <v>128</v>
      </c>
      <c r="E283" s="156" t="s">
        <v>19</v>
      </c>
      <c r="F283" s="157" t="s">
        <v>388</v>
      </c>
      <c r="H283" s="156" t="s">
        <v>19</v>
      </c>
      <c r="I283" s="158"/>
      <c r="L283" s="155"/>
      <c r="M283" s="159"/>
      <c r="T283" s="160"/>
      <c r="AT283" s="156" t="s">
        <v>128</v>
      </c>
      <c r="AU283" s="156" t="s">
        <v>82</v>
      </c>
      <c r="AV283" s="14" t="s">
        <v>80</v>
      </c>
      <c r="AW283" s="14" t="s">
        <v>36</v>
      </c>
      <c r="AX283" s="14" t="s">
        <v>75</v>
      </c>
      <c r="AY283" s="156" t="s">
        <v>116</v>
      </c>
    </row>
    <row r="284" spans="2:65" s="12" customFormat="1">
      <c r="B284" s="140"/>
      <c r="D284" s="141" t="s">
        <v>128</v>
      </c>
      <c r="E284" s="142" t="s">
        <v>19</v>
      </c>
      <c r="F284" s="143" t="s">
        <v>389</v>
      </c>
      <c r="H284" s="144">
        <v>32</v>
      </c>
      <c r="I284" s="145"/>
      <c r="L284" s="140"/>
      <c r="M284" s="146"/>
      <c r="T284" s="147"/>
      <c r="AT284" s="142" t="s">
        <v>128</v>
      </c>
      <c r="AU284" s="142" t="s">
        <v>82</v>
      </c>
      <c r="AV284" s="12" t="s">
        <v>82</v>
      </c>
      <c r="AW284" s="12" t="s">
        <v>36</v>
      </c>
      <c r="AX284" s="12" t="s">
        <v>75</v>
      </c>
      <c r="AY284" s="142" t="s">
        <v>116</v>
      </c>
    </row>
    <row r="285" spans="2:65" s="12" customFormat="1">
      <c r="B285" s="140"/>
      <c r="D285" s="141" t="s">
        <v>128</v>
      </c>
      <c r="E285" s="142" t="s">
        <v>19</v>
      </c>
      <c r="F285" s="143" t="s">
        <v>390</v>
      </c>
      <c r="H285" s="144">
        <v>66</v>
      </c>
      <c r="I285" s="145"/>
      <c r="L285" s="140"/>
      <c r="M285" s="146"/>
      <c r="T285" s="147"/>
      <c r="AT285" s="142" t="s">
        <v>128</v>
      </c>
      <c r="AU285" s="142" t="s">
        <v>82</v>
      </c>
      <c r="AV285" s="12" t="s">
        <v>82</v>
      </c>
      <c r="AW285" s="12" t="s">
        <v>36</v>
      </c>
      <c r="AX285" s="12" t="s">
        <v>75</v>
      </c>
      <c r="AY285" s="142" t="s">
        <v>116</v>
      </c>
    </row>
    <row r="286" spans="2:65" s="12" customFormat="1">
      <c r="B286" s="140"/>
      <c r="D286" s="141" t="s">
        <v>128</v>
      </c>
      <c r="E286" s="142" t="s">
        <v>19</v>
      </c>
      <c r="F286" s="143" t="s">
        <v>391</v>
      </c>
      <c r="H286" s="144">
        <v>17</v>
      </c>
      <c r="I286" s="145"/>
      <c r="L286" s="140"/>
      <c r="M286" s="146"/>
      <c r="T286" s="147"/>
      <c r="AT286" s="142" t="s">
        <v>128</v>
      </c>
      <c r="AU286" s="142" t="s">
        <v>82</v>
      </c>
      <c r="AV286" s="12" t="s">
        <v>82</v>
      </c>
      <c r="AW286" s="12" t="s">
        <v>36</v>
      </c>
      <c r="AX286" s="12" t="s">
        <v>75</v>
      </c>
      <c r="AY286" s="142" t="s">
        <v>116</v>
      </c>
    </row>
    <row r="287" spans="2:65" s="15" customFormat="1">
      <c r="B287" s="171"/>
      <c r="D287" s="141" t="s">
        <v>128</v>
      </c>
      <c r="E287" s="172" t="s">
        <v>19</v>
      </c>
      <c r="F287" s="173" t="s">
        <v>392</v>
      </c>
      <c r="H287" s="174">
        <v>115</v>
      </c>
      <c r="I287" s="175"/>
      <c r="L287" s="171"/>
      <c r="M287" s="176"/>
      <c r="T287" s="177"/>
      <c r="AT287" s="172" t="s">
        <v>128</v>
      </c>
      <c r="AU287" s="172" t="s">
        <v>82</v>
      </c>
      <c r="AV287" s="15" t="s">
        <v>142</v>
      </c>
      <c r="AW287" s="15" t="s">
        <v>36</v>
      </c>
      <c r="AX287" s="15" t="s">
        <v>75</v>
      </c>
      <c r="AY287" s="172" t="s">
        <v>116</v>
      </c>
    </row>
    <row r="288" spans="2:65" s="14" customFormat="1">
      <c r="B288" s="155"/>
      <c r="D288" s="141" t="s">
        <v>128</v>
      </c>
      <c r="E288" s="156" t="s">
        <v>19</v>
      </c>
      <c r="F288" s="157" t="s">
        <v>393</v>
      </c>
      <c r="H288" s="156" t="s">
        <v>19</v>
      </c>
      <c r="I288" s="158"/>
      <c r="L288" s="155"/>
      <c r="M288" s="159"/>
      <c r="T288" s="160"/>
      <c r="AT288" s="156" t="s">
        <v>128</v>
      </c>
      <c r="AU288" s="156" t="s">
        <v>82</v>
      </c>
      <c r="AV288" s="14" t="s">
        <v>80</v>
      </c>
      <c r="AW288" s="14" t="s">
        <v>36</v>
      </c>
      <c r="AX288" s="14" t="s">
        <v>75</v>
      </c>
      <c r="AY288" s="156" t="s">
        <v>116</v>
      </c>
    </row>
    <row r="289" spans="2:65" s="12" customFormat="1">
      <c r="B289" s="140"/>
      <c r="D289" s="141" t="s">
        <v>128</v>
      </c>
      <c r="E289" s="142" t="s">
        <v>19</v>
      </c>
      <c r="F289" s="143" t="s">
        <v>129</v>
      </c>
      <c r="H289" s="144">
        <v>72.447999999999993</v>
      </c>
      <c r="I289" s="145"/>
      <c r="L289" s="140"/>
      <c r="M289" s="146"/>
      <c r="T289" s="147"/>
      <c r="AT289" s="142" t="s">
        <v>128</v>
      </c>
      <c r="AU289" s="142" t="s">
        <v>82</v>
      </c>
      <c r="AV289" s="12" t="s">
        <v>82</v>
      </c>
      <c r="AW289" s="12" t="s">
        <v>36</v>
      </c>
      <c r="AX289" s="12" t="s">
        <v>75</v>
      </c>
      <c r="AY289" s="142" t="s">
        <v>116</v>
      </c>
    </row>
    <row r="290" spans="2:65" s="15" customFormat="1">
      <c r="B290" s="171"/>
      <c r="D290" s="141" t="s">
        <v>128</v>
      </c>
      <c r="E290" s="172" t="s">
        <v>19</v>
      </c>
      <c r="F290" s="173" t="s">
        <v>392</v>
      </c>
      <c r="H290" s="174">
        <v>72.447999999999993</v>
      </c>
      <c r="I290" s="175"/>
      <c r="L290" s="171"/>
      <c r="M290" s="176"/>
      <c r="T290" s="177"/>
      <c r="AT290" s="172" t="s">
        <v>128</v>
      </c>
      <c r="AU290" s="172" t="s">
        <v>82</v>
      </c>
      <c r="AV290" s="15" t="s">
        <v>142</v>
      </c>
      <c r="AW290" s="15" t="s">
        <v>36</v>
      </c>
      <c r="AX290" s="15" t="s">
        <v>75</v>
      </c>
      <c r="AY290" s="172" t="s">
        <v>116</v>
      </c>
    </row>
    <row r="291" spans="2:65" s="13" customFormat="1">
      <c r="B291" s="148"/>
      <c r="D291" s="141" t="s">
        <v>128</v>
      </c>
      <c r="E291" s="149" t="s">
        <v>19</v>
      </c>
      <c r="F291" s="150" t="s">
        <v>131</v>
      </c>
      <c r="H291" s="151">
        <v>187.44800000000001</v>
      </c>
      <c r="I291" s="152"/>
      <c r="L291" s="148"/>
      <c r="M291" s="153"/>
      <c r="T291" s="154"/>
      <c r="AT291" s="149" t="s">
        <v>128</v>
      </c>
      <c r="AU291" s="149" t="s">
        <v>82</v>
      </c>
      <c r="AV291" s="13" t="s">
        <v>124</v>
      </c>
      <c r="AW291" s="13" t="s">
        <v>36</v>
      </c>
      <c r="AX291" s="13" t="s">
        <v>80</v>
      </c>
      <c r="AY291" s="149" t="s">
        <v>116</v>
      </c>
    </row>
    <row r="292" spans="2:65" s="11" customFormat="1" ht="25.9" customHeight="1">
      <c r="B292" s="111"/>
      <c r="D292" s="112" t="s">
        <v>74</v>
      </c>
      <c r="E292" s="113" t="s">
        <v>399</v>
      </c>
      <c r="F292" s="113" t="s">
        <v>400</v>
      </c>
      <c r="I292" s="114"/>
      <c r="J292" s="115">
        <f>BK292</f>
        <v>0</v>
      </c>
      <c r="L292" s="111"/>
      <c r="M292" s="116"/>
      <c r="P292" s="117">
        <f>SUM(P293:P311)</f>
        <v>0</v>
      </c>
      <c r="R292" s="117">
        <f>SUM(R293:R311)</f>
        <v>0</v>
      </c>
      <c r="T292" s="118">
        <f>SUM(T293:T311)</f>
        <v>0</v>
      </c>
      <c r="AR292" s="112" t="s">
        <v>124</v>
      </c>
      <c r="AT292" s="119" t="s">
        <v>74</v>
      </c>
      <c r="AU292" s="119" t="s">
        <v>75</v>
      </c>
      <c r="AY292" s="112" t="s">
        <v>116</v>
      </c>
      <c r="BK292" s="120">
        <f>SUM(BK293:BK311)</f>
        <v>0</v>
      </c>
    </row>
    <row r="293" spans="2:65" s="1" customFormat="1" ht="24.2" customHeight="1">
      <c r="B293" s="33"/>
      <c r="C293" s="123" t="s">
        <v>401</v>
      </c>
      <c r="D293" s="123" t="s">
        <v>119</v>
      </c>
      <c r="E293" s="124" t="s">
        <v>402</v>
      </c>
      <c r="F293" s="125" t="s">
        <v>403</v>
      </c>
      <c r="G293" s="126" t="s">
        <v>404</v>
      </c>
      <c r="H293" s="127">
        <v>16</v>
      </c>
      <c r="I293" s="128"/>
      <c r="J293" s="129">
        <f>ROUND(I293*H293,2)</f>
        <v>0</v>
      </c>
      <c r="K293" s="125" t="s">
        <v>123</v>
      </c>
      <c r="L293" s="33"/>
      <c r="M293" s="130" t="s">
        <v>19</v>
      </c>
      <c r="N293" s="131" t="s">
        <v>46</v>
      </c>
      <c r="P293" s="132">
        <f>O293*H293</f>
        <v>0</v>
      </c>
      <c r="Q293" s="132">
        <v>0</v>
      </c>
      <c r="R293" s="132">
        <f>Q293*H293</f>
        <v>0</v>
      </c>
      <c r="S293" s="132">
        <v>0</v>
      </c>
      <c r="T293" s="133">
        <f>S293*H293</f>
        <v>0</v>
      </c>
      <c r="AR293" s="134" t="s">
        <v>405</v>
      </c>
      <c r="AT293" s="134" t="s">
        <v>119</v>
      </c>
      <c r="AU293" s="134" t="s">
        <v>80</v>
      </c>
      <c r="AY293" s="18" t="s">
        <v>116</v>
      </c>
      <c r="BE293" s="135">
        <f>IF(N293="základní",J293,0)</f>
        <v>0</v>
      </c>
      <c r="BF293" s="135">
        <f>IF(N293="snížená",J293,0)</f>
        <v>0</v>
      </c>
      <c r="BG293" s="135">
        <f>IF(N293="zákl. přenesená",J293,0)</f>
        <v>0</v>
      </c>
      <c r="BH293" s="135">
        <f>IF(N293="sníž. přenesená",J293,0)</f>
        <v>0</v>
      </c>
      <c r="BI293" s="135">
        <f>IF(N293="nulová",J293,0)</f>
        <v>0</v>
      </c>
      <c r="BJ293" s="18" t="s">
        <v>80</v>
      </c>
      <c r="BK293" s="135">
        <f>ROUND(I293*H293,2)</f>
        <v>0</v>
      </c>
      <c r="BL293" s="18" t="s">
        <v>405</v>
      </c>
      <c r="BM293" s="134" t="s">
        <v>406</v>
      </c>
    </row>
    <row r="294" spans="2:65" s="1" customFormat="1">
      <c r="B294" s="33"/>
      <c r="D294" s="136" t="s">
        <v>126</v>
      </c>
      <c r="F294" s="137" t="s">
        <v>407</v>
      </c>
      <c r="I294" s="138"/>
      <c r="L294" s="33"/>
      <c r="M294" s="139"/>
      <c r="T294" s="52"/>
      <c r="AT294" s="18" t="s">
        <v>126</v>
      </c>
      <c r="AU294" s="18" t="s">
        <v>80</v>
      </c>
    </row>
    <row r="295" spans="2:65" s="12" customFormat="1">
      <c r="B295" s="140"/>
      <c r="D295" s="141" t="s">
        <v>128</v>
      </c>
      <c r="E295" s="142" t="s">
        <v>19</v>
      </c>
      <c r="F295" s="143" t="s">
        <v>408</v>
      </c>
      <c r="H295" s="144">
        <v>5</v>
      </c>
      <c r="I295" s="145"/>
      <c r="L295" s="140"/>
      <c r="M295" s="146"/>
      <c r="T295" s="147"/>
      <c r="AT295" s="142" t="s">
        <v>128</v>
      </c>
      <c r="AU295" s="142" t="s">
        <v>80</v>
      </c>
      <c r="AV295" s="12" t="s">
        <v>82</v>
      </c>
      <c r="AW295" s="12" t="s">
        <v>36</v>
      </c>
      <c r="AX295" s="12" t="s">
        <v>75</v>
      </c>
      <c r="AY295" s="142" t="s">
        <v>116</v>
      </c>
    </row>
    <row r="296" spans="2:65" s="12" customFormat="1" ht="22.5">
      <c r="B296" s="140"/>
      <c r="D296" s="141" t="s">
        <v>128</v>
      </c>
      <c r="E296" s="142" t="s">
        <v>19</v>
      </c>
      <c r="F296" s="143" t="s">
        <v>409</v>
      </c>
      <c r="H296" s="144">
        <v>5</v>
      </c>
      <c r="I296" s="145"/>
      <c r="L296" s="140"/>
      <c r="M296" s="146"/>
      <c r="T296" s="147"/>
      <c r="AT296" s="142" t="s">
        <v>128</v>
      </c>
      <c r="AU296" s="142" t="s">
        <v>80</v>
      </c>
      <c r="AV296" s="12" t="s">
        <v>82</v>
      </c>
      <c r="AW296" s="12" t="s">
        <v>36</v>
      </c>
      <c r="AX296" s="12" t="s">
        <v>75</v>
      </c>
      <c r="AY296" s="142" t="s">
        <v>116</v>
      </c>
    </row>
    <row r="297" spans="2:65" s="12" customFormat="1">
      <c r="B297" s="140"/>
      <c r="D297" s="141" t="s">
        <v>128</v>
      </c>
      <c r="E297" s="142" t="s">
        <v>19</v>
      </c>
      <c r="F297" s="143" t="s">
        <v>410</v>
      </c>
      <c r="H297" s="144">
        <v>3</v>
      </c>
      <c r="I297" s="145"/>
      <c r="L297" s="140"/>
      <c r="M297" s="146"/>
      <c r="T297" s="147"/>
      <c r="AT297" s="142" t="s">
        <v>128</v>
      </c>
      <c r="AU297" s="142" t="s">
        <v>80</v>
      </c>
      <c r="AV297" s="12" t="s">
        <v>82</v>
      </c>
      <c r="AW297" s="12" t="s">
        <v>36</v>
      </c>
      <c r="AX297" s="12" t="s">
        <v>75</v>
      </c>
      <c r="AY297" s="142" t="s">
        <v>116</v>
      </c>
    </row>
    <row r="298" spans="2:65" s="12" customFormat="1">
      <c r="B298" s="140"/>
      <c r="D298" s="141" t="s">
        <v>128</v>
      </c>
      <c r="E298" s="142" t="s">
        <v>19</v>
      </c>
      <c r="F298" s="143" t="s">
        <v>411</v>
      </c>
      <c r="H298" s="144">
        <v>3</v>
      </c>
      <c r="I298" s="145"/>
      <c r="L298" s="140"/>
      <c r="M298" s="146"/>
      <c r="T298" s="147"/>
      <c r="AT298" s="142" t="s">
        <v>128</v>
      </c>
      <c r="AU298" s="142" t="s">
        <v>80</v>
      </c>
      <c r="AV298" s="12" t="s">
        <v>82</v>
      </c>
      <c r="AW298" s="12" t="s">
        <v>36</v>
      </c>
      <c r="AX298" s="12" t="s">
        <v>75</v>
      </c>
      <c r="AY298" s="142" t="s">
        <v>116</v>
      </c>
    </row>
    <row r="299" spans="2:65" s="13" customFormat="1">
      <c r="B299" s="148"/>
      <c r="D299" s="141" t="s">
        <v>128</v>
      </c>
      <c r="E299" s="149" t="s">
        <v>19</v>
      </c>
      <c r="F299" s="150" t="s">
        <v>131</v>
      </c>
      <c r="H299" s="151">
        <v>16</v>
      </c>
      <c r="I299" s="152"/>
      <c r="L299" s="148"/>
      <c r="M299" s="153"/>
      <c r="T299" s="154"/>
      <c r="AT299" s="149" t="s">
        <v>128</v>
      </c>
      <c r="AU299" s="149" t="s">
        <v>80</v>
      </c>
      <c r="AV299" s="13" t="s">
        <v>124</v>
      </c>
      <c r="AW299" s="13" t="s">
        <v>36</v>
      </c>
      <c r="AX299" s="13" t="s">
        <v>80</v>
      </c>
      <c r="AY299" s="149" t="s">
        <v>116</v>
      </c>
    </row>
    <row r="300" spans="2:65" s="1" customFormat="1" ht="33" customHeight="1">
      <c r="B300" s="33"/>
      <c r="C300" s="123" t="s">
        <v>412</v>
      </c>
      <c r="D300" s="123" t="s">
        <v>119</v>
      </c>
      <c r="E300" s="124" t="s">
        <v>413</v>
      </c>
      <c r="F300" s="125" t="s">
        <v>414</v>
      </c>
      <c r="G300" s="126" t="s">
        <v>404</v>
      </c>
      <c r="H300" s="127">
        <v>15</v>
      </c>
      <c r="I300" s="128"/>
      <c r="J300" s="129">
        <f>ROUND(I300*H300,2)</f>
        <v>0</v>
      </c>
      <c r="K300" s="125" t="s">
        <v>123</v>
      </c>
      <c r="L300" s="33"/>
      <c r="M300" s="130" t="s">
        <v>19</v>
      </c>
      <c r="N300" s="131" t="s">
        <v>46</v>
      </c>
      <c r="P300" s="132">
        <f>O300*H300</f>
        <v>0</v>
      </c>
      <c r="Q300" s="132">
        <v>0</v>
      </c>
      <c r="R300" s="132">
        <f>Q300*H300</f>
        <v>0</v>
      </c>
      <c r="S300" s="132">
        <v>0</v>
      </c>
      <c r="T300" s="133">
        <f>S300*H300</f>
        <v>0</v>
      </c>
      <c r="AR300" s="134" t="s">
        <v>405</v>
      </c>
      <c r="AT300" s="134" t="s">
        <v>119</v>
      </c>
      <c r="AU300" s="134" t="s">
        <v>80</v>
      </c>
      <c r="AY300" s="18" t="s">
        <v>116</v>
      </c>
      <c r="BE300" s="135">
        <f>IF(N300="základní",J300,0)</f>
        <v>0</v>
      </c>
      <c r="BF300" s="135">
        <f>IF(N300="snížená",J300,0)</f>
        <v>0</v>
      </c>
      <c r="BG300" s="135">
        <f>IF(N300="zákl. přenesená",J300,0)</f>
        <v>0</v>
      </c>
      <c r="BH300" s="135">
        <f>IF(N300="sníž. přenesená",J300,0)</f>
        <v>0</v>
      </c>
      <c r="BI300" s="135">
        <f>IF(N300="nulová",J300,0)</f>
        <v>0</v>
      </c>
      <c r="BJ300" s="18" t="s">
        <v>80</v>
      </c>
      <c r="BK300" s="135">
        <f>ROUND(I300*H300,2)</f>
        <v>0</v>
      </c>
      <c r="BL300" s="18" t="s">
        <v>405</v>
      </c>
      <c r="BM300" s="134" t="s">
        <v>415</v>
      </c>
    </row>
    <row r="301" spans="2:65" s="1" customFormat="1">
      <c r="B301" s="33"/>
      <c r="D301" s="136" t="s">
        <v>126</v>
      </c>
      <c r="F301" s="137" t="s">
        <v>416</v>
      </c>
      <c r="I301" s="138"/>
      <c r="L301" s="33"/>
      <c r="M301" s="139"/>
      <c r="T301" s="52"/>
      <c r="AT301" s="18" t="s">
        <v>126</v>
      </c>
      <c r="AU301" s="18" t="s">
        <v>80</v>
      </c>
    </row>
    <row r="302" spans="2:65" s="12" customFormat="1" ht="22.5">
      <c r="B302" s="140"/>
      <c r="D302" s="141" t="s">
        <v>128</v>
      </c>
      <c r="E302" s="142" t="s">
        <v>19</v>
      </c>
      <c r="F302" s="143" t="s">
        <v>417</v>
      </c>
      <c r="H302" s="144">
        <v>6</v>
      </c>
      <c r="I302" s="145"/>
      <c r="L302" s="140"/>
      <c r="M302" s="146"/>
      <c r="T302" s="147"/>
      <c r="AT302" s="142" t="s">
        <v>128</v>
      </c>
      <c r="AU302" s="142" t="s">
        <v>80</v>
      </c>
      <c r="AV302" s="12" t="s">
        <v>82</v>
      </c>
      <c r="AW302" s="12" t="s">
        <v>36</v>
      </c>
      <c r="AX302" s="12" t="s">
        <v>75</v>
      </c>
      <c r="AY302" s="142" t="s">
        <v>116</v>
      </c>
    </row>
    <row r="303" spans="2:65" s="12" customFormat="1" ht="22.5">
      <c r="B303" s="140"/>
      <c r="D303" s="141" t="s">
        <v>128</v>
      </c>
      <c r="E303" s="142" t="s">
        <v>19</v>
      </c>
      <c r="F303" s="143" t="s">
        <v>418</v>
      </c>
      <c r="H303" s="144">
        <v>2</v>
      </c>
      <c r="I303" s="145"/>
      <c r="L303" s="140"/>
      <c r="M303" s="146"/>
      <c r="T303" s="147"/>
      <c r="AT303" s="142" t="s">
        <v>128</v>
      </c>
      <c r="AU303" s="142" t="s">
        <v>80</v>
      </c>
      <c r="AV303" s="12" t="s">
        <v>82</v>
      </c>
      <c r="AW303" s="12" t="s">
        <v>36</v>
      </c>
      <c r="AX303" s="12" t="s">
        <v>75</v>
      </c>
      <c r="AY303" s="142" t="s">
        <v>116</v>
      </c>
    </row>
    <row r="304" spans="2:65" s="12" customFormat="1" ht="22.5">
      <c r="B304" s="140"/>
      <c r="D304" s="141" t="s">
        <v>128</v>
      </c>
      <c r="E304" s="142" t="s">
        <v>19</v>
      </c>
      <c r="F304" s="143" t="s">
        <v>419</v>
      </c>
      <c r="H304" s="144">
        <v>6</v>
      </c>
      <c r="I304" s="145"/>
      <c r="L304" s="140"/>
      <c r="M304" s="146"/>
      <c r="T304" s="147"/>
      <c r="AT304" s="142" t="s">
        <v>128</v>
      </c>
      <c r="AU304" s="142" t="s">
        <v>80</v>
      </c>
      <c r="AV304" s="12" t="s">
        <v>82</v>
      </c>
      <c r="AW304" s="12" t="s">
        <v>36</v>
      </c>
      <c r="AX304" s="12" t="s">
        <v>75</v>
      </c>
      <c r="AY304" s="142" t="s">
        <v>116</v>
      </c>
    </row>
    <row r="305" spans="2:65" s="12" customFormat="1" ht="22.5">
      <c r="B305" s="140"/>
      <c r="D305" s="141" t="s">
        <v>128</v>
      </c>
      <c r="E305" s="142" t="s">
        <v>19</v>
      </c>
      <c r="F305" s="143" t="s">
        <v>420</v>
      </c>
      <c r="H305" s="144">
        <v>1</v>
      </c>
      <c r="I305" s="145"/>
      <c r="L305" s="140"/>
      <c r="M305" s="146"/>
      <c r="T305" s="147"/>
      <c r="AT305" s="142" t="s">
        <v>128</v>
      </c>
      <c r="AU305" s="142" t="s">
        <v>80</v>
      </c>
      <c r="AV305" s="12" t="s">
        <v>82</v>
      </c>
      <c r="AW305" s="12" t="s">
        <v>36</v>
      </c>
      <c r="AX305" s="12" t="s">
        <v>75</v>
      </c>
      <c r="AY305" s="142" t="s">
        <v>116</v>
      </c>
    </row>
    <row r="306" spans="2:65" s="13" customFormat="1">
      <c r="B306" s="148"/>
      <c r="D306" s="141" t="s">
        <v>128</v>
      </c>
      <c r="E306" s="149" t="s">
        <v>19</v>
      </c>
      <c r="F306" s="150" t="s">
        <v>131</v>
      </c>
      <c r="H306" s="151">
        <v>15</v>
      </c>
      <c r="I306" s="152"/>
      <c r="L306" s="148"/>
      <c r="M306" s="153"/>
      <c r="T306" s="154"/>
      <c r="AT306" s="149" t="s">
        <v>128</v>
      </c>
      <c r="AU306" s="149" t="s">
        <v>80</v>
      </c>
      <c r="AV306" s="13" t="s">
        <v>124</v>
      </c>
      <c r="AW306" s="13" t="s">
        <v>36</v>
      </c>
      <c r="AX306" s="13" t="s">
        <v>80</v>
      </c>
      <c r="AY306" s="149" t="s">
        <v>116</v>
      </c>
    </row>
    <row r="307" spans="2:65" s="1" customFormat="1" ht="24.2" customHeight="1">
      <c r="B307" s="33"/>
      <c r="C307" s="123" t="s">
        <v>421</v>
      </c>
      <c r="D307" s="123" t="s">
        <v>119</v>
      </c>
      <c r="E307" s="124" t="s">
        <v>422</v>
      </c>
      <c r="F307" s="125" t="s">
        <v>423</v>
      </c>
      <c r="G307" s="126" t="s">
        <v>404</v>
      </c>
      <c r="H307" s="127">
        <v>25</v>
      </c>
      <c r="I307" s="128"/>
      <c r="J307" s="129">
        <f>ROUND(I307*H307,2)</f>
        <v>0</v>
      </c>
      <c r="K307" s="125" t="s">
        <v>123</v>
      </c>
      <c r="L307" s="33"/>
      <c r="M307" s="130" t="s">
        <v>19</v>
      </c>
      <c r="N307" s="131" t="s">
        <v>46</v>
      </c>
      <c r="P307" s="132">
        <f>O307*H307</f>
        <v>0</v>
      </c>
      <c r="Q307" s="132">
        <v>0</v>
      </c>
      <c r="R307" s="132">
        <f>Q307*H307</f>
        <v>0</v>
      </c>
      <c r="S307" s="132">
        <v>0</v>
      </c>
      <c r="T307" s="133">
        <f>S307*H307</f>
        <v>0</v>
      </c>
      <c r="AR307" s="134" t="s">
        <v>405</v>
      </c>
      <c r="AT307" s="134" t="s">
        <v>119</v>
      </c>
      <c r="AU307" s="134" t="s">
        <v>80</v>
      </c>
      <c r="AY307" s="18" t="s">
        <v>116</v>
      </c>
      <c r="BE307" s="135">
        <f>IF(N307="základní",J307,0)</f>
        <v>0</v>
      </c>
      <c r="BF307" s="135">
        <f>IF(N307="snížená",J307,0)</f>
        <v>0</v>
      </c>
      <c r="BG307" s="135">
        <f>IF(N307="zákl. přenesená",J307,0)</f>
        <v>0</v>
      </c>
      <c r="BH307" s="135">
        <f>IF(N307="sníž. přenesená",J307,0)</f>
        <v>0</v>
      </c>
      <c r="BI307" s="135">
        <f>IF(N307="nulová",J307,0)</f>
        <v>0</v>
      </c>
      <c r="BJ307" s="18" t="s">
        <v>80</v>
      </c>
      <c r="BK307" s="135">
        <f>ROUND(I307*H307,2)</f>
        <v>0</v>
      </c>
      <c r="BL307" s="18" t="s">
        <v>405</v>
      </c>
      <c r="BM307" s="134" t="s">
        <v>424</v>
      </c>
    </row>
    <row r="308" spans="2:65" s="1" customFormat="1">
      <c r="B308" s="33"/>
      <c r="D308" s="136" t="s">
        <v>126</v>
      </c>
      <c r="F308" s="137" t="s">
        <v>425</v>
      </c>
      <c r="I308" s="138"/>
      <c r="L308" s="33"/>
      <c r="M308" s="139"/>
      <c r="T308" s="52"/>
      <c r="AT308" s="18" t="s">
        <v>126</v>
      </c>
      <c r="AU308" s="18" t="s">
        <v>80</v>
      </c>
    </row>
    <row r="309" spans="2:65" s="12" customFormat="1">
      <c r="B309" s="140"/>
      <c r="D309" s="141" t="s">
        <v>128</v>
      </c>
      <c r="E309" s="142" t="s">
        <v>19</v>
      </c>
      <c r="F309" s="143" t="s">
        <v>426</v>
      </c>
      <c r="H309" s="144">
        <v>5</v>
      </c>
      <c r="I309" s="145"/>
      <c r="L309" s="140"/>
      <c r="M309" s="146"/>
      <c r="T309" s="147"/>
      <c r="AT309" s="142" t="s">
        <v>128</v>
      </c>
      <c r="AU309" s="142" t="s">
        <v>80</v>
      </c>
      <c r="AV309" s="12" t="s">
        <v>82</v>
      </c>
      <c r="AW309" s="12" t="s">
        <v>36</v>
      </c>
      <c r="AX309" s="12" t="s">
        <v>75</v>
      </c>
      <c r="AY309" s="142" t="s">
        <v>116</v>
      </c>
    </row>
    <row r="310" spans="2:65" s="12" customFormat="1">
      <c r="B310" s="140"/>
      <c r="D310" s="141" t="s">
        <v>128</v>
      </c>
      <c r="E310" s="142" t="s">
        <v>19</v>
      </c>
      <c r="F310" s="143" t="s">
        <v>427</v>
      </c>
      <c r="H310" s="144">
        <v>20</v>
      </c>
      <c r="I310" s="145"/>
      <c r="L310" s="140"/>
      <c r="M310" s="146"/>
      <c r="T310" s="147"/>
      <c r="AT310" s="142" t="s">
        <v>128</v>
      </c>
      <c r="AU310" s="142" t="s">
        <v>80</v>
      </c>
      <c r="AV310" s="12" t="s">
        <v>82</v>
      </c>
      <c r="AW310" s="12" t="s">
        <v>36</v>
      </c>
      <c r="AX310" s="12" t="s">
        <v>75</v>
      </c>
      <c r="AY310" s="142" t="s">
        <v>116</v>
      </c>
    </row>
    <row r="311" spans="2:65" s="13" customFormat="1">
      <c r="B311" s="148"/>
      <c r="D311" s="141" t="s">
        <v>128</v>
      </c>
      <c r="E311" s="149" t="s">
        <v>19</v>
      </c>
      <c r="F311" s="150" t="s">
        <v>131</v>
      </c>
      <c r="H311" s="151">
        <v>25</v>
      </c>
      <c r="I311" s="152"/>
      <c r="L311" s="148"/>
      <c r="M311" s="153"/>
      <c r="T311" s="154"/>
      <c r="AT311" s="149" t="s">
        <v>128</v>
      </c>
      <c r="AU311" s="149" t="s">
        <v>80</v>
      </c>
      <c r="AV311" s="13" t="s">
        <v>124</v>
      </c>
      <c r="AW311" s="13" t="s">
        <v>36</v>
      </c>
      <c r="AX311" s="13" t="s">
        <v>80</v>
      </c>
      <c r="AY311" s="149" t="s">
        <v>116</v>
      </c>
    </row>
    <row r="312" spans="2:65" s="11" customFormat="1" ht="25.9" customHeight="1">
      <c r="B312" s="111"/>
      <c r="D312" s="112" t="s">
        <v>74</v>
      </c>
      <c r="E312" s="113" t="s">
        <v>428</v>
      </c>
      <c r="F312" s="113" t="s">
        <v>429</v>
      </c>
      <c r="I312" s="114"/>
      <c r="J312" s="115">
        <f>BK312</f>
        <v>0</v>
      </c>
      <c r="L312" s="111"/>
      <c r="M312" s="116"/>
      <c r="P312" s="117">
        <f>P313+P315</f>
        <v>0</v>
      </c>
      <c r="R312" s="117">
        <f>R313+R315</f>
        <v>0</v>
      </c>
      <c r="T312" s="118">
        <f>T313+T315</f>
        <v>0</v>
      </c>
      <c r="AR312" s="112" t="s">
        <v>154</v>
      </c>
      <c r="AT312" s="119" t="s">
        <v>74</v>
      </c>
      <c r="AU312" s="119" t="s">
        <v>75</v>
      </c>
      <c r="AY312" s="112" t="s">
        <v>116</v>
      </c>
      <c r="BK312" s="120">
        <f>BK313+BK315</f>
        <v>0</v>
      </c>
    </row>
    <row r="313" spans="2:65" s="11" customFormat="1" ht="22.9" customHeight="1">
      <c r="B313" s="111"/>
      <c r="D313" s="112" t="s">
        <v>74</v>
      </c>
      <c r="E313" s="121" t="s">
        <v>430</v>
      </c>
      <c r="F313" s="121" t="s">
        <v>431</v>
      </c>
      <c r="I313" s="114"/>
      <c r="J313" s="122">
        <f>BK313</f>
        <v>0</v>
      </c>
      <c r="L313" s="111"/>
      <c r="M313" s="116"/>
      <c r="P313" s="117">
        <f>P314</f>
        <v>0</v>
      </c>
      <c r="R313" s="117">
        <f>R314</f>
        <v>0</v>
      </c>
      <c r="T313" s="118">
        <f>T314</f>
        <v>0</v>
      </c>
      <c r="AR313" s="112" t="s">
        <v>154</v>
      </c>
      <c r="AT313" s="119" t="s">
        <v>74</v>
      </c>
      <c r="AU313" s="119" t="s">
        <v>80</v>
      </c>
      <c r="AY313" s="112" t="s">
        <v>116</v>
      </c>
      <c r="BK313" s="120">
        <f>BK314</f>
        <v>0</v>
      </c>
    </row>
    <row r="314" spans="2:65" s="1" customFormat="1" ht="16.5" customHeight="1">
      <c r="B314" s="33"/>
      <c r="C314" s="123" t="s">
        <v>432</v>
      </c>
      <c r="D314" s="123" t="s">
        <v>119</v>
      </c>
      <c r="E314" s="124" t="s">
        <v>433</v>
      </c>
      <c r="F314" s="125" t="s">
        <v>434</v>
      </c>
      <c r="G314" s="126" t="s">
        <v>435</v>
      </c>
      <c r="H314" s="127">
        <v>1</v>
      </c>
      <c r="I314" s="128"/>
      <c r="J314" s="129">
        <f>ROUND(I314*H314,2)</f>
        <v>0</v>
      </c>
      <c r="K314" s="125" t="s">
        <v>19</v>
      </c>
      <c r="L314" s="33"/>
      <c r="M314" s="130" t="s">
        <v>19</v>
      </c>
      <c r="N314" s="131" t="s">
        <v>46</v>
      </c>
      <c r="P314" s="132">
        <f>O314*H314</f>
        <v>0</v>
      </c>
      <c r="Q314" s="132">
        <v>0</v>
      </c>
      <c r="R314" s="132">
        <f>Q314*H314</f>
        <v>0</v>
      </c>
      <c r="S314" s="132">
        <v>0</v>
      </c>
      <c r="T314" s="133">
        <f>S314*H314</f>
        <v>0</v>
      </c>
      <c r="AR314" s="134" t="s">
        <v>436</v>
      </c>
      <c r="AT314" s="134" t="s">
        <v>119</v>
      </c>
      <c r="AU314" s="134" t="s">
        <v>82</v>
      </c>
      <c r="AY314" s="18" t="s">
        <v>116</v>
      </c>
      <c r="BE314" s="135">
        <f>IF(N314="základní",J314,0)</f>
        <v>0</v>
      </c>
      <c r="BF314" s="135">
        <f>IF(N314="snížená",J314,0)</f>
        <v>0</v>
      </c>
      <c r="BG314" s="135">
        <f>IF(N314="zákl. přenesená",J314,0)</f>
        <v>0</v>
      </c>
      <c r="BH314" s="135">
        <f>IF(N314="sníž. přenesená",J314,0)</f>
        <v>0</v>
      </c>
      <c r="BI314" s="135">
        <f>IF(N314="nulová",J314,0)</f>
        <v>0</v>
      </c>
      <c r="BJ314" s="18" t="s">
        <v>80</v>
      </c>
      <c r="BK314" s="135">
        <f>ROUND(I314*H314,2)</f>
        <v>0</v>
      </c>
      <c r="BL314" s="18" t="s">
        <v>436</v>
      </c>
      <c r="BM314" s="134" t="s">
        <v>437</v>
      </c>
    </row>
    <row r="315" spans="2:65" s="11" customFormat="1" ht="22.9" customHeight="1">
      <c r="B315" s="111"/>
      <c r="D315" s="112" t="s">
        <v>74</v>
      </c>
      <c r="E315" s="121" t="s">
        <v>438</v>
      </c>
      <c r="F315" s="121" t="s">
        <v>439</v>
      </c>
      <c r="I315" s="114"/>
      <c r="J315" s="122">
        <f>BK315</f>
        <v>0</v>
      </c>
      <c r="L315" s="111"/>
      <c r="M315" s="116"/>
      <c r="P315" s="117">
        <f>SUM(P316:P318)</f>
        <v>0</v>
      </c>
      <c r="R315" s="117">
        <f>SUM(R316:R318)</f>
        <v>0</v>
      </c>
      <c r="T315" s="118">
        <f>SUM(T316:T318)</f>
        <v>0</v>
      </c>
      <c r="AR315" s="112" t="s">
        <v>154</v>
      </c>
      <c r="AT315" s="119" t="s">
        <v>74</v>
      </c>
      <c r="AU315" s="119" t="s">
        <v>80</v>
      </c>
      <c r="AY315" s="112" t="s">
        <v>116</v>
      </c>
      <c r="BK315" s="120">
        <f>SUM(BK316:BK318)</f>
        <v>0</v>
      </c>
    </row>
    <row r="316" spans="2:65" s="1" customFormat="1" ht="16.5" customHeight="1">
      <c r="B316" s="33"/>
      <c r="C316" s="123" t="s">
        <v>440</v>
      </c>
      <c r="D316" s="123" t="s">
        <v>119</v>
      </c>
      <c r="E316" s="124" t="s">
        <v>441</v>
      </c>
      <c r="F316" s="125" t="s">
        <v>442</v>
      </c>
      <c r="G316" s="126" t="s">
        <v>404</v>
      </c>
      <c r="H316" s="127">
        <v>30</v>
      </c>
      <c r="I316" s="128"/>
      <c r="J316" s="129">
        <f>ROUND(I316*H316,2)</f>
        <v>0</v>
      </c>
      <c r="K316" s="125" t="s">
        <v>19</v>
      </c>
      <c r="L316" s="33"/>
      <c r="M316" s="130" t="s">
        <v>19</v>
      </c>
      <c r="N316" s="131" t="s">
        <v>46</v>
      </c>
      <c r="P316" s="132">
        <f>O316*H316</f>
        <v>0</v>
      </c>
      <c r="Q316" s="132">
        <v>0</v>
      </c>
      <c r="R316" s="132">
        <f>Q316*H316</f>
        <v>0</v>
      </c>
      <c r="S316" s="132">
        <v>0</v>
      </c>
      <c r="T316" s="133">
        <f>S316*H316</f>
        <v>0</v>
      </c>
      <c r="AR316" s="134" t="s">
        <v>436</v>
      </c>
      <c r="AT316" s="134" t="s">
        <v>119</v>
      </c>
      <c r="AU316" s="134" t="s">
        <v>82</v>
      </c>
      <c r="AY316" s="18" t="s">
        <v>116</v>
      </c>
      <c r="BE316" s="135">
        <f>IF(N316="základní",J316,0)</f>
        <v>0</v>
      </c>
      <c r="BF316" s="135">
        <f>IF(N316="snížená",J316,0)</f>
        <v>0</v>
      </c>
      <c r="BG316" s="135">
        <f>IF(N316="zákl. přenesená",J316,0)</f>
        <v>0</v>
      </c>
      <c r="BH316" s="135">
        <f>IF(N316="sníž. přenesená",J316,0)</f>
        <v>0</v>
      </c>
      <c r="BI316" s="135">
        <f>IF(N316="nulová",J316,0)</f>
        <v>0</v>
      </c>
      <c r="BJ316" s="18" t="s">
        <v>80</v>
      </c>
      <c r="BK316" s="135">
        <f>ROUND(I316*H316,2)</f>
        <v>0</v>
      </c>
      <c r="BL316" s="18" t="s">
        <v>436</v>
      </c>
      <c r="BM316" s="134" t="s">
        <v>443</v>
      </c>
    </row>
    <row r="317" spans="2:65" s="1" customFormat="1" ht="16.5" customHeight="1">
      <c r="B317" s="33"/>
      <c r="C317" s="123" t="s">
        <v>444</v>
      </c>
      <c r="D317" s="123" t="s">
        <v>119</v>
      </c>
      <c r="E317" s="124" t="s">
        <v>445</v>
      </c>
      <c r="F317" s="125" t="s">
        <v>446</v>
      </c>
      <c r="G317" s="126" t="s">
        <v>204</v>
      </c>
      <c r="H317" s="127">
        <v>15</v>
      </c>
      <c r="I317" s="128"/>
      <c r="J317" s="129">
        <f>ROUND(I317*H317,2)</f>
        <v>0</v>
      </c>
      <c r="K317" s="125" t="s">
        <v>19</v>
      </c>
      <c r="L317" s="33"/>
      <c r="M317" s="130" t="s">
        <v>19</v>
      </c>
      <c r="N317" s="131" t="s">
        <v>46</v>
      </c>
      <c r="P317" s="132">
        <f>O317*H317</f>
        <v>0</v>
      </c>
      <c r="Q317" s="132">
        <v>0</v>
      </c>
      <c r="R317" s="132">
        <f>Q317*H317</f>
        <v>0</v>
      </c>
      <c r="S317" s="132">
        <v>0</v>
      </c>
      <c r="T317" s="133">
        <f>S317*H317</f>
        <v>0</v>
      </c>
      <c r="AR317" s="134" t="s">
        <v>436</v>
      </c>
      <c r="AT317" s="134" t="s">
        <v>119</v>
      </c>
      <c r="AU317" s="134" t="s">
        <v>82</v>
      </c>
      <c r="AY317" s="18" t="s">
        <v>116</v>
      </c>
      <c r="BE317" s="135">
        <f>IF(N317="základní",J317,0)</f>
        <v>0</v>
      </c>
      <c r="BF317" s="135">
        <f>IF(N317="snížená",J317,0)</f>
        <v>0</v>
      </c>
      <c r="BG317" s="135">
        <f>IF(N317="zákl. přenesená",J317,0)</f>
        <v>0</v>
      </c>
      <c r="BH317" s="135">
        <f>IF(N317="sníž. přenesená",J317,0)</f>
        <v>0</v>
      </c>
      <c r="BI317" s="135">
        <f>IF(N317="nulová",J317,0)</f>
        <v>0</v>
      </c>
      <c r="BJ317" s="18" t="s">
        <v>80</v>
      </c>
      <c r="BK317" s="135">
        <f>ROUND(I317*H317,2)</f>
        <v>0</v>
      </c>
      <c r="BL317" s="18" t="s">
        <v>436</v>
      </c>
      <c r="BM317" s="134" t="s">
        <v>447</v>
      </c>
    </row>
    <row r="318" spans="2:65" s="1" customFormat="1" ht="16.5" customHeight="1">
      <c r="B318" s="33"/>
      <c r="C318" s="123" t="s">
        <v>448</v>
      </c>
      <c r="D318" s="123" t="s">
        <v>119</v>
      </c>
      <c r="E318" s="124" t="s">
        <v>449</v>
      </c>
      <c r="F318" s="125" t="s">
        <v>450</v>
      </c>
      <c r="G318" s="126" t="s">
        <v>435</v>
      </c>
      <c r="H318" s="127">
        <v>1</v>
      </c>
      <c r="I318" s="128"/>
      <c r="J318" s="129">
        <f>ROUND(I318*H318,2)</f>
        <v>0</v>
      </c>
      <c r="K318" s="125" t="s">
        <v>19</v>
      </c>
      <c r="L318" s="33"/>
      <c r="M318" s="178" t="s">
        <v>19</v>
      </c>
      <c r="N318" s="179" t="s">
        <v>46</v>
      </c>
      <c r="O318" s="180"/>
      <c r="P318" s="181">
        <f>O318*H318</f>
        <v>0</v>
      </c>
      <c r="Q318" s="181">
        <v>0</v>
      </c>
      <c r="R318" s="181">
        <f>Q318*H318</f>
        <v>0</v>
      </c>
      <c r="S318" s="181">
        <v>0</v>
      </c>
      <c r="T318" s="182">
        <f>S318*H318</f>
        <v>0</v>
      </c>
      <c r="AR318" s="134" t="s">
        <v>436</v>
      </c>
      <c r="AT318" s="134" t="s">
        <v>119</v>
      </c>
      <c r="AU318" s="134" t="s">
        <v>82</v>
      </c>
      <c r="AY318" s="18" t="s">
        <v>116</v>
      </c>
      <c r="BE318" s="135">
        <f>IF(N318="základní",J318,0)</f>
        <v>0</v>
      </c>
      <c r="BF318" s="135">
        <f>IF(N318="snížená",J318,0)</f>
        <v>0</v>
      </c>
      <c r="BG318" s="135">
        <f>IF(N318="zákl. přenesená",J318,0)</f>
        <v>0</v>
      </c>
      <c r="BH318" s="135">
        <f>IF(N318="sníž. přenesená",J318,0)</f>
        <v>0</v>
      </c>
      <c r="BI318" s="135">
        <f>IF(N318="nulová",J318,0)</f>
        <v>0</v>
      </c>
      <c r="BJ318" s="18" t="s">
        <v>80</v>
      </c>
      <c r="BK318" s="135">
        <f>ROUND(I318*H318,2)</f>
        <v>0</v>
      </c>
      <c r="BL318" s="18" t="s">
        <v>436</v>
      </c>
      <c r="BM318" s="134" t="s">
        <v>451</v>
      </c>
    </row>
    <row r="319" spans="2:65" s="1" customFormat="1" ht="6.95" customHeight="1">
      <c r="B319" s="41"/>
      <c r="C319" s="42"/>
      <c r="D319" s="42"/>
      <c r="E319" s="42"/>
      <c r="F319" s="42"/>
      <c r="G319" s="42"/>
      <c r="H319" s="42"/>
      <c r="I319" s="42"/>
      <c r="J319" s="42"/>
      <c r="K319" s="42"/>
      <c r="L319" s="33"/>
    </row>
  </sheetData>
  <sheetProtection algorithmName="SHA-512" hashValue="MV1L2eo7ILvvAidpV26giWwY2NkTDMmuCrnfolt+EVabzuUg7kT8ewYS3zg1exn5wwu/cJAwjKkGoyrYXWtKyg==" saltValue="o58ZTejdhXnV7kzfL4TDKJI4haUW/4u3o8ZfVnd5XYHHP0K3vgUH5XBwZ1iefl39RBkSC6VTN5oH16uBbJVNPQ==" spinCount="100000" sheet="1" objects="1" scenarios="1" formatColumns="0" formatRows="0" autoFilter="0"/>
  <autoFilter ref="C85:K318" xr:uid="{00000000-0009-0000-0000-000001000000}"/>
  <mergeCells count="6">
    <mergeCell ref="E78:H78"/>
    <mergeCell ref="L2:V2"/>
    <mergeCell ref="E7:H7"/>
    <mergeCell ref="E16:H16"/>
    <mergeCell ref="E25:H25"/>
    <mergeCell ref="E46:H46"/>
  </mergeCells>
  <hyperlinks>
    <hyperlink ref="F90" r:id="rId1" xr:uid="{00000000-0004-0000-0100-000000000000}"/>
    <hyperlink ref="F96" r:id="rId2" xr:uid="{00000000-0004-0000-0100-000001000000}"/>
    <hyperlink ref="F103" r:id="rId3" xr:uid="{00000000-0004-0000-0100-000002000000}"/>
    <hyperlink ref="F108" r:id="rId4" xr:uid="{00000000-0004-0000-0100-000003000000}"/>
    <hyperlink ref="F110" r:id="rId5" xr:uid="{00000000-0004-0000-0100-000004000000}"/>
    <hyperlink ref="F113" r:id="rId6" xr:uid="{00000000-0004-0000-0100-000005000000}"/>
    <hyperlink ref="F115" r:id="rId7" xr:uid="{00000000-0004-0000-0100-000006000000}"/>
    <hyperlink ref="F118" r:id="rId8" xr:uid="{00000000-0004-0000-0100-000007000000}"/>
    <hyperlink ref="F121" r:id="rId9" xr:uid="{00000000-0004-0000-0100-000008000000}"/>
    <hyperlink ref="F125" r:id="rId10" xr:uid="{00000000-0004-0000-0100-000009000000}"/>
    <hyperlink ref="F136" r:id="rId11" xr:uid="{00000000-0004-0000-0100-00000A000000}"/>
    <hyperlink ref="F144" r:id="rId12" xr:uid="{00000000-0004-0000-0100-00000B000000}"/>
    <hyperlink ref="F151" r:id="rId13" xr:uid="{00000000-0004-0000-0100-00000C000000}"/>
    <hyperlink ref="F158" r:id="rId14" xr:uid="{00000000-0004-0000-0100-00000D000000}"/>
    <hyperlink ref="F165" r:id="rId15" xr:uid="{00000000-0004-0000-0100-00000E000000}"/>
    <hyperlink ref="F175" r:id="rId16" xr:uid="{00000000-0004-0000-0100-00000F000000}"/>
    <hyperlink ref="F185" r:id="rId17" xr:uid="{00000000-0004-0000-0100-000010000000}"/>
    <hyperlink ref="F202" r:id="rId18" xr:uid="{00000000-0004-0000-0100-000011000000}"/>
    <hyperlink ref="F219" r:id="rId19" xr:uid="{00000000-0004-0000-0100-000012000000}"/>
    <hyperlink ref="F222" r:id="rId20" xr:uid="{00000000-0004-0000-0100-000013000000}"/>
    <hyperlink ref="F226" r:id="rId21" xr:uid="{00000000-0004-0000-0100-000014000000}"/>
    <hyperlink ref="F231" r:id="rId22" xr:uid="{00000000-0004-0000-0100-000015000000}"/>
    <hyperlink ref="F239" r:id="rId23" xr:uid="{00000000-0004-0000-0100-000016000000}"/>
    <hyperlink ref="F246" r:id="rId24" xr:uid="{00000000-0004-0000-0100-000017000000}"/>
    <hyperlink ref="F249" r:id="rId25" xr:uid="{00000000-0004-0000-0100-000018000000}"/>
    <hyperlink ref="F256" r:id="rId26" xr:uid="{00000000-0004-0000-0100-000019000000}"/>
    <hyperlink ref="F260" r:id="rId27" xr:uid="{00000000-0004-0000-0100-00001A000000}"/>
    <hyperlink ref="F264" r:id="rId28" xr:uid="{00000000-0004-0000-0100-00001B000000}"/>
    <hyperlink ref="F271" r:id="rId29" xr:uid="{00000000-0004-0000-0100-00001C000000}"/>
    <hyperlink ref="F282" r:id="rId30" xr:uid="{00000000-0004-0000-0100-00001D000000}"/>
    <hyperlink ref="F294" r:id="rId31" xr:uid="{00000000-0004-0000-0100-00001E000000}"/>
    <hyperlink ref="F301" r:id="rId32" xr:uid="{00000000-0004-0000-0100-00001F000000}"/>
    <hyperlink ref="F308" r:id="rId33" xr:uid="{00000000-0004-0000-0100-00002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163" zoomScale="110" zoomScaleNormal="110" workbookViewId="0"/>
  </sheetViews>
  <sheetFormatPr defaultRowHeight="11.25"/>
  <cols>
    <col min="1" max="1" width="8.33203125" style="183" customWidth="1"/>
    <col min="2" max="2" width="1.6640625" style="183" customWidth="1"/>
    <col min="3" max="4" width="5" style="183" customWidth="1"/>
    <col min="5" max="5" width="11.6640625" style="183" customWidth="1"/>
    <col min="6" max="6" width="9.1640625" style="183" customWidth="1"/>
    <col min="7" max="7" width="5" style="183" customWidth="1"/>
    <col min="8" max="8" width="77.83203125" style="183" customWidth="1"/>
    <col min="9" max="10" width="20" style="183" customWidth="1"/>
    <col min="11" max="11" width="1.6640625" style="183" customWidth="1"/>
  </cols>
  <sheetData>
    <row r="1" spans="2:11" customFormat="1" ht="37.5" customHeight="1"/>
    <row r="2" spans="2:11" customFormat="1" ht="7.5" customHeight="1">
      <c r="B2" s="184"/>
      <c r="C2" s="185"/>
      <c r="D2" s="185"/>
      <c r="E2" s="185"/>
      <c r="F2" s="185"/>
      <c r="G2" s="185"/>
      <c r="H2" s="185"/>
      <c r="I2" s="185"/>
      <c r="J2" s="185"/>
      <c r="K2" s="186"/>
    </row>
    <row r="3" spans="2:11" s="16" customFormat="1" ht="45" customHeight="1">
      <c r="B3" s="187"/>
      <c r="C3" s="309" t="s">
        <v>452</v>
      </c>
      <c r="D3" s="309"/>
      <c r="E3" s="309"/>
      <c r="F3" s="309"/>
      <c r="G3" s="309"/>
      <c r="H3" s="309"/>
      <c r="I3" s="309"/>
      <c r="J3" s="309"/>
      <c r="K3" s="188"/>
    </row>
    <row r="4" spans="2:11" customFormat="1" ht="25.5" customHeight="1">
      <c r="B4" s="189"/>
      <c r="C4" s="308" t="s">
        <v>453</v>
      </c>
      <c r="D4" s="308"/>
      <c r="E4" s="308"/>
      <c r="F4" s="308"/>
      <c r="G4" s="308"/>
      <c r="H4" s="308"/>
      <c r="I4" s="308"/>
      <c r="J4" s="308"/>
      <c r="K4" s="190"/>
    </row>
    <row r="5" spans="2:11" customFormat="1" ht="5.25" customHeight="1">
      <c r="B5" s="189"/>
      <c r="C5" s="191"/>
      <c r="D5" s="191"/>
      <c r="E5" s="191"/>
      <c r="F5" s="191"/>
      <c r="G5" s="191"/>
      <c r="H5" s="191"/>
      <c r="I5" s="191"/>
      <c r="J5" s="191"/>
      <c r="K5" s="190"/>
    </row>
    <row r="6" spans="2:11" customFormat="1" ht="15" customHeight="1">
      <c r="B6" s="189"/>
      <c r="C6" s="307" t="s">
        <v>454</v>
      </c>
      <c r="D6" s="307"/>
      <c r="E6" s="307"/>
      <c r="F6" s="307"/>
      <c r="G6" s="307"/>
      <c r="H6" s="307"/>
      <c r="I6" s="307"/>
      <c r="J6" s="307"/>
      <c r="K6" s="190"/>
    </row>
    <row r="7" spans="2:11" customFormat="1" ht="15" customHeight="1">
      <c r="B7" s="193"/>
      <c r="C7" s="307" t="s">
        <v>455</v>
      </c>
      <c r="D7" s="307"/>
      <c r="E7" s="307"/>
      <c r="F7" s="307"/>
      <c r="G7" s="307"/>
      <c r="H7" s="307"/>
      <c r="I7" s="307"/>
      <c r="J7" s="307"/>
      <c r="K7" s="190"/>
    </row>
    <row r="8" spans="2:11" customFormat="1" ht="12.75" customHeight="1">
      <c r="B8" s="193"/>
      <c r="C8" s="192"/>
      <c r="D8" s="192"/>
      <c r="E8" s="192"/>
      <c r="F8" s="192"/>
      <c r="G8" s="192"/>
      <c r="H8" s="192"/>
      <c r="I8" s="192"/>
      <c r="J8" s="192"/>
      <c r="K8" s="190"/>
    </row>
    <row r="9" spans="2:11" customFormat="1" ht="15" customHeight="1">
      <c r="B9" s="193"/>
      <c r="C9" s="307" t="s">
        <v>456</v>
      </c>
      <c r="D9" s="307"/>
      <c r="E9" s="307"/>
      <c r="F9" s="307"/>
      <c r="G9" s="307"/>
      <c r="H9" s="307"/>
      <c r="I9" s="307"/>
      <c r="J9" s="307"/>
      <c r="K9" s="190"/>
    </row>
    <row r="10" spans="2:11" customFormat="1" ht="15" customHeight="1">
      <c r="B10" s="193"/>
      <c r="C10" s="192"/>
      <c r="D10" s="307" t="s">
        <v>457</v>
      </c>
      <c r="E10" s="307"/>
      <c r="F10" s="307"/>
      <c r="G10" s="307"/>
      <c r="H10" s="307"/>
      <c r="I10" s="307"/>
      <c r="J10" s="307"/>
      <c r="K10" s="190"/>
    </row>
    <row r="11" spans="2:11" customFormat="1" ht="15" customHeight="1">
      <c r="B11" s="193"/>
      <c r="C11" s="194"/>
      <c r="D11" s="307" t="s">
        <v>458</v>
      </c>
      <c r="E11" s="307"/>
      <c r="F11" s="307"/>
      <c r="G11" s="307"/>
      <c r="H11" s="307"/>
      <c r="I11" s="307"/>
      <c r="J11" s="307"/>
      <c r="K11" s="190"/>
    </row>
    <row r="12" spans="2:11" customFormat="1" ht="15" customHeight="1">
      <c r="B12" s="193"/>
      <c r="C12" s="194"/>
      <c r="D12" s="192"/>
      <c r="E12" s="192"/>
      <c r="F12" s="192"/>
      <c r="G12" s="192"/>
      <c r="H12" s="192"/>
      <c r="I12" s="192"/>
      <c r="J12" s="192"/>
      <c r="K12" s="190"/>
    </row>
    <row r="13" spans="2:11" customFormat="1" ht="15" customHeight="1">
      <c r="B13" s="193"/>
      <c r="C13" s="194"/>
      <c r="D13" s="195" t="s">
        <v>459</v>
      </c>
      <c r="E13" s="192"/>
      <c r="F13" s="192"/>
      <c r="G13" s="192"/>
      <c r="H13" s="192"/>
      <c r="I13" s="192"/>
      <c r="J13" s="192"/>
      <c r="K13" s="190"/>
    </row>
    <row r="14" spans="2:11" customFormat="1" ht="12.75" customHeight="1">
      <c r="B14" s="193"/>
      <c r="C14" s="194"/>
      <c r="D14" s="194"/>
      <c r="E14" s="194"/>
      <c r="F14" s="194"/>
      <c r="G14" s="194"/>
      <c r="H14" s="194"/>
      <c r="I14" s="194"/>
      <c r="J14" s="194"/>
      <c r="K14" s="190"/>
    </row>
    <row r="15" spans="2:11" customFormat="1" ht="15" customHeight="1">
      <c r="B15" s="193"/>
      <c r="C15" s="194"/>
      <c r="D15" s="307" t="s">
        <v>460</v>
      </c>
      <c r="E15" s="307"/>
      <c r="F15" s="307"/>
      <c r="G15" s="307"/>
      <c r="H15" s="307"/>
      <c r="I15" s="307"/>
      <c r="J15" s="307"/>
      <c r="K15" s="190"/>
    </row>
    <row r="16" spans="2:11" customFormat="1" ht="15" customHeight="1">
      <c r="B16" s="193"/>
      <c r="C16" s="194"/>
      <c r="D16" s="307" t="s">
        <v>461</v>
      </c>
      <c r="E16" s="307"/>
      <c r="F16" s="307"/>
      <c r="G16" s="307"/>
      <c r="H16" s="307"/>
      <c r="I16" s="307"/>
      <c r="J16" s="307"/>
      <c r="K16" s="190"/>
    </row>
    <row r="17" spans="2:11" customFormat="1" ht="15" customHeight="1">
      <c r="B17" s="193"/>
      <c r="C17" s="194"/>
      <c r="D17" s="307" t="s">
        <v>462</v>
      </c>
      <c r="E17" s="307"/>
      <c r="F17" s="307"/>
      <c r="G17" s="307"/>
      <c r="H17" s="307"/>
      <c r="I17" s="307"/>
      <c r="J17" s="307"/>
      <c r="K17" s="190"/>
    </row>
    <row r="18" spans="2:11" customFormat="1" ht="15" customHeight="1">
      <c r="B18" s="193"/>
      <c r="C18" s="194"/>
      <c r="D18" s="194"/>
      <c r="E18" s="196" t="s">
        <v>79</v>
      </c>
      <c r="F18" s="307" t="s">
        <v>463</v>
      </c>
      <c r="G18" s="307"/>
      <c r="H18" s="307"/>
      <c r="I18" s="307"/>
      <c r="J18" s="307"/>
      <c r="K18" s="190"/>
    </row>
    <row r="19" spans="2:11" customFormat="1" ht="15" customHeight="1">
      <c r="B19" s="193"/>
      <c r="C19" s="194"/>
      <c r="D19" s="194"/>
      <c r="E19" s="196" t="s">
        <v>464</v>
      </c>
      <c r="F19" s="307" t="s">
        <v>465</v>
      </c>
      <c r="G19" s="307"/>
      <c r="H19" s="307"/>
      <c r="I19" s="307"/>
      <c r="J19" s="307"/>
      <c r="K19" s="190"/>
    </row>
    <row r="20" spans="2:11" customFormat="1" ht="15" customHeight="1">
      <c r="B20" s="193"/>
      <c r="C20" s="194"/>
      <c r="D20" s="194"/>
      <c r="E20" s="196" t="s">
        <v>466</v>
      </c>
      <c r="F20" s="307" t="s">
        <v>467</v>
      </c>
      <c r="G20" s="307"/>
      <c r="H20" s="307"/>
      <c r="I20" s="307"/>
      <c r="J20" s="307"/>
      <c r="K20" s="190"/>
    </row>
    <row r="21" spans="2:11" customFormat="1" ht="15" customHeight="1">
      <c r="B21" s="193"/>
      <c r="C21" s="194"/>
      <c r="D21" s="194"/>
      <c r="E21" s="196" t="s">
        <v>468</v>
      </c>
      <c r="F21" s="307" t="s">
        <v>469</v>
      </c>
      <c r="G21" s="307"/>
      <c r="H21" s="307"/>
      <c r="I21" s="307"/>
      <c r="J21" s="307"/>
      <c r="K21" s="190"/>
    </row>
    <row r="22" spans="2:11" customFormat="1" ht="15" customHeight="1">
      <c r="B22" s="193"/>
      <c r="C22" s="194"/>
      <c r="D22" s="194"/>
      <c r="E22" s="196" t="s">
        <v>470</v>
      </c>
      <c r="F22" s="307" t="s">
        <v>471</v>
      </c>
      <c r="G22" s="307"/>
      <c r="H22" s="307"/>
      <c r="I22" s="307"/>
      <c r="J22" s="307"/>
      <c r="K22" s="190"/>
    </row>
    <row r="23" spans="2:11" customFormat="1" ht="15" customHeight="1">
      <c r="B23" s="193"/>
      <c r="C23" s="194"/>
      <c r="D23" s="194"/>
      <c r="E23" s="196" t="s">
        <v>472</v>
      </c>
      <c r="F23" s="307" t="s">
        <v>473</v>
      </c>
      <c r="G23" s="307"/>
      <c r="H23" s="307"/>
      <c r="I23" s="307"/>
      <c r="J23" s="307"/>
      <c r="K23" s="190"/>
    </row>
    <row r="24" spans="2:11" customFormat="1" ht="12.75" customHeight="1">
      <c r="B24" s="193"/>
      <c r="C24" s="194"/>
      <c r="D24" s="194"/>
      <c r="E24" s="194"/>
      <c r="F24" s="194"/>
      <c r="G24" s="194"/>
      <c r="H24" s="194"/>
      <c r="I24" s="194"/>
      <c r="J24" s="194"/>
      <c r="K24" s="190"/>
    </row>
    <row r="25" spans="2:11" customFormat="1" ht="15" customHeight="1">
      <c r="B25" s="193"/>
      <c r="C25" s="307" t="s">
        <v>474</v>
      </c>
      <c r="D25" s="307"/>
      <c r="E25" s="307"/>
      <c r="F25" s="307"/>
      <c r="G25" s="307"/>
      <c r="H25" s="307"/>
      <c r="I25" s="307"/>
      <c r="J25" s="307"/>
      <c r="K25" s="190"/>
    </row>
    <row r="26" spans="2:11" customFormat="1" ht="15" customHeight="1">
      <c r="B26" s="193"/>
      <c r="C26" s="307" t="s">
        <v>475</v>
      </c>
      <c r="D26" s="307"/>
      <c r="E26" s="307"/>
      <c r="F26" s="307"/>
      <c r="G26" s="307"/>
      <c r="H26" s="307"/>
      <c r="I26" s="307"/>
      <c r="J26" s="307"/>
      <c r="K26" s="190"/>
    </row>
    <row r="27" spans="2:11" customFormat="1" ht="15" customHeight="1">
      <c r="B27" s="193"/>
      <c r="C27" s="192"/>
      <c r="D27" s="307" t="s">
        <v>476</v>
      </c>
      <c r="E27" s="307"/>
      <c r="F27" s="307"/>
      <c r="G27" s="307"/>
      <c r="H27" s="307"/>
      <c r="I27" s="307"/>
      <c r="J27" s="307"/>
      <c r="K27" s="190"/>
    </row>
    <row r="28" spans="2:11" customFormat="1" ht="15" customHeight="1">
      <c r="B28" s="193"/>
      <c r="C28" s="194"/>
      <c r="D28" s="307" t="s">
        <v>477</v>
      </c>
      <c r="E28" s="307"/>
      <c r="F28" s="307"/>
      <c r="G28" s="307"/>
      <c r="H28" s="307"/>
      <c r="I28" s="307"/>
      <c r="J28" s="307"/>
      <c r="K28" s="190"/>
    </row>
    <row r="29" spans="2:11" customFormat="1" ht="12.75" customHeight="1">
      <c r="B29" s="193"/>
      <c r="C29" s="194"/>
      <c r="D29" s="194"/>
      <c r="E29" s="194"/>
      <c r="F29" s="194"/>
      <c r="G29" s="194"/>
      <c r="H29" s="194"/>
      <c r="I29" s="194"/>
      <c r="J29" s="194"/>
      <c r="K29" s="190"/>
    </row>
    <row r="30" spans="2:11" customFormat="1" ht="15" customHeight="1">
      <c r="B30" s="193"/>
      <c r="C30" s="194"/>
      <c r="D30" s="307" t="s">
        <v>478</v>
      </c>
      <c r="E30" s="307"/>
      <c r="F30" s="307"/>
      <c r="G30" s="307"/>
      <c r="H30" s="307"/>
      <c r="I30" s="307"/>
      <c r="J30" s="307"/>
      <c r="K30" s="190"/>
    </row>
    <row r="31" spans="2:11" customFormat="1" ht="15" customHeight="1">
      <c r="B31" s="193"/>
      <c r="C31" s="194"/>
      <c r="D31" s="307" t="s">
        <v>479</v>
      </c>
      <c r="E31" s="307"/>
      <c r="F31" s="307"/>
      <c r="G31" s="307"/>
      <c r="H31" s="307"/>
      <c r="I31" s="307"/>
      <c r="J31" s="307"/>
      <c r="K31" s="190"/>
    </row>
    <row r="32" spans="2:11" customFormat="1" ht="12.75" customHeight="1">
      <c r="B32" s="193"/>
      <c r="C32" s="194"/>
      <c r="D32" s="194"/>
      <c r="E32" s="194"/>
      <c r="F32" s="194"/>
      <c r="G32" s="194"/>
      <c r="H32" s="194"/>
      <c r="I32" s="194"/>
      <c r="J32" s="194"/>
      <c r="K32" s="190"/>
    </row>
    <row r="33" spans="2:11" customFormat="1" ht="15" customHeight="1">
      <c r="B33" s="193"/>
      <c r="C33" s="194"/>
      <c r="D33" s="307" t="s">
        <v>480</v>
      </c>
      <c r="E33" s="307"/>
      <c r="F33" s="307"/>
      <c r="G33" s="307"/>
      <c r="H33" s="307"/>
      <c r="I33" s="307"/>
      <c r="J33" s="307"/>
      <c r="K33" s="190"/>
    </row>
    <row r="34" spans="2:11" customFormat="1" ht="15" customHeight="1">
      <c r="B34" s="193"/>
      <c r="C34" s="194"/>
      <c r="D34" s="307" t="s">
        <v>481</v>
      </c>
      <c r="E34" s="307"/>
      <c r="F34" s="307"/>
      <c r="G34" s="307"/>
      <c r="H34" s="307"/>
      <c r="I34" s="307"/>
      <c r="J34" s="307"/>
      <c r="K34" s="190"/>
    </row>
    <row r="35" spans="2:11" customFormat="1" ht="15" customHeight="1">
      <c r="B35" s="193"/>
      <c r="C35" s="194"/>
      <c r="D35" s="307" t="s">
        <v>482</v>
      </c>
      <c r="E35" s="307"/>
      <c r="F35" s="307"/>
      <c r="G35" s="307"/>
      <c r="H35" s="307"/>
      <c r="I35" s="307"/>
      <c r="J35" s="307"/>
      <c r="K35" s="190"/>
    </row>
    <row r="36" spans="2:11" customFormat="1" ht="15" customHeight="1">
      <c r="B36" s="193"/>
      <c r="C36" s="194"/>
      <c r="D36" s="192"/>
      <c r="E36" s="195" t="s">
        <v>102</v>
      </c>
      <c r="F36" s="192"/>
      <c r="G36" s="307" t="s">
        <v>483</v>
      </c>
      <c r="H36" s="307"/>
      <c r="I36" s="307"/>
      <c r="J36" s="307"/>
      <c r="K36" s="190"/>
    </row>
    <row r="37" spans="2:11" customFormat="1" ht="30.75" customHeight="1">
      <c r="B37" s="193"/>
      <c r="C37" s="194"/>
      <c r="D37" s="192"/>
      <c r="E37" s="195" t="s">
        <v>484</v>
      </c>
      <c r="F37" s="192"/>
      <c r="G37" s="307" t="s">
        <v>485</v>
      </c>
      <c r="H37" s="307"/>
      <c r="I37" s="307"/>
      <c r="J37" s="307"/>
      <c r="K37" s="190"/>
    </row>
    <row r="38" spans="2:11" customFormat="1" ht="15" customHeight="1">
      <c r="B38" s="193"/>
      <c r="C38" s="194"/>
      <c r="D38" s="192"/>
      <c r="E38" s="195" t="s">
        <v>56</v>
      </c>
      <c r="F38" s="192"/>
      <c r="G38" s="307" t="s">
        <v>486</v>
      </c>
      <c r="H38" s="307"/>
      <c r="I38" s="307"/>
      <c r="J38" s="307"/>
      <c r="K38" s="190"/>
    </row>
    <row r="39" spans="2:11" customFormat="1" ht="15" customHeight="1">
      <c r="B39" s="193"/>
      <c r="C39" s="194"/>
      <c r="D39" s="192"/>
      <c r="E39" s="195" t="s">
        <v>57</v>
      </c>
      <c r="F39" s="192"/>
      <c r="G39" s="307" t="s">
        <v>487</v>
      </c>
      <c r="H39" s="307"/>
      <c r="I39" s="307"/>
      <c r="J39" s="307"/>
      <c r="K39" s="190"/>
    </row>
    <row r="40" spans="2:11" customFormat="1" ht="15" customHeight="1">
      <c r="B40" s="193"/>
      <c r="C40" s="194"/>
      <c r="D40" s="192"/>
      <c r="E40" s="195" t="s">
        <v>103</v>
      </c>
      <c r="F40" s="192"/>
      <c r="G40" s="307" t="s">
        <v>488</v>
      </c>
      <c r="H40" s="307"/>
      <c r="I40" s="307"/>
      <c r="J40" s="307"/>
      <c r="K40" s="190"/>
    </row>
    <row r="41" spans="2:11" customFormat="1" ht="15" customHeight="1">
      <c r="B41" s="193"/>
      <c r="C41" s="194"/>
      <c r="D41" s="192"/>
      <c r="E41" s="195" t="s">
        <v>104</v>
      </c>
      <c r="F41" s="192"/>
      <c r="G41" s="307" t="s">
        <v>489</v>
      </c>
      <c r="H41" s="307"/>
      <c r="I41" s="307"/>
      <c r="J41" s="307"/>
      <c r="K41" s="190"/>
    </row>
    <row r="42" spans="2:11" customFormat="1" ht="15" customHeight="1">
      <c r="B42" s="193"/>
      <c r="C42" s="194"/>
      <c r="D42" s="192"/>
      <c r="E42" s="195" t="s">
        <v>490</v>
      </c>
      <c r="F42" s="192"/>
      <c r="G42" s="307" t="s">
        <v>491</v>
      </c>
      <c r="H42" s="307"/>
      <c r="I42" s="307"/>
      <c r="J42" s="307"/>
      <c r="K42" s="190"/>
    </row>
    <row r="43" spans="2:11" customFormat="1" ht="15" customHeight="1">
      <c r="B43" s="193"/>
      <c r="C43" s="194"/>
      <c r="D43" s="192"/>
      <c r="E43" s="195"/>
      <c r="F43" s="192"/>
      <c r="G43" s="307" t="s">
        <v>492</v>
      </c>
      <c r="H43" s="307"/>
      <c r="I43" s="307"/>
      <c r="J43" s="307"/>
      <c r="K43" s="190"/>
    </row>
    <row r="44" spans="2:11" customFormat="1" ht="15" customHeight="1">
      <c r="B44" s="193"/>
      <c r="C44" s="194"/>
      <c r="D44" s="192"/>
      <c r="E44" s="195" t="s">
        <v>493</v>
      </c>
      <c r="F44" s="192"/>
      <c r="G44" s="307" t="s">
        <v>494</v>
      </c>
      <c r="H44" s="307"/>
      <c r="I44" s="307"/>
      <c r="J44" s="307"/>
      <c r="K44" s="190"/>
    </row>
    <row r="45" spans="2:11" customFormat="1" ht="15" customHeight="1">
      <c r="B45" s="193"/>
      <c r="C45" s="194"/>
      <c r="D45" s="192"/>
      <c r="E45" s="195" t="s">
        <v>106</v>
      </c>
      <c r="F45" s="192"/>
      <c r="G45" s="307" t="s">
        <v>495</v>
      </c>
      <c r="H45" s="307"/>
      <c r="I45" s="307"/>
      <c r="J45" s="307"/>
      <c r="K45" s="190"/>
    </row>
    <row r="46" spans="2:11" customFormat="1" ht="12.75" customHeight="1">
      <c r="B46" s="193"/>
      <c r="C46" s="194"/>
      <c r="D46" s="192"/>
      <c r="E46" s="192"/>
      <c r="F46" s="192"/>
      <c r="G46" s="192"/>
      <c r="H46" s="192"/>
      <c r="I46" s="192"/>
      <c r="J46" s="192"/>
      <c r="K46" s="190"/>
    </row>
    <row r="47" spans="2:11" customFormat="1" ht="15" customHeight="1">
      <c r="B47" s="193"/>
      <c r="C47" s="194"/>
      <c r="D47" s="307" t="s">
        <v>496</v>
      </c>
      <c r="E47" s="307"/>
      <c r="F47" s="307"/>
      <c r="G47" s="307"/>
      <c r="H47" s="307"/>
      <c r="I47" s="307"/>
      <c r="J47" s="307"/>
      <c r="K47" s="190"/>
    </row>
    <row r="48" spans="2:11" customFormat="1" ht="15" customHeight="1">
      <c r="B48" s="193"/>
      <c r="C48" s="194"/>
      <c r="D48" s="194"/>
      <c r="E48" s="307" t="s">
        <v>497</v>
      </c>
      <c r="F48" s="307"/>
      <c r="G48" s="307"/>
      <c r="H48" s="307"/>
      <c r="I48" s="307"/>
      <c r="J48" s="307"/>
      <c r="K48" s="190"/>
    </row>
    <row r="49" spans="2:11" customFormat="1" ht="15" customHeight="1">
      <c r="B49" s="193"/>
      <c r="C49" s="194"/>
      <c r="D49" s="194"/>
      <c r="E49" s="307" t="s">
        <v>498</v>
      </c>
      <c r="F49" s="307"/>
      <c r="G49" s="307"/>
      <c r="H49" s="307"/>
      <c r="I49" s="307"/>
      <c r="J49" s="307"/>
      <c r="K49" s="190"/>
    </row>
    <row r="50" spans="2:11" customFormat="1" ht="15" customHeight="1">
      <c r="B50" s="193"/>
      <c r="C50" s="194"/>
      <c r="D50" s="194"/>
      <c r="E50" s="307" t="s">
        <v>499</v>
      </c>
      <c r="F50" s="307"/>
      <c r="G50" s="307"/>
      <c r="H50" s="307"/>
      <c r="I50" s="307"/>
      <c r="J50" s="307"/>
      <c r="K50" s="190"/>
    </row>
    <row r="51" spans="2:11" customFormat="1" ht="15" customHeight="1">
      <c r="B51" s="193"/>
      <c r="C51" s="194"/>
      <c r="D51" s="307" t="s">
        <v>500</v>
      </c>
      <c r="E51" s="307"/>
      <c r="F51" s="307"/>
      <c r="G51" s="307"/>
      <c r="H51" s="307"/>
      <c r="I51" s="307"/>
      <c r="J51" s="307"/>
      <c r="K51" s="190"/>
    </row>
    <row r="52" spans="2:11" customFormat="1" ht="25.5" customHeight="1">
      <c r="B52" s="189"/>
      <c r="C52" s="308" t="s">
        <v>501</v>
      </c>
      <c r="D52" s="308"/>
      <c r="E52" s="308"/>
      <c r="F52" s="308"/>
      <c r="G52" s="308"/>
      <c r="H52" s="308"/>
      <c r="I52" s="308"/>
      <c r="J52" s="308"/>
      <c r="K52" s="190"/>
    </row>
    <row r="53" spans="2:11" customFormat="1" ht="5.25" customHeight="1">
      <c r="B53" s="189"/>
      <c r="C53" s="191"/>
      <c r="D53" s="191"/>
      <c r="E53" s="191"/>
      <c r="F53" s="191"/>
      <c r="G53" s="191"/>
      <c r="H53" s="191"/>
      <c r="I53" s="191"/>
      <c r="J53" s="191"/>
      <c r="K53" s="190"/>
    </row>
    <row r="54" spans="2:11" customFormat="1" ht="15" customHeight="1">
      <c r="B54" s="189"/>
      <c r="C54" s="307" t="s">
        <v>502</v>
      </c>
      <c r="D54" s="307"/>
      <c r="E54" s="307"/>
      <c r="F54" s="307"/>
      <c r="G54" s="307"/>
      <c r="H54" s="307"/>
      <c r="I54" s="307"/>
      <c r="J54" s="307"/>
      <c r="K54" s="190"/>
    </row>
    <row r="55" spans="2:11" customFormat="1" ht="15" customHeight="1">
      <c r="B55" s="189"/>
      <c r="C55" s="307" t="s">
        <v>503</v>
      </c>
      <c r="D55" s="307"/>
      <c r="E55" s="307"/>
      <c r="F55" s="307"/>
      <c r="G55" s="307"/>
      <c r="H55" s="307"/>
      <c r="I55" s="307"/>
      <c r="J55" s="307"/>
      <c r="K55" s="190"/>
    </row>
    <row r="56" spans="2:11" customFormat="1" ht="12.75" customHeight="1">
      <c r="B56" s="189"/>
      <c r="C56" s="192"/>
      <c r="D56" s="192"/>
      <c r="E56" s="192"/>
      <c r="F56" s="192"/>
      <c r="G56" s="192"/>
      <c r="H56" s="192"/>
      <c r="I56" s="192"/>
      <c r="J56" s="192"/>
      <c r="K56" s="190"/>
    </row>
    <row r="57" spans="2:11" customFormat="1" ht="15" customHeight="1">
      <c r="B57" s="189"/>
      <c r="C57" s="307" t="s">
        <v>504</v>
      </c>
      <c r="D57" s="307"/>
      <c r="E57" s="307"/>
      <c r="F57" s="307"/>
      <c r="G57" s="307"/>
      <c r="H57" s="307"/>
      <c r="I57" s="307"/>
      <c r="J57" s="307"/>
      <c r="K57" s="190"/>
    </row>
    <row r="58" spans="2:11" customFormat="1" ht="15" customHeight="1">
      <c r="B58" s="189"/>
      <c r="C58" s="194"/>
      <c r="D58" s="307" t="s">
        <v>505</v>
      </c>
      <c r="E58" s="307"/>
      <c r="F58" s="307"/>
      <c r="G58" s="307"/>
      <c r="H58" s="307"/>
      <c r="I58" s="307"/>
      <c r="J58" s="307"/>
      <c r="K58" s="190"/>
    </row>
    <row r="59" spans="2:11" customFormat="1" ht="15" customHeight="1">
      <c r="B59" s="189"/>
      <c r="C59" s="194"/>
      <c r="D59" s="307" t="s">
        <v>506</v>
      </c>
      <c r="E59" s="307"/>
      <c r="F59" s="307"/>
      <c r="G59" s="307"/>
      <c r="H59" s="307"/>
      <c r="I59" s="307"/>
      <c r="J59" s="307"/>
      <c r="K59" s="190"/>
    </row>
    <row r="60" spans="2:11" customFormat="1" ht="15" customHeight="1">
      <c r="B60" s="189"/>
      <c r="C60" s="194"/>
      <c r="D60" s="307" t="s">
        <v>507</v>
      </c>
      <c r="E60" s="307"/>
      <c r="F60" s="307"/>
      <c r="G60" s="307"/>
      <c r="H60" s="307"/>
      <c r="I60" s="307"/>
      <c r="J60" s="307"/>
      <c r="K60" s="190"/>
    </row>
    <row r="61" spans="2:11" customFormat="1" ht="15" customHeight="1">
      <c r="B61" s="189"/>
      <c r="C61" s="194"/>
      <c r="D61" s="307" t="s">
        <v>508</v>
      </c>
      <c r="E61" s="307"/>
      <c r="F61" s="307"/>
      <c r="G61" s="307"/>
      <c r="H61" s="307"/>
      <c r="I61" s="307"/>
      <c r="J61" s="307"/>
      <c r="K61" s="190"/>
    </row>
    <row r="62" spans="2:11" customFormat="1" ht="15" customHeight="1">
      <c r="B62" s="189"/>
      <c r="C62" s="194"/>
      <c r="D62" s="310" t="s">
        <v>509</v>
      </c>
      <c r="E62" s="310"/>
      <c r="F62" s="310"/>
      <c r="G62" s="310"/>
      <c r="H62" s="310"/>
      <c r="I62" s="310"/>
      <c r="J62" s="310"/>
      <c r="K62" s="190"/>
    </row>
    <row r="63" spans="2:11" customFormat="1" ht="15" customHeight="1">
      <c r="B63" s="189"/>
      <c r="C63" s="194"/>
      <c r="D63" s="307" t="s">
        <v>510</v>
      </c>
      <c r="E63" s="307"/>
      <c r="F63" s="307"/>
      <c r="G63" s="307"/>
      <c r="H63" s="307"/>
      <c r="I63" s="307"/>
      <c r="J63" s="307"/>
      <c r="K63" s="190"/>
    </row>
    <row r="64" spans="2:11" customFormat="1" ht="12.75" customHeight="1">
      <c r="B64" s="189"/>
      <c r="C64" s="194"/>
      <c r="D64" s="194"/>
      <c r="E64" s="197"/>
      <c r="F64" s="194"/>
      <c r="G64" s="194"/>
      <c r="H64" s="194"/>
      <c r="I64" s="194"/>
      <c r="J64" s="194"/>
      <c r="K64" s="190"/>
    </row>
    <row r="65" spans="2:11" customFormat="1" ht="15" customHeight="1">
      <c r="B65" s="189"/>
      <c r="C65" s="194"/>
      <c r="D65" s="307" t="s">
        <v>511</v>
      </c>
      <c r="E65" s="307"/>
      <c r="F65" s="307"/>
      <c r="G65" s="307"/>
      <c r="H65" s="307"/>
      <c r="I65" s="307"/>
      <c r="J65" s="307"/>
      <c r="K65" s="190"/>
    </row>
    <row r="66" spans="2:11" customFormat="1" ht="15" customHeight="1">
      <c r="B66" s="189"/>
      <c r="C66" s="194"/>
      <c r="D66" s="310" t="s">
        <v>512</v>
      </c>
      <c r="E66" s="310"/>
      <c r="F66" s="310"/>
      <c r="G66" s="310"/>
      <c r="H66" s="310"/>
      <c r="I66" s="310"/>
      <c r="J66" s="310"/>
      <c r="K66" s="190"/>
    </row>
    <row r="67" spans="2:11" customFormat="1" ht="15" customHeight="1">
      <c r="B67" s="189"/>
      <c r="C67" s="194"/>
      <c r="D67" s="307" t="s">
        <v>513</v>
      </c>
      <c r="E67" s="307"/>
      <c r="F67" s="307"/>
      <c r="G67" s="307"/>
      <c r="H67" s="307"/>
      <c r="I67" s="307"/>
      <c r="J67" s="307"/>
      <c r="K67" s="190"/>
    </row>
    <row r="68" spans="2:11" customFormat="1" ht="15" customHeight="1">
      <c r="B68" s="189"/>
      <c r="C68" s="194"/>
      <c r="D68" s="307" t="s">
        <v>514</v>
      </c>
      <c r="E68" s="307"/>
      <c r="F68" s="307"/>
      <c r="G68" s="307"/>
      <c r="H68" s="307"/>
      <c r="I68" s="307"/>
      <c r="J68" s="307"/>
      <c r="K68" s="190"/>
    </row>
    <row r="69" spans="2:11" customFormat="1" ht="15" customHeight="1">
      <c r="B69" s="189"/>
      <c r="C69" s="194"/>
      <c r="D69" s="307" t="s">
        <v>515</v>
      </c>
      <c r="E69" s="307"/>
      <c r="F69" s="307"/>
      <c r="G69" s="307"/>
      <c r="H69" s="307"/>
      <c r="I69" s="307"/>
      <c r="J69" s="307"/>
      <c r="K69" s="190"/>
    </row>
    <row r="70" spans="2:11" customFormat="1" ht="15" customHeight="1">
      <c r="B70" s="189"/>
      <c r="C70" s="194"/>
      <c r="D70" s="307" t="s">
        <v>516</v>
      </c>
      <c r="E70" s="307"/>
      <c r="F70" s="307"/>
      <c r="G70" s="307"/>
      <c r="H70" s="307"/>
      <c r="I70" s="307"/>
      <c r="J70" s="307"/>
      <c r="K70" s="190"/>
    </row>
    <row r="71" spans="2:11" customFormat="1" ht="12.75" customHeight="1">
      <c r="B71" s="198"/>
      <c r="C71" s="199"/>
      <c r="D71" s="199"/>
      <c r="E71" s="199"/>
      <c r="F71" s="199"/>
      <c r="G71" s="199"/>
      <c r="H71" s="199"/>
      <c r="I71" s="199"/>
      <c r="J71" s="199"/>
      <c r="K71" s="200"/>
    </row>
    <row r="72" spans="2:11" customFormat="1" ht="18.75" customHeight="1">
      <c r="B72" s="201"/>
      <c r="C72" s="201"/>
      <c r="D72" s="201"/>
      <c r="E72" s="201"/>
      <c r="F72" s="201"/>
      <c r="G72" s="201"/>
      <c r="H72" s="201"/>
      <c r="I72" s="201"/>
      <c r="J72" s="201"/>
      <c r="K72" s="202"/>
    </row>
    <row r="73" spans="2:11" customFormat="1" ht="18.75" customHeight="1">
      <c r="B73" s="202"/>
      <c r="C73" s="202"/>
      <c r="D73" s="202"/>
      <c r="E73" s="202"/>
      <c r="F73" s="202"/>
      <c r="G73" s="202"/>
      <c r="H73" s="202"/>
      <c r="I73" s="202"/>
      <c r="J73" s="202"/>
      <c r="K73" s="202"/>
    </row>
    <row r="74" spans="2:11" customFormat="1" ht="7.5" customHeight="1">
      <c r="B74" s="203"/>
      <c r="C74" s="204"/>
      <c r="D74" s="204"/>
      <c r="E74" s="204"/>
      <c r="F74" s="204"/>
      <c r="G74" s="204"/>
      <c r="H74" s="204"/>
      <c r="I74" s="204"/>
      <c r="J74" s="204"/>
      <c r="K74" s="205"/>
    </row>
    <row r="75" spans="2:11" customFormat="1" ht="45" customHeight="1">
      <c r="B75" s="206"/>
      <c r="C75" s="311" t="s">
        <v>517</v>
      </c>
      <c r="D75" s="311"/>
      <c r="E75" s="311"/>
      <c r="F75" s="311"/>
      <c r="G75" s="311"/>
      <c r="H75" s="311"/>
      <c r="I75" s="311"/>
      <c r="J75" s="311"/>
      <c r="K75" s="207"/>
    </row>
    <row r="76" spans="2:11" customFormat="1" ht="17.25" customHeight="1">
      <c r="B76" s="206"/>
      <c r="C76" s="208" t="s">
        <v>518</v>
      </c>
      <c r="D76" s="208"/>
      <c r="E76" s="208"/>
      <c r="F76" s="208" t="s">
        <v>519</v>
      </c>
      <c r="G76" s="209"/>
      <c r="H76" s="208" t="s">
        <v>57</v>
      </c>
      <c r="I76" s="208" t="s">
        <v>60</v>
      </c>
      <c r="J76" s="208" t="s">
        <v>520</v>
      </c>
      <c r="K76" s="207"/>
    </row>
    <row r="77" spans="2:11" customFormat="1" ht="17.25" customHeight="1">
      <c r="B77" s="206"/>
      <c r="C77" s="210" t="s">
        <v>521</v>
      </c>
      <c r="D77" s="210"/>
      <c r="E77" s="210"/>
      <c r="F77" s="211" t="s">
        <v>522</v>
      </c>
      <c r="G77" s="212"/>
      <c r="H77" s="210"/>
      <c r="I77" s="210"/>
      <c r="J77" s="210" t="s">
        <v>523</v>
      </c>
      <c r="K77" s="207"/>
    </row>
    <row r="78" spans="2:11" customFormat="1" ht="5.25" customHeight="1">
      <c r="B78" s="206"/>
      <c r="C78" s="213"/>
      <c r="D78" s="213"/>
      <c r="E78" s="213"/>
      <c r="F78" s="213"/>
      <c r="G78" s="214"/>
      <c r="H78" s="213"/>
      <c r="I78" s="213"/>
      <c r="J78" s="213"/>
      <c r="K78" s="207"/>
    </row>
    <row r="79" spans="2:11" customFormat="1" ht="15" customHeight="1">
      <c r="B79" s="206"/>
      <c r="C79" s="195" t="s">
        <v>56</v>
      </c>
      <c r="D79" s="215"/>
      <c r="E79" s="215"/>
      <c r="F79" s="216" t="s">
        <v>524</v>
      </c>
      <c r="G79" s="217"/>
      <c r="H79" s="195" t="s">
        <v>525</v>
      </c>
      <c r="I79" s="195" t="s">
        <v>526</v>
      </c>
      <c r="J79" s="195">
        <v>20</v>
      </c>
      <c r="K79" s="207"/>
    </row>
    <row r="80" spans="2:11" customFormat="1" ht="15" customHeight="1">
      <c r="B80" s="206"/>
      <c r="C80" s="195" t="s">
        <v>527</v>
      </c>
      <c r="D80" s="195"/>
      <c r="E80" s="195"/>
      <c r="F80" s="216" t="s">
        <v>524</v>
      </c>
      <c r="G80" s="217"/>
      <c r="H80" s="195" t="s">
        <v>528</v>
      </c>
      <c r="I80" s="195" t="s">
        <v>526</v>
      </c>
      <c r="J80" s="195">
        <v>120</v>
      </c>
      <c r="K80" s="207"/>
    </row>
    <row r="81" spans="2:11" customFormat="1" ht="15" customHeight="1">
      <c r="B81" s="218"/>
      <c r="C81" s="195" t="s">
        <v>529</v>
      </c>
      <c r="D81" s="195"/>
      <c r="E81" s="195"/>
      <c r="F81" s="216" t="s">
        <v>530</v>
      </c>
      <c r="G81" s="217"/>
      <c r="H81" s="195" t="s">
        <v>531</v>
      </c>
      <c r="I81" s="195" t="s">
        <v>526</v>
      </c>
      <c r="J81" s="195">
        <v>50</v>
      </c>
      <c r="K81" s="207"/>
    </row>
    <row r="82" spans="2:11" customFormat="1" ht="15" customHeight="1">
      <c r="B82" s="218"/>
      <c r="C82" s="195" t="s">
        <v>532</v>
      </c>
      <c r="D82" s="195"/>
      <c r="E82" s="195"/>
      <c r="F82" s="216" t="s">
        <v>524</v>
      </c>
      <c r="G82" s="217"/>
      <c r="H82" s="195" t="s">
        <v>533</v>
      </c>
      <c r="I82" s="195" t="s">
        <v>534</v>
      </c>
      <c r="J82" s="195"/>
      <c r="K82" s="207"/>
    </row>
    <row r="83" spans="2:11" customFormat="1" ht="15" customHeight="1">
      <c r="B83" s="218"/>
      <c r="C83" s="195" t="s">
        <v>535</v>
      </c>
      <c r="D83" s="195"/>
      <c r="E83" s="195"/>
      <c r="F83" s="216" t="s">
        <v>530</v>
      </c>
      <c r="G83" s="195"/>
      <c r="H83" s="195" t="s">
        <v>536</v>
      </c>
      <c r="I83" s="195" t="s">
        <v>526</v>
      </c>
      <c r="J83" s="195">
        <v>15</v>
      </c>
      <c r="K83" s="207"/>
    </row>
    <row r="84" spans="2:11" customFormat="1" ht="15" customHeight="1">
      <c r="B84" s="218"/>
      <c r="C84" s="195" t="s">
        <v>537</v>
      </c>
      <c r="D84" s="195"/>
      <c r="E84" s="195"/>
      <c r="F84" s="216" t="s">
        <v>530</v>
      </c>
      <c r="G84" s="195"/>
      <c r="H84" s="195" t="s">
        <v>538</v>
      </c>
      <c r="I84" s="195" t="s">
        <v>526</v>
      </c>
      <c r="J84" s="195">
        <v>15</v>
      </c>
      <c r="K84" s="207"/>
    </row>
    <row r="85" spans="2:11" customFormat="1" ht="15" customHeight="1">
      <c r="B85" s="218"/>
      <c r="C85" s="195" t="s">
        <v>539</v>
      </c>
      <c r="D85" s="195"/>
      <c r="E85" s="195"/>
      <c r="F85" s="216" t="s">
        <v>530</v>
      </c>
      <c r="G85" s="195"/>
      <c r="H85" s="195" t="s">
        <v>540</v>
      </c>
      <c r="I85" s="195" t="s">
        <v>526</v>
      </c>
      <c r="J85" s="195">
        <v>20</v>
      </c>
      <c r="K85" s="207"/>
    </row>
    <row r="86" spans="2:11" customFormat="1" ht="15" customHeight="1">
      <c r="B86" s="218"/>
      <c r="C86" s="195" t="s">
        <v>541</v>
      </c>
      <c r="D86" s="195"/>
      <c r="E86" s="195"/>
      <c r="F86" s="216" t="s">
        <v>530</v>
      </c>
      <c r="G86" s="195"/>
      <c r="H86" s="195" t="s">
        <v>542</v>
      </c>
      <c r="I86" s="195" t="s">
        <v>526</v>
      </c>
      <c r="J86" s="195">
        <v>20</v>
      </c>
      <c r="K86" s="207"/>
    </row>
    <row r="87" spans="2:11" customFormat="1" ht="15" customHeight="1">
      <c r="B87" s="218"/>
      <c r="C87" s="195" t="s">
        <v>543</v>
      </c>
      <c r="D87" s="195"/>
      <c r="E87" s="195"/>
      <c r="F87" s="216" t="s">
        <v>530</v>
      </c>
      <c r="G87" s="217"/>
      <c r="H87" s="195" t="s">
        <v>544</v>
      </c>
      <c r="I87" s="195" t="s">
        <v>526</v>
      </c>
      <c r="J87" s="195">
        <v>50</v>
      </c>
      <c r="K87" s="207"/>
    </row>
    <row r="88" spans="2:11" customFormat="1" ht="15" customHeight="1">
      <c r="B88" s="218"/>
      <c r="C88" s="195" t="s">
        <v>545</v>
      </c>
      <c r="D88" s="195"/>
      <c r="E88" s="195"/>
      <c r="F88" s="216" t="s">
        <v>530</v>
      </c>
      <c r="G88" s="217"/>
      <c r="H88" s="195" t="s">
        <v>546</v>
      </c>
      <c r="I88" s="195" t="s">
        <v>526</v>
      </c>
      <c r="J88" s="195">
        <v>20</v>
      </c>
      <c r="K88" s="207"/>
    </row>
    <row r="89" spans="2:11" customFormat="1" ht="15" customHeight="1">
      <c r="B89" s="218"/>
      <c r="C89" s="195" t="s">
        <v>547</v>
      </c>
      <c r="D89" s="195"/>
      <c r="E89" s="195"/>
      <c r="F89" s="216" t="s">
        <v>530</v>
      </c>
      <c r="G89" s="217"/>
      <c r="H89" s="195" t="s">
        <v>548</v>
      </c>
      <c r="I89" s="195" t="s">
        <v>526</v>
      </c>
      <c r="J89" s="195">
        <v>20</v>
      </c>
      <c r="K89" s="207"/>
    </row>
    <row r="90" spans="2:11" customFormat="1" ht="15" customHeight="1">
      <c r="B90" s="218"/>
      <c r="C90" s="195" t="s">
        <v>549</v>
      </c>
      <c r="D90" s="195"/>
      <c r="E90" s="195"/>
      <c r="F90" s="216" t="s">
        <v>530</v>
      </c>
      <c r="G90" s="217"/>
      <c r="H90" s="195" t="s">
        <v>550</v>
      </c>
      <c r="I90" s="195" t="s">
        <v>526</v>
      </c>
      <c r="J90" s="195">
        <v>50</v>
      </c>
      <c r="K90" s="207"/>
    </row>
    <row r="91" spans="2:11" customFormat="1" ht="15" customHeight="1">
      <c r="B91" s="218"/>
      <c r="C91" s="195" t="s">
        <v>551</v>
      </c>
      <c r="D91" s="195"/>
      <c r="E91" s="195"/>
      <c r="F91" s="216" t="s">
        <v>530</v>
      </c>
      <c r="G91" s="217"/>
      <c r="H91" s="195" t="s">
        <v>551</v>
      </c>
      <c r="I91" s="195" t="s">
        <v>526</v>
      </c>
      <c r="J91" s="195">
        <v>50</v>
      </c>
      <c r="K91" s="207"/>
    </row>
    <row r="92" spans="2:11" customFormat="1" ht="15" customHeight="1">
      <c r="B92" s="218"/>
      <c r="C92" s="195" t="s">
        <v>552</v>
      </c>
      <c r="D92" s="195"/>
      <c r="E92" s="195"/>
      <c r="F92" s="216" t="s">
        <v>530</v>
      </c>
      <c r="G92" s="217"/>
      <c r="H92" s="195" t="s">
        <v>553</v>
      </c>
      <c r="I92" s="195" t="s">
        <v>526</v>
      </c>
      <c r="J92" s="195">
        <v>255</v>
      </c>
      <c r="K92" s="207"/>
    </row>
    <row r="93" spans="2:11" customFormat="1" ht="15" customHeight="1">
      <c r="B93" s="218"/>
      <c r="C93" s="195" t="s">
        <v>554</v>
      </c>
      <c r="D93" s="195"/>
      <c r="E93" s="195"/>
      <c r="F93" s="216" t="s">
        <v>524</v>
      </c>
      <c r="G93" s="217"/>
      <c r="H93" s="195" t="s">
        <v>555</v>
      </c>
      <c r="I93" s="195" t="s">
        <v>556</v>
      </c>
      <c r="J93" s="195"/>
      <c r="K93" s="207"/>
    </row>
    <row r="94" spans="2:11" customFormat="1" ht="15" customHeight="1">
      <c r="B94" s="218"/>
      <c r="C94" s="195" t="s">
        <v>557</v>
      </c>
      <c r="D94" s="195"/>
      <c r="E94" s="195"/>
      <c r="F94" s="216" t="s">
        <v>524</v>
      </c>
      <c r="G94" s="217"/>
      <c r="H94" s="195" t="s">
        <v>558</v>
      </c>
      <c r="I94" s="195" t="s">
        <v>559</v>
      </c>
      <c r="J94" s="195"/>
      <c r="K94" s="207"/>
    </row>
    <row r="95" spans="2:11" customFormat="1" ht="15" customHeight="1">
      <c r="B95" s="218"/>
      <c r="C95" s="195" t="s">
        <v>560</v>
      </c>
      <c r="D95" s="195"/>
      <c r="E95" s="195"/>
      <c r="F95" s="216" t="s">
        <v>524</v>
      </c>
      <c r="G95" s="217"/>
      <c r="H95" s="195" t="s">
        <v>560</v>
      </c>
      <c r="I95" s="195" t="s">
        <v>559</v>
      </c>
      <c r="J95" s="195"/>
      <c r="K95" s="207"/>
    </row>
    <row r="96" spans="2:11" customFormat="1" ht="15" customHeight="1">
      <c r="B96" s="218"/>
      <c r="C96" s="195" t="s">
        <v>41</v>
      </c>
      <c r="D96" s="195"/>
      <c r="E96" s="195"/>
      <c r="F96" s="216" t="s">
        <v>524</v>
      </c>
      <c r="G96" s="217"/>
      <c r="H96" s="195" t="s">
        <v>561</v>
      </c>
      <c r="I96" s="195" t="s">
        <v>559</v>
      </c>
      <c r="J96" s="195"/>
      <c r="K96" s="207"/>
    </row>
    <row r="97" spans="2:11" customFormat="1" ht="15" customHeight="1">
      <c r="B97" s="218"/>
      <c r="C97" s="195" t="s">
        <v>51</v>
      </c>
      <c r="D97" s="195"/>
      <c r="E97" s="195"/>
      <c r="F97" s="216" t="s">
        <v>524</v>
      </c>
      <c r="G97" s="217"/>
      <c r="H97" s="195" t="s">
        <v>562</v>
      </c>
      <c r="I97" s="195" t="s">
        <v>559</v>
      </c>
      <c r="J97" s="195"/>
      <c r="K97" s="207"/>
    </row>
    <row r="98" spans="2:11" customFormat="1" ht="15" customHeight="1">
      <c r="B98" s="219"/>
      <c r="C98" s="220"/>
      <c r="D98" s="220"/>
      <c r="E98" s="220"/>
      <c r="F98" s="220"/>
      <c r="G98" s="220"/>
      <c r="H98" s="220"/>
      <c r="I98" s="220"/>
      <c r="J98" s="220"/>
      <c r="K98" s="221"/>
    </row>
    <row r="99" spans="2:11" customFormat="1" ht="18.75" customHeight="1">
      <c r="B99" s="222"/>
      <c r="C99" s="223"/>
      <c r="D99" s="223"/>
      <c r="E99" s="223"/>
      <c r="F99" s="223"/>
      <c r="G99" s="223"/>
      <c r="H99" s="223"/>
      <c r="I99" s="223"/>
      <c r="J99" s="223"/>
      <c r="K99" s="222"/>
    </row>
    <row r="100" spans="2:11" customFormat="1" ht="18.75" customHeight="1"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</row>
    <row r="101" spans="2:11" customFormat="1" ht="7.5" customHeight="1">
      <c r="B101" s="203"/>
      <c r="C101" s="204"/>
      <c r="D101" s="204"/>
      <c r="E101" s="204"/>
      <c r="F101" s="204"/>
      <c r="G101" s="204"/>
      <c r="H101" s="204"/>
      <c r="I101" s="204"/>
      <c r="J101" s="204"/>
      <c r="K101" s="205"/>
    </row>
    <row r="102" spans="2:11" customFormat="1" ht="45" customHeight="1">
      <c r="B102" s="206"/>
      <c r="C102" s="311" t="s">
        <v>563</v>
      </c>
      <c r="D102" s="311"/>
      <c r="E102" s="311"/>
      <c r="F102" s="311"/>
      <c r="G102" s="311"/>
      <c r="H102" s="311"/>
      <c r="I102" s="311"/>
      <c r="J102" s="311"/>
      <c r="K102" s="207"/>
    </row>
    <row r="103" spans="2:11" customFormat="1" ht="17.25" customHeight="1">
      <c r="B103" s="206"/>
      <c r="C103" s="208" t="s">
        <v>518</v>
      </c>
      <c r="D103" s="208"/>
      <c r="E103" s="208"/>
      <c r="F103" s="208" t="s">
        <v>519</v>
      </c>
      <c r="G103" s="209"/>
      <c r="H103" s="208" t="s">
        <v>57</v>
      </c>
      <c r="I103" s="208" t="s">
        <v>60</v>
      </c>
      <c r="J103" s="208" t="s">
        <v>520</v>
      </c>
      <c r="K103" s="207"/>
    </row>
    <row r="104" spans="2:11" customFormat="1" ht="17.25" customHeight="1">
      <c r="B104" s="206"/>
      <c r="C104" s="210" t="s">
        <v>521</v>
      </c>
      <c r="D104" s="210"/>
      <c r="E104" s="210"/>
      <c r="F104" s="211" t="s">
        <v>522</v>
      </c>
      <c r="G104" s="212"/>
      <c r="H104" s="210"/>
      <c r="I104" s="210"/>
      <c r="J104" s="210" t="s">
        <v>523</v>
      </c>
      <c r="K104" s="207"/>
    </row>
    <row r="105" spans="2:11" customFormat="1" ht="5.25" customHeight="1">
      <c r="B105" s="206"/>
      <c r="C105" s="208"/>
      <c r="D105" s="208"/>
      <c r="E105" s="208"/>
      <c r="F105" s="208"/>
      <c r="G105" s="224"/>
      <c r="H105" s="208"/>
      <c r="I105" s="208"/>
      <c r="J105" s="208"/>
      <c r="K105" s="207"/>
    </row>
    <row r="106" spans="2:11" customFormat="1" ht="15" customHeight="1">
      <c r="B106" s="206"/>
      <c r="C106" s="195" t="s">
        <v>56</v>
      </c>
      <c r="D106" s="215"/>
      <c r="E106" s="215"/>
      <c r="F106" s="216" t="s">
        <v>524</v>
      </c>
      <c r="G106" s="195"/>
      <c r="H106" s="195" t="s">
        <v>564</v>
      </c>
      <c r="I106" s="195" t="s">
        <v>526</v>
      </c>
      <c r="J106" s="195">
        <v>20</v>
      </c>
      <c r="K106" s="207"/>
    </row>
    <row r="107" spans="2:11" customFormat="1" ht="15" customHeight="1">
      <c r="B107" s="206"/>
      <c r="C107" s="195" t="s">
        <v>527</v>
      </c>
      <c r="D107" s="195"/>
      <c r="E107" s="195"/>
      <c r="F107" s="216" t="s">
        <v>524</v>
      </c>
      <c r="G107" s="195"/>
      <c r="H107" s="195" t="s">
        <v>564</v>
      </c>
      <c r="I107" s="195" t="s">
        <v>526</v>
      </c>
      <c r="J107" s="195">
        <v>120</v>
      </c>
      <c r="K107" s="207"/>
    </row>
    <row r="108" spans="2:11" customFormat="1" ht="15" customHeight="1">
      <c r="B108" s="218"/>
      <c r="C108" s="195" t="s">
        <v>529</v>
      </c>
      <c r="D108" s="195"/>
      <c r="E108" s="195"/>
      <c r="F108" s="216" t="s">
        <v>530</v>
      </c>
      <c r="G108" s="195"/>
      <c r="H108" s="195" t="s">
        <v>564</v>
      </c>
      <c r="I108" s="195" t="s">
        <v>526</v>
      </c>
      <c r="J108" s="195">
        <v>50</v>
      </c>
      <c r="K108" s="207"/>
    </row>
    <row r="109" spans="2:11" customFormat="1" ht="15" customHeight="1">
      <c r="B109" s="218"/>
      <c r="C109" s="195" t="s">
        <v>532</v>
      </c>
      <c r="D109" s="195"/>
      <c r="E109" s="195"/>
      <c r="F109" s="216" t="s">
        <v>524</v>
      </c>
      <c r="G109" s="195"/>
      <c r="H109" s="195" t="s">
        <v>564</v>
      </c>
      <c r="I109" s="195" t="s">
        <v>534</v>
      </c>
      <c r="J109" s="195"/>
      <c r="K109" s="207"/>
    </row>
    <row r="110" spans="2:11" customFormat="1" ht="15" customHeight="1">
      <c r="B110" s="218"/>
      <c r="C110" s="195" t="s">
        <v>543</v>
      </c>
      <c r="D110" s="195"/>
      <c r="E110" s="195"/>
      <c r="F110" s="216" t="s">
        <v>530</v>
      </c>
      <c r="G110" s="195"/>
      <c r="H110" s="195" t="s">
        <v>564</v>
      </c>
      <c r="I110" s="195" t="s">
        <v>526</v>
      </c>
      <c r="J110" s="195">
        <v>50</v>
      </c>
      <c r="K110" s="207"/>
    </row>
    <row r="111" spans="2:11" customFormat="1" ht="15" customHeight="1">
      <c r="B111" s="218"/>
      <c r="C111" s="195" t="s">
        <v>551</v>
      </c>
      <c r="D111" s="195"/>
      <c r="E111" s="195"/>
      <c r="F111" s="216" t="s">
        <v>530</v>
      </c>
      <c r="G111" s="195"/>
      <c r="H111" s="195" t="s">
        <v>564</v>
      </c>
      <c r="I111" s="195" t="s">
        <v>526</v>
      </c>
      <c r="J111" s="195">
        <v>50</v>
      </c>
      <c r="K111" s="207"/>
    </row>
    <row r="112" spans="2:11" customFormat="1" ht="15" customHeight="1">
      <c r="B112" s="218"/>
      <c r="C112" s="195" t="s">
        <v>549</v>
      </c>
      <c r="D112" s="195"/>
      <c r="E112" s="195"/>
      <c r="F112" s="216" t="s">
        <v>530</v>
      </c>
      <c r="G112" s="195"/>
      <c r="H112" s="195" t="s">
        <v>564</v>
      </c>
      <c r="I112" s="195" t="s">
        <v>526</v>
      </c>
      <c r="J112" s="195">
        <v>50</v>
      </c>
      <c r="K112" s="207"/>
    </row>
    <row r="113" spans="2:11" customFormat="1" ht="15" customHeight="1">
      <c r="B113" s="218"/>
      <c r="C113" s="195" t="s">
        <v>56</v>
      </c>
      <c r="D113" s="195"/>
      <c r="E113" s="195"/>
      <c r="F113" s="216" t="s">
        <v>524</v>
      </c>
      <c r="G113" s="195"/>
      <c r="H113" s="195" t="s">
        <v>565</v>
      </c>
      <c r="I113" s="195" t="s">
        <v>526</v>
      </c>
      <c r="J113" s="195">
        <v>20</v>
      </c>
      <c r="K113" s="207"/>
    </row>
    <row r="114" spans="2:11" customFormat="1" ht="15" customHeight="1">
      <c r="B114" s="218"/>
      <c r="C114" s="195" t="s">
        <v>566</v>
      </c>
      <c r="D114" s="195"/>
      <c r="E114" s="195"/>
      <c r="F114" s="216" t="s">
        <v>524</v>
      </c>
      <c r="G114" s="195"/>
      <c r="H114" s="195" t="s">
        <v>567</v>
      </c>
      <c r="I114" s="195" t="s">
        <v>526</v>
      </c>
      <c r="J114" s="195">
        <v>120</v>
      </c>
      <c r="K114" s="207"/>
    </row>
    <row r="115" spans="2:11" customFormat="1" ht="15" customHeight="1">
      <c r="B115" s="218"/>
      <c r="C115" s="195" t="s">
        <v>41</v>
      </c>
      <c r="D115" s="195"/>
      <c r="E115" s="195"/>
      <c r="F115" s="216" t="s">
        <v>524</v>
      </c>
      <c r="G115" s="195"/>
      <c r="H115" s="195" t="s">
        <v>568</v>
      </c>
      <c r="I115" s="195" t="s">
        <v>559</v>
      </c>
      <c r="J115" s="195"/>
      <c r="K115" s="207"/>
    </row>
    <row r="116" spans="2:11" customFormat="1" ht="15" customHeight="1">
      <c r="B116" s="218"/>
      <c r="C116" s="195" t="s">
        <v>51</v>
      </c>
      <c r="D116" s="195"/>
      <c r="E116" s="195"/>
      <c r="F116" s="216" t="s">
        <v>524</v>
      </c>
      <c r="G116" s="195"/>
      <c r="H116" s="195" t="s">
        <v>569</v>
      </c>
      <c r="I116" s="195" t="s">
        <v>559</v>
      </c>
      <c r="J116" s="195"/>
      <c r="K116" s="207"/>
    </row>
    <row r="117" spans="2:11" customFormat="1" ht="15" customHeight="1">
      <c r="B117" s="218"/>
      <c r="C117" s="195" t="s">
        <v>60</v>
      </c>
      <c r="D117" s="195"/>
      <c r="E117" s="195"/>
      <c r="F117" s="216" t="s">
        <v>524</v>
      </c>
      <c r="G117" s="195"/>
      <c r="H117" s="195" t="s">
        <v>570</v>
      </c>
      <c r="I117" s="195" t="s">
        <v>571</v>
      </c>
      <c r="J117" s="195"/>
      <c r="K117" s="207"/>
    </row>
    <row r="118" spans="2:11" customFormat="1" ht="15" customHeight="1">
      <c r="B118" s="219"/>
      <c r="C118" s="225"/>
      <c r="D118" s="225"/>
      <c r="E118" s="225"/>
      <c r="F118" s="225"/>
      <c r="G118" s="225"/>
      <c r="H118" s="225"/>
      <c r="I118" s="225"/>
      <c r="J118" s="225"/>
      <c r="K118" s="221"/>
    </row>
    <row r="119" spans="2:11" customFormat="1" ht="18.75" customHeight="1">
      <c r="B119" s="226"/>
      <c r="C119" s="227"/>
      <c r="D119" s="227"/>
      <c r="E119" s="227"/>
      <c r="F119" s="228"/>
      <c r="G119" s="227"/>
      <c r="H119" s="227"/>
      <c r="I119" s="227"/>
      <c r="J119" s="227"/>
      <c r="K119" s="226"/>
    </row>
    <row r="120" spans="2:11" customFormat="1" ht="18.75" customHeight="1">
      <c r="B120" s="202"/>
      <c r="C120" s="202"/>
      <c r="D120" s="202"/>
      <c r="E120" s="202"/>
      <c r="F120" s="202"/>
      <c r="G120" s="202"/>
      <c r="H120" s="202"/>
      <c r="I120" s="202"/>
      <c r="J120" s="202"/>
      <c r="K120" s="202"/>
    </row>
    <row r="121" spans="2:11" customFormat="1" ht="7.5" customHeight="1">
      <c r="B121" s="229"/>
      <c r="C121" s="230"/>
      <c r="D121" s="230"/>
      <c r="E121" s="230"/>
      <c r="F121" s="230"/>
      <c r="G121" s="230"/>
      <c r="H121" s="230"/>
      <c r="I121" s="230"/>
      <c r="J121" s="230"/>
      <c r="K121" s="231"/>
    </row>
    <row r="122" spans="2:11" customFormat="1" ht="45" customHeight="1">
      <c r="B122" s="232"/>
      <c r="C122" s="309" t="s">
        <v>572</v>
      </c>
      <c r="D122" s="309"/>
      <c r="E122" s="309"/>
      <c r="F122" s="309"/>
      <c r="G122" s="309"/>
      <c r="H122" s="309"/>
      <c r="I122" s="309"/>
      <c r="J122" s="309"/>
      <c r="K122" s="233"/>
    </row>
    <row r="123" spans="2:11" customFormat="1" ht="17.25" customHeight="1">
      <c r="B123" s="234"/>
      <c r="C123" s="208" t="s">
        <v>518</v>
      </c>
      <c r="D123" s="208"/>
      <c r="E123" s="208"/>
      <c r="F123" s="208" t="s">
        <v>519</v>
      </c>
      <c r="G123" s="209"/>
      <c r="H123" s="208" t="s">
        <v>57</v>
      </c>
      <c r="I123" s="208" t="s">
        <v>60</v>
      </c>
      <c r="J123" s="208" t="s">
        <v>520</v>
      </c>
      <c r="K123" s="235"/>
    </row>
    <row r="124" spans="2:11" customFormat="1" ht="17.25" customHeight="1">
      <c r="B124" s="234"/>
      <c r="C124" s="210" t="s">
        <v>521</v>
      </c>
      <c r="D124" s="210"/>
      <c r="E124" s="210"/>
      <c r="F124" s="211" t="s">
        <v>522</v>
      </c>
      <c r="G124" s="212"/>
      <c r="H124" s="210"/>
      <c r="I124" s="210"/>
      <c r="J124" s="210" t="s">
        <v>523</v>
      </c>
      <c r="K124" s="235"/>
    </row>
    <row r="125" spans="2:11" customFormat="1" ht="5.25" customHeight="1">
      <c r="B125" s="236"/>
      <c r="C125" s="213"/>
      <c r="D125" s="213"/>
      <c r="E125" s="213"/>
      <c r="F125" s="213"/>
      <c r="G125" s="237"/>
      <c r="H125" s="213"/>
      <c r="I125" s="213"/>
      <c r="J125" s="213"/>
      <c r="K125" s="238"/>
    </row>
    <row r="126" spans="2:11" customFormat="1" ht="15" customHeight="1">
      <c r="B126" s="236"/>
      <c r="C126" s="195" t="s">
        <v>527</v>
      </c>
      <c r="D126" s="215"/>
      <c r="E126" s="215"/>
      <c r="F126" s="216" t="s">
        <v>524</v>
      </c>
      <c r="G126" s="195"/>
      <c r="H126" s="195" t="s">
        <v>564</v>
      </c>
      <c r="I126" s="195" t="s">
        <v>526</v>
      </c>
      <c r="J126" s="195">
        <v>120</v>
      </c>
      <c r="K126" s="239"/>
    </row>
    <row r="127" spans="2:11" customFormat="1" ht="15" customHeight="1">
      <c r="B127" s="236"/>
      <c r="C127" s="195" t="s">
        <v>573</v>
      </c>
      <c r="D127" s="195"/>
      <c r="E127" s="195"/>
      <c r="F127" s="216" t="s">
        <v>524</v>
      </c>
      <c r="G127" s="195"/>
      <c r="H127" s="195" t="s">
        <v>574</v>
      </c>
      <c r="I127" s="195" t="s">
        <v>526</v>
      </c>
      <c r="J127" s="195" t="s">
        <v>575</v>
      </c>
      <c r="K127" s="239"/>
    </row>
    <row r="128" spans="2:11" customFormat="1" ht="15" customHeight="1">
      <c r="B128" s="236"/>
      <c r="C128" s="195" t="s">
        <v>472</v>
      </c>
      <c r="D128" s="195"/>
      <c r="E128" s="195"/>
      <c r="F128" s="216" t="s">
        <v>524</v>
      </c>
      <c r="G128" s="195"/>
      <c r="H128" s="195" t="s">
        <v>576</v>
      </c>
      <c r="I128" s="195" t="s">
        <v>526</v>
      </c>
      <c r="J128" s="195" t="s">
        <v>575</v>
      </c>
      <c r="K128" s="239"/>
    </row>
    <row r="129" spans="2:11" customFormat="1" ht="15" customHeight="1">
      <c r="B129" s="236"/>
      <c r="C129" s="195" t="s">
        <v>535</v>
      </c>
      <c r="D129" s="195"/>
      <c r="E129" s="195"/>
      <c r="F129" s="216" t="s">
        <v>530</v>
      </c>
      <c r="G129" s="195"/>
      <c r="H129" s="195" t="s">
        <v>536</v>
      </c>
      <c r="I129" s="195" t="s">
        <v>526</v>
      </c>
      <c r="J129" s="195">
        <v>15</v>
      </c>
      <c r="K129" s="239"/>
    </row>
    <row r="130" spans="2:11" customFormat="1" ht="15" customHeight="1">
      <c r="B130" s="236"/>
      <c r="C130" s="195" t="s">
        <v>537</v>
      </c>
      <c r="D130" s="195"/>
      <c r="E130" s="195"/>
      <c r="F130" s="216" t="s">
        <v>530</v>
      </c>
      <c r="G130" s="195"/>
      <c r="H130" s="195" t="s">
        <v>538</v>
      </c>
      <c r="I130" s="195" t="s">
        <v>526</v>
      </c>
      <c r="J130" s="195">
        <v>15</v>
      </c>
      <c r="K130" s="239"/>
    </row>
    <row r="131" spans="2:11" customFormat="1" ht="15" customHeight="1">
      <c r="B131" s="236"/>
      <c r="C131" s="195" t="s">
        <v>539</v>
      </c>
      <c r="D131" s="195"/>
      <c r="E131" s="195"/>
      <c r="F131" s="216" t="s">
        <v>530</v>
      </c>
      <c r="G131" s="195"/>
      <c r="H131" s="195" t="s">
        <v>540</v>
      </c>
      <c r="I131" s="195" t="s">
        <v>526</v>
      </c>
      <c r="J131" s="195">
        <v>20</v>
      </c>
      <c r="K131" s="239"/>
    </row>
    <row r="132" spans="2:11" customFormat="1" ht="15" customHeight="1">
      <c r="B132" s="236"/>
      <c r="C132" s="195" t="s">
        <v>541</v>
      </c>
      <c r="D132" s="195"/>
      <c r="E132" s="195"/>
      <c r="F132" s="216" t="s">
        <v>530</v>
      </c>
      <c r="G132" s="195"/>
      <c r="H132" s="195" t="s">
        <v>542</v>
      </c>
      <c r="I132" s="195" t="s">
        <v>526</v>
      </c>
      <c r="J132" s="195">
        <v>20</v>
      </c>
      <c r="K132" s="239"/>
    </row>
    <row r="133" spans="2:11" customFormat="1" ht="15" customHeight="1">
      <c r="B133" s="236"/>
      <c r="C133" s="195" t="s">
        <v>529</v>
      </c>
      <c r="D133" s="195"/>
      <c r="E133" s="195"/>
      <c r="F133" s="216" t="s">
        <v>530</v>
      </c>
      <c r="G133" s="195"/>
      <c r="H133" s="195" t="s">
        <v>564</v>
      </c>
      <c r="I133" s="195" t="s">
        <v>526</v>
      </c>
      <c r="J133" s="195">
        <v>50</v>
      </c>
      <c r="K133" s="239"/>
    </row>
    <row r="134" spans="2:11" customFormat="1" ht="15" customHeight="1">
      <c r="B134" s="236"/>
      <c r="C134" s="195" t="s">
        <v>543</v>
      </c>
      <c r="D134" s="195"/>
      <c r="E134" s="195"/>
      <c r="F134" s="216" t="s">
        <v>530</v>
      </c>
      <c r="G134" s="195"/>
      <c r="H134" s="195" t="s">
        <v>564</v>
      </c>
      <c r="I134" s="195" t="s">
        <v>526</v>
      </c>
      <c r="J134" s="195">
        <v>50</v>
      </c>
      <c r="K134" s="239"/>
    </row>
    <row r="135" spans="2:11" customFormat="1" ht="15" customHeight="1">
      <c r="B135" s="236"/>
      <c r="C135" s="195" t="s">
        <v>549</v>
      </c>
      <c r="D135" s="195"/>
      <c r="E135" s="195"/>
      <c r="F135" s="216" t="s">
        <v>530</v>
      </c>
      <c r="G135" s="195"/>
      <c r="H135" s="195" t="s">
        <v>564</v>
      </c>
      <c r="I135" s="195" t="s">
        <v>526</v>
      </c>
      <c r="J135" s="195">
        <v>50</v>
      </c>
      <c r="K135" s="239"/>
    </row>
    <row r="136" spans="2:11" customFormat="1" ht="15" customHeight="1">
      <c r="B136" s="236"/>
      <c r="C136" s="195" t="s">
        <v>551</v>
      </c>
      <c r="D136" s="195"/>
      <c r="E136" s="195"/>
      <c r="F136" s="216" t="s">
        <v>530</v>
      </c>
      <c r="G136" s="195"/>
      <c r="H136" s="195" t="s">
        <v>564</v>
      </c>
      <c r="I136" s="195" t="s">
        <v>526</v>
      </c>
      <c r="J136" s="195">
        <v>50</v>
      </c>
      <c r="K136" s="239"/>
    </row>
    <row r="137" spans="2:11" customFormat="1" ht="15" customHeight="1">
      <c r="B137" s="236"/>
      <c r="C137" s="195" t="s">
        <v>552</v>
      </c>
      <c r="D137" s="195"/>
      <c r="E137" s="195"/>
      <c r="F137" s="216" t="s">
        <v>530</v>
      </c>
      <c r="G137" s="195"/>
      <c r="H137" s="195" t="s">
        <v>577</v>
      </c>
      <c r="I137" s="195" t="s">
        <v>526</v>
      </c>
      <c r="J137" s="195">
        <v>255</v>
      </c>
      <c r="K137" s="239"/>
    </row>
    <row r="138" spans="2:11" customFormat="1" ht="15" customHeight="1">
      <c r="B138" s="236"/>
      <c r="C138" s="195" t="s">
        <v>554</v>
      </c>
      <c r="D138" s="195"/>
      <c r="E138" s="195"/>
      <c r="F138" s="216" t="s">
        <v>524</v>
      </c>
      <c r="G138" s="195"/>
      <c r="H138" s="195" t="s">
        <v>578</v>
      </c>
      <c r="I138" s="195" t="s">
        <v>556</v>
      </c>
      <c r="J138" s="195"/>
      <c r="K138" s="239"/>
    </row>
    <row r="139" spans="2:11" customFormat="1" ht="15" customHeight="1">
      <c r="B139" s="236"/>
      <c r="C139" s="195" t="s">
        <v>557</v>
      </c>
      <c r="D139" s="195"/>
      <c r="E139" s="195"/>
      <c r="F139" s="216" t="s">
        <v>524</v>
      </c>
      <c r="G139" s="195"/>
      <c r="H139" s="195" t="s">
        <v>579</v>
      </c>
      <c r="I139" s="195" t="s">
        <v>559</v>
      </c>
      <c r="J139" s="195"/>
      <c r="K139" s="239"/>
    </row>
    <row r="140" spans="2:11" customFormat="1" ht="15" customHeight="1">
      <c r="B140" s="236"/>
      <c r="C140" s="195" t="s">
        <v>560</v>
      </c>
      <c r="D140" s="195"/>
      <c r="E140" s="195"/>
      <c r="F140" s="216" t="s">
        <v>524</v>
      </c>
      <c r="G140" s="195"/>
      <c r="H140" s="195" t="s">
        <v>560</v>
      </c>
      <c r="I140" s="195" t="s">
        <v>559</v>
      </c>
      <c r="J140" s="195"/>
      <c r="K140" s="239"/>
    </row>
    <row r="141" spans="2:11" customFormat="1" ht="15" customHeight="1">
      <c r="B141" s="236"/>
      <c r="C141" s="195" t="s">
        <v>41</v>
      </c>
      <c r="D141" s="195"/>
      <c r="E141" s="195"/>
      <c r="F141" s="216" t="s">
        <v>524</v>
      </c>
      <c r="G141" s="195"/>
      <c r="H141" s="195" t="s">
        <v>580</v>
      </c>
      <c r="I141" s="195" t="s">
        <v>559</v>
      </c>
      <c r="J141" s="195"/>
      <c r="K141" s="239"/>
    </row>
    <row r="142" spans="2:11" customFormat="1" ht="15" customHeight="1">
      <c r="B142" s="236"/>
      <c r="C142" s="195" t="s">
        <v>581</v>
      </c>
      <c r="D142" s="195"/>
      <c r="E142" s="195"/>
      <c r="F142" s="216" t="s">
        <v>524</v>
      </c>
      <c r="G142" s="195"/>
      <c r="H142" s="195" t="s">
        <v>582</v>
      </c>
      <c r="I142" s="195" t="s">
        <v>559</v>
      </c>
      <c r="J142" s="195"/>
      <c r="K142" s="239"/>
    </row>
    <row r="143" spans="2:11" customFormat="1" ht="15" customHeight="1">
      <c r="B143" s="240"/>
      <c r="C143" s="241"/>
      <c r="D143" s="241"/>
      <c r="E143" s="241"/>
      <c r="F143" s="241"/>
      <c r="G143" s="241"/>
      <c r="H143" s="241"/>
      <c r="I143" s="241"/>
      <c r="J143" s="241"/>
      <c r="K143" s="242"/>
    </row>
    <row r="144" spans="2:11" customFormat="1" ht="18.75" customHeight="1">
      <c r="B144" s="227"/>
      <c r="C144" s="227"/>
      <c r="D144" s="227"/>
      <c r="E144" s="227"/>
      <c r="F144" s="228"/>
      <c r="G144" s="227"/>
      <c r="H144" s="227"/>
      <c r="I144" s="227"/>
      <c r="J144" s="227"/>
      <c r="K144" s="227"/>
    </row>
    <row r="145" spans="2:11" customFormat="1" ht="18.75" customHeight="1">
      <c r="B145" s="202"/>
      <c r="C145" s="202"/>
      <c r="D145" s="202"/>
      <c r="E145" s="202"/>
      <c r="F145" s="202"/>
      <c r="G145" s="202"/>
      <c r="H145" s="202"/>
      <c r="I145" s="202"/>
      <c r="J145" s="202"/>
      <c r="K145" s="202"/>
    </row>
    <row r="146" spans="2:11" customFormat="1" ht="7.5" customHeight="1">
      <c r="B146" s="203"/>
      <c r="C146" s="204"/>
      <c r="D146" s="204"/>
      <c r="E146" s="204"/>
      <c r="F146" s="204"/>
      <c r="G146" s="204"/>
      <c r="H146" s="204"/>
      <c r="I146" s="204"/>
      <c r="J146" s="204"/>
      <c r="K146" s="205"/>
    </row>
    <row r="147" spans="2:11" customFormat="1" ht="45" customHeight="1">
      <c r="B147" s="206"/>
      <c r="C147" s="311" t="s">
        <v>583</v>
      </c>
      <c r="D147" s="311"/>
      <c r="E147" s="311"/>
      <c r="F147" s="311"/>
      <c r="G147" s="311"/>
      <c r="H147" s="311"/>
      <c r="I147" s="311"/>
      <c r="J147" s="311"/>
      <c r="K147" s="207"/>
    </row>
    <row r="148" spans="2:11" customFormat="1" ht="17.25" customHeight="1">
      <c r="B148" s="206"/>
      <c r="C148" s="208" t="s">
        <v>518</v>
      </c>
      <c r="D148" s="208"/>
      <c r="E148" s="208"/>
      <c r="F148" s="208" t="s">
        <v>519</v>
      </c>
      <c r="G148" s="209"/>
      <c r="H148" s="208" t="s">
        <v>57</v>
      </c>
      <c r="I148" s="208" t="s">
        <v>60</v>
      </c>
      <c r="J148" s="208" t="s">
        <v>520</v>
      </c>
      <c r="K148" s="207"/>
    </row>
    <row r="149" spans="2:11" customFormat="1" ht="17.25" customHeight="1">
      <c r="B149" s="206"/>
      <c r="C149" s="210" t="s">
        <v>521</v>
      </c>
      <c r="D149" s="210"/>
      <c r="E149" s="210"/>
      <c r="F149" s="211" t="s">
        <v>522</v>
      </c>
      <c r="G149" s="212"/>
      <c r="H149" s="210"/>
      <c r="I149" s="210"/>
      <c r="J149" s="210" t="s">
        <v>523</v>
      </c>
      <c r="K149" s="207"/>
    </row>
    <row r="150" spans="2:11" customFormat="1" ht="5.25" customHeight="1">
      <c r="B150" s="218"/>
      <c r="C150" s="213"/>
      <c r="D150" s="213"/>
      <c r="E150" s="213"/>
      <c r="F150" s="213"/>
      <c r="G150" s="214"/>
      <c r="H150" s="213"/>
      <c r="I150" s="213"/>
      <c r="J150" s="213"/>
      <c r="K150" s="239"/>
    </row>
    <row r="151" spans="2:11" customFormat="1" ht="15" customHeight="1">
      <c r="B151" s="218"/>
      <c r="C151" s="243" t="s">
        <v>527</v>
      </c>
      <c r="D151" s="195"/>
      <c r="E151" s="195"/>
      <c r="F151" s="244" t="s">
        <v>524</v>
      </c>
      <c r="G151" s="195"/>
      <c r="H151" s="243" t="s">
        <v>564</v>
      </c>
      <c r="I151" s="243" t="s">
        <v>526</v>
      </c>
      <c r="J151" s="243">
        <v>120</v>
      </c>
      <c r="K151" s="239"/>
    </row>
    <row r="152" spans="2:11" customFormat="1" ht="15" customHeight="1">
      <c r="B152" s="218"/>
      <c r="C152" s="243" t="s">
        <v>573</v>
      </c>
      <c r="D152" s="195"/>
      <c r="E152" s="195"/>
      <c r="F152" s="244" t="s">
        <v>524</v>
      </c>
      <c r="G152" s="195"/>
      <c r="H152" s="243" t="s">
        <v>584</v>
      </c>
      <c r="I152" s="243" t="s">
        <v>526</v>
      </c>
      <c r="J152" s="243" t="s">
        <v>575</v>
      </c>
      <c r="K152" s="239"/>
    </row>
    <row r="153" spans="2:11" customFormat="1" ht="15" customHeight="1">
      <c r="B153" s="218"/>
      <c r="C153" s="243" t="s">
        <v>472</v>
      </c>
      <c r="D153" s="195"/>
      <c r="E153" s="195"/>
      <c r="F153" s="244" t="s">
        <v>524</v>
      </c>
      <c r="G153" s="195"/>
      <c r="H153" s="243" t="s">
        <v>585</v>
      </c>
      <c r="I153" s="243" t="s">
        <v>526</v>
      </c>
      <c r="J153" s="243" t="s">
        <v>575</v>
      </c>
      <c r="K153" s="239"/>
    </row>
    <row r="154" spans="2:11" customFormat="1" ht="15" customHeight="1">
      <c r="B154" s="218"/>
      <c r="C154" s="243" t="s">
        <v>529</v>
      </c>
      <c r="D154" s="195"/>
      <c r="E154" s="195"/>
      <c r="F154" s="244" t="s">
        <v>530</v>
      </c>
      <c r="G154" s="195"/>
      <c r="H154" s="243" t="s">
        <v>564</v>
      </c>
      <c r="I154" s="243" t="s">
        <v>526</v>
      </c>
      <c r="J154" s="243">
        <v>50</v>
      </c>
      <c r="K154" s="239"/>
    </row>
    <row r="155" spans="2:11" customFormat="1" ht="15" customHeight="1">
      <c r="B155" s="218"/>
      <c r="C155" s="243" t="s">
        <v>532</v>
      </c>
      <c r="D155" s="195"/>
      <c r="E155" s="195"/>
      <c r="F155" s="244" t="s">
        <v>524</v>
      </c>
      <c r="G155" s="195"/>
      <c r="H155" s="243" t="s">
        <v>564</v>
      </c>
      <c r="I155" s="243" t="s">
        <v>534</v>
      </c>
      <c r="J155" s="243"/>
      <c r="K155" s="239"/>
    </row>
    <row r="156" spans="2:11" customFormat="1" ht="15" customHeight="1">
      <c r="B156" s="218"/>
      <c r="C156" s="243" t="s">
        <v>543</v>
      </c>
      <c r="D156" s="195"/>
      <c r="E156" s="195"/>
      <c r="F156" s="244" t="s">
        <v>530</v>
      </c>
      <c r="G156" s="195"/>
      <c r="H156" s="243" t="s">
        <v>564</v>
      </c>
      <c r="I156" s="243" t="s">
        <v>526</v>
      </c>
      <c r="J156" s="243">
        <v>50</v>
      </c>
      <c r="K156" s="239"/>
    </row>
    <row r="157" spans="2:11" customFormat="1" ht="15" customHeight="1">
      <c r="B157" s="218"/>
      <c r="C157" s="243" t="s">
        <v>551</v>
      </c>
      <c r="D157" s="195"/>
      <c r="E157" s="195"/>
      <c r="F157" s="244" t="s">
        <v>530</v>
      </c>
      <c r="G157" s="195"/>
      <c r="H157" s="243" t="s">
        <v>564</v>
      </c>
      <c r="I157" s="243" t="s">
        <v>526</v>
      </c>
      <c r="J157" s="243">
        <v>50</v>
      </c>
      <c r="K157" s="239"/>
    </row>
    <row r="158" spans="2:11" customFormat="1" ht="15" customHeight="1">
      <c r="B158" s="218"/>
      <c r="C158" s="243" t="s">
        <v>549</v>
      </c>
      <c r="D158" s="195"/>
      <c r="E158" s="195"/>
      <c r="F158" s="244" t="s">
        <v>530</v>
      </c>
      <c r="G158" s="195"/>
      <c r="H158" s="243" t="s">
        <v>564</v>
      </c>
      <c r="I158" s="243" t="s">
        <v>526</v>
      </c>
      <c r="J158" s="243">
        <v>50</v>
      </c>
      <c r="K158" s="239"/>
    </row>
    <row r="159" spans="2:11" customFormat="1" ht="15" customHeight="1">
      <c r="B159" s="218"/>
      <c r="C159" s="243" t="s">
        <v>85</v>
      </c>
      <c r="D159" s="195"/>
      <c r="E159" s="195"/>
      <c r="F159" s="244" t="s">
        <v>524</v>
      </c>
      <c r="G159" s="195"/>
      <c r="H159" s="243" t="s">
        <v>586</v>
      </c>
      <c r="I159" s="243" t="s">
        <v>526</v>
      </c>
      <c r="J159" s="243" t="s">
        <v>587</v>
      </c>
      <c r="K159" s="239"/>
    </row>
    <row r="160" spans="2:11" customFormat="1" ht="15" customHeight="1">
      <c r="B160" s="218"/>
      <c r="C160" s="243" t="s">
        <v>588</v>
      </c>
      <c r="D160" s="195"/>
      <c r="E160" s="195"/>
      <c r="F160" s="244" t="s">
        <v>524</v>
      </c>
      <c r="G160" s="195"/>
      <c r="H160" s="243" t="s">
        <v>589</v>
      </c>
      <c r="I160" s="243" t="s">
        <v>559</v>
      </c>
      <c r="J160" s="243"/>
      <c r="K160" s="239"/>
    </row>
    <row r="161" spans="2:11" customFormat="1" ht="15" customHeight="1">
      <c r="B161" s="245"/>
      <c r="C161" s="225"/>
      <c r="D161" s="225"/>
      <c r="E161" s="225"/>
      <c r="F161" s="225"/>
      <c r="G161" s="225"/>
      <c r="H161" s="225"/>
      <c r="I161" s="225"/>
      <c r="J161" s="225"/>
      <c r="K161" s="246"/>
    </row>
    <row r="162" spans="2:11" customFormat="1" ht="18.75" customHeight="1">
      <c r="B162" s="227"/>
      <c r="C162" s="237"/>
      <c r="D162" s="237"/>
      <c r="E162" s="237"/>
      <c r="F162" s="247"/>
      <c r="G162" s="237"/>
      <c r="H162" s="237"/>
      <c r="I162" s="237"/>
      <c r="J162" s="237"/>
      <c r="K162" s="227"/>
    </row>
    <row r="163" spans="2:11" customFormat="1" ht="18.75" customHeight="1">
      <c r="B163" s="202"/>
      <c r="C163" s="202"/>
      <c r="D163" s="202"/>
      <c r="E163" s="202"/>
      <c r="F163" s="202"/>
      <c r="G163" s="202"/>
      <c r="H163" s="202"/>
      <c r="I163" s="202"/>
      <c r="J163" s="202"/>
      <c r="K163" s="202"/>
    </row>
    <row r="164" spans="2:11" customFormat="1" ht="7.5" customHeight="1">
      <c r="B164" s="184"/>
      <c r="C164" s="185"/>
      <c r="D164" s="185"/>
      <c r="E164" s="185"/>
      <c r="F164" s="185"/>
      <c r="G164" s="185"/>
      <c r="H164" s="185"/>
      <c r="I164" s="185"/>
      <c r="J164" s="185"/>
      <c r="K164" s="186"/>
    </row>
    <row r="165" spans="2:11" customFormat="1" ht="45" customHeight="1">
      <c r="B165" s="187"/>
      <c r="C165" s="309" t="s">
        <v>590</v>
      </c>
      <c r="D165" s="309"/>
      <c r="E165" s="309"/>
      <c r="F165" s="309"/>
      <c r="G165" s="309"/>
      <c r="H165" s="309"/>
      <c r="I165" s="309"/>
      <c r="J165" s="309"/>
      <c r="K165" s="188"/>
    </row>
    <row r="166" spans="2:11" customFormat="1" ht="17.25" customHeight="1">
      <c r="B166" s="187"/>
      <c r="C166" s="208" t="s">
        <v>518</v>
      </c>
      <c r="D166" s="208"/>
      <c r="E166" s="208"/>
      <c r="F166" s="208" t="s">
        <v>519</v>
      </c>
      <c r="G166" s="248"/>
      <c r="H166" s="249" t="s">
        <v>57</v>
      </c>
      <c r="I166" s="249" t="s">
        <v>60</v>
      </c>
      <c r="J166" s="208" t="s">
        <v>520</v>
      </c>
      <c r="K166" s="188"/>
    </row>
    <row r="167" spans="2:11" customFormat="1" ht="17.25" customHeight="1">
      <c r="B167" s="189"/>
      <c r="C167" s="210" t="s">
        <v>521</v>
      </c>
      <c r="D167" s="210"/>
      <c r="E167" s="210"/>
      <c r="F167" s="211" t="s">
        <v>522</v>
      </c>
      <c r="G167" s="250"/>
      <c r="H167" s="251"/>
      <c r="I167" s="251"/>
      <c r="J167" s="210" t="s">
        <v>523</v>
      </c>
      <c r="K167" s="190"/>
    </row>
    <row r="168" spans="2:11" customFormat="1" ht="5.25" customHeight="1">
      <c r="B168" s="218"/>
      <c r="C168" s="213"/>
      <c r="D168" s="213"/>
      <c r="E168" s="213"/>
      <c r="F168" s="213"/>
      <c r="G168" s="214"/>
      <c r="H168" s="213"/>
      <c r="I168" s="213"/>
      <c r="J168" s="213"/>
      <c r="K168" s="239"/>
    </row>
    <row r="169" spans="2:11" customFormat="1" ht="15" customHeight="1">
      <c r="B169" s="218"/>
      <c r="C169" s="195" t="s">
        <v>527</v>
      </c>
      <c r="D169" s="195"/>
      <c r="E169" s="195"/>
      <c r="F169" s="216" t="s">
        <v>524</v>
      </c>
      <c r="G169" s="195"/>
      <c r="H169" s="195" t="s">
        <v>564</v>
      </c>
      <c r="I169" s="195" t="s">
        <v>526</v>
      </c>
      <c r="J169" s="195">
        <v>120</v>
      </c>
      <c r="K169" s="239"/>
    </row>
    <row r="170" spans="2:11" customFormat="1" ht="15" customHeight="1">
      <c r="B170" s="218"/>
      <c r="C170" s="195" t="s">
        <v>573</v>
      </c>
      <c r="D170" s="195"/>
      <c r="E170" s="195"/>
      <c r="F170" s="216" t="s">
        <v>524</v>
      </c>
      <c r="G170" s="195"/>
      <c r="H170" s="195" t="s">
        <v>574</v>
      </c>
      <c r="I170" s="195" t="s">
        <v>526</v>
      </c>
      <c r="J170" s="195" t="s">
        <v>575</v>
      </c>
      <c r="K170" s="239"/>
    </row>
    <row r="171" spans="2:11" customFormat="1" ht="15" customHeight="1">
      <c r="B171" s="218"/>
      <c r="C171" s="195" t="s">
        <v>472</v>
      </c>
      <c r="D171" s="195"/>
      <c r="E171" s="195"/>
      <c r="F171" s="216" t="s">
        <v>524</v>
      </c>
      <c r="G171" s="195"/>
      <c r="H171" s="195" t="s">
        <v>591</v>
      </c>
      <c r="I171" s="195" t="s">
        <v>526</v>
      </c>
      <c r="J171" s="195" t="s">
        <v>575</v>
      </c>
      <c r="K171" s="239"/>
    </row>
    <row r="172" spans="2:11" customFormat="1" ht="15" customHeight="1">
      <c r="B172" s="218"/>
      <c r="C172" s="195" t="s">
        <v>529</v>
      </c>
      <c r="D172" s="195"/>
      <c r="E172" s="195"/>
      <c r="F172" s="216" t="s">
        <v>530</v>
      </c>
      <c r="G172" s="195"/>
      <c r="H172" s="195" t="s">
        <v>591</v>
      </c>
      <c r="I172" s="195" t="s">
        <v>526</v>
      </c>
      <c r="J172" s="195">
        <v>50</v>
      </c>
      <c r="K172" s="239"/>
    </row>
    <row r="173" spans="2:11" customFormat="1" ht="15" customHeight="1">
      <c r="B173" s="218"/>
      <c r="C173" s="195" t="s">
        <v>532</v>
      </c>
      <c r="D173" s="195"/>
      <c r="E173" s="195"/>
      <c r="F173" s="216" t="s">
        <v>524</v>
      </c>
      <c r="G173" s="195"/>
      <c r="H173" s="195" t="s">
        <v>591</v>
      </c>
      <c r="I173" s="195" t="s">
        <v>534</v>
      </c>
      <c r="J173" s="195"/>
      <c r="K173" s="239"/>
    </row>
    <row r="174" spans="2:11" customFormat="1" ht="15" customHeight="1">
      <c r="B174" s="218"/>
      <c r="C174" s="195" t="s">
        <v>543</v>
      </c>
      <c r="D174" s="195"/>
      <c r="E174" s="195"/>
      <c r="F174" s="216" t="s">
        <v>530</v>
      </c>
      <c r="G174" s="195"/>
      <c r="H174" s="195" t="s">
        <v>591</v>
      </c>
      <c r="I174" s="195" t="s">
        <v>526</v>
      </c>
      <c r="J174" s="195">
        <v>50</v>
      </c>
      <c r="K174" s="239"/>
    </row>
    <row r="175" spans="2:11" customFormat="1" ht="15" customHeight="1">
      <c r="B175" s="218"/>
      <c r="C175" s="195" t="s">
        <v>551</v>
      </c>
      <c r="D175" s="195"/>
      <c r="E175" s="195"/>
      <c r="F175" s="216" t="s">
        <v>530</v>
      </c>
      <c r="G175" s="195"/>
      <c r="H175" s="195" t="s">
        <v>591</v>
      </c>
      <c r="I175" s="195" t="s">
        <v>526</v>
      </c>
      <c r="J175" s="195">
        <v>50</v>
      </c>
      <c r="K175" s="239"/>
    </row>
    <row r="176" spans="2:11" customFormat="1" ht="15" customHeight="1">
      <c r="B176" s="218"/>
      <c r="C176" s="195" t="s">
        <v>549</v>
      </c>
      <c r="D176" s="195"/>
      <c r="E176" s="195"/>
      <c r="F176" s="216" t="s">
        <v>530</v>
      </c>
      <c r="G176" s="195"/>
      <c r="H176" s="195" t="s">
        <v>591</v>
      </c>
      <c r="I176" s="195" t="s">
        <v>526</v>
      </c>
      <c r="J176" s="195">
        <v>50</v>
      </c>
      <c r="K176" s="239"/>
    </row>
    <row r="177" spans="2:11" customFormat="1" ht="15" customHeight="1">
      <c r="B177" s="218"/>
      <c r="C177" s="195" t="s">
        <v>102</v>
      </c>
      <c r="D177" s="195"/>
      <c r="E177" s="195"/>
      <c r="F177" s="216" t="s">
        <v>524</v>
      </c>
      <c r="G177" s="195"/>
      <c r="H177" s="195" t="s">
        <v>592</v>
      </c>
      <c r="I177" s="195" t="s">
        <v>593</v>
      </c>
      <c r="J177" s="195"/>
      <c r="K177" s="239"/>
    </row>
    <row r="178" spans="2:11" customFormat="1" ht="15" customHeight="1">
      <c r="B178" s="218"/>
      <c r="C178" s="195" t="s">
        <v>60</v>
      </c>
      <c r="D178" s="195"/>
      <c r="E178" s="195"/>
      <c r="F178" s="216" t="s">
        <v>524</v>
      </c>
      <c r="G178" s="195"/>
      <c r="H178" s="195" t="s">
        <v>594</v>
      </c>
      <c r="I178" s="195" t="s">
        <v>595</v>
      </c>
      <c r="J178" s="195">
        <v>1</v>
      </c>
      <c r="K178" s="239"/>
    </row>
    <row r="179" spans="2:11" customFormat="1" ht="15" customHeight="1">
      <c r="B179" s="218"/>
      <c r="C179" s="195" t="s">
        <v>56</v>
      </c>
      <c r="D179" s="195"/>
      <c r="E179" s="195"/>
      <c r="F179" s="216" t="s">
        <v>524</v>
      </c>
      <c r="G179" s="195"/>
      <c r="H179" s="195" t="s">
        <v>596</v>
      </c>
      <c r="I179" s="195" t="s">
        <v>526</v>
      </c>
      <c r="J179" s="195">
        <v>20</v>
      </c>
      <c r="K179" s="239"/>
    </row>
    <row r="180" spans="2:11" customFormat="1" ht="15" customHeight="1">
      <c r="B180" s="218"/>
      <c r="C180" s="195" t="s">
        <v>57</v>
      </c>
      <c r="D180" s="195"/>
      <c r="E180" s="195"/>
      <c r="F180" s="216" t="s">
        <v>524</v>
      </c>
      <c r="G180" s="195"/>
      <c r="H180" s="195" t="s">
        <v>597</v>
      </c>
      <c r="I180" s="195" t="s">
        <v>526</v>
      </c>
      <c r="J180" s="195">
        <v>255</v>
      </c>
      <c r="K180" s="239"/>
    </row>
    <row r="181" spans="2:11" customFormat="1" ht="15" customHeight="1">
      <c r="B181" s="218"/>
      <c r="C181" s="195" t="s">
        <v>103</v>
      </c>
      <c r="D181" s="195"/>
      <c r="E181" s="195"/>
      <c r="F181" s="216" t="s">
        <v>524</v>
      </c>
      <c r="G181" s="195"/>
      <c r="H181" s="195" t="s">
        <v>488</v>
      </c>
      <c r="I181" s="195" t="s">
        <v>526</v>
      </c>
      <c r="J181" s="195">
        <v>10</v>
      </c>
      <c r="K181" s="239"/>
    </row>
    <row r="182" spans="2:11" customFormat="1" ht="15" customHeight="1">
      <c r="B182" s="218"/>
      <c r="C182" s="195" t="s">
        <v>104</v>
      </c>
      <c r="D182" s="195"/>
      <c r="E182" s="195"/>
      <c r="F182" s="216" t="s">
        <v>524</v>
      </c>
      <c r="G182" s="195"/>
      <c r="H182" s="195" t="s">
        <v>598</v>
      </c>
      <c r="I182" s="195" t="s">
        <v>559</v>
      </c>
      <c r="J182" s="195"/>
      <c r="K182" s="239"/>
    </row>
    <row r="183" spans="2:11" customFormat="1" ht="15" customHeight="1">
      <c r="B183" s="218"/>
      <c r="C183" s="195" t="s">
        <v>599</v>
      </c>
      <c r="D183" s="195"/>
      <c r="E183" s="195"/>
      <c r="F183" s="216" t="s">
        <v>524</v>
      </c>
      <c r="G183" s="195"/>
      <c r="H183" s="195" t="s">
        <v>600</v>
      </c>
      <c r="I183" s="195" t="s">
        <v>559</v>
      </c>
      <c r="J183" s="195"/>
      <c r="K183" s="239"/>
    </row>
    <row r="184" spans="2:11" customFormat="1" ht="15" customHeight="1">
      <c r="B184" s="218"/>
      <c r="C184" s="195" t="s">
        <v>588</v>
      </c>
      <c r="D184" s="195"/>
      <c r="E184" s="195"/>
      <c r="F184" s="216" t="s">
        <v>524</v>
      </c>
      <c r="G184" s="195"/>
      <c r="H184" s="195" t="s">
        <v>601</v>
      </c>
      <c r="I184" s="195" t="s">
        <v>559</v>
      </c>
      <c r="J184" s="195"/>
      <c r="K184" s="239"/>
    </row>
    <row r="185" spans="2:11" customFormat="1" ht="15" customHeight="1">
      <c r="B185" s="218"/>
      <c r="C185" s="195" t="s">
        <v>106</v>
      </c>
      <c r="D185" s="195"/>
      <c r="E185" s="195"/>
      <c r="F185" s="216" t="s">
        <v>530</v>
      </c>
      <c r="G185" s="195"/>
      <c r="H185" s="195" t="s">
        <v>602</v>
      </c>
      <c r="I185" s="195" t="s">
        <v>526</v>
      </c>
      <c r="J185" s="195">
        <v>50</v>
      </c>
      <c r="K185" s="239"/>
    </row>
    <row r="186" spans="2:11" customFormat="1" ht="15" customHeight="1">
      <c r="B186" s="218"/>
      <c r="C186" s="195" t="s">
        <v>603</v>
      </c>
      <c r="D186" s="195"/>
      <c r="E186" s="195"/>
      <c r="F186" s="216" t="s">
        <v>530</v>
      </c>
      <c r="G186" s="195"/>
      <c r="H186" s="195" t="s">
        <v>604</v>
      </c>
      <c r="I186" s="195" t="s">
        <v>605</v>
      </c>
      <c r="J186" s="195"/>
      <c r="K186" s="239"/>
    </row>
    <row r="187" spans="2:11" customFormat="1" ht="15" customHeight="1">
      <c r="B187" s="218"/>
      <c r="C187" s="195" t="s">
        <v>606</v>
      </c>
      <c r="D187" s="195"/>
      <c r="E187" s="195"/>
      <c r="F187" s="216" t="s">
        <v>530</v>
      </c>
      <c r="G187" s="195"/>
      <c r="H187" s="195" t="s">
        <v>607</v>
      </c>
      <c r="I187" s="195" t="s">
        <v>605</v>
      </c>
      <c r="J187" s="195"/>
      <c r="K187" s="239"/>
    </row>
    <row r="188" spans="2:11" customFormat="1" ht="15" customHeight="1">
      <c r="B188" s="218"/>
      <c r="C188" s="195" t="s">
        <v>608</v>
      </c>
      <c r="D188" s="195"/>
      <c r="E188" s="195"/>
      <c r="F188" s="216" t="s">
        <v>530</v>
      </c>
      <c r="G188" s="195"/>
      <c r="H188" s="195" t="s">
        <v>609</v>
      </c>
      <c r="I188" s="195" t="s">
        <v>605</v>
      </c>
      <c r="J188" s="195"/>
      <c r="K188" s="239"/>
    </row>
    <row r="189" spans="2:11" customFormat="1" ht="15" customHeight="1">
      <c r="B189" s="218"/>
      <c r="C189" s="252" t="s">
        <v>610</v>
      </c>
      <c r="D189" s="195"/>
      <c r="E189" s="195"/>
      <c r="F189" s="216" t="s">
        <v>530</v>
      </c>
      <c r="G189" s="195"/>
      <c r="H189" s="195" t="s">
        <v>611</v>
      </c>
      <c r="I189" s="195" t="s">
        <v>612</v>
      </c>
      <c r="J189" s="253" t="s">
        <v>613</v>
      </c>
      <c r="K189" s="239"/>
    </row>
    <row r="190" spans="2:11" customFormat="1" ht="15" customHeight="1">
      <c r="B190" s="254"/>
      <c r="C190" s="255" t="s">
        <v>614</v>
      </c>
      <c r="D190" s="256"/>
      <c r="E190" s="256"/>
      <c r="F190" s="257" t="s">
        <v>530</v>
      </c>
      <c r="G190" s="256"/>
      <c r="H190" s="256" t="s">
        <v>615</v>
      </c>
      <c r="I190" s="256" t="s">
        <v>612</v>
      </c>
      <c r="J190" s="258" t="s">
        <v>613</v>
      </c>
      <c r="K190" s="259"/>
    </row>
    <row r="191" spans="2:11" customFormat="1" ht="15" customHeight="1">
      <c r="B191" s="218"/>
      <c r="C191" s="252" t="s">
        <v>45</v>
      </c>
      <c r="D191" s="195"/>
      <c r="E191" s="195"/>
      <c r="F191" s="216" t="s">
        <v>524</v>
      </c>
      <c r="G191" s="195"/>
      <c r="H191" s="192" t="s">
        <v>616</v>
      </c>
      <c r="I191" s="195" t="s">
        <v>617</v>
      </c>
      <c r="J191" s="195"/>
      <c r="K191" s="239"/>
    </row>
    <row r="192" spans="2:11" customFormat="1" ht="15" customHeight="1">
      <c r="B192" s="218"/>
      <c r="C192" s="252" t="s">
        <v>618</v>
      </c>
      <c r="D192" s="195"/>
      <c r="E192" s="195"/>
      <c r="F192" s="216" t="s">
        <v>524</v>
      </c>
      <c r="G192" s="195"/>
      <c r="H192" s="195" t="s">
        <v>619</v>
      </c>
      <c r="I192" s="195" t="s">
        <v>559</v>
      </c>
      <c r="J192" s="195"/>
      <c r="K192" s="239"/>
    </row>
    <row r="193" spans="2:11" customFormat="1" ht="15" customHeight="1">
      <c r="B193" s="218"/>
      <c r="C193" s="252" t="s">
        <v>620</v>
      </c>
      <c r="D193" s="195"/>
      <c r="E193" s="195"/>
      <c r="F193" s="216" t="s">
        <v>524</v>
      </c>
      <c r="G193" s="195"/>
      <c r="H193" s="195" t="s">
        <v>621</v>
      </c>
      <c r="I193" s="195" t="s">
        <v>559</v>
      </c>
      <c r="J193" s="195"/>
      <c r="K193" s="239"/>
    </row>
    <row r="194" spans="2:11" customFormat="1" ht="15" customHeight="1">
      <c r="B194" s="218"/>
      <c r="C194" s="252" t="s">
        <v>622</v>
      </c>
      <c r="D194" s="195"/>
      <c r="E194" s="195"/>
      <c r="F194" s="216" t="s">
        <v>530</v>
      </c>
      <c r="G194" s="195"/>
      <c r="H194" s="195" t="s">
        <v>623</v>
      </c>
      <c r="I194" s="195" t="s">
        <v>559</v>
      </c>
      <c r="J194" s="195"/>
      <c r="K194" s="239"/>
    </row>
    <row r="195" spans="2:11" customFormat="1" ht="15" customHeight="1">
      <c r="B195" s="245"/>
      <c r="C195" s="260"/>
      <c r="D195" s="225"/>
      <c r="E195" s="225"/>
      <c r="F195" s="225"/>
      <c r="G195" s="225"/>
      <c r="H195" s="225"/>
      <c r="I195" s="225"/>
      <c r="J195" s="225"/>
      <c r="K195" s="246"/>
    </row>
    <row r="196" spans="2:11" customFormat="1" ht="18.75" customHeight="1">
      <c r="B196" s="227"/>
      <c r="C196" s="237"/>
      <c r="D196" s="237"/>
      <c r="E196" s="237"/>
      <c r="F196" s="247"/>
      <c r="G196" s="237"/>
      <c r="H196" s="237"/>
      <c r="I196" s="237"/>
      <c r="J196" s="237"/>
      <c r="K196" s="227"/>
    </row>
    <row r="197" spans="2:11" customFormat="1" ht="18.75" customHeight="1">
      <c r="B197" s="227"/>
      <c r="C197" s="237"/>
      <c r="D197" s="237"/>
      <c r="E197" s="237"/>
      <c r="F197" s="247"/>
      <c r="G197" s="237"/>
      <c r="H197" s="237"/>
      <c r="I197" s="237"/>
      <c r="J197" s="237"/>
      <c r="K197" s="227"/>
    </row>
    <row r="198" spans="2:11" customFormat="1" ht="18.75" customHeight="1">
      <c r="B198" s="202"/>
      <c r="C198" s="202"/>
      <c r="D198" s="202"/>
      <c r="E198" s="202"/>
      <c r="F198" s="202"/>
      <c r="G198" s="202"/>
      <c r="H198" s="202"/>
      <c r="I198" s="202"/>
      <c r="J198" s="202"/>
      <c r="K198" s="202"/>
    </row>
    <row r="199" spans="2:11" customFormat="1" ht="13.5">
      <c r="B199" s="184"/>
      <c r="C199" s="185"/>
      <c r="D199" s="185"/>
      <c r="E199" s="185"/>
      <c r="F199" s="185"/>
      <c r="G199" s="185"/>
      <c r="H199" s="185"/>
      <c r="I199" s="185"/>
      <c r="J199" s="185"/>
      <c r="K199" s="186"/>
    </row>
    <row r="200" spans="2:11" customFormat="1" ht="21">
      <c r="B200" s="187"/>
      <c r="C200" s="309" t="s">
        <v>624</v>
      </c>
      <c r="D200" s="309"/>
      <c r="E200" s="309"/>
      <c r="F200" s="309"/>
      <c r="G200" s="309"/>
      <c r="H200" s="309"/>
      <c r="I200" s="309"/>
      <c r="J200" s="309"/>
      <c r="K200" s="188"/>
    </row>
    <row r="201" spans="2:11" customFormat="1" ht="25.5" customHeight="1">
      <c r="B201" s="187"/>
      <c r="C201" s="261" t="s">
        <v>625</v>
      </c>
      <c r="D201" s="261"/>
      <c r="E201" s="261"/>
      <c r="F201" s="261" t="s">
        <v>626</v>
      </c>
      <c r="G201" s="262"/>
      <c r="H201" s="312" t="s">
        <v>627</v>
      </c>
      <c r="I201" s="312"/>
      <c r="J201" s="312"/>
      <c r="K201" s="188"/>
    </row>
    <row r="202" spans="2:11" customFormat="1" ht="5.25" customHeight="1">
      <c r="B202" s="218"/>
      <c r="C202" s="213"/>
      <c r="D202" s="213"/>
      <c r="E202" s="213"/>
      <c r="F202" s="213"/>
      <c r="G202" s="237"/>
      <c r="H202" s="213"/>
      <c r="I202" s="213"/>
      <c r="J202" s="213"/>
      <c r="K202" s="239"/>
    </row>
    <row r="203" spans="2:11" customFormat="1" ht="15" customHeight="1">
      <c r="B203" s="218"/>
      <c r="C203" s="195" t="s">
        <v>617</v>
      </c>
      <c r="D203" s="195"/>
      <c r="E203" s="195"/>
      <c r="F203" s="216" t="s">
        <v>46</v>
      </c>
      <c r="G203" s="195"/>
      <c r="H203" s="313" t="s">
        <v>628</v>
      </c>
      <c r="I203" s="313"/>
      <c r="J203" s="313"/>
      <c r="K203" s="239"/>
    </row>
    <row r="204" spans="2:11" customFormat="1" ht="15" customHeight="1">
      <c r="B204" s="218"/>
      <c r="C204" s="195"/>
      <c r="D204" s="195"/>
      <c r="E204" s="195"/>
      <c r="F204" s="216" t="s">
        <v>47</v>
      </c>
      <c r="G204" s="195"/>
      <c r="H204" s="313" t="s">
        <v>629</v>
      </c>
      <c r="I204" s="313"/>
      <c r="J204" s="313"/>
      <c r="K204" s="239"/>
    </row>
    <row r="205" spans="2:11" customFormat="1" ht="15" customHeight="1">
      <c r="B205" s="218"/>
      <c r="C205" s="195"/>
      <c r="D205" s="195"/>
      <c r="E205" s="195"/>
      <c r="F205" s="216" t="s">
        <v>50</v>
      </c>
      <c r="G205" s="195"/>
      <c r="H205" s="313" t="s">
        <v>630</v>
      </c>
      <c r="I205" s="313"/>
      <c r="J205" s="313"/>
      <c r="K205" s="239"/>
    </row>
    <row r="206" spans="2:11" customFormat="1" ht="15" customHeight="1">
      <c r="B206" s="218"/>
      <c r="C206" s="195"/>
      <c r="D206" s="195"/>
      <c r="E206" s="195"/>
      <c r="F206" s="216" t="s">
        <v>48</v>
      </c>
      <c r="G206" s="195"/>
      <c r="H206" s="313" t="s">
        <v>631</v>
      </c>
      <c r="I206" s="313"/>
      <c r="J206" s="313"/>
      <c r="K206" s="239"/>
    </row>
    <row r="207" spans="2:11" customFormat="1" ht="15" customHeight="1">
      <c r="B207" s="218"/>
      <c r="C207" s="195"/>
      <c r="D207" s="195"/>
      <c r="E207" s="195"/>
      <c r="F207" s="216" t="s">
        <v>49</v>
      </c>
      <c r="G207" s="195"/>
      <c r="H207" s="313" t="s">
        <v>632</v>
      </c>
      <c r="I207" s="313"/>
      <c r="J207" s="313"/>
      <c r="K207" s="239"/>
    </row>
    <row r="208" spans="2:11" customFormat="1" ht="15" customHeight="1">
      <c r="B208" s="218"/>
      <c r="C208" s="195"/>
      <c r="D208" s="195"/>
      <c r="E208" s="195"/>
      <c r="F208" s="216"/>
      <c r="G208" s="195"/>
      <c r="H208" s="195"/>
      <c r="I208" s="195"/>
      <c r="J208" s="195"/>
      <c r="K208" s="239"/>
    </row>
    <row r="209" spans="2:11" customFormat="1" ht="15" customHeight="1">
      <c r="B209" s="218"/>
      <c r="C209" s="195" t="s">
        <v>571</v>
      </c>
      <c r="D209" s="195"/>
      <c r="E209" s="195"/>
      <c r="F209" s="216" t="s">
        <v>79</v>
      </c>
      <c r="G209" s="195"/>
      <c r="H209" s="313" t="s">
        <v>633</v>
      </c>
      <c r="I209" s="313"/>
      <c r="J209" s="313"/>
      <c r="K209" s="239"/>
    </row>
    <row r="210" spans="2:11" customFormat="1" ht="15" customHeight="1">
      <c r="B210" s="218"/>
      <c r="C210" s="195"/>
      <c r="D210" s="195"/>
      <c r="E210" s="195"/>
      <c r="F210" s="216" t="s">
        <v>466</v>
      </c>
      <c r="G210" s="195"/>
      <c r="H210" s="313" t="s">
        <v>467</v>
      </c>
      <c r="I210" s="313"/>
      <c r="J210" s="313"/>
      <c r="K210" s="239"/>
    </row>
    <row r="211" spans="2:11" customFormat="1" ht="15" customHeight="1">
      <c r="B211" s="218"/>
      <c r="C211" s="195"/>
      <c r="D211" s="195"/>
      <c r="E211" s="195"/>
      <c r="F211" s="216" t="s">
        <v>464</v>
      </c>
      <c r="G211" s="195"/>
      <c r="H211" s="313" t="s">
        <v>634</v>
      </c>
      <c r="I211" s="313"/>
      <c r="J211" s="313"/>
      <c r="K211" s="239"/>
    </row>
    <row r="212" spans="2:11" customFormat="1" ht="15" customHeight="1">
      <c r="B212" s="263"/>
      <c r="C212" s="195"/>
      <c r="D212" s="195"/>
      <c r="E212" s="195"/>
      <c r="F212" s="216" t="s">
        <v>468</v>
      </c>
      <c r="G212" s="252"/>
      <c r="H212" s="314" t="s">
        <v>469</v>
      </c>
      <c r="I212" s="314"/>
      <c r="J212" s="314"/>
      <c r="K212" s="264"/>
    </row>
    <row r="213" spans="2:11" customFormat="1" ht="15" customHeight="1">
      <c r="B213" s="263"/>
      <c r="C213" s="195"/>
      <c r="D213" s="195"/>
      <c r="E213" s="195"/>
      <c r="F213" s="216" t="s">
        <v>470</v>
      </c>
      <c r="G213" s="252"/>
      <c r="H213" s="314" t="s">
        <v>439</v>
      </c>
      <c r="I213" s="314"/>
      <c r="J213" s="314"/>
      <c r="K213" s="264"/>
    </row>
    <row r="214" spans="2:11" customFormat="1" ht="15" customHeight="1">
      <c r="B214" s="263"/>
      <c r="C214" s="195"/>
      <c r="D214" s="195"/>
      <c r="E214" s="195"/>
      <c r="F214" s="216"/>
      <c r="G214" s="252"/>
      <c r="H214" s="243"/>
      <c r="I214" s="243"/>
      <c r="J214" s="243"/>
      <c r="K214" s="264"/>
    </row>
    <row r="215" spans="2:11" customFormat="1" ht="15" customHeight="1">
      <c r="B215" s="263"/>
      <c r="C215" s="195" t="s">
        <v>595</v>
      </c>
      <c r="D215" s="195"/>
      <c r="E215" s="195"/>
      <c r="F215" s="216">
        <v>1</v>
      </c>
      <c r="G215" s="252"/>
      <c r="H215" s="314" t="s">
        <v>635</v>
      </c>
      <c r="I215" s="314"/>
      <c r="J215" s="314"/>
      <c r="K215" s="264"/>
    </row>
    <row r="216" spans="2:11" customFormat="1" ht="15" customHeight="1">
      <c r="B216" s="263"/>
      <c r="C216" s="195"/>
      <c r="D216" s="195"/>
      <c r="E216" s="195"/>
      <c r="F216" s="216">
        <v>2</v>
      </c>
      <c r="G216" s="252"/>
      <c r="H216" s="314" t="s">
        <v>636</v>
      </c>
      <c r="I216" s="314"/>
      <c r="J216" s="314"/>
      <c r="K216" s="264"/>
    </row>
    <row r="217" spans="2:11" customFormat="1" ht="15" customHeight="1">
      <c r="B217" s="263"/>
      <c r="C217" s="195"/>
      <c r="D217" s="195"/>
      <c r="E217" s="195"/>
      <c r="F217" s="216">
        <v>3</v>
      </c>
      <c r="G217" s="252"/>
      <c r="H217" s="314" t="s">
        <v>637</v>
      </c>
      <c r="I217" s="314"/>
      <c r="J217" s="314"/>
      <c r="K217" s="264"/>
    </row>
    <row r="218" spans="2:11" customFormat="1" ht="15" customHeight="1">
      <c r="B218" s="263"/>
      <c r="C218" s="195"/>
      <c r="D218" s="195"/>
      <c r="E218" s="195"/>
      <c r="F218" s="216">
        <v>4</v>
      </c>
      <c r="G218" s="252"/>
      <c r="H218" s="314" t="s">
        <v>638</v>
      </c>
      <c r="I218" s="314"/>
      <c r="J218" s="314"/>
      <c r="K218" s="264"/>
    </row>
    <row r="219" spans="2:11" customFormat="1" ht="12.75" customHeight="1">
      <c r="B219" s="265"/>
      <c r="C219" s="266"/>
      <c r="D219" s="266"/>
      <c r="E219" s="266"/>
      <c r="F219" s="266"/>
      <c r="G219" s="266"/>
      <c r="H219" s="266"/>
      <c r="I219" s="266"/>
      <c r="J219" s="266"/>
      <c r="K219" s="267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22_11_03_01 - ČNB HK - vý...</vt:lpstr>
      <vt:lpstr>Pokyny pro vyplnění</vt:lpstr>
      <vt:lpstr>'22_11_03_01 - ČNB HK - vý...'!Názvy_tisku</vt:lpstr>
      <vt:lpstr>'Rekapitulace stavby'!Názvy_tisku</vt:lpstr>
      <vt:lpstr>'22_11_03_01 - ČNB HK - vý...'!Oblast_tisku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MilickaJi-PC\MilickaJi</dc:creator>
  <cp:lastModifiedBy>Klíma Bučková Markéta</cp:lastModifiedBy>
  <dcterms:created xsi:type="dcterms:W3CDTF">2026-02-18T09:48:46Z</dcterms:created>
  <dcterms:modified xsi:type="dcterms:W3CDTF">2026-04-24T10:33:11Z</dcterms:modified>
</cp:coreProperties>
</file>