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Akce INVESTIČNÍ\2024\ústředí\SANACE Plodinove Burzy\3_výběrové řízení zhotovitel\1_PD_pro_výběr\ora-shei\"/>
    </mc:Choice>
  </mc:AlternateContent>
  <workbookProtection workbookAlgorithmName="SHA-512" workbookHashValue="26d+myLMvslfAY8U1nn9gPT2kWtpkjVkNUfUYryWhMIzSt2azT3ctJE8Kk1zqkM+f6pmGXBYrCDHTn5A1Gapdw==" workbookSaltValue="E8GbgWcGlMZvwdWDEv+A/A==" workbookSpinCount="100000" lockStructure="1"/>
  <bookViews>
    <workbookView xWindow="-120" yWindow="-120" windowWidth="29040" windowHeight="15720" activeTab="1"/>
  </bookViews>
  <sheets>
    <sheet name="Pokyny pro vyplnění" sheetId="11" r:id="rId1"/>
    <sheet name="Stavba" sheetId="1" r:id="rId2"/>
    <sheet name="VzorPolozky" sheetId="10" state="hidden" r:id="rId3"/>
    <sheet name="Restaurátor. a kamenické práce" sheetId="12" r:id="rId4"/>
    <sheet name="Práce exteriér" sheetId="13" r:id="rId5"/>
    <sheet name="Sanační práce" sheetId="14" r:id="rId6"/>
  </sheets>
  <externalReferences>
    <externalReference r:id="rId7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4">'Práce exteriér'!$1:$7</definedName>
    <definedName name="_xlnm.Print_Titles" localSheetId="3">'Restaurátor. a kamenické práce'!$1:$7</definedName>
    <definedName name="_xlnm.Print_Titles" localSheetId="5">'Sanační práce'!$1:$7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4">'Práce exteriér'!$A$1:$X$120</definedName>
    <definedName name="_xlnm.Print_Area" localSheetId="3">'Restaurátor. a kamenické práce'!$A$1:$X$257</definedName>
    <definedName name="_xlnm.Print_Area" localSheetId="5">'Sanační práce'!$A$1:$X$258</definedName>
    <definedName name="_xlnm.Print_Area" localSheetId="1">Stavba!$A$1:$J$78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5" i="14" l="1"/>
  <c r="O255" i="14"/>
  <c r="K255" i="14"/>
  <c r="I255" i="14"/>
  <c r="G255" i="14"/>
  <c r="M255" i="14" s="1"/>
  <c r="Q254" i="14"/>
  <c r="O254" i="14"/>
  <c r="K254" i="14"/>
  <c r="I254" i="14"/>
  <c r="G254" i="14"/>
  <c r="M254" i="14" s="1"/>
  <c r="BA252" i="14" l="1"/>
  <c r="BA229" i="14"/>
  <c r="BA225" i="14"/>
  <c r="BA221" i="14"/>
  <c r="BA220" i="14"/>
  <c r="BA198" i="14"/>
  <c r="BA196" i="14"/>
  <c r="BA191" i="14"/>
  <c r="BA188" i="14"/>
  <c r="BA186" i="14"/>
  <c r="BA176" i="14"/>
  <c r="BA94" i="14"/>
  <c r="BA88" i="14"/>
  <c r="BA63" i="14"/>
  <c r="BA59" i="14"/>
  <c r="BA48" i="14"/>
  <c r="G9" i="14"/>
  <c r="I9" i="14"/>
  <c r="K9" i="14"/>
  <c r="O9" i="14"/>
  <c r="Q9" i="14"/>
  <c r="V9" i="14"/>
  <c r="G19" i="14"/>
  <c r="M19" i="14" s="1"/>
  <c r="I19" i="14"/>
  <c r="K19" i="14"/>
  <c r="O19" i="14"/>
  <c r="Q19" i="14"/>
  <c r="V19" i="14"/>
  <c r="G35" i="14"/>
  <c r="I35" i="14"/>
  <c r="K35" i="14"/>
  <c r="O35" i="14"/>
  <c r="Q35" i="14"/>
  <c r="V35" i="14"/>
  <c r="G47" i="14"/>
  <c r="M47" i="14" s="1"/>
  <c r="I47" i="14"/>
  <c r="K47" i="14"/>
  <c r="O47" i="14"/>
  <c r="Q47" i="14"/>
  <c r="V47" i="14"/>
  <c r="G51" i="14"/>
  <c r="M51" i="14" s="1"/>
  <c r="I51" i="14"/>
  <c r="K51" i="14"/>
  <c r="O51" i="14"/>
  <c r="Q51" i="14"/>
  <c r="V51" i="14"/>
  <c r="G52" i="14"/>
  <c r="M52" i="14" s="1"/>
  <c r="I52" i="14"/>
  <c r="K52" i="14"/>
  <c r="O52" i="14"/>
  <c r="Q52" i="14"/>
  <c r="V52" i="14"/>
  <c r="G53" i="14"/>
  <c r="I53" i="14"/>
  <c r="K53" i="14"/>
  <c r="O53" i="14"/>
  <c r="Q53" i="14"/>
  <c r="V53" i="14"/>
  <c r="G56" i="14"/>
  <c r="M56" i="14" s="1"/>
  <c r="I56" i="14"/>
  <c r="K56" i="14"/>
  <c r="O56" i="14"/>
  <c r="Q56" i="14"/>
  <c r="V56" i="14"/>
  <c r="G58" i="14"/>
  <c r="M58" i="14" s="1"/>
  <c r="M57" i="14" s="1"/>
  <c r="I58" i="14"/>
  <c r="I57" i="14" s="1"/>
  <c r="K58" i="14"/>
  <c r="K57" i="14" s="1"/>
  <c r="O58" i="14"/>
  <c r="O57" i="14" s="1"/>
  <c r="Q58" i="14"/>
  <c r="Q57" i="14" s="1"/>
  <c r="V58" i="14"/>
  <c r="V57" i="14" s="1"/>
  <c r="G62" i="14"/>
  <c r="M62" i="14" s="1"/>
  <c r="M61" i="14" s="1"/>
  <c r="I62" i="14"/>
  <c r="I61" i="14" s="1"/>
  <c r="K62" i="14"/>
  <c r="K61" i="14" s="1"/>
  <c r="O62" i="14"/>
  <c r="O61" i="14" s="1"/>
  <c r="Q62" i="14"/>
  <c r="Q61" i="14" s="1"/>
  <c r="V62" i="14"/>
  <c r="V61" i="14" s="1"/>
  <c r="G68" i="14"/>
  <c r="M68" i="14" s="1"/>
  <c r="M67" i="14" s="1"/>
  <c r="I68" i="14"/>
  <c r="I67" i="14" s="1"/>
  <c r="K68" i="14"/>
  <c r="K67" i="14" s="1"/>
  <c r="O68" i="14"/>
  <c r="O67" i="14" s="1"/>
  <c r="Q68" i="14"/>
  <c r="Q67" i="14" s="1"/>
  <c r="V68" i="14"/>
  <c r="V67" i="14" s="1"/>
  <c r="G73" i="14"/>
  <c r="I73" i="14"/>
  <c r="K73" i="14"/>
  <c r="O73" i="14"/>
  <c r="Q73" i="14"/>
  <c r="V73" i="14"/>
  <c r="G81" i="14"/>
  <c r="M81" i="14" s="1"/>
  <c r="I81" i="14"/>
  <c r="K81" i="14"/>
  <c r="O81" i="14"/>
  <c r="O72" i="14" s="1"/>
  <c r="Q81" i="14"/>
  <c r="V81" i="14"/>
  <c r="G84" i="14"/>
  <c r="G83" i="14" s="1"/>
  <c r="I66" i="1" s="1"/>
  <c r="I84" i="14"/>
  <c r="I83" i="14" s="1"/>
  <c r="K84" i="14"/>
  <c r="K83" i="14" s="1"/>
  <c r="O84" i="14"/>
  <c r="O83" i="14" s="1"/>
  <c r="Q84" i="14"/>
  <c r="Q83" i="14" s="1"/>
  <c r="V84" i="14"/>
  <c r="V83" i="14" s="1"/>
  <c r="G87" i="14"/>
  <c r="M87" i="14" s="1"/>
  <c r="I87" i="14"/>
  <c r="K87" i="14"/>
  <c r="O87" i="14"/>
  <c r="Q87" i="14"/>
  <c r="V87" i="14"/>
  <c r="G91" i="14"/>
  <c r="M91" i="14" s="1"/>
  <c r="I91" i="14"/>
  <c r="K91" i="14"/>
  <c r="O91" i="14"/>
  <c r="Q91" i="14"/>
  <c r="V91" i="14"/>
  <c r="G93" i="14"/>
  <c r="M93" i="14" s="1"/>
  <c r="I93" i="14"/>
  <c r="K93" i="14"/>
  <c r="O93" i="14"/>
  <c r="Q93" i="14"/>
  <c r="V93" i="14"/>
  <c r="G105" i="14"/>
  <c r="I105" i="14"/>
  <c r="K105" i="14"/>
  <c r="O105" i="14"/>
  <c r="Q105" i="14"/>
  <c r="V105" i="14"/>
  <c r="G107" i="14"/>
  <c r="M107" i="14" s="1"/>
  <c r="I107" i="14"/>
  <c r="K107" i="14"/>
  <c r="O107" i="14"/>
  <c r="Q107" i="14"/>
  <c r="V107" i="14"/>
  <c r="G111" i="14"/>
  <c r="M111" i="14" s="1"/>
  <c r="I111" i="14"/>
  <c r="K111" i="14"/>
  <c r="O111" i="14"/>
  <c r="Q111" i="14"/>
  <c r="V111" i="14"/>
  <c r="G121" i="14"/>
  <c r="M121" i="14" s="1"/>
  <c r="I121" i="14"/>
  <c r="K121" i="14"/>
  <c r="O121" i="14"/>
  <c r="Q121" i="14"/>
  <c r="V121" i="14"/>
  <c r="G126" i="14"/>
  <c r="M126" i="14" s="1"/>
  <c r="I126" i="14"/>
  <c r="K126" i="14"/>
  <c r="O126" i="14"/>
  <c r="Q126" i="14"/>
  <c r="V126" i="14"/>
  <c r="G141" i="14"/>
  <c r="M141" i="14" s="1"/>
  <c r="I141" i="14"/>
  <c r="K141" i="14"/>
  <c r="O141" i="14"/>
  <c r="Q141" i="14"/>
  <c r="V141" i="14"/>
  <c r="G156" i="14"/>
  <c r="M156" i="14" s="1"/>
  <c r="I156" i="14"/>
  <c r="K156" i="14"/>
  <c r="O156" i="14"/>
  <c r="Q156" i="14"/>
  <c r="V156" i="14"/>
  <c r="G159" i="14"/>
  <c r="M159" i="14" s="1"/>
  <c r="I159" i="14"/>
  <c r="K159" i="14"/>
  <c r="O159" i="14"/>
  <c r="Q159" i="14"/>
  <c r="V159" i="14"/>
  <c r="G164" i="14"/>
  <c r="M164" i="14" s="1"/>
  <c r="I164" i="14"/>
  <c r="K164" i="14"/>
  <c r="O164" i="14"/>
  <c r="Q164" i="14"/>
  <c r="V164" i="14"/>
  <c r="G175" i="14"/>
  <c r="G174" i="14" s="1"/>
  <c r="I71" i="1" s="1"/>
  <c r="I175" i="14"/>
  <c r="I174" i="14" s="1"/>
  <c r="K175" i="14"/>
  <c r="K174" i="14" s="1"/>
  <c r="O175" i="14"/>
  <c r="O174" i="14" s="1"/>
  <c r="Q175" i="14"/>
  <c r="Q174" i="14" s="1"/>
  <c r="V175" i="14"/>
  <c r="V174" i="14" s="1"/>
  <c r="G181" i="14"/>
  <c r="G180" i="14" s="1"/>
  <c r="I73" i="1" s="1"/>
  <c r="I181" i="14"/>
  <c r="I180" i="14" s="1"/>
  <c r="K181" i="14"/>
  <c r="K180" i="14" s="1"/>
  <c r="O181" i="14"/>
  <c r="O180" i="14" s="1"/>
  <c r="Q181" i="14"/>
  <c r="Q180" i="14" s="1"/>
  <c r="V181" i="14"/>
  <c r="V180" i="14" s="1"/>
  <c r="G185" i="14"/>
  <c r="M185" i="14" s="1"/>
  <c r="I185" i="14"/>
  <c r="K185" i="14"/>
  <c r="O185" i="14"/>
  <c r="Q185" i="14"/>
  <c r="V185" i="14"/>
  <c r="G187" i="14"/>
  <c r="M187" i="14" s="1"/>
  <c r="I187" i="14"/>
  <c r="K187" i="14"/>
  <c r="O187" i="14"/>
  <c r="Q187" i="14"/>
  <c r="V187" i="14"/>
  <c r="G190" i="14"/>
  <c r="M190" i="14" s="1"/>
  <c r="I190" i="14"/>
  <c r="K190" i="14"/>
  <c r="O190" i="14"/>
  <c r="Q190" i="14"/>
  <c r="V190" i="14"/>
  <c r="G192" i="14"/>
  <c r="M192" i="14" s="1"/>
  <c r="I192" i="14"/>
  <c r="K192" i="14"/>
  <c r="O192" i="14"/>
  <c r="Q192" i="14"/>
  <c r="V192" i="14"/>
  <c r="G195" i="14"/>
  <c r="M195" i="14" s="1"/>
  <c r="I195" i="14"/>
  <c r="K195" i="14"/>
  <c r="O195" i="14"/>
  <c r="Q195" i="14"/>
  <c r="V195" i="14"/>
  <c r="G197" i="14"/>
  <c r="M197" i="14" s="1"/>
  <c r="I197" i="14"/>
  <c r="K197" i="14"/>
  <c r="O197" i="14"/>
  <c r="Q197" i="14"/>
  <c r="V197" i="14"/>
  <c r="G199" i="14"/>
  <c r="M199" i="14" s="1"/>
  <c r="I199" i="14"/>
  <c r="K199" i="14"/>
  <c r="O199" i="14"/>
  <c r="Q199" i="14"/>
  <c r="V199" i="14"/>
  <c r="G201" i="14"/>
  <c r="M201" i="14" s="1"/>
  <c r="I201" i="14"/>
  <c r="K201" i="14"/>
  <c r="O201" i="14"/>
  <c r="Q201" i="14"/>
  <c r="V201" i="14"/>
  <c r="G203" i="14"/>
  <c r="M203" i="14" s="1"/>
  <c r="I203" i="14"/>
  <c r="K203" i="14"/>
  <c r="O203" i="14"/>
  <c r="Q203" i="14"/>
  <c r="V203" i="14"/>
  <c r="G206" i="14"/>
  <c r="I206" i="14"/>
  <c r="K206" i="14"/>
  <c r="O206" i="14"/>
  <c r="Q206" i="14"/>
  <c r="V206" i="14"/>
  <c r="G211" i="14"/>
  <c r="M211" i="14" s="1"/>
  <c r="I211" i="14"/>
  <c r="K211" i="14"/>
  <c r="O211" i="14"/>
  <c r="Q211" i="14"/>
  <c r="V211" i="14"/>
  <c r="G213" i="14"/>
  <c r="M213" i="14" s="1"/>
  <c r="I213" i="14"/>
  <c r="K213" i="14"/>
  <c r="O213" i="14"/>
  <c r="Q213" i="14"/>
  <c r="V213" i="14"/>
  <c r="G215" i="14"/>
  <c r="M215" i="14" s="1"/>
  <c r="I215" i="14"/>
  <c r="K215" i="14"/>
  <c r="O215" i="14"/>
  <c r="Q215" i="14"/>
  <c r="V215" i="14"/>
  <c r="G216" i="14"/>
  <c r="M216" i="14" s="1"/>
  <c r="I216" i="14"/>
  <c r="K216" i="14"/>
  <c r="O216" i="14"/>
  <c r="Q216" i="14"/>
  <c r="V216" i="14"/>
  <c r="G219" i="14"/>
  <c r="M219" i="14" s="1"/>
  <c r="I219" i="14"/>
  <c r="K219" i="14"/>
  <c r="O219" i="14"/>
  <c r="Q219" i="14"/>
  <c r="V219" i="14"/>
  <c r="G224" i="14"/>
  <c r="M224" i="14" s="1"/>
  <c r="I224" i="14"/>
  <c r="K224" i="14"/>
  <c r="O224" i="14"/>
  <c r="Q224" i="14"/>
  <c r="V224" i="14"/>
  <c r="G228" i="14"/>
  <c r="M228" i="14" s="1"/>
  <c r="I228" i="14"/>
  <c r="K228" i="14"/>
  <c r="O228" i="14"/>
  <c r="Q228" i="14"/>
  <c r="V228" i="14"/>
  <c r="G230" i="14"/>
  <c r="M230" i="14" s="1"/>
  <c r="I230" i="14"/>
  <c r="K230" i="14"/>
  <c r="O230" i="14"/>
  <c r="Q230" i="14"/>
  <c r="V230" i="14"/>
  <c r="G234" i="14"/>
  <c r="I234" i="14"/>
  <c r="K234" i="14"/>
  <c r="O234" i="14"/>
  <c r="Q234" i="14"/>
  <c r="V234" i="14"/>
  <c r="G236" i="14"/>
  <c r="M236" i="14" s="1"/>
  <c r="I236" i="14"/>
  <c r="K236" i="14"/>
  <c r="O236" i="14"/>
  <c r="Q236" i="14"/>
  <c r="V236" i="14"/>
  <c r="G237" i="14"/>
  <c r="M237" i="14" s="1"/>
  <c r="I237" i="14"/>
  <c r="K237" i="14"/>
  <c r="O237" i="14"/>
  <c r="Q237" i="14"/>
  <c r="V237" i="14"/>
  <c r="G238" i="14"/>
  <c r="M238" i="14" s="1"/>
  <c r="I238" i="14"/>
  <c r="K238" i="14"/>
  <c r="O238" i="14"/>
  <c r="Q238" i="14"/>
  <c r="V238" i="14"/>
  <c r="G239" i="14"/>
  <c r="M239" i="14" s="1"/>
  <c r="I239" i="14"/>
  <c r="K239" i="14"/>
  <c r="O239" i="14"/>
  <c r="Q239" i="14"/>
  <c r="V239" i="14"/>
  <c r="G242" i="14"/>
  <c r="M242" i="14" s="1"/>
  <c r="I242" i="14"/>
  <c r="K242" i="14"/>
  <c r="O242" i="14"/>
  <c r="Q242" i="14"/>
  <c r="V242" i="14"/>
  <c r="G244" i="14"/>
  <c r="I244" i="14"/>
  <c r="K244" i="14"/>
  <c r="O244" i="14"/>
  <c r="Q244" i="14"/>
  <c r="V244" i="14"/>
  <c r="G251" i="14"/>
  <c r="I251" i="14"/>
  <c r="K251" i="14"/>
  <c r="O251" i="14"/>
  <c r="Q251" i="14"/>
  <c r="V251" i="14"/>
  <c r="G253" i="14"/>
  <c r="M253" i="14" s="1"/>
  <c r="I253" i="14"/>
  <c r="K253" i="14"/>
  <c r="O253" i="14"/>
  <c r="Q253" i="14"/>
  <c r="V253" i="14"/>
  <c r="AE257" i="14"/>
  <c r="F43" i="1" s="1"/>
  <c r="BA116" i="13"/>
  <c r="BA112" i="13"/>
  <c r="BA59" i="13"/>
  <c r="BA56" i="13"/>
  <c r="BA21" i="13"/>
  <c r="G9" i="13"/>
  <c r="M9" i="13" s="1"/>
  <c r="I9" i="13"/>
  <c r="K9" i="13"/>
  <c r="O9" i="13"/>
  <c r="Q9" i="13"/>
  <c r="V9" i="13"/>
  <c r="G13" i="13"/>
  <c r="M13" i="13" s="1"/>
  <c r="I13" i="13"/>
  <c r="K13" i="13"/>
  <c r="O13" i="13"/>
  <c r="Q13" i="13"/>
  <c r="V13" i="13"/>
  <c r="G16" i="13"/>
  <c r="I16" i="13"/>
  <c r="K16" i="13"/>
  <c r="O16" i="13"/>
  <c r="Q16" i="13"/>
  <c r="V16" i="13"/>
  <c r="G20" i="13"/>
  <c r="M20" i="13" s="1"/>
  <c r="I20" i="13"/>
  <c r="K20" i="13"/>
  <c r="O20" i="13"/>
  <c r="Q20" i="13"/>
  <c r="V20" i="13"/>
  <c r="G22" i="13"/>
  <c r="M22" i="13" s="1"/>
  <c r="I22" i="13"/>
  <c r="K22" i="13"/>
  <c r="O22" i="13"/>
  <c r="Q22" i="13"/>
  <c r="V22" i="13"/>
  <c r="G26" i="13"/>
  <c r="M26" i="13" s="1"/>
  <c r="I26" i="13"/>
  <c r="K26" i="13"/>
  <c r="O26" i="13"/>
  <c r="Q26" i="13"/>
  <c r="V26" i="13"/>
  <c r="G29" i="13"/>
  <c r="M29" i="13" s="1"/>
  <c r="I29" i="13"/>
  <c r="K29" i="13"/>
  <c r="O29" i="13"/>
  <c r="Q29" i="13"/>
  <c r="V29" i="13"/>
  <c r="G33" i="13"/>
  <c r="M33" i="13" s="1"/>
  <c r="I33" i="13"/>
  <c r="K33" i="13"/>
  <c r="O33" i="13"/>
  <c r="Q33" i="13"/>
  <c r="V33" i="13"/>
  <c r="G36" i="13"/>
  <c r="M36" i="13" s="1"/>
  <c r="I36" i="13"/>
  <c r="K36" i="13"/>
  <c r="O36" i="13"/>
  <c r="Q36" i="13"/>
  <c r="V36" i="13"/>
  <c r="G40" i="13"/>
  <c r="M40" i="13" s="1"/>
  <c r="I40" i="13"/>
  <c r="K40" i="13"/>
  <c r="O40" i="13"/>
  <c r="Q40" i="13"/>
  <c r="V40" i="13"/>
  <c r="G44" i="13"/>
  <c r="M44" i="13" s="1"/>
  <c r="I44" i="13"/>
  <c r="K44" i="13"/>
  <c r="O44" i="13"/>
  <c r="Q44" i="13"/>
  <c r="V44" i="13"/>
  <c r="G47" i="13"/>
  <c r="M47" i="13" s="1"/>
  <c r="I47" i="13"/>
  <c r="K47" i="13"/>
  <c r="O47" i="13"/>
  <c r="Q47" i="13"/>
  <c r="V47" i="13"/>
  <c r="G52" i="13"/>
  <c r="I52" i="13"/>
  <c r="K52" i="13"/>
  <c r="O52" i="13"/>
  <c r="Q52" i="13"/>
  <c r="V52" i="13"/>
  <c r="G55" i="13"/>
  <c r="M55" i="13" s="1"/>
  <c r="I55" i="13"/>
  <c r="K55" i="13"/>
  <c r="O55" i="13"/>
  <c r="Q55" i="13"/>
  <c r="V55" i="13"/>
  <c r="G58" i="13"/>
  <c r="M58" i="13" s="1"/>
  <c r="I58" i="13"/>
  <c r="K58" i="13"/>
  <c r="O58" i="13"/>
  <c r="Q58" i="13"/>
  <c r="V58" i="13"/>
  <c r="G61" i="13"/>
  <c r="M61" i="13" s="1"/>
  <c r="I61" i="13"/>
  <c r="K61" i="13"/>
  <c r="O61" i="13"/>
  <c r="Q61" i="13"/>
  <c r="V61" i="13"/>
  <c r="G63" i="13"/>
  <c r="M63" i="13" s="1"/>
  <c r="I63" i="13"/>
  <c r="K63" i="13"/>
  <c r="O63" i="13"/>
  <c r="Q63" i="13"/>
  <c r="V63" i="13"/>
  <c r="G65" i="13"/>
  <c r="M65" i="13" s="1"/>
  <c r="I65" i="13"/>
  <c r="K65" i="13"/>
  <c r="O65" i="13"/>
  <c r="Q65" i="13"/>
  <c r="V65" i="13"/>
  <c r="G68" i="13"/>
  <c r="M68" i="13" s="1"/>
  <c r="I68" i="13"/>
  <c r="K68" i="13"/>
  <c r="O68" i="13"/>
  <c r="Q68" i="13"/>
  <c r="V68" i="13"/>
  <c r="G70" i="13"/>
  <c r="M70" i="13" s="1"/>
  <c r="I70" i="13"/>
  <c r="K70" i="13"/>
  <c r="O70" i="13"/>
  <c r="Q70" i="13"/>
  <c r="V70" i="13"/>
  <c r="G73" i="13"/>
  <c r="M73" i="13" s="1"/>
  <c r="I73" i="13"/>
  <c r="K73" i="13"/>
  <c r="O73" i="13"/>
  <c r="Q73" i="13"/>
  <c r="V73" i="13"/>
  <c r="G76" i="13"/>
  <c r="G75" i="13" s="1"/>
  <c r="I68" i="1" s="1"/>
  <c r="I76" i="13"/>
  <c r="I75" i="13" s="1"/>
  <c r="K76" i="13"/>
  <c r="K75" i="13" s="1"/>
  <c r="O76" i="13"/>
  <c r="O75" i="13" s="1"/>
  <c r="Q76" i="13"/>
  <c r="Q75" i="13" s="1"/>
  <c r="V76" i="13"/>
  <c r="V75" i="13" s="1"/>
  <c r="G82" i="13"/>
  <c r="M82" i="13" s="1"/>
  <c r="I82" i="13"/>
  <c r="K82" i="13"/>
  <c r="O82" i="13"/>
  <c r="Q82" i="13"/>
  <c r="V82" i="13"/>
  <c r="G92" i="13"/>
  <c r="M92" i="13" s="1"/>
  <c r="I92" i="13"/>
  <c r="K92" i="13"/>
  <c r="O92" i="13"/>
  <c r="Q92" i="13"/>
  <c r="V92" i="13"/>
  <c r="G98" i="13"/>
  <c r="M98" i="13" s="1"/>
  <c r="I98" i="13"/>
  <c r="K98" i="13"/>
  <c r="O98" i="13"/>
  <c r="Q98" i="13"/>
  <c r="V98" i="13"/>
  <c r="G100" i="13"/>
  <c r="M100" i="13" s="1"/>
  <c r="I100" i="13"/>
  <c r="K100" i="13"/>
  <c r="O100" i="13"/>
  <c r="Q100" i="13"/>
  <c r="V100" i="13"/>
  <c r="G103" i="13"/>
  <c r="M103" i="13" s="1"/>
  <c r="I103" i="13"/>
  <c r="K103" i="13"/>
  <c r="O103" i="13"/>
  <c r="Q103" i="13"/>
  <c r="V103" i="13"/>
  <c r="G107" i="13"/>
  <c r="M107" i="13" s="1"/>
  <c r="I107" i="13"/>
  <c r="K107" i="13"/>
  <c r="O107" i="13"/>
  <c r="Q107" i="13"/>
  <c r="V107" i="13"/>
  <c r="G108" i="13"/>
  <c r="I108" i="13"/>
  <c r="K108" i="13"/>
  <c r="O108" i="13"/>
  <c r="Q108" i="13"/>
  <c r="V108" i="13"/>
  <c r="G109" i="13"/>
  <c r="M109" i="13" s="1"/>
  <c r="I109" i="13"/>
  <c r="K109" i="13"/>
  <c r="O109" i="13"/>
  <c r="Q109" i="13"/>
  <c r="V109" i="13"/>
  <c r="G111" i="13"/>
  <c r="M111" i="13" s="1"/>
  <c r="I111" i="13"/>
  <c r="K111" i="13"/>
  <c r="O111" i="13"/>
  <c r="Q111" i="13"/>
  <c r="V111" i="13"/>
  <c r="G113" i="13"/>
  <c r="M113" i="13" s="1"/>
  <c r="I113" i="13"/>
  <c r="K113" i="13"/>
  <c r="O113" i="13"/>
  <c r="Q113" i="13"/>
  <c r="V113" i="13"/>
  <c r="G115" i="13"/>
  <c r="M115" i="13" s="1"/>
  <c r="I115" i="13"/>
  <c r="K115" i="13"/>
  <c r="O115" i="13"/>
  <c r="Q115" i="13"/>
  <c r="V115" i="13"/>
  <c r="AE119" i="13"/>
  <c r="F42" i="1" s="1"/>
  <c r="BA246" i="12"/>
  <c r="BA167" i="12"/>
  <c r="BA82" i="12"/>
  <c r="G9" i="12"/>
  <c r="M9" i="12" s="1"/>
  <c r="I9" i="12"/>
  <c r="K9" i="12"/>
  <c r="O9" i="12"/>
  <c r="Q9" i="12"/>
  <c r="V9" i="12"/>
  <c r="G27" i="12"/>
  <c r="M27" i="12" s="1"/>
  <c r="I27" i="12"/>
  <c r="K27" i="12"/>
  <c r="O27" i="12"/>
  <c r="Q27" i="12"/>
  <c r="V27" i="12"/>
  <c r="G45" i="12"/>
  <c r="M45" i="12" s="1"/>
  <c r="I45" i="12"/>
  <c r="K45" i="12"/>
  <c r="O45" i="12"/>
  <c r="Q45" i="12"/>
  <c r="V45" i="12"/>
  <c r="G63" i="12"/>
  <c r="M63" i="12" s="1"/>
  <c r="I63" i="12"/>
  <c r="K63" i="12"/>
  <c r="O63" i="12"/>
  <c r="Q63" i="12"/>
  <c r="V63" i="12"/>
  <c r="G81" i="12"/>
  <c r="M81" i="12" s="1"/>
  <c r="I81" i="12"/>
  <c r="K81" i="12"/>
  <c r="O81" i="12"/>
  <c r="Q81" i="12"/>
  <c r="V81" i="12"/>
  <c r="G83" i="12"/>
  <c r="M83" i="12" s="1"/>
  <c r="I83" i="12"/>
  <c r="K83" i="12"/>
  <c r="O83" i="12"/>
  <c r="Q83" i="12"/>
  <c r="V83" i="12"/>
  <c r="G86" i="12"/>
  <c r="M86" i="12" s="1"/>
  <c r="I86" i="12"/>
  <c r="K86" i="12"/>
  <c r="O86" i="12"/>
  <c r="Q86" i="12"/>
  <c r="V86" i="12"/>
  <c r="G90" i="12"/>
  <c r="M90" i="12" s="1"/>
  <c r="I90" i="12"/>
  <c r="K90" i="12"/>
  <c r="O90" i="12"/>
  <c r="Q90" i="12"/>
  <c r="V90" i="12"/>
  <c r="G108" i="12"/>
  <c r="M108" i="12" s="1"/>
  <c r="I108" i="12"/>
  <c r="K108" i="12"/>
  <c r="O108" i="12"/>
  <c r="Q108" i="12"/>
  <c r="V108" i="12"/>
  <c r="G126" i="12"/>
  <c r="M126" i="12" s="1"/>
  <c r="I126" i="12"/>
  <c r="K126" i="12"/>
  <c r="O126" i="12"/>
  <c r="Q126" i="12"/>
  <c r="V126" i="12"/>
  <c r="G144" i="12"/>
  <c r="M144" i="12" s="1"/>
  <c r="I144" i="12"/>
  <c r="K144" i="12"/>
  <c r="O144" i="12"/>
  <c r="Q144" i="12"/>
  <c r="V144" i="12"/>
  <c r="G164" i="12"/>
  <c r="M164" i="12" s="1"/>
  <c r="I164" i="12"/>
  <c r="K164" i="12"/>
  <c r="O164" i="12"/>
  <c r="Q164" i="12"/>
  <c r="V164" i="12"/>
  <c r="G166" i="12"/>
  <c r="M166" i="12" s="1"/>
  <c r="I166" i="12"/>
  <c r="K166" i="12"/>
  <c r="O166" i="12"/>
  <c r="Q166" i="12"/>
  <c r="V166" i="12"/>
  <c r="G186" i="12"/>
  <c r="M186" i="12" s="1"/>
  <c r="I186" i="12"/>
  <c r="K186" i="12"/>
  <c r="O186" i="12"/>
  <c r="Q186" i="12"/>
  <c r="V186" i="12"/>
  <c r="G205" i="12"/>
  <c r="M205" i="12" s="1"/>
  <c r="I205" i="12"/>
  <c r="K205" i="12"/>
  <c r="O205" i="12"/>
  <c r="Q205" i="12"/>
  <c r="V205" i="12"/>
  <c r="G210" i="12"/>
  <c r="I210" i="12"/>
  <c r="K210" i="12"/>
  <c r="O210" i="12"/>
  <c r="Q210" i="12"/>
  <c r="V210" i="12"/>
  <c r="G213" i="12"/>
  <c r="M213" i="12" s="1"/>
  <c r="I213" i="12"/>
  <c r="K213" i="12"/>
  <c r="O213" i="12"/>
  <c r="Q213" i="12"/>
  <c r="V213" i="12"/>
  <c r="G224" i="12"/>
  <c r="M224" i="12" s="1"/>
  <c r="I224" i="12"/>
  <c r="K224" i="12"/>
  <c r="O224" i="12"/>
  <c r="Q224" i="12"/>
  <c r="V224" i="12"/>
  <c r="G229" i="12"/>
  <c r="M229" i="12" s="1"/>
  <c r="I229" i="12"/>
  <c r="K229" i="12"/>
  <c r="O229" i="12"/>
  <c r="Q229" i="12"/>
  <c r="V229" i="12"/>
  <c r="G235" i="12"/>
  <c r="M235" i="12" s="1"/>
  <c r="I235" i="12"/>
  <c r="K235" i="12"/>
  <c r="O235" i="12"/>
  <c r="Q235" i="12"/>
  <c r="V235" i="12"/>
  <c r="G240" i="12"/>
  <c r="M240" i="12" s="1"/>
  <c r="I240" i="12"/>
  <c r="K240" i="12"/>
  <c r="O240" i="12"/>
  <c r="Q240" i="12"/>
  <c r="V240" i="12"/>
  <c r="G245" i="12"/>
  <c r="M245" i="12" s="1"/>
  <c r="I245" i="12"/>
  <c r="K245" i="12"/>
  <c r="O245" i="12"/>
  <c r="Q245" i="12"/>
  <c r="V245" i="12"/>
  <c r="G247" i="12"/>
  <c r="M247" i="12" s="1"/>
  <c r="I247" i="12"/>
  <c r="K247" i="12"/>
  <c r="O247" i="12"/>
  <c r="Q247" i="12"/>
  <c r="V247" i="12"/>
  <c r="G251" i="12"/>
  <c r="M251" i="12" s="1"/>
  <c r="I251" i="12"/>
  <c r="K251" i="12"/>
  <c r="O251" i="12"/>
  <c r="Q251" i="12"/>
  <c r="V251" i="12"/>
  <c r="AE256" i="12"/>
  <c r="AZ49" i="1"/>
  <c r="H40" i="1"/>
  <c r="J28" i="1"/>
  <c r="J26" i="1"/>
  <c r="G38" i="1"/>
  <c r="F38" i="1"/>
  <c r="J23" i="1"/>
  <c r="J24" i="1"/>
  <c r="J25" i="1"/>
  <c r="J27" i="1"/>
  <c r="E24" i="1"/>
  <c r="E26" i="1"/>
  <c r="M244" i="14" l="1"/>
  <c r="G241" i="14"/>
  <c r="M251" i="14"/>
  <c r="M241" i="14" s="1"/>
  <c r="K86" i="14"/>
  <c r="K72" i="14"/>
  <c r="O34" i="14"/>
  <c r="I8" i="14"/>
  <c r="V72" i="14"/>
  <c r="G57" i="14"/>
  <c r="I61" i="1" s="1"/>
  <c r="G8" i="14"/>
  <c r="I72" i="14"/>
  <c r="I86" i="14"/>
  <c r="V8" i="14"/>
  <c r="K227" i="14"/>
  <c r="G67" i="14"/>
  <c r="I63" i="1" s="1"/>
  <c r="Q8" i="14"/>
  <c r="O227" i="14"/>
  <c r="O104" i="14"/>
  <c r="G61" i="14"/>
  <c r="I50" i="14"/>
  <c r="K50" i="14"/>
  <c r="K34" i="14"/>
  <c r="Q50" i="14"/>
  <c r="O241" i="14"/>
  <c r="V110" i="14"/>
  <c r="Q72" i="14"/>
  <c r="I227" i="14"/>
  <c r="K110" i="14"/>
  <c r="G50" i="14"/>
  <c r="I59" i="1" s="1"/>
  <c r="I34" i="14"/>
  <c r="I205" i="14"/>
  <c r="V86" i="14"/>
  <c r="G227" i="14"/>
  <c r="I76" i="1" s="1"/>
  <c r="I19" i="1" s="1"/>
  <c r="G72" i="14"/>
  <c r="I64" i="1" s="1"/>
  <c r="V50" i="14"/>
  <c r="I104" i="14"/>
  <c r="O8" i="14"/>
  <c r="K241" i="14"/>
  <c r="K205" i="14"/>
  <c r="V205" i="14"/>
  <c r="Q184" i="14"/>
  <c r="G184" i="14"/>
  <c r="I74" i="1" s="1"/>
  <c r="I18" i="1" s="1"/>
  <c r="M175" i="14"/>
  <c r="M174" i="14" s="1"/>
  <c r="Q110" i="14"/>
  <c r="G104" i="14"/>
  <c r="I69" i="1" s="1"/>
  <c r="O86" i="14"/>
  <c r="M73" i="14"/>
  <c r="M72" i="14" s="1"/>
  <c r="G34" i="14"/>
  <c r="I58" i="1" s="1"/>
  <c r="M9" i="14"/>
  <c r="M8" i="14" s="1"/>
  <c r="G205" i="14"/>
  <c r="Q86" i="14"/>
  <c r="I241" i="14"/>
  <c r="Q205" i="14"/>
  <c r="O184" i="14"/>
  <c r="O110" i="14"/>
  <c r="V104" i="14"/>
  <c r="V34" i="14"/>
  <c r="K8" i="14"/>
  <c r="K104" i="14"/>
  <c r="V227" i="14"/>
  <c r="V241" i="14"/>
  <c r="M234" i="14"/>
  <c r="M227" i="14" s="1"/>
  <c r="Q227" i="14"/>
  <c r="O205" i="14"/>
  <c r="I184" i="14"/>
  <c r="K184" i="14"/>
  <c r="I110" i="14"/>
  <c r="Q104" i="14"/>
  <c r="O50" i="14"/>
  <c r="Q34" i="14"/>
  <c r="Q241" i="14"/>
  <c r="V184" i="14"/>
  <c r="M86" i="14"/>
  <c r="K39" i="13"/>
  <c r="Q39" i="13"/>
  <c r="K67" i="13"/>
  <c r="O46" i="13"/>
  <c r="O81" i="13"/>
  <c r="G81" i="13"/>
  <c r="I67" i="13"/>
  <c r="I39" i="13"/>
  <c r="I106" i="13"/>
  <c r="K81" i="13"/>
  <c r="V46" i="13"/>
  <c r="V39" i="13"/>
  <c r="V106" i="13"/>
  <c r="Q46" i="13"/>
  <c r="Q8" i="13"/>
  <c r="G8" i="13"/>
  <c r="I56" i="1" s="1"/>
  <c r="I8" i="13"/>
  <c r="K106" i="13"/>
  <c r="Q106" i="13"/>
  <c r="V67" i="13"/>
  <c r="M39" i="13"/>
  <c r="V8" i="13"/>
  <c r="AF119" i="13"/>
  <c r="G42" i="1" s="1"/>
  <c r="H42" i="1" s="1"/>
  <c r="I42" i="1" s="1"/>
  <c r="J42" i="1" s="1"/>
  <c r="O106" i="13"/>
  <c r="M81" i="13"/>
  <c r="I81" i="13"/>
  <c r="Q67" i="13"/>
  <c r="M76" i="13"/>
  <c r="M75" i="13" s="1"/>
  <c r="O67" i="13"/>
  <c r="K46" i="13"/>
  <c r="M67" i="13"/>
  <c r="V81" i="13"/>
  <c r="Q81" i="13"/>
  <c r="O39" i="13"/>
  <c r="O8" i="13"/>
  <c r="G106" i="13"/>
  <c r="G46" i="13"/>
  <c r="I60" i="1" s="1"/>
  <c r="I46" i="13"/>
  <c r="K8" i="13"/>
  <c r="G8" i="12"/>
  <c r="V8" i="12"/>
  <c r="G204" i="12"/>
  <c r="V204" i="12"/>
  <c r="I8" i="12"/>
  <c r="M8" i="12"/>
  <c r="Q8" i="12"/>
  <c r="K8" i="12"/>
  <c r="O8" i="12"/>
  <c r="F39" i="1"/>
  <c r="F44" i="1" s="1"/>
  <c r="G23" i="1" s="1"/>
  <c r="A23" i="1" s="1"/>
  <c r="G24" i="1" s="1"/>
  <c r="O204" i="12"/>
  <c r="K204" i="12"/>
  <c r="F41" i="1"/>
  <c r="I204" i="12"/>
  <c r="Q204" i="12"/>
  <c r="M110" i="14"/>
  <c r="M184" i="14"/>
  <c r="AF257" i="14"/>
  <c r="G43" i="1" s="1"/>
  <c r="H43" i="1" s="1"/>
  <c r="I43" i="1" s="1"/>
  <c r="J43" i="1" s="1"/>
  <c r="M206" i="14"/>
  <c r="M205" i="14" s="1"/>
  <c r="M181" i="14"/>
  <c r="M180" i="14" s="1"/>
  <c r="M35" i="14"/>
  <c r="M34" i="14" s="1"/>
  <c r="M105" i="14"/>
  <c r="M104" i="14" s="1"/>
  <c r="M84" i="14"/>
  <c r="M83" i="14" s="1"/>
  <c r="M53" i="14"/>
  <c r="M50" i="14" s="1"/>
  <c r="G110" i="14"/>
  <c r="I70" i="1" s="1"/>
  <c r="G86" i="14"/>
  <c r="I67" i="1" s="1"/>
  <c r="M52" i="13"/>
  <c r="M46" i="13" s="1"/>
  <c r="M16" i="13"/>
  <c r="M8" i="13" s="1"/>
  <c r="G39" i="13"/>
  <c r="G67" i="13"/>
  <c r="I65" i="1" s="1"/>
  <c r="M108" i="13"/>
  <c r="M106" i="13" s="1"/>
  <c r="M210" i="12"/>
  <c r="M204" i="12" s="1"/>
  <c r="AF256" i="12"/>
  <c r="I57" i="1" l="1"/>
  <c r="I62" i="1"/>
  <c r="G257" i="14"/>
  <c r="I75" i="1"/>
  <c r="G119" i="13"/>
  <c r="G256" i="12"/>
  <c r="I72" i="1"/>
  <c r="I77" i="1"/>
  <c r="I20" i="1" s="1"/>
  <c r="A24" i="1"/>
  <c r="G39" i="1"/>
  <c r="G41" i="1"/>
  <c r="H41" i="1" s="1"/>
  <c r="I41" i="1" s="1"/>
  <c r="I16" i="1" l="1"/>
  <c r="I78" i="1"/>
  <c r="J72" i="1" s="1"/>
  <c r="I17" i="1"/>
  <c r="G44" i="1"/>
  <c r="H39" i="1"/>
  <c r="I21" i="1" l="1"/>
  <c r="J77" i="1"/>
  <c r="J66" i="1"/>
  <c r="J67" i="1"/>
  <c r="J65" i="1"/>
  <c r="J74" i="1"/>
  <c r="J60" i="1"/>
  <c r="J68" i="1"/>
  <c r="J64" i="1"/>
  <c r="J71" i="1"/>
  <c r="J69" i="1"/>
  <c r="J76" i="1"/>
  <c r="J62" i="1"/>
  <c r="J57" i="1"/>
  <c r="J63" i="1"/>
  <c r="J73" i="1"/>
  <c r="J75" i="1"/>
  <c r="J56" i="1"/>
  <c r="J58" i="1"/>
  <c r="J70" i="1"/>
  <c r="J59" i="1"/>
  <c r="J61" i="1"/>
  <c r="G25" i="1"/>
  <c r="G28" i="1"/>
  <c r="I39" i="1"/>
  <c r="I44" i="1" s="1"/>
  <c r="H44" i="1"/>
  <c r="J44" i="1" l="1"/>
  <c r="J41" i="1"/>
  <c r="J78" i="1"/>
  <c r="A25" i="1"/>
  <c r="J39" i="1"/>
  <c r="G26" i="1" l="1"/>
  <c r="A27" i="1" s="1"/>
  <c r="A26" i="1"/>
  <c r="A29" i="1" l="1"/>
  <c r="G29" i="1"/>
  <c r="G27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Petr Zlámal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Petr Zlámal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Petr Zlámal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<sst xmlns="http://schemas.openxmlformats.org/spreadsheetml/2006/main" count="2169" uniqueCount="576">
  <si>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</si>
  <si>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</si>
  <si>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</si>
  <si>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</si>
  <si>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</si>
  <si>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</si>
  <si>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</si>
  <si>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</si>
  <si>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</si>
  <si>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</si>
  <si>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</si>
  <si>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</si>
  <si>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</si>
  <si>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</si>
  <si>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</si>
  <si>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</si>
  <si>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</si>
  <si>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</si>
  <si>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</si>
  <si>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</si>
  <si>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</si>
  <si>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</si>
  <si>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</si>
  <si>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</si>
  <si>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</si>
  <si>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</si>
  <si>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</si>
  <si>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</si>
  <si>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</si>
  <si>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</si>
  <si>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</si>
  <si>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</si>
  <si>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</si>
  <si>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</si>
  <si>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</si>
  <si>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</si>
  <si>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</si>
  <si>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</si>
  <si>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</si>
  <si>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IČO:</t>
  </si>
  <si>
    <t>Soupis stavebních prací, dodávek a služeb</t>
  </si>
  <si>
    <t>Zadavatel</t>
  </si>
  <si>
    <t>Petr Zlámal</t>
  </si>
  <si>
    <t>26442</t>
  </si>
  <si>
    <t>Sanace spodní stavby Plodinové burzy</t>
  </si>
  <si>
    <t>Stavba</t>
  </si>
  <si>
    <t>Stavební objekt</t>
  </si>
  <si>
    <t>1</t>
  </si>
  <si>
    <t>Sanace spodní stavby Plodinové burzy - restaurátorské a kamenické práce</t>
  </si>
  <si>
    <t>2</t>
  </si>
  <si>
    <t>Sanace spodní stavby Plodinové burzy - práce exteriér - odstranění  a zřízení dlažeb, zemní práce</t>
  </si>
  <si>
    <t>3</t>
  </si>
  <si>
    <t>Sanační a stavební práce</t>
  </si>
  <si>
    <t>Celkem za stavbu</t>
  </si>
  <si>
    <t>CZK</t>
  </si>
  <si>
    <t>#POPS</t>
  </si>
  <si>
    <t>Popis stavby: 26442 - Sanace spodní stavby Plodinové burzy</t>
  </si>
  <si>
    <t>#POPR</t>
  </si>
  <si>
    <t>Popis rozpoetu: 1 - Sanace spodní stavby Plodinové burzy - restaurátorské a kamenické práce</t>
  </si>
  <si>
    <t>Popis rozpoetu: 2 - Sanace spodní stavby Plodinové burzy - práce exteriér - odstranění  a zřízení dlažeb, zemní práce</t>
  </si>
  <si>
    <t>Izolační práce v exteriéru v rámci výkopů a shora na stropu 1.PP viz. rozpočet "sanační a stavební práce"</t>
  </si>
  <si>
    <t>Popis rozpoetu: 3 - Sanační a stavební práce</t>
  </si>
  <si>
    <t>Rekapitulace dílů</t>
  </si>
  <si>
    <t>Typ dílu</t>
  </si>
  <si>
    <t>Zemní práce</t>
  </si>
  <si>
    <t>Základy a zvláštní zakládání</t>
  </si>
  <si>
    <t>Svislé a kompletní konstrukce</t>
  </si>
  <si>
    <t>4</t>
  </si>
  <si>
    <t>Vodorovné konstrukce</t>
  </si>
  <si>
    <t>5</t>
  </si>
  <si>
    <t>Komunikace</t>
  </si>
  <si>
    <t>61</t>
  </si>
  <si>
    <t>Úpravy povrchů vnitřní</t>
  </si>
  <si>
    <t>62</t>
  </si>
  <si>
    <t>Úpravy povrchů vnější</t>
  </si>
  <si>
    <t>63</t>
  </si>
  <si>
    <t>Podlahy a podlahové konstrukce</t>
  </si>
  <si>
    <t>900</t>
  </si>
  <si>
    <t>HZS</t>
  </si>
  <si>
    <t>91</t>
  </si>
  <si>
    <t>Doplňující práce na komunikaci</t>
  </si>
  <si>
    <t>93</t>
  </si>
  <si>
    <t>Dokončovací práce inženýrských staveb</t>
  </si>
  <si>
    <t>96</t>
  </si>
  <si>
    <t>Bourání konstrukcí</t>
  </si>
  <si>
    <t>97</t>
  </si>
  <si>
    <t>Přesuny suti a vybouraných hmot</t>
  </si>
  <si>
    <t>S01</t>
  </si>
  <si>
    <t>Prorážení otvorů</t>
  </si>
  <si>
    <t>711</t>
  </si>
  <si>
    <t>Izolace proti vodě</t>
  </si>
  <si>
    <t>715</t>
  </si>
  <si>
    <t>Izolace chemické</t>
  </si>
  <si>
    <t>782</t>
  </si>
  <si>
    <t>Konstrukce z přírodního kamene</t>
  </si>
  <si>
    <t>784</t>
  </si>
  <si>
    <t>Malby</t>
  </si>
  <si>
    <t>M21</t>
  </si>
  <si>
    <t>Elektromontáže</t>
  </si>
  <si>
    <t>D96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</si>
  <si>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</si>
  <si>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</si>
  <si>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</si>
  <si>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</si>
  <si>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</si>
  <si>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</si>
  <si>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</si>
  <si>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</si>
  <si>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</si>
  <si>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</si>
  <si>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</si>
  <si>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</si>
  <si>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</si>
  <si>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</si>
  <si>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</si>
  <si>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</si>
  <si>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</si>
  <si>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</si>
  <si>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</si>
  <si>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</si>
  <si>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</si>
  <si>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</si>
  <si>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</si>
  <si>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</si>
  <si>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</si>
  <si>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</si>
  <si>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</si>
  <si>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</si>
  <si>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</si>
  <si>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</si>
  <si>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</si>
  <si>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622904117R00</t>
  </si>
  <si>
    <t>Očištění fasád tlakovou vodou, složitost fasády 6 - 7</t>
  </si>
  <si>
    <t>m2</t>
  </si>
  <si>
    <t>801-1</t>
  </si>
  <si>
    <t>RTS 25/ I</t>
  </si>
  <si>
    <t>Práce</t>
  </si>
  <si>
    <t>POL1_</t>
  </si>
  <si>
    <t>Práce prováděné restaurárotorem s oprávněním MK</t>
  </si>
  <si>
    <t>POP</t>
  </si>
  <si>
    <t>(1,26+0,16+0,26)*0,86</t>
  </si>
  <si>
    <t>VV</t>
  </si>
  <si>
    <t>(0,79+0,26+0,26)*0,77</t>
  </si>
  <si>
    <t>(0,8+0,26+0,26)*0,78</t>
  </si>
  <si>
    <t>(0,26+0,8+0,15+0,45+0,7+0,26)*0,77</t>
  </si>
  <si>
    <t>(0,26+0,3+0,33+0,15+1,32+0,15+0,95+0,39)*0,48</t>
  </si>
  <si>
    <t>(0,3+0,81+0,14+1,45+0,14+0,5)*0,48</t>
  </si>
  <si>
    <t>(5,3+0,93+0,16+0,16+0,3+0,16)*((0,86+0,74)/2)</t>
  </si>
  <si>
    <t>(5,3+0,93+0,16+0,16+0,3+0,16)*0,1</t>
  </si>
  <si>
    <t>(2,06+0,16+0,16+0,74+0,95)*0,9</t>
  </si>
  <si>
    <t>(2,06+0,16+0,16+0,74+0,95)*0,1</t>
  </si>
  <si>
    <t>(0,95+0,75+0,16+7+0,3+4,85+0,28)*0,9</t>
  </si>
  <si>
    <t>(0,95+0,75+0,16+7+0,3+4,85+0,28)*0,1</t>
  </si>
  <si>
    <t>(2,45+0,16+8,95+0,16+2,38+0,16+10,85+0,3)*0,95</t>
  </si>
  <si>
    <t>(2,45+0,16+8,95+0,16+2,38+0,16+10,85+0,3)*0,1</t>
  </si>
  <si>
    <t>(1,7+0,35+0,16)*1</t>
  </si>
  <si>
    <t>(1,7+0,35+0,16)*0,1</t>
  </si>
  <si>
    <t>Sokl 1</t>
  </si>
  <si>
    <t>Předzpevnění konsolidantem na bázi ortokřemičitanů.</t>
  </si>
  <si>
    <t xml:space="preserve">m2    </t>
  </si>
  <si>
    <t>Vlastní</t>
  </si>
  <si>
    <t>Indiv</t>
  </si>
  <si>
    <t>Sokl 10</t>
  </si>
  <si>
    <t>Barevná retuš, především opravovaných partií do 20% celk. plochy, Po technologické přestávce</t>
  </si>
  <si>
    <t>Sokl 11</t>
  </si>
  <si>
    <t>Závěrečná konzervace na bázi hydrofobních roztoků</t>
  </si>
  <si>
    <t>Sokl 12</t>
  </si>
  <si>
    <t>Restaurátorská zpráva vč. fotodokumentace</t>
  </si>
  <si>
    <t>kpl</t>
  </si>
  <si>
    <t>Sokl 13</t>
  </si>
  <si>
    <t>HZS - restaurátorské práce nezahrnuté v položkách, stavební dělník v tarifní třídě 7</t>
  </si>
  <si>
    <t>h</t>
  </si>
  <si>
    <t>RTS 24/ II</t>
  </si>
  <si>
    <t>vzorkování : 12</t>
  </si>
  <si>
    <t>účast na KD - konzultace NPÚ : 16</t>
  </si>
  <si>
    <t>Sokl 2</t>
  </si>
  <si>
    <t>Demontáž destruovaných a dožilých partií  kamene</t>
  </si>
  <si>
    <t>Soubor odpovídá ploše cca 4m2</t>
  </si>
  <si>
    <t/>
  </si>
  <si>
    <t>Sokl 3</t>
  </si>
  <si>
    <t>Výsek  rozvolněné spárové hmoty do 20% plochy</t>
  </si>
  <si>
    <t>Sokl 4</t>
  </si>
  <si>
    <t>Provedení čistění tlakovým parním čističem, dočistění pomoci rýžových kartáčů, a chemických tenzidů.</t>
  </si>
  <si>
    <t>Sokl 5</t>
  </si>
  <si>
    <t>Provedení odsolovacích zábalů za pomoci buničiny smíšené  s demineralizovanou vodou ve třech krocích, Po paplikací buničiny vyckat 7-14 dní následně  zábal opakovat .</t>
  </si>
  <si>
    <t>Sokl 6</t>
  </si>
  <si>
    <t>Zpevnění konsolidantem na bázi ortokřemičitanů</t>
  </si>
  <si>
    <t>Tech. Přestávka 3tydny</t>
  </si>
  <si>
    <t>Sokl 7</t>
  </si>
  <si>
    <t>Tvarová náprava vložením odpovídajících kamenných vložek</t>
  </si>
  <si>
    <t>Sokl 8</t>
  </si>
  <si>
    <t>Tvarová náprava umělým kamenem na minerální bázi do 10% plochy</t>
  </si>
  <si>
    <t>Plnivo  musí odpovídat jak barevně tak i složením  původnímu opravovanému kameni, také povrchová struktura musí být vhodně zpracována.</t>
  </si>
  <si>
    <t>Sokl 9</t>
  </si>
  <si>
    <t>Spárování - Doplnění spárové hmoty do 20% plochy</t>
  </si>
  <si>
    <t>Žula 1</t>
  </si>
  <si>
    <t>Demontáž kamených prvků - plošných včetně schodiťových stupňů, včetně uložení na kamenické dílně</t>
  </si>
  <si>
    <t>Plocha nad 1.PP : 30,78</t>
  </si>
  <si>
    <t>Žulové schody u vstupu do PB : 4,86</t>
  </si>
  <si>
    <t>Chodník podél budovy v návaznosti na 1.PP : 8,7</t>
  </si>
  <si>
    <t>Žula 10</t>
  </si>
  <si>
    <t>značení prvků : 12</t>
  </si>
  <si>
    <t>Žula 2</t>
  </si>
  <si>
    <t>Úprava hran a povrchů restaurátorem</t>
  </si>
  <si>
    <t>Repase jednotlivých kamenných dílců</t>
  </si>
  <si>
    <t>Čištění tlakovou párou</t>
  </si>
  <si>
    <t>Povrchová úprava – jemné pemrlování</t>
  </si>
  <si>
    <t>Tvarové doplnění umělým  kamenem na bázi  epoxidů</t>
  </si>
  <si>
    <t>Žula 3</t>
  </si>
  <si>
    <t>Usazení prvvků do betonového lože  restaurátorem, včetně dodávky lože</t>
  </si>
  <si>
    <t>Žula 4</t>
  </si>
  <si>
    <t>Kamenné náhrady ( vložky ) zhotovené  restaurátorem</t>
  </si>
  <si>
    <t xml:space="preserve">m3    </t>
  </si>
  <si>
    <t>2,66*0,29*0,16</t>
  </si>
  <si>
    <t>2,44*0,29*0,16</t>
  </si>
  <si>
    <t>0,25*0,3*0,25</t>
  </si>
  <si>
    <t>Žula 5</t>
  </si>
  <si>
    <t>Spárování žulových prvků restaurátorem</t>
  </si>
  <si>
    <t>Žula 6</t>
  </si>
  <si>
    <t>Závěrečná tvarová a barevná retuš restaurátorem</t>
  </si>
  <si>
    <t>Žula 7</t>
  </si>
  <si>
    <t>Pořízení fotodokumentace a se psaní restaurátorské zprávy.Vyhotovena restaurátorská zpráva, ve které je uvedeno způsob provedení s fotodokumentací a pouřité materály. Postupy jsou konzultovány se zástupci  NPÚ</t>
  </si>
  <si>
    <t>Žula 8</t>
  </si>
  <si>
    <t>Přeprava žulových prvků do restaurátorské dílny a zpět</t>
  </si>
  <si>
    <t>Opakovaná přeprava vozy do 3,5t</t>
  </si>
  <si>
    <t>odvoz : 5</t>
  </si>
  <si>
    <t>návoz : 5</t>
  </si>
  <si>
    <t>Žula 9</t>
  </si>
  <si>
    <t>Nájem zdvihací techniky</t>
  </si>
  <si>
    <t xml:space="preserve">den   </t>
  </si>
  <si>
    <t>Dovoz, nájem, obsluha, odvoz</t>
  </si>
  <si>
    <t>demontáž prvků : 4</t>
  </si>
  <si>
    <t>montáž prvků : 4</t>
  </si>
  <si>
    <t>SUM</t>
  </si>
  <si>
    <t>END</t>
  </si>
  <si>
    <t>113107510R00</t>
  </si>
  <si>
    <t>Odstranění podkladů nebo krytů z kameniva hrubého drceného, v ploše jednotlivě do 50 m2, tloušťka vrstvy 100 mm</t>
  </si>
  <si>
    <t>822-1</t>
  </si>
  <si>
    <t>Podklad pod betonovu vrstvou dlažby - odvoz a skládkování</t>
  </si>
  <si>
    <t>kostka drobná : (3,22+9,78+124,1)+12,75</t>
  </si>
  <si>
    <t>kostka velká : 13,44</t>
  </si>
  <si>
    <t>113109315R00</t>
  </si>
  <si>
    <t>Odstranění podkladů nebo krytů z betonu prostého, v ploše jednotlivě do 50 m2, tloušťka vrstvy 150 mm</t>
  </si>
  <si>
    <t>113111212R00</t>
  </si>
  <si>
    <t>Odstranění podkladů nebo krytů z kameniva zpevněného cementem, v ploše jednotlivě nad 50 m2, tloušťka vrstvy 120 mm</t>
  </si>
  <si>
    <t>ložná vrstva dlažby - odvoz a skládkování</t>
  </si>
  <si>
    <t>113202111R00</t>
  </si>
  <si>
    <t>Vytrhání obrub z krajníků nebo obrubníků stojatých</t>
  </si>
  <si>
    <t>m</t>
  </si>
  <si>
    <t>s vybouráním lože, s přemístěním hmot na skládku na vzdálenost do 3 m nebo naložením na dopravní prostředek</t>
  </si>
  <si>
    <t>SPI</t>
  </si>
  <si>
    <t>139601103R00</t>
  </si>
  <si>
    <t>Ruční výkop jam, rýh a šachet v hornině 4</t>
  </si>
  <si>
    <t>m3</t>
  </si>
  <si>
    <t>800-1</t>
  </si>
  <si>
    <t>s přehozením na vzdálenost do 5 m nebo s naložením na ruční dopravní prostředek</t>
  </si>
  <si>
    <t>rýha kolem objektu : (2,06+0,16+0,16+0,74+0,95+12,55+2,2+0,95+0,75+0,16+7+0,3+4,85+0,28+2,45+0,16+8,95+0,16+2,38+0,16+10,85+0,3+1,7+0,35+0,16+2,82+3,5+4+1,6+7)*0,7*0,6</t>
  </si>
  <si>
    <t>zasakovací rýha : (10,9+5,75+23,6+3,86+29,5)*0,3*0,3</t>
  </si>
  <si>
    <t>162301102RT3</t>
  </si>
  <si>
    <t>Vodorovné přemístění výkopku z horniny 1 až 4, na vzdálenost přes 500  do 1 000 m</t>
  </si>
  <si>
    <t>po suchu, bez naložení výkopku, avšak se složením bez rozhrnutí, zpáteční cesta vozidla.</t>
  </si>
  <si>
    <t>doprava jílu : (2,06+0,16+0,16+0,74+0,95+12,55+2,2+0,95+0,75+0,16+7+0,3+4,85+0,28+2,45+0,16+8,95+0,16+2,38+0,16+10,85+0,3+1,7+0,35+0,16+2,82+3,5+4+1,6+7)*0,7*0,6</t>
  </si>
  <si>
    <t>162701105R00</t>
  </si>
  <si>
    <t>Vodorovné přemístění výkopku z horniny 1 až 4, na vzdálenost přes 9 000  do 10 000 m</t>
  </si>
  <si>
    <t>162701109RT3</t>
  </si>
  <si>
    <t>Vodorovné přemístění výkopku příplatek k ceně za každých dalších i započatých 1 000 m přes 10 000 m  z horniny 1 až 4</t>
  </si>
  <si>
    <t>doprava jílu : ((2,06+0,16+0,16+0,74+0,95+12,55+2,2+0,95+0,75+0,16+7+0,3+4,85+0,28+2,45+0,16+8,95+0,16+2,38+0,16+10,85+0,3+1,7+0,35+0,16+2,82+3,5+4+1,6+7)*0,7*0,6)*45</t>
  </si>
  <si>
    <t>181101111R00</t>
  </si>
  <si>
    <t>Úprava pláně v zářezech bez rozlišení horniny, se zhutněním - ručně</t>
  </si>
  <si>
    <t>vyrovnáním výškových rozdílů, ploch vodorovných a ploch do sklonu 1 : 5.</t>
  </si>
  <si>
    <t>podklad dlažeb : 163,29</t>
  </si>
  <si>
    <t>235681111R00</t>
  </si>
  <si>
    <t>Těsnění hradicích stěn nepropustnou hrázkou dodání jílu</t>
  </si>
  <si>
    <t>800-2</t>
  </si>
  <si>
    <t>ze zhutněné sypaniny při stěně nebo nepropustnou výplní ze zhutněné sypaniny mezi stěnami,</t>
  </si>
  <si>
    <t>těsnící jíl v rámci výkopové rýhy kolem objektu včetně dodávky ( lokalita Nové Strašecí )</t>
  </si>
  <si>
    <t>58125110R</t>
  </si>
  <si>
    <t>jíl slévárenský; zrnitost max. do 300,0 mm; vlhkost max. 25 až 30 %; surový</t>
  </si>
  <si>
    <t>t</t>
  </si>
  <si>
    <t>SPCM</t>
  </si>
  <si>
    <t>Specifikace</t>
  </si>
  <si>
    <t>POL3_</t>
  </si>
  <si>
    <t>564231111R00</t>
  </si>
  <si>
    <t>Podklad nebo podsyp ze štěrkopísku tloušťka po zhutnění 100 mm, Kamenivo nestanovené těžené; frakce 0,0 až 32,0 mm</t>
  </si>
  <si>
    <t>s rozprostřením, vlhčením a zhutněním</t>
  </si>
  <si>
    <t>Podklad dlažeb na zemní pláni pod beton. vrstvou</t>
  </si>
  <si>
    <t>567211215R00</t>
  </si>
  <si>
    <t>Podklad z prostého betonu třídy II., tloušťky 150 mm</t>
  </si>
  <si>
    <t>591141111R00</t>
  </si>
  <si>
    <t>Kladení dlažby z kostek velkých z kamene, do lože z cementové malty tloušťky 50 mm</t>
  </si>
  <si>
    <t>s provedením lože do 50 mm, s vyplněním spár, s dvojím beraněním a se smetením přebytečného materiálu na krajnici</t>
  </si>
  <si>
    <t>591241111R00</t>
  </si>
  <si>
    <t>Kladení dlažby z kostek drobných z kamene, do lože z cementové malty tloušťky 50 mm</t>
  </si>
  <si>
    <t>Dl. 1</t>
  </si>
  <si>
    <t>Příplatek za kladení vzoru dlažby kostka drobná</t>
  </si>
  <si>
    <t>(3,22+9,78+124,1)+12,75</t>
  </si>
  <si>
    <t>58380056R</t>
  </si>
  <si>
    <t>mozaika dlažební štípaná; materiálová skupina I/2 (žula); 4/6 cm</t>
  </si>
  <si>
    <t>doplnění 10% zbytek stávající : ((3,22+9,78+124,1)+12,75)*0,1</t>
  </si>
  <si>
    <t>58380120.AR</t>
  </si>
  <si>
    <t>kostka dlažební; žula; 8/10 cm; třída I; štípaná</t>
  </si>
  <si>
    <t>Doplnění 10% zbytek původní : 13,44*0,1</t>
  </si>
  <si>
    <t>634601141R00</t>
  </si>
  <si>
    <t>Zaplnění dilatačních spár v mazaninách tl. do 10 cm v šířce spáry od 30 do 40 mm</t>
  </si>
  <si>
    <t>50 % zasypání pískem a 50 % zalití asfaltem</t>
  </si>
  <si>
    <t>917762111R00</t>
  </si>
  <si>
    <t>Osazení silničního nebo chodníkového obrubníku ležatého, s boční opěrou z betonu prostého, do lože z betonu prostého C 12/15</t>
  </si>
  <si>
    <t>S dodáním hmot pro lože tl. 80-100 mm.</t>
  </si>
  <si>
    <t>Přeosazení původních obrub kamenných</t>
  </si>
  <si>
    <t>919735112R00</t>
  </si>
  <si>
    <t>Řezání stávajících krytů nebo podkladů živičných, hloubky přes 50 do 100 mm</t>
  </si>
  <si>
    <t>včetně spotřeby vody</t>
  </si>
  <si>
    <t>979999973R00</t>
  </si>
  <si>
    <t>Poplatek za uložení, zemina a kamení,  , skupina 17 05 04 z Katalogu odpadů</t>
  </si>
  <si>
    <t>801-3</t>
  </si>
  <si>
    <t>skládkovné podkladů dlažeb</t>
  </si>
  <si>
    <t>podklad 25cm kostka drobná : (((3,22+9,78+124,1)+12,75)*0,25)*1,85</t>
  </si>
  <si>
    <t>podklad 25cm kostka velká : 13,44*0,25*1,85</t>
  </si>
  <si>
    <t>zemina : 40,0799*1,8</t>
  </si>
  <si>
    <t>979081111R00</t>
  </si>
  <si>
    <t>Odvoz suti a vybouraných hmot na skládku do 1 km</t>
  </si>
  <si>
    <t>Odvoz a dovoz dlažeb</t>
  </si>
  <si>
    <t xml:space="preserve">ODVOZ : </t>
  </si>
  <si>
    <t xml:space="preserve"> kostka drobná : ((3,22+9,78+124,1)+12,75)*0,115</t>
  </si>
  <si>
    <t xml:space="preserve"> kostka velká : 13,44*0,25*(0,115*2)</t>
  </si>
  <si>
    <t>obruby : 26*0,085</t>
  </si>
  <si>
    <t xml:space="preserve">NÁVOZ : </t>
  </si>
  <si>
    <t>979081111RT2</t>
  </si>
  <si>
    <t>Včetně naložení na dopravní prostředek a složení na skládku, bez poplatku za skládku.</t>
  </si>
  <si>
    <t>podklad dlažeb 25cm</t>
  </si>
  <si>
    <t>979081121RT2</t>
  </si>
  <si>
    <t>Odvoz suti a vybouraných hmot na skládku příplatek za každý další 1 km</t>
  </si>
  <si>
    <t>75,52163*8</t>
  </si>
  <si>
    <t>Odvodz a dovoz dlažby</t>
  </si>
  <si>
    <t>40,43111*6</t>
  </si>
  <si>
    <t>Dl. 2</t>
  </si>
  <si>
    <t>Čištění a deponie stávající dlažby, paletování, nakládka, vykládka</t>
  </si>
  <si>
    <t>Dl.3</t>
  </si>
  <si>
    <t>Zpracování podkladů pro vyřízení DIO+DIR</t>
  </si>
  <si>
    <t>kompl</t>
  </si>
  <si>
    <t>Dl.4</t>
  </si>
  <si>
    <t>Vyřízení DIR + výkopového povolení - jednání s TSK</t>
  </si>
  <si>
    <t>Dl.5</t>
  </si>
  <si>
    <t>Ohraničení staveniště dle  DIO - oplocenky, lávky, dopravní značení</t>
  </si>
  <si>
    <t>Ohraničení staveniště a zajištění vstupních lávek do objektu - zřízení, nájem, odstranění, doprava</t>
  </si>
  <si>
    <t>00411 R</t>
  </si>
  <si>
    <t>Přípravné a průzkumné služby či práce</t>
  </si>
  <si>
    <t xml:space="preserve">hod   </t>
  </si>
  <si>
    <t>VRN</t>
  </si>
  <si>
    <t>POL99_8</t>
  </si>
  <si>
    <t>Náklady dodavatele vyplývající z povinností dodavatele stanovených obchodními podmínkami před zahájením stavebních prací, požadavky správců sítí apod. ( výzvy před zahájením, výzvy k odkrytým konstrukcím, ohlášení ukončení prací, předání ).</t>
  </si>
  <si>
    <t>005121 R</t>
  </si>
  <si>
    <t>Zařízení staveniště</t>
  </si>
  <si>
    <t>Soubor</t>
  </si>
  <si>
    <t>Veškeré náklady spojené s vybudováním, provozem a odstraněním zařízení staveniště.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</si>
  <si>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</si>
  <si>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</si>
  <si>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</si>
  <si>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40dnů / 220m2 : 40*220</t>
  </si>
  <si>
    <t>216904391R00</t>
  </si>
  <si>
    <t>Očištění ploch tlak. vodou nebo stlač. vzduchem  ,  , příplatek za ruční dočištění ocelovými kartáči</t>
  </si>
  <si>
    <t>12,55*1</t>
  </si>
  <si>
    <t>2,2*0,9</t>
  </si>
  <si>
    <t>(2,45+0,16+8,95+0,16+2,38+0,16+10,85+0,3)*0,9</t>
  </si>
  <si>
    <t>(1,7+0,35+0,16)*0,9</t>
  </si>
  <si>
    <t>2,82*0,9</t>
  </si>
  <si>
    <t>3,5*0,9</t>
  </si>
  <si>
    <t>4*0,9</t>
  </si>
  <si>
    <t>289970111R00</t>
  </si>
  <si>
    <t>Geotextílie separační, filtrační, zpevňující polypropylén, 300 g/m2</t>
  </si>
  <si>
    <t xml:space="preserve">STROP : </t>
  </si>
  <si>
    <t>Svislá část stěrky a PVC strop : (1,25+2,78+7+3,67+1)*0,3</t>
  </si>
  <si>
    <t>Plocha izolace stropu shora stěrka PVC : 29,93</t>
  </si>
  <si>
    <t>Svislá izolace stěrka do výkopu : (1,6+7)*1</t>
  </si>
  <si>
    <t xml:space="preserve">VÝKOP : </t>
  </si>
  <si>
    <t>319201319R00</t>
  </si>
  <si>
    <t>Vyrovnání povrchu zdiva pod omítku maltou ze SMS tloušťka 50 mm</t>
  </si>
  <si>
    <t>maltou ze suché směsi, bez pomocného lešení,</t>
  </si>
  <si>
    <t>podrovnání zdiva ve výkopu</t>
  </si>
  <si>
    <t>342280060RA0</t>
  </si>
  <si>
    <t>Podhled zavěšený ze sádrokartonu na ocelovou nosnou konstrukci, z desek standard, tloušťky 12,5 mm, bez izolace, s omítkou</t>
  </si>
  <si>
    <t>AP-HSV</t>
  </si>
  <si>
    <t>Agregovaná položka</t>
  </si>
  <si>
    <t>POL2_</t>
  </si>
  <si>
    <t>ocelový rošt nebo na dřevěnou konstrukci s provedením konečné povrchové úpravy minerální omítkou, včetně pomocného lešení.</t>
  </si>
  <si>
    <t>Zázemí zaměstnanců : 28,3</t>
  </si>
  <si>
    <t>411121121R00</t>
  </si>
  <si>
    <t>Osaz.stropních panelů š. do 120, dl. do 380 cm</t>
  </si>
  <si>
    <t>kus</t>
  </si>
  <si>
    <t>R01 59346755</t>
  </si>
  <si>
    <t>Doprava a zdvíhací technika pro uložení stropního panelu</t>
  </si>
  <si>
    <t>417320039RA0</t>
  </si>
  <si>
    <t>Ztužující věnce do klasického bednění z betonu C 25/30, průřezu 200 x 200 mm, výztuž 90 kg/m3</t>
  </si>
  <si>
    <t>beton ztužujících pasů a věnců, výztuž 10 505, bednění a odbednění, bez tepelné izolace.</t>
  </si>
  <si>
    <t>1,7+1,2+1,2</t>
  </si>
  <si>
    <t>59346755R</t>
  </si>
  <si>
    <t>panel stropní železobetonový; vylehčený; předpjatý; PPD; délka 2,00 až 7,00 m; š = 119,0 cm; h = 16,0 cm; lana 5/9,3; stálé zatížení 1,5 kN/m</t>
  </si>
  <si>
    <t>612401391R00</t>
  </si>
  <si>
    <t>Omítky malých ploch vnitřních stěn přes 0,25 do 1 m2, vápennou štukovou omítkou</t>
  </si>
  <si>
    <t>801-4</t>
  </si>
  <si>
    <t>jakoukoliv maltou, z pomocného pracovního lešení o výšce podlahy do 1900 mm a pro zatížení do 1,5 kPa,</t>
  </si>
  <si>
    <t>Lokální opravy omítek v trase vedení</t>
  </si>
  <si>
    <t>622311511R00</t>
  </si>
  <si>
    <t>Zateplení suterénu extrudovaným polysterenem, tloušťky 80 mm</t>
  </si>
  <si>
    <t>nanesení lepicího tmelu na izolační desky, nalepení desek a zajištění talířovými hmoždinkami (6 ks/m2). Bez povrchové úpravy desek.</t>
  </si>
  <si>
    <t>Tepelná izolace rušeného výtahu</t>
  </si>
  <si>
    <t>strop výtahu : 1,7*1,2</t>
  </si>
  <si>
    <t>stěny výtahu : (1,7+1,2+1,2)*0,6</t>
  </si>
  <si>
    <t>632442411R00</t>
  </si>
  <si>
    <t>Potěr litý - cementová pěna výplňový a spádový, pevnost v tlaku 0,5 MPa, pokládaná plocha do 100 m2, tloušťka 40 mm</t>
  </si>
  <si>
    <t>dovoz směsi, doprava pomocí šnekového čerpadla, lití hadicí na plochu, srovnání latí do roviny</t>
  </si>
  <si>
    <t>spádová vrstva stropu</t>
  </si>
  <si>
    <t>Spádová vrstva stropu : 29,93</t>
  </si>
  <si>
    <t>900      R04</t>
  </si>
  <si>
    <t>Hodinové zúčtovací sazby stavební dělník, tarifní třída 7</t>
  </si>
  <si>
    <t>Ruční DZT obkladu 1h/0,5bm : (1,77+0,5+2,27+1,125+1,26+1,93+1,23+1,7+1,25+1,94+1,3+1,7+1,25+1,15+2,0+2+0,8+1,45+2,8+3,86+0,6+27,58+0,46+0,46+1+3,54+9,5+9,55+3,05)*2</t>
  </si>
  <si>
    <t>Ruční DZT folie 1h/2bm : (1,77+0,5+2,27+1,125+1,26+1,93+1,23+1,7+1,25+1,94+1,3+1,7+1,25+1,15+2,0+2+0,8+1,45+2,8+3,86+0,6+27,58+0,46+0,46+1+3,54+9,5+9,55+3,05)*0,5</t>
  </si>
  <si>
    <t>Ruční MZT folie a tmel1h/0,5bm : (1,77+0,5+2,27+1,125+1,26+1,93+1,23+1,7+1,25+1,94+1,3+1,7+1,25+1,15+2,0+2+0,8+1,45+2,8+3,86+0,6+27,58+0,46+0,46+1+3,54+9,5+9,55+3,05)*2</t>
  </si>
  <si>
    <t>Ruční MZT obkladu 1h/1bm : (1,77+0,5+2,27+1,125+1,26+1,93+1,23+1,7+1,25+1,94+1,3+1,7+1,25+1,15+2,0+2+0,8+1,45+2,8+3,86+0,6+27,58+0,46+0,46+1+3,54+9,5+9,55+3,05)*1</t>
  </si>
  <si>
    <t>Sanační detaily nezahrnuté v položkách : 7*8</t>
  </si>
  <si>
    <t>DTZ + MTZ světel a topidel : 4*8</t>
  </si>
  <si>
    <t>Kontrola těsnosti rozvodů ZTI nad podhledem : 2*8</t>
  </si>
  <si>
    <t>Pomoc.materiál</t>
  </si>
  <si>
    <t>Materiál pro práce v HZS</t>
  </si>
  <si>
    <t>nopová folie, tmely, doplěnní obkladu, diamant. kotouče, zakrývací materiál a ostatní</t>
  </si>
  <si>
    <t>938902123R00</t>
  </si>
  <si>
    <t>Čištění ploch betonových konstrukcí ocelovými kartáči</t>
  </si>
  <si>
    <t>801-5</t>
  </si>
  <si>
    <t>Dočištění stropu nad 1.PP : 29,93</t>
  </si>
  <si>
    <t>962032231R00</t>
  </si>
  <si>
    <t>Bourání zdiva nadzákladového z cihel pálených nebo vápenopískových, na maltu vápenou nebo vápenocementovou</t>
  </si>
  <si>
    <t>nebo vybourání otvorů průřezové plochy přes 4 m2 ve zdivu nadzákladovém, včetně pomocného lešení o výšce podlahy do 1900 mm a pro zatížení do 1,5 kPa  (150 kg/m2)</t>
  </si>
  <si>
    <t>ubourání výtahu</t>
  </si>
  <si>
    <t>(1,7+1,2+1,2)*0,45*0,6</t>
  </si>
  <si>
    <t>963016111R00</t>
  </si>
  <si>
    <t>Demontáž sádrokartonových a sádrovláknitých podhledů z desek bez minerální izolace, na jednoduché ocelové konstrukci, 1x opláštěné tl. 12,5 mm</t>
  </si>
  <si>
    <t>28,3</t>
  </si>
  <si>
    <t>967031741R00</t>
  </si>
  <si>
    <t>Přisekání plošné zdiva cihelného na maltu cementovou, tloušťky do 50 mm</t>
  </si>
  <si>
    <t>z jakýchkoliv cihel pálených, včetně pomocného lešení o výšce podlahy do 1900 mm a pro zatížení do 1,5 kPa  (150 kg/m2),</t>
  </si>
  <si>
    <t>970031018R00</t>
  </si>
  <si>
    <t>Jádrové vrtání, kruhové prostupy v cihelném zdivu jádrové vrtání, d 14-18 mm</t>
  </si>
  <si>
    <t>1,4+1,4+0,6+0,75+0,9+0,6</t>
  </si>
  <si>
    <t>970031035R00</t>
  </si>
  <si>
    <t>Jádrové vrtání, kruhové prostupy v cihelném zdivu jádrové vrtání, d 35-39 mm</t>
  </si>
  <si>
    <t>Standardní provedení je hloubka 1,0m pro instalaci 1ks katody, hlubší vývrty viz. výkaz výměr</t>
  </si>
  <si>
    <t>vrty pro katody : 22</t>
  </si>
  <si>
    <t>711132311R00</t>
  </si>
  <si>
    <t>Provedení izolace proti zemní vlhkosti pásy na sucho svislá,  , nopovou fólií včetně uchycovacích prvků</t>
  </si>
  <si>
    <t>800-711</t>
  </si>
  <si>
    <t>711140102R00</t>
  </si>
  <si>
    <t>Odstranění izolace proti vodě - pásy přitavením vodorovné, 2 vrstvy</t>
  </si>
  <si>
    <t xml:space="preserve">Odstranění stávajících izolací : </t>
  </si>
  <si>
    <t>Svislá část : (1,25+2,78+7+3,67+1)*0,3</t>
  </si>
  <si>
    <t>Plocha izolace stropu shora : 29,93</t>
  </si>
  <si>
    <t>Svislá izolacedo výkopu : (1,6+7)*1</t>
  </si>
  <si>
    <t>711212002RW4</t>
  </si>
  <si>
    <t>Izolace proti vodě stěrka hydroizolační  dvousložková, proti zemní vlhkosti</t>
  </si>
  <si>
    <t>stěrka ve výkopu : 12,55*1</t>
  </si>
  <si>
    <t xml:space="preserve">stěrka na stropu 1.PP : </t>
  </si>
  <si>
    <t>Strop výtahu : 1,7*1,25</t>
  </si>
  <si>
    <t>711212901R00</t>
  </si>
  <si>
    <t xml:space="preserve">Provedení penetrace podkladů pod hydroizolační stěrky </t>
  </si>
  <si>
    <t>711401132R00</t>
  </si>
  <si>
    <t>Izolace balkonů a teras polyetylenová fólie s výlisky a otvory k drenážním kanálkům, tloušťky 7 mm</t>
  </si>
  <si>
    <t>strop nad 1.PP : 29,93</t>
  </si>
  <si>
    <t>prořez : 2,993</t>
  </si>
  <si>
    <t>711471051RZ5</t>
  </si>
  <si>
    <t>Provedení izolace proti tlakové vodě fóliemi z plastů vodorovná, včetně dodávky fólie</t>
  </si>
  <si>
    <t xml:space="preserve">PVC izolace stropu nad 1.PP : </t>
  </si>
  <si>
    <t>711823129RT4</t>
  </si>
  <si>
    <t>Ochrana konstrukcí nopovou fólií ukončovací lišta,  , včetně dodávky lišty</t>
  </si>
  <si>
    <t>12,55+7,09</t>
  </si>
  <si>
    <t>2,2</t>
  </si>
  <si>
    <t>(2,06+0,16+0,16+0,74+0,95)</t>
  </si>
  <si>
    <t>(0,95+0,75+0,16+7+0,3+4,85+0,28)</t>
  </si>
  <si>
    <t>(2,45+0,16+8,95+0,16+2,38+0,16+10,85+0,3)</t>
  </si>
  <si>
    <t>(1,7+0,35+0,16)</t>
  </si>
  <si>
    <t>2,82</t>
  </si>
  <si>
    <t>3,5</t>
  </si>
  <si>
    <t>715101811R00</t>
  </si>
  <si>
    <t>Odstranění izolace v ploše přes 1 m2  z tmelů asfaltových za horka</t>
  </si>
  <si>
    <t>800-715</t>
  </si>
  <si>
    <t>Odstranění zůstatků asfaltových hmot po natavených izolačních pásech, otevření struktury betonového povrchu pro aplikaci apádové vrstvy na bázi cementu</t>
  </si>
  <si>
    <t>Svislá izolace do výkopu : (1,6+7)*1</t>
  </si>
  <si>
    <t>622412312RT2</t>
  </si>
  <si>
    <t xml:space="preserve">Nátěr vnějsích omítek stěn silikátový, složitost 1-2,  </t>
  </si>
  <si>
    <t>Penetrace + 2 x krycí nátěr.</t>
  </si>
  <si>
    <t>včetně penetrace podkladu</t>
  </si>
  <si>
    <t>R - EL. 1001</t>
  </si>
  <si>
    <t>D+M mírné drátové elektroosmózy - řídící jednotka systému elektroosmózy</t>
  </si>
  <si>
    <t>ks</t>
  </si>
  <si>
    <t>Dodávka, montáž a uvedení do provozu řídící jednotky systému mírné drátové elektroosmózy. Výstupní hodnoty ŘJ -  napětí max. 6V s účinnou efektivní hodnotou 2,8V, záznam údajů (průtok proudu v mA, počítadlo provozních hodin), napojení na síťový rozvod 230V/50Hz ( zřízení přívodního kabelu napájení není součástí dodávky )</t>
  </si>
  <si>
    <t>R - EL. 1002</t>
  </si>
  <si>
    <t>D+M mírné drátové elektroosmózy - provedení  kladné pásové elektrody ( ANODY )</t>
  </si>
  <si>
    <t>bm</t>
  </si>
  <si>
    <t>Síťová elektroda (anoda + pól) -  pás ze skelných vláken potažených vodivým plastem vysoký 25-30cm, kontaktní vodič titan stříbro (3:4). Instalace na zdivo zbavené stávajících omítek vč. spárování, po předchozím podrovnáním maltou vápenné báze ( standard Knauf MV 1 ), krytí kontaktní maltou s vodivou příměsí.</t>
  </si>
  <si>
    <t>12,35+0,96+0,34+0,92+0,16+4,07+0,16+2+4,92+0,23+7,01+0,3+4,93+0,3+0,3+2,41+24,5+0,2+0,2+0,2</t>
  </si>
  <si>
    <t>R - EL. 1003</t>
  </si>
  <si>
    <t>D+M mírné drátové elektroosmózy - provedení  záporné tyčové elektrody ( KATODY )</t>
  </si>
  <si>
    <t>Zemní elektroda (katoda -pól) - tyčové elektrody na bázi grafitu v délce 450-650mm  průměru min 20mm, osová rozteč do 4,5m ( není li projektem stanoveno jinak ), provozované napětí 1,4V. Položka zahrnuje, instalaci katody do vývrtu a její zalití kontaktním lakem na bázi grafitu, vč. dodávky laku. Vývrt ( hl.1,0m/1ks ) není součástí položky a je oceněn v oddíle prorážení otvorů.</t>
  </si>
  <si>
    <t>R - EL. 1004</t>
  </si>
  <si>
    <t>D+M mírné drátové elektroosmózy - propojovací vedení systému</t>
  </si>
  <si>
    <t>vč. dodávky systémových vodičů a těsněných spojů</t>
  </si>
  <si>
    <t>1,77+0,5+2,27+1,125+1,26+1,93+1,23+1,7+1,25+1,94+1,3+1,7+1,25+1,15+2,0+2+0,8+1,45+2,8+3,86+0,6+27,58+0,46+0,46+1+3,54+9,5+9,55+3,05</t>
  </si>
  <si>
    <t>R - EL. 1005</t>
  </si>
  <si>
    <t>Vybudování kontrolních bodů systému mírné drátové elektroosmózy</t>
  </si>
  <si>
    <t>Zřízení  vývodu katodového a anodového okruhu s vyvedením přes svorkovnici uloženou v podomítkové krabičce, vč. dodávky a usazení el. krabičky a souvisejících propojovacích vedení a těsněných spojů.</t>
  </si>
  <si>
    <t>R - EL. 1006</t>
  </si>
  <si>
    <t>Kontrolní bod pevné sítě měřičských bodů pro sledování vývoje a změn vlhkosti zdiva, při odvlhčování, , systémem mírné (drátové) elektroosmózy</t>
  </si>
  <si>
    <t>Cena za 1 pozici ve 3 výškových úrovních, součástí zhotovení je provedení zaměření výchozí vlhkosti se záznamem v protokolu. Přesné umístění bude konzultováno při realizaci.</t>
  </si>
  <si>
    <t>R - EL. 1008</t>
  </si>
  <si>
    <t>Vyrovnání zdiva maltou s elektrovodivými příadami - podklad kladného pólu</t>
  </si>
  <si>
    <t>anoda : 66,46*0,4</t>
  </si>
  <si>
    <t>R - EL. 1009</t>
  </si>
  <si>
    <t>Krycí omítka s elektrovodivými příadami - krytí kladného pólu</t>
  </si>
  <si>
    <t>Elektr.1</t>
  </si>
  <si>
    <t>Dodávka svítidel 1.PP soc. zařázení</t>
  </si>
  <si>
    <t>Rozdíl účtován dle skutečnosti zhotovitel dosazuje částku 5tis</t>
  </si>
  <si>
    <t>sutě z dočištění zdiva : 65,2*0,03*1,8</t>
  </si>
  <si>
    <t>sutě z dočištění zdiva : 65,2*0,03*1,8*8</t>
  </si>
  <si>
    <t>979990110R00</t>
  </si>
  <si>
    <t>Poplatek za uložení, sádrokartonové desky,  , skupina 17 08 02 z Katalogu odpadů</t>
  </si>
  <si>
    <t>kategorie 17 08 02 stavební materiály na bázi sádry</t>
  </si>
  <si>
    <t>979990121R00</t>
  </si>
  <si>
    <t>Poplatek za uložení, asfaltové pásy,  , skupina 17 03 02 z Katalogu odpadů</t>
  </si>
  <si>
    <t>979087311R00</t>
  </si>
  <si>
    <t>Vodorovné přemístění suti nošením k místu nakládky vodorovné přemístění suti nošením nebo přehozením, na vzdálenost 10 m</t>
  </si>
  <si>
    <t>nebo vybouraných hmot nošením nebo přehazováním k místu nakládky přístupnému normálním dopravním prostředkům do 10 m,</t>
  </si>
  <si>
    <t>S naložením suti nebo vybouraných hmot do dopravního prostředku a na jejich vyložením, popřípadě přeložením na normální dopravní prostředek.</t>
  </si>
  <si>
    <t>z SDK : 0,4</t>
  </si>
  <si>
    <t>z obkladů : 89,5*0,2*0,02*1,8</t>
  </si>
  <si>
    <t>979087391R00</t>
  </si>
  <si>
    <t xml:space="preserve">Vodorovné přemístění suti nošením k místu nakládky příplatek za každých dalších i započatých 10 m vzdálenosti suti,  </t>
  </si>
  <si>
    <t>1,0444*3</t>
  </si>
  <si>
    <t>239951121R00</t>
  </si>
  <si>
    <t>Pomocná konstrukce ze dřeva zřízení</t>
  </si>
  <si>
    <t>Materiál pro pomocné konstrukce za účelem omezení šíření prašnosti v interiéru ( střešní latě, hranoly )</t>
  </si>
  <si>
    <t>900      RT1</t>
  </si>
  <si>
    <t>HZS, Práce v tarifní třídě 4 (např. tesař)</t>
  </si>
  <si>
    <t>Provedení úklidu prostor gastroprovozu po skončení stavební činnosti</t>
  </si>
  <si>
    <t>Úklid práce 1den ( 4x6hod ) : 15*( 4*6 )</t>
  </si>
  <si>
    <t>Konečný celkový úklid : 6*8</t>
  </si>
  <si>
    <t>900      RT1.a</t>
  </si>
  <si>
    <t>HZS - montáž a průběžná obnova opatření proti prašnosti, Práce v tarifní třídě 4 (např. tesař)</t>
  </si>
  <si>
    <t>28323201R</t>
  </si>
  <si>
    <t>Fólie hladká separační tl = 0,05 mm; funkce: ochranná; materiál: PE</t>
  </si>
  <si>
    <t>28328118.AR</t>
  </si>
  <si>
    <t>páska těsnicí samolepicí; jednostranně; tl. 0,15 mm; š = 50,0 mm</t>
  </si>
  <si>
    <t>60510054R</t>
  </si>
  <si>
    <t>Lať dřevina: SM; jakost: I; tl = 30 mm; š = 50 mm</t>
  </si>
  <si>
    <t>Uklid.1</t>
  </si>
  <si>
    <t>Čistící prostředky pro denní úklid</t>
  </si>
  <si>
    <t>Náklady na 1 úklid x počet dnů</t>
  </si>
  <si>
    <t>005122 R</t>
  </si>
  <si>
    <t>Provozní vlivy</t>
  </si>
  <si>
    <t>Zvýšené náklady související s omezením provozem objektu</t>
  </si>
  <si>
    <t>- pracovníci čistý trestní rejstřík</t>
  </si>
  <si>
    <t>- práce v čase 16:00 - 06:00</t>
  </si>
  <si>
    <t>- práce ve dnech pracovního klidu, po předchozí dohodě neomezeně</t>
  </si>
  <si>
    <t>- ostatní omezení dle podmínek objednatele</t>
  </si>
  <si>
    <t>005231010R</t>
  </si>
  <si>
    <t>Revize</t>
  </si>
  <si>
    <t>náklady spojené s provedením všech technickými normami předepsaných zkoušek a revizí stavebních konstrukcí nebo stavebních prací.</t>
  </si>
  <si>
    <t>005241010R</t>
  </si>
  <si>
    <t xml:space="preserve">Dokumentace skutečného provedení </t>
  </si>
  <si>
    <t xml:space="preserve">ks    </t>
  </si>
  <si>
    <t>Pořízení fotodokumentace a se psaní restaurátorské zprávy..Vyhotovena restaurátorská zpráva, ve které je uvedeno způsob provedení s fotodokumentací a použité materály. Postupy jsou konzultovány se zástupci  NPÚ</t>
  </si>
  <si>
    <t>Ve všech listech tohoto souboru můžete měnit pouze buňky s modrým pozadím. Jedná se o tyto údaje : 
- údaje o firmě
- jednotkové ceny položek zadané na dvě desetinná místa</t>
  </si>
  <si>
    <t>Česká národní banka
Na Příkopě 864/28
115 03 Praha 1</t>
  </si>
  <si>
    <t>CZ48136450</t>
  </si>
  <si>
    <t>Servis.1</t>
  </si>
  <si>
    <t>Zaškolení.1</t>
  </si>
  <si>
    <t>Zaškolení obsluhy</t>
  </si>
  <si>
    <t>Servisní prohlídky po dobu záruky, 1x za rok</t>
  </si>
  <si>
    <t>Příloha č. 2 - cenová tabulka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</si>
</sst>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Font="1" applyAlignment="1">
      <alignment wrapText="1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3" fontId="3" fillId="0" borderId="33" xfId="0" applyNumberFormat="1" applyFont="1" applyBorder="1" applyAlignment="1">
      <alignment vertical="center"/>
    </xf>
    <xf numFmtId="3" fontId="3" fillId="3" borderId="37" xfId="0" applyNumberFormat="1" applyFont="1" applyFill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4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0" fontId="18" fillId="0" borderId="0" xfId="0" applyFont="1" applyAlignment="1">
      <alignment horizontal="center" vertical="top" shrinkToFit="1"/>
    </xf>
    <xf numFmtId="164" fontId="18" fillId="0" borderId="0" xfId="0" applyNumberFormat="1" applyFont="1" applyAlignment="1">
      <alignment vertical="top" shrinkToFit="1"/>
    </xf>
    <xf numFmtId="4" fontId="18" fillId="0" borderId="0" xfId="0" applyNumberFormat="1" applyFont="1" applyAlignment="1">
      <alignment vertical="top" shrinkToFit="1"/>
    </xf>
    <xf numFmtId="164" fontId="19" fillId="0" borderId="0" xfId="0" applyNumberFormat="1" applyFont="1" applyAlignment="1">
      <alignment horizontal="center" vertical="top" wrapText="1" shrinkToFit="1"/>
    </xf>
    <xf numFmtId="164" fontId="19" fillId="0" borderId="0" xfId="0" applyNumberFormat="1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0" fontId="17" fillId="0" borderId="39" xfId="0" applyFont="1" applyBorder="1" applyAlignment="1">
      <alignment vertical="top"/>
    </xf>
    <xf numFmtId="49" fontId="17" fillId="0" borderId="40" xfId="0" applyNumberFormat="1" applyFont="1" applyBorder="1" applyAlignment="1">
      <alignment vertical="top"/>
    </xf>
    <xf numFmtId="0" fontId="17" fillId="0" borderId="40" xfId="0" applyFont="1" applyBorder="1" applyAlignment="1">
      <alignment horizontal="center" vertical="top" shrinkToFit="1"/>
    </xf>
    <xf numFmtId="164" fontId="17" fillId="0" borderId="40" xfId="0" applyNumberFormat="1" applyFont="1" applyBorder="1" applyAlignment="1">
      <alignment vertical="top" shrinkToFit="1"/>
    </xf>
    <xf numFmtId="4" fontId="17" fillId="4" borderId="40" xfId="0" applyNumberFormat="1" applyFont="1" applyFill="1" applyBorder="1" applyAlignment="1" applyProtection="1">
      <alignment vertical="top" shrinkToFit="1"/>
      <protection locked="0"/>
    </xf>
    <xf numFmtId="4" fontId="17" fillId="0" borderId="40" xfId="0" applyNumberFormat="1" applyFont="1" applyBorder="1" applyAlignment="1">
      <alignment vertical="top" shrinkToFit="1"/>
    </xf>
    <xf numFmtId="4" fontId="17" fillId="0" borderId="41" xfId="0" applyNumberFormat="1" applyFont="1" applyBorder="1" applyAlignment="1">
      <alignment vertical="top" shrinkToFit="1"/>
    </xf>
    <xf numFmtId="0" fontId="20" fillId="0" borderId="0" xfId="0" applyFont="1" applyAlignment="1">
      <alignment wrapText="1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40" xfId="0" applyNumberFormat="1" applyFont="1" applyBorder="1" applyAlignment="1">
      <alignment horizontal="left" vertical="top" wrapText="1"/>
    </xf>
    <xf numFmtId="164" fontId="19" fillId="0" borderId="0" xfId="0" quotePrefix="1" applyNumberFormat="1" applyFont="1" applyAlignment="1">
      <alignment horizontal="left" vertical="top" wrapText="1"/>
    </xf>
    <xf numFmtId="49" fontId="18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" fontId="17" fillId="0" borderId="0" xfId="0" applyNumberFormat="1" applyFont="1" applyBorder="1" applyAlignment="1">
      <alignment vertical="top" shrinkToFit="1"/>
    </xf>
    <xf numFmtId="0" fontId="17" fillId="0" borderId="40" xfId="0" applyFont="1" applyBorder="1" applyAlignment="1">
      <alignment horizontal="left" vertical="top" shrinkToFi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0" xfId="0" applyAlignment="1">
      <alignment wrapText="1"/>
    </xf>
    <xf numFmtId="4" fontId="5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ns-vm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88" t="s">
        <v>568</v>
      </c>
      <c r="B2" s="188"/>
      <c r="C2" s="188"/>
      <c r="D2" s="188"/>
      <c r="E2" s="188"/>
      <c r="F2" s="188"/>
      <c r="G2" s="188"/>
    </row>
  </sheetData>
  <sheetProtection algorithmName="SHA-512" hashValue="c557e2jjm5P7N3QPnW6cOi10F9m3eFlC+pQpkf5pgGt7KIMqzQ8dizoueq++SfzwHFRw1nC7RP3cI+o88w58dA==" saltValue="PAOgdTq3ruFwek8PVC81QA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81"/>
  <sheetViews>
    <sheetView showGridLines="0" tabSelected="1" topLeftCell="B32" zoomScaleNormal="100" zoomScaleSheetLayoutView="75" workbookViewId="0">
      <selection activeCell="V47" sqref="V47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  <col min="52" max="52" width="94.5703125" customWidth="1"/>
  </cols>
  <sheetData>
    <row r="1" spans="1:15" ht="33.75" customHeight="1" x14ac:dyDescent="0.2">
      <c r="A1" s="47" t="s">
        <v>36</v>
      </c>
      <c r="B1" s="221" t="s">
        <v>575</v>
      </c>
      <c r="C1" s="222"/>
      <c r="D1" s="222"/>
      <c r="E1" s="222"/>
      <c r="F1" s="222"/>
      <c r="G1" s="222"/>
      <c r="H1" s="222"/>
      <c r="I1" s="222"/>
      <c r="J1" s="223"/>
    </row>
    <row r="2" spans="1:15" ht="36" customHeight="1" x14ac:dyDescent="0.2">
      <c r="A2" s="2"/>
      <c r="B2" s="76" t="s">
        <v>22</v>
      </c>
      <c r="C2" s="77"/>
      <c r="D2" s="78" t="s">
        <v>43</v>
      </c>
      <c r="E2" s="227" t="s">
        <v>44</v>
      </c>
      <c r="F2" s="228"/>
      <c r="G2" s="228"/>
      <c r="H2" s="228"/>
      <c r="I2" s="228"/>
      <c r="J2" s="229"/>
      <c r="O2" s="1"/>
    </row>
    <row r="3" spans="1:15" ht="27" hidden="1" customHeight="1" x14ac:dyDescent="0.2">
      <c r="A3" s="2"/>
      <c r="B3" s="79"/>
      <c r="C3" s="77"/>
      <c r="D3" s="80"/>
      <c r="E3" s="230"/>
      <c r="F3" s="231"/>
      <c r="G3" s="231"/>
      <c r="H3" s="231"/>
      <c r="I3" s="231"/>
      <c r="J3" s="232"/>
    </row>
    <row r="4" spans="1:15" ht="23.25" customHeight="1" x14ac:dyDescent="0.2">
      <c r="A4" s="2"/>
      <c r="B4" s="81"/>
      <c r="C4" s="82"/>
      <c r="D4" s="83"/>
      <c r="E4" s="214" t="s">
        <v>40</v>
      </c>
      <c r="F4" s="214"/>
      <c r="G4" s="214"/>
      <c r="H4" s="214"/>
      <c r="I4" s="214"/>
      <c r="J4" s="215"/>
    </row>
    <row r="5" spans="1:15" ht="24" customHeight="1" x14ac:dyDescent="0.2">
      <c r="A5" s="2"/>
      <c r="B5" s="31" t="s">
        <v>41</v>
      </c>
      <c r="D5" s="218" t="s">
        <v>569</v>
      </c>
      <c r="E5" s="218"/>
      <c r="F5" s="218"/>
      <c r="G5" s="218"/>
      <c r="H5" s="18" t="s">
        <v>39</v>
      </c>
      <c r="I5" s="22">
        <v>48136450</v>
      </c>
      <c r="J5" s="8"/>
    </row>
    <row r="6" spans="1:15" ht="15.75" customHeight="1" x14ac:dyDescent="0.2">
      <c r="A6" s="2"/>
      <c r="B6" s="28"/>
      <c r="C6" s="55"/>
      <c r="D6" s="219"/>
      <c r="E6" s="219"/>
      <c r="F6" s="219"/>
      <c r="G6" s="219"/>
      <c r="H6" s="18" t="s">
        <v>34</v>
      </c>
      <c r="I6" s="22" t="s">
        <v>570</v>
      </c>
      <c r="J6" s="8"/>
    </row>
    <row r="7" spans="1:15" ht="15.75" customHeight="1" x14ac:dyDescent="0.2">
      <c r="A7" s="2"/>
      <c r="B7" s="29"/>
      <c r="C7" s="56"/>
      <c r="D7" s="220"/>
      <c r="E7" s="220"/>
      <c r="F7" s="220"/>
      <c r="G7" s="220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39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34"/>
      <c r="E11" s="234"/>
      <c r="F11" s="234"/>
      <c r="G11" s="234"/>
      <c r="H11" s="18" t="s">
        <v>39</v>
      </c>
      <c r="I11" s="84"/>
      <c r="J11" s="8"/>
    </row>
    <row r="12" spans="1:15" ht="15.75" customHeight="1" x14ac:dyDescent="0.2">
      <c r="A12" s="2"/>
      <c r="B12" s="28"/>
      <c r="C12" s="55"/>
      <c r="D12" s="213"/>
      <c r="E12" s="213"/>
      <c r="F12" s="213"/>
      <c r="G12" s="213"/>
      <c r="H12" s="18" t="s">
        <v>34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216"/>
      <c r="F13" s="217"/>
      <c r="G13" s="217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 t="s">
        <v>42</v>
      </c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33"/>
      <c r="F15" s="233"/>
      <c r="G15" s="235"/>
      <c r="H15" s="235"/>
      <c r="I15" s="235" t="s">
        <v>29</v>
      </c>
      <c r="J15" s="236"/>
    </row>
    <row r="16" spans="1:15" ht="23.25" customHeight="1" x14ac:dyDescent="0.2">
      <c r="A16" s="138" t="s">
        <v>24</v>
      </c>
      <c r="B16" s="38" t="s">
        <v>24</v>
      </c>
      <c r="C16" s="62"/>
      <c r="D16" s="63"/>
      <c r="E16" s="202"/>
      <c r="F16" s="203"/>
      <c r="G16" s="202"/>
      <c r="H16" s="203"/>
      <c r="I16" s="202">
        <f>SUMIF(F56:F77,A16,I56:I77)+SUMIF(F56:F77,"PSU",I56:I77)</f>
        <v>0</v>
      </c>
      <c r="J16" s="204"/>
    </row>
    <row r="17" spans="1:10" ht="23.25" customHeight="1" x14ac:dyDescent="0.2">
      <c r="A17" s="138" t="s">
        <v>25</v>
      </c>
      <c r="B17" s="38" t="s">
        <v>25</v>
      </c>
      <c r="C17" s="62"/>
      <c r="D17" s="63"/>
      <c r="E17" s="202"/>
      <c r="F17" s="203"/>
      <c r="G17" s="202"/>
      <c r="H17" s="203"/>
      <c r="I17" s="202">
        <f>SUMIF(F56:F77,A17,I56:I77)</f>
        <v>0</v>
      </c>
      <c r="J17" s="204"/>
    </row>
    <row r="18" spans="1:10" ht="23.25" customHeight="1" x14ac:dyDescent="0.2">
      <c r="A18" s="138" t="s">
        <v>26</v>
      </c>
      <c r="B18" s="38" t="s">
        <v>26</v>
      </c>
      <c r="C18" s="62"/>
      <c r="D18" s="63"/>
      <c r="E18" s="202"/>
      <c r="F18" s="203"/>
      <c r="G18" s="202"/>
      <c r="H18" s="203"/>
      <c r="I18" s="202">
        <f>SUMIF(F56:F77,A18,I56:I77)</f>
        <v>0</v>
      </c>
      <c r="J18" s="204"/>
    </row>
    <row r="19" spans="1:10" ht="23.25" customHeight="1" x14ac:dyDescent="0.2">
      <c r="A19" s="138" t="s">
        <v>101</v>
      </c>
      <c r="B19" s="38" t="s">
        <v>27</v>
      </c>
      <c r="C19" s="62"/>
      <c r="D19" s="63"/>
      <c r="E19" s="202"/>
      <c r="F19" s="203"/>
      <c r="G19" s="202"/>
      <c r="H19" s="203"/>
      <c r="I19" s="202">
        <f>SUMIF(F56:F77,A19,I56:I77)</f>
        <v>0</v>
      </c>
      <c r="J19" s="204"/>
    </row>
    <row r="20" spans="1:10" ht="23.25" customHeight="1" x14ac:dyDescent="0.2">
      <c r="A20" s="138" t="s">
        <v>102</v>
      </c>
      <c r="B20" s="38" t="s">
        <v>28</v>
      </c>
      <c r="C20" s="62"/>
      <c r="D20" s="63"/>
      <c r="E20" s="202"/>
      <c r="F20" s="203"/>
      <c r="G20" s="202"/>
      <c r="H20" s="203"/>
      <c r="I20" s="202">
        <f>SUMIF(F56:F77,A20,I56:I77)</f>
        <v>0</v>
      </c>
      <c r="J20" s="204"/>
    </row>
    <row r="21" spans="1:10" ht="23.25" customHeight="1" x14ac:dyDescent="0.2">
      <c r="A21" s="2"/>
      <c r="B21" s="48" t="s">
        <v>29</v>
      </c>
      <c r="C21" s="64"/>
      <c r="D21" s="65"/>
      <c r="E21" s="205"/>
      <c r="F21" s="237"/>
      <c r="G21" s="205"/>
      <c r="H21" s="237"/>
      <c r="I21" s="205">
        <f>SUM(I16:J20)</f>
        <v>0</v>
      </c>
      <c r="J21" s="206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200">
        <f>ZakladDPHSniVypocet</f>
        <v>0</v>
      </c>
      <c r="H23" s="201"/>
      <c r="I23" s="2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198">
        <f>A23</f>
        <v>0</v>
      </c>
      <c r="H24" s="199"/>
      <c r="I24" s="1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00">
        <f>ZakladDPHZaklVypocet</f>
        <v>0</v>
      </c>
      <c r="H25" s="201"/>
      <c r="I25" s="2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24">
        <f>A25</f>
        <v>0</v>
      </c>
      <c r="H26" s="225"/>
      <c r="I26" s="225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26">
        <f>CenaCelkem-(ZakladDPHSni+DPHSni+ZakladDPHZakl+DPHZakl)</f>
        <v>0</v>
      </c>
      <c r="H27" s="226"/>
      <c r="I27" s="226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23</v>
      </c>
      <c r="C28" s="112"/>
      <c r="D28" s="112"/>
      <c r="E28" s="113"/>
      <c r="F28" s="114"/>
      <c r="G28" s="208">
        <f>ZakladDPHSniVypocet+ZakladDPHZaklVypocet</f>
        <v>0</v>
      </c>
      <c r="H28" s="208"/>
      <c r="I28" s="208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35</v>
      </c>
      <c r="C29" s="116"/>
      <c r="D29" s="116"/>
      <c r="E29" s="116"/>
      <c r="F29" s="117"/>
      <c r="G29" s="207">
        <f>A27</f>
        <v>0</v>
      </c>
      <c r="H29" s="207"/>
      <c r="I29" s="207"/>
      <c r="J29" s="118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09"/>
      <c r="E34" s="210"/>
      <c r="G34" s="211"/>
      <c r="H34" s="212"/>
      <c r="I34" s="212"/>
      <c r="J34" s="25"/>
    </row>
    <row r="35" spans="1:10" ht="12.75" customHeight="1" x14ac:dyDescent="0.2">
      <c r="A35" s="2"/>
      <c r="B35" s="2"/>
      <c r="D35" s="197" t="s">
        <v>2</v>
      </c>
      <c r="E35" s="1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45</v>
      </c>
      <c r="C39" s="191"/>
      <c r="D39" s="191"/>
      <c r="E39" s="191"/>
      <c r="F39" s="99">
        <f>'Restaurátor. a kamenické práce'!AE256+'Práce exteriér'!AE119+'Sanační práce'!AE257</f>
        <v>0</v>
      </c>
      <c r="G39" s="100">
        <f>'Restaurátor. a kamenické práce'!AF256+'Práce exteriér'!AF119+'Sanační práce'!AF257</f>
        <v>0</v>
      </c>
      <c r="H39" s="101">
        <f t="shared" ref="H39:H43" si="1">(F39*SazbaDPH1/100)+(G39*SazbaDPH2/100)</f>
        <v>0</v>
      </c>
      <c r="I39" s="101">
        <f>F39+G39+H39</f>
        <v>0</v>
      </c>
      <c r="J39" s="102" t="e">
        <f ca="1">IF(_xlfn.SINGLE(CenaCelkemVypocet)=0,"",I39/_xlfn.SINGLE(CenaCelkemVypocet)*100)</f>
        <v>#NAME?</v>
      </c>
    </row>
    <row r="40" spans="1:10" ht="25.5" customHeight="1" x14ac:dyDescent="0.2">
      <c r="A40" s="88">
        <v>2</v>
      </c>
      <c r="B40" s="103"/>
      <c r="C40" s="196" t="s">
        <v>46</v>
      </c>
      <c r="D40" s="196"/>
      <c r="E40" s="196"/>
      <c r="F40" s="104"/>
      <c r="G40" s="105"/>
      <c r="H40" s="105">
        <f t="shared" si="1"/>
        <v>0</v>
      </c>
      <c r="I40" s="105"/>
      <c r="J40" s="106"/>
    </row>
    <row r="41" spans="1:10" ht="25.5" customHeight="1" x14ac:dyDescent="0.2">
      <c r="A41" s="88">
        <v>3</v>
      </c>
      <c r="B41" s="107" t="s">
        <v>47</v>
      </c>
      <c r="C41" s="191" t="s">
        <v>48</v>
      </c>
      <c r="D41" s="191"/>
      <c r="E41" s="191"/>
      <c r="F41" s="108">
        <f>'Restaurátor. a kamenické práce'!AE256</f>
        <v>0</v>
      </c>
      <c r="G41" s="101">
        <f>'Restaurátor. a kamenické práce'!AF256</f>
        <v>0</v>
      </c>
      <c r="H41" s="101">
        <f t="shared" si="1"/>
        <v>0</v>
      </c>
      <c r="I41" s="101">
        <f>F41+G41+H41</f>
        <v>0</v>
      </c>
      <c r="J41" s="132" t="str">
        <f>IF(I41=0,"",I41/CenaCelkemVypocet*100)</f>
        <v/>
      </c>
    </row>
    <row r="42" spans="1:10" ht="25.5" customHeight="1" x14ac:dyDescent="0.2">
      <c r="A42" s="88">
        <v>3</v>
      </c>
      <c r="B42" s="107" t="s">
        <v>49</v>
      </c>
      <c r="C42" s="191" t="s">
        <v>50</v>
      </c>
      <c r="D42" s="191"/>
      <c r="E42" s="191"/>
      <c r="F42" s="108">
        <f>'Práce exteriér'!AE119</f>
        <v>0</v>
      </c>
      <c r="G42" s="101">
        <f>'Práce exteriér'!AF119</f>
        <v>0</v>
      </c>
      <c r="H42" s="101">
        <f t="shared" si="1"/>
        <v>0</v>
      </c>
      <c r="I42" s="101">
        <f>F42+G42+H42</f>
        <v>0</v>
      </c>
      <c r="J42" s="132" t="str">
        <f>IF(I42=0,"",I42/CenaCelkemVypocet*100)</f>
        <v/>
      </c>
    </row>
    <row r="43" spans="1:10" ht="25.5" customHeight="1" x14ac:dyDescent="0.2">
      <c r="A43" s="88">
        <v>3</v>
      </c>
      <c r="B43" s="107" t="s">
        <v>51</v>
      </c>
      <c r="C43" s="191" t="s">
        <v>52</v>
      </c>
      <c r="D43" s="191"/>
      <c r="E43" s="191"/>
      <c r="F43" s="108">
        <f>'Sanační práce'!AE257</f>
        <v>0</v>
      </c>
      <c r="G43" s="101">
        <f>'Sanační práce'!AF257</f>
        <v>0</v>
      </c>
      <c r="H43" s="101">
        <f t="shared" si="1"/>
        <v>0</v>
      </c>
      <c r="I43" s="101">
        <f>F43+G43+H43</f>
        <v>0</v>
      </c>
      <c r="J43" s="132" t="str">
        <f>IF(I43=0,"",I43/CenaCelkemVypocet*100)</f>
        <v/>
      </c>
    </row>
    <row r="44" spans="1:10" ht="25.5" customHeight="1" x14ac:dyDescent="0.2">
      <c r="A44" s="88"/>
      <c r="B44" s="192" t="s">
        <v>53</v>
      </c>
      <c r="C44" s="193"/>
      <c r="D44" s="193"/>
      <c r="E44" s="194"/>
      <c r="F44" s="109">
        <f>SUMIF(A39:A43,"=1",F39:F43)</f>
        <v>0</v>
      </c>
      <c r="G44" s="110">
        <f>SUMIF(A39:A43,"=1",G39:G43)</f>
        <v>0</v>
      </c>
      <c r="H44" s="110">
        <f>SUMIF(A39:A43,"=1",H39:H43)</f>
        <v>0</v>
      </c>
      <c r="I44" s="110">
        <f>SUMIF(A39:A43,"=1",I39:I43)</f>
        <v>0</v>
      </c>
      <c r="J44" s="132" t="str">
        <f>IF(I44=0,"",I44/CenaCelkemVypocet*100)</f>
        <v/>
      </c>
    </row>
    <row r="46" spans="1:10" x14ac:dyDescent="0.2">
      <c r="A46" t="s">
        <v>55</v>
      </c>
      <c r="B46" t="s">
        <v>56</v>
      </c>
    </row>
    <row r="47" spans="1:10" x14ac:dyDescent="0.2">
      <c r="A47" t="s">
        <v>57</v>
      </c>
      <c r="B47" t="s">
        <v>58</v>
      </c>
    </row>
    <row r="48" spans="1:10" x14ac:dyDescent="0.2">
      <c r="A48" t="s">
        <v>57</v>
      </c>
      <c r="B48" t="s">
        <v>59</v>
      </c>
    </row>
    <row r="49" spans="1:52" x14ac:dyDescent="0.2">
      <c r="B49" s="195" t="s">
        <v>60</v>
      </c>
      <c r="C49" s="195"/>
      <c r="D49" s="195"/>
      <c r="E49" s="195"/>
      <c r="F49" s="195"/>
      <c r="G49" s="195"/>
      <c r="H49" s="195"/>
      <c r="I49" s="195"/>
      <c r="J49" s="195"/>
      <c r="AZ49" s="119" t="str">
        <f>B49</f>
        <v>Izolační práce v exteriéru v rámci výkopů a shora na stropu 1.PP viz. rozpočet "sanační a stavební práce"</v>
      </c>
    </row>
    <row r="50" spans="1:52" x14ac:dyDescent="0.2">
      <c r="A50" t="s">
        <v>57</v>
      </c>
      <c r="B50" t="s">
        <v>61</v>
      </c>
    </row>
    <row r="53" spans="1:52" ht="15.75" x14ac:dyDescent="0.25">
      <c r="B53" s="120" t="s">
        <v>62</v>
      </c>
    </row>
    <row r="55" spans="1:52" ht="25.5" customHeight="1" x14ac:dyDescent="0.2">
      <c r="A55" s="122"/>
      <c r="B55" s="125" t="s">
        <v>17</v>
      </c>
      <c r="C55" s="125" t="s">
        <v>5</v>
      </c>
      <c r="D55" s="126"/>
      <c r="E55" s="126"/>
      <c r="F55" s="127" t="s">
        <v>63</v>
      </c>
      <c r="G55" s="127"/>
      <c r="H55" s="127"/>
      <c r="I55" s="127" t="s">
        <v>29</v>
      </c>
      <c r="J55" s="127" t="s">
        <v>0</v>
      </c>
    </row>
    <row r="56" spans="1:52" ht="36.75" customHeight="1" x14ac:dyDescent="0.2">
      <c r="A56" s="123"/>
      <c r="B56" s="128" t="s">
        <v>47</v>
      </c>
      <c r="C56" s="189" t="s">
        <v>64</v>
      </c>
      <c r="D56" s="190"/>
      <c r="E56" s="190"/>
      <c r="F56" s="134" t="s">
        <v>24</v>
      </c>
      <c r="G56" s="135"/>
      <c r="H56" s="135"/>
      <c r="I56" s="135">
        <f>'Práce exteriér'!G8</f>
        <v>0</v>
      </c>
      <c r="J56" s="132" t="str">
        <f>IF(I78=0,"",I56/I78*100)</f>
        <v/>
      </c>
    </row>
    <row r="57" spans="1:52" ht="36.75" customHeight="1" x14ac:dyDescent="0.2">
      <c r="A57" s="123"/>
      <c r="B57" s="128" t="s">
        <v>49</v>
      </c>
      <c r="C57" s="189" t="s">
        <v>65</v>
      </c>
      <c r="D57" s="190"/>
      <c r="E57" s="190"/>
      <c r="F57" s="134" t="s">
        <v>24</v>
      </c>
      <c r="G57" s="135"/>
      <c r="H57" s="135"/>
      <c r="I57" s="135">
        <f>'Práce exteriér'!G39+'Sanační práce'!G8</f>
        <v>0</v>
      </c>
      <c r="J57" s="132" t="str">
        <f>IF(I78=0,"",I57/I78*100)</f>
        <v/>
      </c>
    </row>
    <row r="58" spans="1:52" ht="36.75" customHeight="1" x14ac:dyDescent="0.2">
      <c r="A58" s="123"/>
      <c r="B58" s="128" t="s">
        <v>51</v>
      </c>
      <c r="C58" s="189" t="s">
        <v>66</v>
      </c>
      <c r="D58" s="190"/>
      <c r="E58" s="190"/>
      <c r="F58" s="134" t="s">
        <v>24</v>
      </c>
      <c r="G58" s="135"/>
      <c r="H58" s="135"/>
      <c r="I58" s="135">
        <f>'Sanační práce'!G34</f>
        <v>0</v>
      </c>
      <c r="J58" s="132" t="str">
        <f>IF(I78=0,"",I58/I78*100)</f>
        <v/>
      </c>
    </row>
    <row r="59" spans="1:52" ht="36.75" customHeight="1" x14ac:dyDescent="0.2">
      <c r="A59" s="123"/>
      <c r="B59" s="128" t="s">
        <v>67</v>
      </c>
      <c r="C59" s="189" t="s">
        <v>68</v>
      </c>
      <c r="D59" s="190"/>
      <c r="E59" s="190"/>
      <c r="F59" s="134" t="s">
        <v>24</v>
      </c>
      <c r="G59" s="135"/>
      <c r="H59" s="135"/>
      <c r="I59" s="135">
        <f>'Sanační práce'!G50</f>
        <v>0</v>
      </c>
      <c r="J59" s="132" t="str">
        <f>IF(I78=0,"",I59/I78*100)</f>
        <v/>
      </c>
    </row>
    <row r="60" spans="1:52" ht="36.75" customHeight="1" x14ac:dyDescent="0.2">
      <c r="A60" s="123"/>
      <c r="B60" s="128" t="s">
        <v>69</v>
      </c>
      <c r="C60" s="189" t="s">
        <v>70</v>
      </c>
      <c r="D60" s="190"/>
      <c r="E60" s="190"/>
      <c r="F60" s="134" t="s">
        <v>24</v>
      </c>
      <c r="G60" s="135"/>
      <c r="H60" s="135"/>
      <c r="I60" s="135">
        <f>'Práce exteriér'!G46</f>
        <v>0</v>
      </c>
      <c r="J60" s="132" t="str">
        <f>IF(I78=0,"",I60/I78*100)</f>
        <v/>
      </c>
    </row>
    <row r="61" spans="1:52" ht="36.75" customHeight="1" x14ac:dyDescent="0.2">
      <c r="A61" s="123"/>
      <c r="B61" s="128" t="s">
        <v>71</v>
      </c>
      <c r="C61" s="189" t="s">
        <v>72</v>
      </c>
      <c r="D61" s="190"/>
      <c r="E61" s="190"/>
      <c r="F61" s="134" t="s">
        <v>24</v>
      </c>
      <c r="G61" s="135"/>
      <c r="H61" s="135"/>
      <c r="I61" s="135">
        <f>'Sanační práce'!G57</f>
        <v>0</v>
      </c>
      <c r="J61" s="132" t="str">
        <f>IF(I78=0,"",I61/I78*100)</f>
        <v/>
      </c>
    </row>
    <row r="62" spans="1:52" ht="36.75" customHeight="1" x14ac:dyDescent="0.2">
      <c r="A62" s="123"/>
      <c r="B62" s="128" t="s">
        <v>73</v>
      </c>
      <c r="C62" s="189" t="s">
        <v>74</v>
      </c>
      <c r="D62" s="190"/>
      <c r="E62" s="190"/>
      <c r="F62" s="134" t="s">
        <v>24</v>
      </c>
      <c r="G62" s="135"/>
      <c r="H62" s="135"/>
      <c r="I62" s="135">
        <f>'Restaurátor. a kamenické práce'!G8+'Sanační práce'!G61</f>
        <v>0</v>
      </c>
      <c r="J62" s="132" t="str">
        <f>IF(I78=0,"",I62/I78*100)</f>
        <v/>
      </c>
    </row>
    <row r="63" spans="1:52" ht="36.75" customHeight="1" x14ac:dyDescent="0.2">
      <c r="A63" s="123"/>
      <c r="B63" s="128" t="s">
        <v>75</v>
      </c>
      <c r="C63" s="189" t="s">
        <v>76</v>
      </c>
      <c r="D63" s="190"/>
      <c r="E63" s="190"/>
      <c r="F63" s="134" t="s">
        <v>24</v>
      </c>
      <c r="G63" s="135"/>
      <c r="H63" s="135"/>
      <c r="I63" s="135">
        <f>'Sanační práce'!G67</f>
        <v>0</v>
      </c>
      <c r="J63" s="132" t="str">
        <f>IF(I78=0,"",I63/I78*100)</f>
        <v/>
      </c>
    </row>
    <row r="64" spans="1:52" ht="36.75" customHeight="1" x14ac:dyDescent="0.2">
      <c r="A64" s="123"/>
      <c r="B64" s="128" t="s">
        <v>77</v>
      </c>
      <c r="C64" s="189" t="s">
        <v>78</v>
      </c>
      <c r="D64" s="190"/>
      <c r="E64" s="190"/>
      <c r="F64" s="134" t="s">
        <v>24</v>
      </c>
      <c r="G64" s="135"/>
      <c r="H64" s="135"/>
      <c r="I64" s="135">
        <f>'Sanační práce'!G72</f>
        <v>0</v>
      </c>
      <c r="J64" s="132" t="str">
        <f>IF(I78=0,"",I64/I78*100)</f>
        <v/>
      </c>
    </row>
    <row r="65" spans="1:10" ht="36.75" customHeight="1" x14ac:dyDescent="0.2">
      <c r="A65" s="123"/>
      <c r="B65" s="128" t="s">
        <v>79</v>
      </c>
      <c r="C65" s="189" t="s">
        <v>80</v>
      </c>
      <c r="D65" s="190"/>
      <c r="E65" s="190"/>
      <c r="F65" s="134" t="s">
        <v>24</v>
      </c>
      <c r="G65" s="135"/>
      <c r="H65" s="135"/>
      <c r="I65" s="135">
        <f>'Práce exteriér'!G67</f>
        <v>0</v>
      </c>
      <c r="J65" s="132" t="str">
        <f>IF(I78=0,"",I65/I78*100)</f>
        <v/>
      </c>
    </row>
    <row r="66" spans="1:10" ht="36.75" customHeight="1" x14ac:dyDescent="0.2">
      <c r="A66" s="123"/>
      <c r="B66" s="128" t="s">
        <v>81</v>
      </c>
      <c r="C66" s="189" t="s">
        <v>82</v>
      </c>
      <c r="D66" s="190"/>
      <c r="E66" s="190"/>
      <c r="F66" s="134" t="s">
        <v>24</v>
      </c>
      <c r="G66" s="135"/>
      <c r="H66" s="135"/>
      <c r="I66" s="135">
        <f>'Sanační práce'!G83</f>
        <v>0</v>
      </c>
      <c r="J66" s="132" t="str">
        <f>IF(I78=0,"",I66/I78*100)</f>
        <v/>
      </c>
    </row>
    <row r="67" spans="1:10" ht="36.75" customHeight="1" x14ac:dyDescent="0.2">
      <c r="A67" s="123"/>
      <c r="B67" s="128" t="s">
        <v>83</v>
      </c>
      <c r="C67" s="189" t="s">
        <v>84</v>
      </c>
      <c r="D67" s="190"/>
      <c r="E67" s="190"/>
      <c r="F67" s="134" t="s">
        <v>24</v>
      </c>
      <c r="G67" s="135"/>
      <c r="H67" s="135"/>
      <c r="I67" s="135">
        <f>'Sanační práce'!G86</f>
        <v>0</v>
      </c>
      <c r="J67" s="132" t="str">
        <f>IF(I78=0,"",I67/I78*100)</f>
        <v/>
      </c>
    </row>
    <row r="68" spans="1:10" ht="36.75" customHeight="1" x14ac:dyDescent="0.2">
      <c r="A68" s="123"/>
      <c r="B68" s="128" t="s">
        <v>85</v>
      </c>
      <c r="C68" s="189" t="s">
        <v>86</v>
      </c>
      <c r="D68" s="190"/>
      <c r="E68" s="190"/>
      <c r="F68" s="134" t="s">
        <v>24</v>
      </c>
      <c r="G68" s="135"/>
      <c r="H68" s="135"/>
      <c r="I68" s="135">
        <f>'Práce exteriér'!G75</f>
        <v>0</v>
      </c>
      <c r="J68" s="132" t="str">
        <f>IF(I78=0,"",I68/I78*100)</f>
        <v/>
      </c>
    </row>
    <row r="69" spans="1:10" ht="36.75" customHeight="1" x14ac:dyDescent="0.2">
      <c r="A69" s="123"/>
      <c r="B69" s="128" t="s">
        <v>87</v>
      </c>
      <c r="C69" s="189" t="s">
        <v>88</v>
      </c>
      <c r="D69" s="190"/>
      <c r="E69" s="190"/>
      <c r="F69" s="134" t="s">
        <v>24</v>
      </c>
      <c r="G69" s="135"/>
      <c r="H69" s="135"/>
      <c r="I69" s="135">
        <f>'Sanační práce'!G104</f>
        <v>0</v>
      </c>
      <c r="J69" s="132" t="str">
        <f>IF(I78=0,"",I69/I78*100)</f>
        <v/>
      </c>
    </row>
    <row r="70" spans="1:10" ht="36.75" customHeight="1" x14ac:dyDescent="0.2">
      <c r="A70" s="123"/>
      <c r="B70" s="128" t="s">
        <v>89</v>
      </c>
      <c r="C70" s="189" t="s">
        <v>90</v>
      </c>
      <c r="D70" s="190"/>
      <c r="E70" s="190"/>
      <c r="F70" s="134" t="s">
        <v>25</v>
      </c>
      <c r="G70" s="135"/>
      <c r="H70" s="135"/>
      <c r="I70" s="135">
        <f>'Sanační práce'!G110</f>
        <v>0</v>
      </c>
      <c r="J70" s="132" t="str">
        <f>IF(I78=0,"",I70/I78*100)</f>
        <v/>
      </c>
    </row>
    <row r="71" spans="1:10" ht="36.75" customHeight="1" x14ac:dyDescent="0.2">
      <c r="A71" s="123"/>
      <c r="B71" s="128" t="s">
        <v>91</v>
      </c>
      <c r="C71" s="189" t="s">
        <v>92</v>
      </c>
      <c r="D71" s="190"/>
      <c r="E71" s="190"/>
      <c r="F71" s="134" t="s">
        <v>25</v>
      </c>
      <c r="G71" s="135"/>
      <c r="H71" s="135"/>
      <c r="I71" s="135">
        <f>'Sanační práce'!G174</f>
        <v>0</v>
      </c>
      <c r="J71" s="132" t="str">
        <f>IF(I78=0,"",I71/I78*100)</f>
        <v/>
      </c>
    </row>
    <row r="72" spans="1:10" ht="36.75" customHeight="1" x14ac:dyDescent="0.2">
      <c r="A72" s="123"/>
      <c r="B72" s="128" t="s">
        <v>93</v>
      </c>
      <c r="C72" s="189" t="s">
        <v>94</v>
      </c>
      <c r="D72" s="190"/>
      <c r="E72" s="190"/>
      <c r="F72" s="134" t="s">
        <v>25</v>
      </c>
      <c r="G72" s="135"/>
      <c r="H72" s="135"/>
      <c r="I72" s="135">
        <f>'Restaurátor. a kamenické práce'!G204</f>
        <v>0</v>
      </c>
      <c r="J72" s="132" t="str">
        <f>IF(I78=0,"",I72/I78*100)</f>
        <v/>
      </c>
    </row>
    <row r="73" spans="1:10" ht="36.75" customHeight="1" x14ac:dyDescent="0.2">
      <c r="A73" s="123"/>
      <c r="B73" s="128" t="s">
        <v>95</v>
      </c>
      <c r="C73" s="189" t="s">
        <v>96</v>
      </c>
      <c r="D73" s="190"/>
      <c r="E73" s="190"/>
      <c r="F73" s="134" t="s">
        <v>25</v>
      </c>
      <c r="G73" s="135"/>
      <c r="H73" s="135"/>
      <c r="I73" s="135">
        <f>'Sanační práce'!G180</f>
        <v>0</v>
      </c>
      <c r="J73" s="132" t="str">
        <f>IF(I78=0,"",I73/I78*100)</f>
        <v/>
      </c>
    </row>
    <row r="74" spans="1:10" ht="36.75" customHeight="1" x14ac:dyDescent="0.2">
      <c r="A74" s="123"/>
      <c r="B74" s="128" t="s">
        <v>97</v>
      </c>
      <c r="C74" s="189" t="s">
        <v>98</v>
      </c>
      <c r="D74" s="190"/>
      <c r="E74" s="190"/>
      <c r="F74" s="134" t="s">
        <v>26</v>
      </c>
      <c r="G74" s="135"/>
      <c r="H74" s="135"/>
      <c r="I74" s="135">
        <f>'Sanační práce'!G184</f>
        <v>0</v>
      </c>
      <c r="J74" s="132" t="str">
        <f>IF(I78=0,"",I74/I78*100)</f>
        <v/>
      </c>
    </row>
    <row r="75" spans="1:10" ht="36.75" customHeight="1" x14ac:dyDescent="0.2">
      <c r="A75" s="123"/>
      <c r="B75" s="128" t="s">
        <v>99</v>
      </c>
      <c r="C75" s="189" t="s">
        <v>86</v>
      </c>
      <c r="D75" s="190"/>
      <c r="E75" s="190"/>
      <c r="F75" s="134" t="s">
        <v>100</v>
      </c>
      <c r="G75" s="135"/>
      <c r="H75" s="135"/>
      <c r="I75" s="135">
        <f>'Práce exteriér'!G81+'Sanační práce'!G205</f>
        <v>0</v>
      </c>
      <c r="J75" s="132" t="str">
        <f>IF(I78=0,"",I75/I78*100)</f>
        <v/>
      </c>
    </row>
    <row r="76" spans="1:10" ht="36.75" customHeight="1" x14ac:dyDescent="0.2">
      <c r="A76" s="123"/>
      <c r="B76" s="128" t="s">
        <v>101</v>
      </c>
      <c r="C76" s="189" t="s">
        <v>27</v>
      </c>
      <c r="D76" s="190"/>
      <c r="E76" s="190"/>
      <c r="F76" s="134" t="s">
        <v>101</v>
      </c>
      <c r="G76" s="135"/>
      <c r="H76" s="135"/>
      <c r="I76" s="135">
        <f>'Sanační práce'!G227</f>
        <v>0</v>
      </c>
      <c r="J76" s="132" t="str">
        <f>IF(I78=0,"",I76/I78*100)</f>
        <v/>
      </c>
    </row>
    <row r="77" spans="1:10" ht="36.75" customHeight="1" x14ac:dyDescent="0.2">
      <c r="A77" s="123"/>
      <c r="B77" s="128" t="s">
        <v>102</v>
      </c>
      <c r="C77" s="189" t="s">
        <v>28</v>
      </c>
      <c r="D77" s="190"/>
      <c r="E77" s="190"/>
      <c r="F77" s="134" t="s">
        <v>102</v>
      </c>
      <c r="G77" s="135"/>
      <c r="H77" s="135"/>
      <c r="I77" s="135">
        <f>'Práce exteriér'!G106+'Sanační práce'!G241</f>
        <v>0</v>
      </c>
      <c r="J77" s="132" t="str">
        <f>IF(I78=0,"",I77/I78*100)</f>
        <v/>
      </c>
    </row>
    <row r="78" spans="1:10" ht="25.5" customHeight="1" x14ac:dyDescent="0.2">
      <c r="A78" s="124"/>
      <c r="B78" s="129" t="s">
        <v>1</v>
      </c>
      <c r="C78" s="130"/>
      <c r="D78" s="131"/>
      <c r="E78" s="131"/>
      <c r="F78" s="136"/>
      <c r="G78" s="137"/>
      <c r="H78" s="137"/>
      <c r="I78" s="137">
        <f>SUM(I56:I77)</f>
        <v>0</v>
      </c>
      <c r="J78" s="133">
        <f>SUM(J56:J77)</f>
        <v>0</v>
      </c>
    </row>
    <row r="79" spans="1:10" x14ac:dyDescent="0.2">
      <c r="F79" s="86"/>
      <c r="G79" s="86"/>
      <c r="H79" s="86"/>
      <c r="I79" s="86"/>
      <c r="J79" s="87"/>
    </row>
    <row r="80" spans="1:10" x14ac:dyDescent="0.2">
      <c r="F80" s="86"/>
      <c r="G80" s="86"/>
      <c r="H80" s="86"/>
      <c r="I80" s="86"/>
      <c r="J80" s="87"/>
    </row>
    <row r="81" spans="6:10" x14ac:dyDescent="0.2">
      <c r="F81" s="86"/>
      <c r="G81" s="86"/>
      <c r="H81" s="86"/>
      <c r="I81" s="86"/>
      <c r="J81" s="87"/>
    </row>
  </sheetData>
  <sheetProtection algorithmName="SHA-512" hashValue="jNPU6h2aGFqjDcWbTshQhljQOqEDqOceHC4KslFnU9+tGmsEIlaC3KoNim4yRBziEIQ08vZ+OzTwy29YIbtbog==" saltValue="x8knE8hj5FNNTDA5sYkxFw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B44:E44"/>
    <mergeCell ref="B49:J49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0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8" t="s">
        <v>6</v>
      </c>
      <c r="B1" s="238"/>
      <c r="C1" s="239"/>
      <c r="D1" s="238"/>
      <c r="E1" s="238"/>
      <c r="F1" s="238"/>
      <c r="G1" s="238"/>
    </row>
    <row r="2" spans="1:7" ht="24.95" customHeight="1" x14ac:dyDescent="0.2">
      <c r="A2" s="50" t="s">
        <v>7</v>
      </c>
      <c r="B2" s="49"/>
      <c r="C2" s="240"/>
      <c r="D2" s="240"/>
      <c r="E2" s="240"/>
      <c r="F2" s="240"/>
      <c r="G2" s="241"/>
    </row>
    <row r="3" spans="1:7" ht="24.95" customHeight="1" x14ac:dyDescent="0.2">
      <c r="A3" s="50" t="s">
        <v>8</v>
      </c>
      <c r="B3" s="49"/>
      <c r="C3" s="240"/>
      <c r="D3" s="240"/>
      <c r="E3" s="240"/>
      <c r="F3" s="240"/>
      <c r="G3" s="241"/>
    </row>
    <row r="4" spans="1:7" ht="24.95" customHeight="1" x14ac:dyDescent="0.2">
      <c r="A4" s="50" t="s">
        <v>9</v>
      </c>
      <c r="B4" s="49"/>
      <c r="C4" s="240"/>
      <c r="D4" s="240"/>
      <c r="E4" s="240"/>
      <c r="F4" s="240"/>
      <c r="G4" s="241"/>
    </row>
    <row r="5" spans="1:7" x14ac:dyDescent="0.2">
      <c r="B5" s="4"/>
      <c r="C5" s="5"/>
      <c r="D5" s="6"/>
    </row>
  </sheetData>
  <sheetProtection algorithmName="SHA-512" hashValue="qrInaXPjZAioLOvIntOuW1ali5vjq0FSJqSoF7O9Tc1hRC71lCdQt+fAL5EV0w6s0oD99uTRq9PM9yQ2Hs49pQ==" saltValue="e+813eV1kLR2n8yqllVb+g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4976"/>
  <sheetViews>
    <sheetView workbookViewId="0">
      <pane ySplit="7" topLeftCell="A8" activePane="bottomLeft" state="frozen"/>
      <selection pane="bottomLeft" activeCell="F9" sqref="F9"/>
    </sheetView>
  </sheetViews>
  <sheetFormatPr defaultRowHeight="12.75" outlineLevelRow="1" x14ac:dyDescent="0.2"/>
  <cols>
    <col min="1" max="1" width="3.42578125" customWidth="1"/>
    <col min="2" max="2" width="12.5703125" style="121" customWidth="1"/>
    <col min="3" max="3" width="63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46" t="s">
        <v>103</v>
      </c>
      <c r="B1" s="246"/>
      <c r="C1" s="246"/>
      <c r="D1" s="246"/>
      <c r="E1" s="246"/>
      <c r="F1" s="246"/>
      <c r="G1" s="246"/>
      <c r="AG1" t="s">
        <v>104</v>
      </c>
    </row>
    <row r="2" spans="1:60" ht="24.95" customHeight="1" x14ac:dyDescent="0.2">
      <c r="A2" s="139" t="s">
        <v>7</v>
      </c>
      <c r="B2" s="49" t="s">
        <v>43</v>
      </c>
      <c r="C2" s="247" t="s">
        <v>44</v>
      </c>
      <c r="D2" s="248"/>
      <c r="E2" s="248"/>
      <c r="F2" s="248"/>
      <c r="G2" s="249"/>
      <c r="AG2" t="s">
        <v>105</v>
      </c>
    </row>
    <row r="3" spans="1:60" ht="24.95" customHeight="1" x14ac:dyDescent="0.2">
      <c r="A3" s="139" t="s">
        <v>8</v>
      </c>
      <c r="B3" s="49" t="s">
        <v>47</v>
      </c>
      <c r="C3" s="247" t="s">
        <v>44</v>
      </c>
      <c r="D3" s="248"/>
      <c r="E3" s="248"/>
      <c r="F3" s="248"/>
      <c r="G3" s="249"/>
      <c r="AC3" s="121" t="s">
        <v>105</v>
      </c>
      <c r="AG3" t="s">
        <v>106</v>
      </c>
    </row>
    <row r="4" spans="1:60" ht="24.95" customHeight="1" x14ac:dyDescent="0.2">
      <c r="A4" s="140" t="s">
        <v>9</v>
      </c>
      <c r="B4" s="141" t="s">
        <v>47</v>
      </c>
      <c r="C4" s="250" t="s">
        <v>48</v>
      </c>
      <c r="D4" s="251"/>
      <c r="E4" s="251"/>
      <c r="F4" s="251"/>
      <c r="G4" s="252"/>
      <c r="AG4" t="s">
        <v>107</v>
      </c>
    </row>
    <row r="5" spans="1:60" x14ac:dyDescent="0.2">
      <c r="D5" s="10"/>
    </row>
    <row r="6" spans="1:60" ht="38.25" x14ac:dyDescent="0.2">
      <c r="A6" s="143" t="s">
        <v>108</v>
      </c>
      <c r="B6" s="145" t="s">
        <v>109</v>
      </c>
      <c r="C6" s="145" t="s">
        <v>110</v>
      </c>
      <c r="D6" s="144" t="s">
        <v>111</v>
      </c>
      <c r="E6" s="143" t="s">
        <v>112</v>
      </c>
      <c r="F6" s="142" t="s">
        <v>113</v>
      </c>
      <c r="G6" s="143" t="s">
        <v>29</v>
      </c>
      <c r="H6" s="146" t="s">
        <v>30</v>
      </c>
      <c r="I6" s="146" t="s">
        <v>114</v>
      </c>
      <c r="J6" s="146" t="s">
        <v>31</v>
      </c>
      <c r="K6" s="146" t="s">
        <v>115</v>
      </c>
      <c r="L6" s="146" t="s">
        <v>116</v>
      </c>
      <c r="M6" s="146" t="s">
        <v>117</v>
      </c>
      <c r="N6" s="146" t="s">
        <v>118</v>
      </c>
      <c r="O6" s="146" t="s">
        <v>119</v>
      </c>
      <c r="P6" s="146" t="s">
        <v>120</v>
      </c>
      <c r="Q6" s="146" t="s">
        <v>121</v>
      </c>
      <c r="R6" s="146" t="s">
        <v>122</v>
      </c>
      <c r="S6" s="146" t="s">
        <v>123</v>
      </c>
      <c r="T6" s="146" t="s">
        <v>124</v>
      </c>
      <c r="U6" s="146" t="s">
        <v>125</v>
      </c>
      <c r="V6" s="146" t="s">
        <v>126</v>
      </c>
      <c r="W6" s="146" t="s">
        <v>127</v>
      </c>
      <c r="X6" s="146" t="s">
        <v>128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</row>
    <row r="8" spans="1:60" x14ac:dyDescent="0.2">
      <c r="A8" s="164" t="s">
        <v>129</v>
      </c>
      <c r="B8" s="165" t="s">
        <v>73</v>
      </c>
      <c r="C8" s="179" t="s">
        <v>74</v>
      </c>
      <c r="D8" s="166"/>
      <c r="E8" s="167"/>
      <c r="F8" s="168"/>
      <c r="G8" s="168">
        <f>SUMIF(AG9:AG203,"&lt;&gt;NOR",G9:G203)</f>
        <v>0</v>
      </c>
      <c r="H8" s="168"/>
      <c r="I8" s="168">
        <f>SUM(I9:I203)</f>
        <v>0</v>
      </c>
      <c r="J8" s="168"/>
      <c r="K8" s="168">
        <f>SUM(K9:K203)</f>
        <v>0</v>
      </c>
      <c r="L8" s="168"/>
      <c r="M8" s="168">
        <f>SUM(M9:M203)</f>
        <v>0</v>
      </c>
      <c r="N8" s="167"/>
      <c r="O8" s="167">
        <f>SUM(O9:O203)</f>
        <v>0</v>
      </c>
      <c r="P8" s="167"/>
      <c r="Q8" s="167">
        <f>SUM(Q9:Q203)</f>
        <v>0</v>
      </c>
      <c r="R8" s="168"/>
      <c r="S8" s="168"/>
      <c r="T8" s="169"/>
      <c r="U8" s="163"/>
      <c r="V8" s="163">
        <f>SUM(V9:V203)</f>
        <v>40.549999999999997</v>
      </c>
      <c r="W8" s="163"/>
      <c r="X8" s="163"/>
      <c r="AG8" t="s">
        <v>130</v>
      </c>
    </row>
    <row r="9" spans="1:60" outlineLevel="1" x14ac:dyDescent="0.2">
      <c r="A9" s="170">
        <v>1</v>
      </c>
      <c r="B9" s="171" t="s">
        <v>131</v>
      </c>
      <c r="C9" s="180" t="s">
        <v>132</v>
      </c>
      <c r="D9" s="172" t="s">
        <v>133</v>
      </c>
      <c r="E9" s="173">
        <v>62.732199999999999</v>
      </c>
      <c r="F9" s="174"/>
      <c r="G9" s="175">
        <f>ROUND(E9*F9,2)</f>
        <v>0</v>
      </c>
      <c r="H9" s="174"/>
      <c r="I9" s="175">
        <f>ROUND(E9*H9,2)</f>
        <v>0</v>
      </c>
      <c r="J9" s="174"/>
      <c r="K9" s="175">
        <f>ROUND(E9*J9,2)</f>
        <v>0</v>
      </c>
      <c r="L9" s="175">
        <v>21</v>
      </c>
      <c r="M9" s="175">
        <f>G9*(1+L9/100)</f>
        <v>0</v>
      </c>
      <c r="N9" s="173">
        <v>2.0000000000000002E-5</v>
      </c>
      <c r="O9" s="173">
        <f>ROUND(E9*N9,2)</f>
        <v>0</v>
      </c>
      <c r="P9" s="173">
        <v>0</v>
      </c>
      <c r="Q9" s="173">
        <f>ROUND(E9*P9,2)</f>
        <v>0</v>
      </c>
      <c r="R9" s="175" t="s">
        <v>134</v>
      </c>
      <c r="S9" s="175" t="s">
        <v>135</v>
      </c>
      <c r="T9" s="176" t="s">
        <v>135</v>
      </c>
      <c r="U9" s="157">
        <v>0.2</v>
      </c>
      <c r="V9" s="157">
        <f>ROUND(E9*U9,2)</f>
        <v>12.55</v>
      </c>
      <c r="W9" s="157"/>
      <c r="X9" s="157" t="s">
        <v>136</v>
      </c>
      <c r="Y9" s="147"/>
      <c r="Z9" s="147"/>
      <c r="AA9" s="147"/>
      <c r="AB9" s="147"/>
      <c r="AC9" s="147"/>
      <c r="AD9" s="147"/>
      <c r="AE9" s="147"/>
      <c r="AF9" s="147"/>
      <c r="AG9" s="147" t="s">
        <v>137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">
      <c r="A10" s="154"/>
      <c r="B10" s="155"/>
      <c r="C10" s="242" t="s">
        <v>138</v>
      </c>
      <c r="D10" s="243"/>
      <c r="E10" s="243"/>
      <c r="F10" s="243"/>
      <c r="G10" s="243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47"/>
      <c r="Z10" s="147"/>
      <c r="AA10" s="147"/>
      <c r="AB10" s="147"/>
      <c r="AC10" s="147"/>
      <c r="AD10" s="147"/>
      <c r="AE10" s="147"/>
      <c r="AF10" s="147"/>
      <c r="AG10" s="147" t="s">
        <v>139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54"/>
      <c r="B11" s="155"/>
      <c r="C11" s="181" t="s">
        <v>140</v>
      </c>
      <c r="D11" s="161"/>
      <c r="E11" s="162">
        <v>1.4448000000000001</v>
      </c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47"/>
      <c r="Z11" s="147"/>
      <c r="AA11" s="147"/>
      <c r="AB11" s="147"/>
      <c r="AC11" s="147"/>
      <c r="AD11" s="147"/>
      <c r="AE11" s="147"/>
      <c r="AF11" s="147"/>
      <c r="AG11" s="147" t="s">
        <v>141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54"/>
      <c r="B12" s="155"/>
      <c r="C12" s="181" t="s">
        <v>142</v>
      </c>
      <c r="D12" s="161"/>
      <c r="E12" s="162">
        <v>1.0086999999999999</v>
      </c>
      <c r="F12" s="157"/>
      <c r="G12" s="157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47"/>
      <c r="Z12" s="147"/>
      <c r="AA12" s="147"/>
      <c r="AB12" s="147"/>
      <c r="AC12" s="147"/>
      <c r="AD12" s="147"/>
      <c r="AE12" s="147"/>
      <c r="AF12" s="147"/>
      <c r="AG12" s="147" t="s">
        <v>141</v>
      </c>
      <c r="AH12" s="147">
        <v>0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">
      <c r="A13" s="154"/>
      <c r="B13" s="155"/>
      <c r="C13" s="181" t="s">
        <v>143</v>
      </c>
      <c r="D13" s="161"/>
      <c r="E13" s="162">
        <v>1.0296000000000001</v>
      </c>
      <c r="F13" s="157"/>
      <c r="G13" s="157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47"/>
      <c r="Z13" s="147"/>
      <c r="AA13" s="147"/>
      <c r="AB13" s="147"/>
      <c r="AC13" s="147"/>
      <c r="AD13" s="147"/>
      <c r="AE13" s="147"/>
      <c r="AF13" s="147"/>
      <c r="AG13" s="147" t="s">
        <v>141</v>
      </c>
      <c r="AH13" s="147">
        <v>0</v>
      </c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54"/>
      <c r="B14" s="155"/>
      <c r="C14" s="181" t="s">
        <v>144</v>
      </c>
      <c r="D14" s="161"/>
      <c r="E14" s="162">
        <v>2.0173999999999999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47"/>
      <c r="Z14" s="147"/>
      <c r="AA14" s="147"/>
      <c r="AB14" s="147"/>
      <c r="AC14" s="147"/>
      <c r="AD14" s="147"/>
      <c r="AE14" s="147"/>
      <c r="AF14" s="147"/>
      <c r="AG14" s="147" t="s">
        <v>141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54"/>
      <c r="B15" s="155"/>
      <c r="C15" s="181" t="s">
        <v>145</v>
      </c>
      <c r="D15" s="161"/>
      <c r="E15" s="162">
        <v>1.8480000000000001</v>
      </c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47"/>
      <c r="Z15" s="147"/>
      <c r="AA15" s="147"/>
      <c r="AB15" s="147"/>
      <c r="AC15" s="147"/>
      <c r="AD15" s="147"/>
      <c r="AE15" s="147"/>
      <c r="AF15" s="147"/>
      <c r="AG15" s="147" t="s">
        <v>141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154"/>
      <c r="B16" s="155"/>
      <c r="C16" s="181" t="s">
        <v>146</v>
      </c>
      <c r="D16" s="161"/>
      <c r="E16" s="162">
        <v>1.6032</v>
      </c>
      <c r="F16" s="157"/>
      <c r="G16" s="157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47"/>
      <c r="Z16" s="147"/>
      <c r="AA16" s="147"/>
      <c r="AB16" s="147"/>
      <c r="AC16" s="147"/>
      <c r="AD16" s="147"/>
      <c r="AE16" s="147"/>
      <c r="AF16" s="147"/>
      <c r="AG16" s="147" t="s">
        <v>141</v>
      </c>
      <c r="AH16" s="147">
        <v>0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">
      <c r="A17" s="154"/>
      <c r="B17" s="155"/>
      <c r="C17" s="181" t="s">
        <v>147</v>
      </c>
      <c r="D17" s="161"/>
      <c r="E17" s="162">
        <v>5.6079999999999997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47"/>
      <c r="Z17" s="147"/>
      <c r="AA17" s="147"/>
      <c r="AB17" s="147"/>
      <c r="AC17" s="147"/>
      <c r="AD17" s="147"/>
      <c r="AE17" s="147"/>
      <c r="AF17" s="147"/>
      <c r="AG17" s="147" t="s">
        <v>141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54"/>
      <c r="B18" s="155"/>
      <c r="C18" s="181" t="s">
        <v>148</v>
      </c>
      <c r="D18" s="161"/>
      <c r="E18" s="162">
        <v>0.70099999999999996</v>
      </c>
      <c r="F18" s="157"/>
      <c r="G18" s="157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47"/>
      <c r="Z18" s="147"/>
      <c r="AA18" s="147"/>
      <c r="AB18" s="147"/>
      <c r="AC18" s="147"/>
      <c r="AD18" s="147"/>
      <c r="AE18" s="147"/>
      <c r="AF18" s="147"/>
      <c r="AG18" s="147" t="s">
        <v>141</v>
      </c>
      <c r="AH18" s="147">
        <v>0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54"/>
      <c r="B19" s="155"/>
      <c r="C19" s="181" t="s">
        <v>149</v>
      </c>
      <c r="D19" s="161"/>
      <c r="E19" s="162">
        <v>3.6629999999999998</v>
      </c>
      <c r="F19" s="157"/>
      <c r="G19" s="157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47"/>
      <c r="Z19" s="147"/>
      <c r="AA19" s="147"/>
      <c r="AB19" s="147"/>
      <c r="AC19" s="147"/>
      <c r="AD19" s="147"/>
      <c r="AE19" s="147"/>
      <c r="AF19" s="147"/>
      <c r="AG19" s="147" t="s">
        <v>141</v>
      </c>
      <c r="AH19" s="147">
        <v>0</v>
      </c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">
      <c r="A20" s="154"/>
      <c r="B20" s="155"/>
      <c r="C20" s="181" t="s">
        <v>150</v>
      </c>
      <c r="D20" s="161"/>
      <c r="E20" s="162">
        <v>0.40699999999999997</v>
      </c>
      <c r="F20" s="157"/>
      <c r="G20" s="157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47"/>
      <c r="Z20" s="147"/>
      <c r="AA20" s="147"/>
      <c r="AB20" s="147"/>
      <c r="AC20" s="147"/>
      <c r="AD20" s="147"/>
      <c r="AE20" s="147"/>
      <c r="AF20" s="147"/>
      <c r="AG20" s="147" t="s">
        <v>141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">
      <c r="A21" s="154"/>
      <c r="B21" s="155"/>
      <c r="C21" s="181" t="s">
        <v>151</v>
      </c>
      <c r="D21" s="161"/>
      <c r="E21" s="162">
        <v>12.861000000000001</v>
      </c>
      <c r="F21" s="157"/>
      <c r="G21" s="157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47"/>
      <c r="Z21" s="147"/>
      <c r="AA21" s="147"/>
      <c r="AB21" s="147"/>
      <c r="AC21" s="147"/>
      <c r="AD21" s="147"/>
      <c r="AE21" s="147"/>
      <c r="AF21" s="147"/>
      <c r="AG21" s="147" t="s">
        <v>141</v>
      </c>
      <c r="AH21" s="147">
        <v>0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1" x14ac:dyDescent="0.2">
      <c r="A22" s="154"/>
      <c r="B22" s="155"/>
      <c r="C22" s="181" t="s">
        <v>152</v>
      </c>
      <c r="D22" s="161"/>
      <c r="E22" s="162">
        <v>1.429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47"/>
      <c r="Z22" s="147"/>
      <c r="AA22" s="147"/>
      <c r="AB22" s="147"/>
      <c r="AC22" s="147"/>
      <c r="AD22" s="147"/>
      <c r="AE22" s="147"/>
      <c r="AF22" s="147"/>
      <c r="AG22" s="147" t="s">
        <v>141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54"/>
      <c r="B23" s="155"/>
      <c r="C23" s="181" t="s">
        <v>153</v>
      </c>
      <c r="D23" s="161"/>
      <c r="E23" s="162">
        <v>24.139500000000002</v>
      </c>
      <c r="F23" s="157"/>
      <c r="G23" s="157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47"/>
      <c r="Z23" s="147"/>
      <c r="AA23" s="147"/>
      <c r="AB23" s="147"/>
      <c r="AC23" s="147"/>
      <c r="AD23" s="147"/>
      <c r="AE23" s="147"/>
      <c r="AF23" s="147"/>
      <c r="AG23" s="147" t="s">
        <v>141</v>
      </c>
      <c r="AH23" s="147">
        <v>0</v>
      </c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1" x14ac:dyDescent="0.2">
      <c r="A24" s="154"/>
      <c r="B24" s="155"/>
      <c r="C24" s="181" t="s">
        <v>154</v>
      </c>
      <c r="D24" s="161"/>
      <c r="E24" s="162">
        <v>2.5409999999999999</v>
      </c>
      <c r="F24" s="157"/>
      <c r="G24" s="157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47"/>
      <c r="Z24" s="147"/>
      <c r="AA24" s="147"/>
      <c r="AB24" s="147"/>
      <c r="AC24" s="147"/>
      <c r="AD24" s="147"/>
      <c r="AE24" s="147"/>
      <c r="AF24" s="147"/>
      <c r="AG24" s="147" t="s">
        <v>141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">
      <c r="A25" s="154"/>
      <c r="B25" s="155"/>
      <c r="C25" s="181" t="s">
        <v>155</v>
      </c>
      <c r="D25" s="161"/>
      <c r="E25" s="162">
        <v>2.21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47"/>
      <c r="Z25" s="147"/>
      <c r="AA25" s="147"/>
      <c r="AB25" s="147"/>
      <c r="AC25" s="147"/>
      <c r="AD25" s="147"/>
      <c r="AE25" s="147"/>
      <c r="AF25" s="147"/>
      <c r="AG25" s="147" t="s">
        <v>141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">
      <c r="A26" s="154"/>
      <c r="B26" s="155"/>
      <c r="C26" s="181" t="s">
        <v>156</v>
      </c>
      <c r="D26" s="161"/>
      <c r="E26" s="162">
        <v>0.221</v>
      </c>
      <c r="F26" s="157"/>
      <c r="G26" s="157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47"/>
      <c r="Z26" s="147"/>
      <c r="AA26" s="147"/>
      <c r="AB26" s="147"/>
      <c r="AC26" s="147"/>
      <c r="AD26" s="147"/>
      <c r="AE26" s="147"/>
      <c r="AF26" s="147"/>
      <c r="AG26" s="147" t="s">
        <v>141</v>
      </c>
      <c r="AH26" s="147">
        <v>0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1" x14ac:dyDescent="0.2">
      <c r="A27" s="170">
        <v>2</v>
      </c>
      <c r="B27" s="171" t="s">
        <v>157</v>
      </c>
      <c r="C27" s="180" t="s">
        <v>158</v>
      </c>
      <c r="D27" s="172" t="s">
        <v>159</v>
      </c>
      <c r="E27" s="173">
        <v>62.732199999999999</v>
      </c>
      <c r="F27" s="174"/>
      <c r="G27" s="175">
        <f>ROUND(E27*F27,2)</f>
        <v>0</v>
      </c>
      <c r="H27" s="174"/>
      <c r="I27" s="175">
        <f>ROUND(E27*H27,2)</f>
        <v>0</v>
      </c>
      <c r="J27" s="174"/>
      <c r="K27" s="175">
        <f>ROUND(E27*J27,2)</f>
        <v>0</v>
      </c>
      <c r="L27" s="175">
        <v>21</v>
      </c>
      <c r="M27" s="175">
        <f>G27*(1+L27/100)</f>
        <v>0</v>
      </c>
      <c r="N27" s="173">
        <v>0</v>
      </c>
      <c r="O27" s="173">
        <f>ROUND(E27*N27,2)</f>
        <v>0</v>
      </c>
      <c r="P27" s="173">
        <v>0</v>
      </c>
      <c r="Q27" s="173">
        <f>ROUND(E27*P27,2)</f>
        <v>0</v>
      </c>
      <c r="R27" s="175"/>
      <c r="S27" s="175" t="s">
        <v>160</v>
      </c>
      <c r="T27" s="176" t="s">
        <v>161</v>
      </c>
      <c r="U27" s="157">
        <v>0</v>
      </c>
      <c r="V27" s="157">
        <f>ROUND(E27*U27,2)</f>
        <v>0</v>
      </c>
      <c r="W27" s="157"/>
      <c r="X27" s="157" t="s">
        <v>136</v>
      </c>
      <c r="Y27" s="147"/>
      <c r="Z27" s="147"/>
      <c r="AA27" s="147"/>
      <c r="AB27" s="147"/>
      <c r="AC27" s="147"/>
      <c r="AD27" s="147"/>
      <c r="AE27" s="147"/>
      <c r="AF27" s="147"/>
      <c r="AG27" s="147" t="s">
        <v>137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">
      <c r="A28" s="154"/>
      <c r="B28" s="155"/>
      <c r="C28" s="242" t="s">
        <v>138</v>
      </c>
      <c r="D28" s="243"/>
      <c r="E28" s="243"/>
      <c r="F28" s="243"/>
      <c r="G28" s="243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47"/>
      <c r="Z28" s="147"/>
      <c r="AA28" s="147"/>
      <c r="AB28" s="147"/>
      <c r="AC28" s="147"/>
      <c r="AD28" s="147"/>
      <c r="AE28" s="147"/>
      <c r="AF28" s="147"/>
      <c r="AG28" s="147" t="s">
        <v>139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">
      <c r="A29" s="154"/>
      <c r="B29" s="155"/>
      <c r="C29" s="181" t="s">
        <v>140</v>
      </c>
      <c r="D29" s="161"/>
      <c r="E29" s="162">
        <v>1.4448000000000001</v>
      </c>
      <c r="F29" s="157"/>
      <c r="G29" s="157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47"/>
      <c r="Z29" s="147"/>
      <c r="AA29" s="147"/>
      <c r="AB29" s="147"/>
      <c r="AC29" s="147"/>
      <c r="AD29" s="147"/>
      <c r="AE29" s="147"/>
      <c r="AF29" s="147"/>
      <c r="AG29" s="147" t="s">
        <v>141</v>
      </c>
      <c r="AH29" s="147">
        <v>0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">
      <c r="A30" s="154"/>
      <c r="B30" s="155"/>
      <c r="C30" s="181" t="s">
        <v>142</v>
      </c>
      <c r="D30" s="161"/>
      <c r="E30" s="162">
        <v>1.0086999999999999</v>
      </c>
      <c r="F30" s="157"/>
      <c r="G30" s="157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47"/>
      <c r="Z30" s="147"/>
      <c r="AA30" s="147"/>
      <c r="AB30" s="147"/>
      <c r="AC30" s="147"/>
      <c r="AD30" s="147"/>
      <c r="AE30" s="147"/>
      <c r="AF30" s="147"/>
      <c r="AG30" s="147" t="s">
        <v>141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">
      <c r="A31" s="154"/>
      <c r="B31" s="155"/>
      <c r="C31" s="181" t="s">
        <v>143</v>
      </c>
      <c r="D31" s="161"/>
      <c r="E31" s="162">
        <v>1.0296000000000001</v>
      </c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47"/>
      <c r="Z31" s="147"/>
      <c r="AA31" s="147"/>
      <c r="AB31" s="147"/>
      <c r="AC31" s="147"/>
      <c r="AD31" s="147"/>
      <c r="AE31" s="147"/>
      <c r="AF31" s="147"/>
      <c r="AG31" s="147" t="s">
        <v>141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">
      <c r="A32" s="154"/>
      <c r="B32" s="155"/>
      <c r="C32" s="181" t="s">
        <v>144</v>
      </c>
      <c r="D32" s="161"/>
      <c r="E32" s="162">
        <v>2.0173999999999999</v>
      </c>
      <c r="F32" s="157"/>
      <c r="G32" s="157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47"/>
      <c r="Z32" s="147"/>
      <c r="AA32" s="147"/>
      <c r="AB32" s="147"/>
      <c r="AC32" s="147"/>
      <c r="AD32" s="147"/>
      <c r="AE32" s="147"/>
      <c r="AF32" s="147"/>
      <c r="AG32" s="147" t="s">
        <v>141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1" x14ac:dyDescent="0.2">
      <c r="A33" s="154"/>
      <c r="B33" s="155"/>
      <c r="C33" s="181" t="s">
        <v>145</v>
      </c>
      <c r="D33" s="161"/>
      <c r="E33" s="162">
        <v>1.8480000000000001</v>
      </c>
      <c r="F33" s="157"/>
      <c r="G33" s="157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47"/>
      <c r="Z33" s="147"/>
      <c r="AA33" s="147"/>
      <c r="AB33" s="147"/>
      <c r="AC33" s="147"/>
      <c r="AD33" s="147"/>
      <c r="AE33" s="147"/>
      <c r="AF33" s="147"/>
      <c r="AG33" s="147" t="s">
        <v>141</v>
      </c>
      <c r="AH33" s="147">
        <v>0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1" x14ac:dyDescent="0.2">
      <c r="A34" s="154"/>
      <c r="B34" s="155"/>
      <c r="C34" s="181" t="s">
        <v>146</v>
      </c>
      <c r="D34" s="161"/>
      <c r="E34" s="162">
        <v>1.6032</v>
      </c>
      <c r="F34" s="157"/>
      <c r="G34" s="157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47"/>
      <c r="Z34" s="147"/>
      <c r="AA34" s="147"/>
      <c r="AB34" s="147"/>
      <c r="AC34" s="147"/>
      <c r="AD34" s="147"/>
      <c r="AE34" s="147"/>
      <c r="AF34" s="147"/>
      <c r="AG34" s="147" t="s">
        <v>141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1" x14ac:dyDescent="0.2">
      <c r="A35" s="154"/>
      <c r="B35" s="155"/>
      <c r="C35" s="181" t="s">
        <v>147</v>
      </c>
      <c r="D35" s="161"/>
      <c r="E35" s="162">
        <v>5.6079999999999997</v>
      </c>
      <c r="F35" s="157"/>
      <c r="G35" s="157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47"/>
      <c r="Z35" s="147"/>
      <c r="AA35" s="147"/>
      <c r="AB35" s="147"/>
      <c r="AC35" s="147"/>
      <c r="AD35" s="147"/>
      <c r="AE35" s="147"/>
      <c r="AF35" s="147"/>
      <c r="AG35" s="147" t="s">
        <v>141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">
      <c r="A36" s="154"/>
      <c r="B36" s="155"/>
      <c r="C36" s="181" t="s">
        <v>148</v>
      </c>
      <c r="D36" s="161"/>
      <c r="E36" s="162">
        <v>0.70099999999999996</v>
      </c>
      <c r="F36" s="157"/>
      <c r="G36" s="157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47"/>
      <c r="Z36" s="147"/>
      <c r="AA36" s="147"/>
      <c r="AB36" s="147"/>
      <c r="AC36" s="147"/>
      <c r="AD36" s="147"/>
      <c r="AE36" s="147"/>
      <c r="AF36" s="147"/>
      <c r="AG36" s="147" t="s">
        <v>141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1" x14ac:dyDescent="0.2">
      <c r="A37" s="154"/>
      <c r="B37" s="155"/>
      <c r="C37" s="181" t="s">
        <v>149</v>
      </c>
      <c r="D37" s="161"/>
      <c r="E37" s="162">
        <v>3.6629999999999998</v>
      </c>
      <c r="F37" s="157"/>
      <c r="G37" s="157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47"/>
      <c r="Z37" s="147"/>
      <c r="AA37" s="147"/>
      <c r="AB37" s="147"/>
      <c r="AC37" s="147"/>
      <c r="AD37" s="147"/>
      <c r="AE37" s="147"/>
      <c r="AF37" s="147"/>
      <c r="AG37" s="147" t="s">
        <v>141</v>
      </c>
      <c r="AH37" s="147">
        <v>0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1" x14ac:dyDescent="0.2">
      <c r="A38" s="154"/>
      <c r="B38" s="155"/>
      <c r="C38" s="181" t="s">
        <v>150</v>
      </c>
      <c r="D38" s="161"/>
      <c r="E38" s="162">
        <v>0.40699999999999997</v>
      </c>
      <c r="F38" s="157"/>
      <c r="G38" s="157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47"/>
      <c r="Z38" s="147"/>
      <c r="AA38" s="147"/>
      <c r="AB38" s="147"/>
      <c r="AC38" s="147"/>
      <c r="AD38" s="147"/>
      <c r="AE38" s="147"/>
      <c r="AF38" s="147"/>
      <c r="AG38" s="147" t="s">
        <v>141</v>
      </c>
      <c r="AH38" s="147">
        <v>0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1" x14ac:dyDescent="0.2">
      <c r="A39" s="154"/>
      <c r="B39" s="155"/>
      <c r="C39" s="181" t="s">
        <v>151</v>
      </c>
      <c r="D39" s="161"/>
      <c r="E39" s="162">
        <v>12.861000000000001</v>
      </c>
      <c r="F39" s="157"/>
      <c r="G39" s="157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47"/>
      <c r="Z39" s="147"/>
      <c r="AA39" s="147"/>
      <c r="AB39" s="147"/>
      <c r="AC39" s="147"/>
      <c r="AD39" s="147"/>
      <c r="AE39" s="147"/>
      <c r="AF39" s="147"/>
      <c r="AG39" s="147" t="s">
        <v>141</v>
      </c>
      <c r="AH39" s="147">
        <v>0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1" x14ac:dyDescent="0.2">
      <c r="A40" s="154"/>
      <c r="B40" s="155"/>
      <c r="C40" s="181" t="s">
        <v>152</v>
      </c>
      <c r="D40" s="161"/>
      <c r="E40" s="162">
        <v>1.429</v>
      </c>
      <c r="F40" s="157"/>
      <c r="G40" s="157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47"/>
      <c r="Z40" s="147"/>
      <c r="AA40" s="147"/>
      <c r="AB40" s="147"/>
      <c r="AC40" s="147"/>
      <c r="AD40" s="147"/>
      <c r="AE40" s="147"/>
      <c r="AF40" s="147"/>
      <c r="AG40" s="147" t="s">
        <v>141</v>
      </c>
      <c r="AH40" s="147">
        <v>0</v>
      </c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1" x14ac:dyDescent="0.2">
      <c r="A41" s="154"/>
      <c r="B41" s="155"/>
      <c r="C41" s="181" t="s">
        <v>153</v>
      </c>
      <c r="D41" s="161"/>
      <c r="E41" s="162">
        <v>24.139500000000002</v>
      </c>
      <c r="F41" s="157"/>
      <c r="G41" s="157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47"/>
      <c r="Z41" s="147"/>
      <c r="AA41" s="147"/>
      <c r="AB41" s="147"/>
      <c r="AC41" s="147"/>
      <c r="AD41" s="147"/>
      <c r="AE41" s="147"/>
      <c r="AF41" s="147"/>
      <c r="AG41" s="147" t="s">
        <v>141</v>
      </c>
      <c r="AH41" s="147">
        <v>0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1" x14ac:dyDescent="0.2">
      <c r="A42" s="154"/>
      <c r="B42" s="155"/>
      <c r="C42" s="181" t="s">
        <v>154</v>
      </c>
      <c r="D42" s="161"/>
      <c r="E42" s="162">
        <v>2.5409999999999999</v>
      </c>
      <c r="F42" s="157"/>
      <c r="G42" s="1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47"/>
      <c r="Z42" s="147"/>
      <c r="AA42" s="147"/>
      <c r="AB42" s="147"/>
      <c r="AC42" s="147"/>
      <c r="AD42" s="147"/>
      <c r="AE42" s="147"/>
      <c r="AF42" s="147"/>
      <c r="AG42" s="147" t="s">
        <v>141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1" x14ac:dyDescent="0.2">
      <c r="A43" s="154"/>
      <c r="B43" s="155"/>
      <c r="C43" s="181" t="s">
        <v>155</v>
      </c>
      <c r="D43" s="161"/>
      <c r="E43" s="162">
        <v>2.21</v>
      </c>
      <c r="F43" s="157"/>
      <c r="G43" s="157"/>
      <c r="H43" s="157"/>
      <c r="I43" s="157"/>
      <c r="J43" s="157"/>
      <c r="K43" s="157"/>
      <c r="L43" s="157"/>
      <c r="M43" s="157"/>
      <c r="N43" s="156"/>
      <c r="O43" s="156"/>
      <c r="P43" s="156"/>
      <c r="Q43" s="156"/>
      <c r="R43" s="157"/>
      <c r="S43" s="157"/>
      <c r="T43" s="157"/>
      <c r="U43" s="157"/>
      <c r="V43" s="157"/>
      <c r="W43" s="157"/>
      <c r="X43" s="157"/>
      <c r="Y43" s="147"/>
      <c r="Z43" s="147"/>
      <c r="AA43" s="147"/>
      <c r="AB43" s="147"/>
      <c r="AC43" s="147"/>
      <c r="AD43" s="147"/>
      <c r="AE43" s="147"/>
      <c r="AF43" s="147"/>
      <c r="AG43" s="147" t="s">
        <v>141</v>
      </c>
      <c r="AH43" s="147">
        <v>0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1" x14ac:dyDescent="0.2">
      <c r="A44" s="154"/>
      <c r="B44" s="155"/>
      <c r="C44" s="181" t="s">
        <v>156</v>
      </c>
      <c r="D44" s="161"/>
      <c r="E44" s="162">
        <v>0.221</v>
      </c>
      <c r="F44" s="157"/>
      <c r="G44" s="157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47"/>
      <c r="Z44" s="147"/>
      <c r="AA44" s="147"/>
      <c r="AB44" s="147"/>
      <c r="AC44" s="147"/>
      <c r="AD44" s="147"/>
      <c r="AE44" s="147"/>
      <c r="AF44" s="147"/>
      <c r="AG44" s="147" t="s">
        <v>141</v>
      </c>
      <c r="AH44" s="147">
        <v>0</v>
      </c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ht="22.5" outlineLevel="1" x14ac:dyDescent="0.2">
      <c r="A45" s="170">
        <v>3</v>
      </c>
      <c r="B45" s="171" t="s">
        <v>162</v>
      </c>
      <c r="C45" s="180" t="s">
        <v>163</v>
      </c>
      <c r="D45" s="172" t="s">
        <v>159</v>
      </c>
      <c r="E45" s="173">
        <v>62.732199999999999</v>
      </c>
      <c r="F45" s="174"/>
      <c r="G45" s="175">
        <f>ROUND(E45*F45,2)</f>
        <v>0</v>
      </c>
      <c r="H45" s="174"/>
      <c r="I45" s="175">
        <f>ROUND(E45*H45,2)</f>
        <v>0</v>
      </c>
      <c r="J45" s="174"/>
      <c r="K45" s="175">
        <f>ROUND(E45*J45,2)</f>
        <v>0</v>
      </c>
      <c r="L45" s="175">
        <v>21</v>
      </c>
      <c r="M45" s="175">
        <f>G45*(1+L45/100)</f>
        <v>0</v>
      </c>
      <c r="N45" s="173">
        <v>0</v>
      </c>
      <c r="O45" s="173">
        <f>ROUND(E45*N45,2)</f>
        <v>0</v>
      </c>
      <c r="P45" s="173">
        <v>0</v>
      </c>
      <c r="Q45" s="173">
        <f>ROUND(E45*P45,2)</f>
        <v>0</v>
      </c>
      <c r="R45" s="175"/>
      <c r="S45" s="175" t="s">
        <v>160</v>
      </c>
      <c r="T45" s="176" t="s">
        <v>161</v>
      </c>
      <c r="U45" s="157">
        <v>0</v>
      </c>
      <c r="V45" s="157">
        <f>ROUND(E45*U45,2)</f>
        <v>0</v>
      </c>
      <c r="W45" s="157"/>
      <c r="X45" s="157" t="s">
        <v>136</v>
      </c>
      <c r="Y45" s="147"/>
      <c r="Z45" s="147"/>
      <c r="AA45" s="147"/>
      <c r="AB45" s="147"/>
      <c r="AC45" s="147"/>
      <c r="AD45" s="147"/>
      <c r="AE45" s="147"/>
      <c r="AF45" s="147"/>
      <c r="AG45" s="147" t="s">
        <v>137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1" x14ac:dyDescent="0.2">
      <c r="A46" s="154"/>
      <c r="B46" s="155"/>
      <c r="C46" s="242" t="s">
        <v>138</v>
      </c>
      <c r="D46" s="243"/>
      <c r="E46" s="243"/>
      <c r="F46" s="243"/>
      <c r="G46" s="243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47"/>
      <c r="Z46" s="147"/>
      <c r="AA46" s="147"/>
      <c r="AB46" s="147"/>
      <c r="AC46" s="147"/>
      <c r="AD46" s="147"/>
      <c r="AE46" s="147"/>
      <c r="AF46" s="147"/>
      <c r="AG46" s="147" t="s">
        <v>139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 x14ac:dyDescent="0.2">
      <c r="A47" s="154"/>
      <c r="B47" s="155"/>
      <c r="C47" s="181" t="s">
        <v>140</v>
      </c>
      <c r="D47" s="161"/>
      <c r="E47" s="162">
        <v>1.4448000000000001</v>
      </c>
      <c r="F47" s="157"/>
      <c r="G47" s="157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47"/>
      <c r="Z47" s="147"/>
      <c r="AA47" s="147"/>
      <c r="AB47" s="147"/>
      <c r="AC47" s="147"/>
      <c r="AD47" s="147"/>
      <c r="AE47" s="147"/>
      <c r="AF47" s="147"/>
      <c r="AG47" s="147" t="s">
        <v>141</v>
      </c>
      <c r="AH47" s="147">
        <v>0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1" x14ac:dyDescent="0.2">
      <c r="A48" s="154"/>
      <c r="B48" s="155"/>
      <c r="C48" s="181" t="s">
        <v>142</v>
      </c>
      <c r="D48" s="161"/>
      <c r="E48" s="162">
        <v>1.0086999999999999</v>
      </c>
      <c r="F48" s="157"/>
      <c r="G48" s="157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47"/>
      <c r="Z48" s="147"/>
      <c r="AA48" s="147"/>
      <c r="AB48" s="147"/>
      <c r="AC48" s="147"/>
      <c r="AD48" s="147"/>
      <c r="AE48" s="147"/>
      <c r="AF48" s="147"/>
      <c r="AG48" s="147" t="s">
        <v>141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1" x14ac:dyDescent="0.2">
      <c r="A49" s="154"/>
      <c r="B49" s="155"/>
      <c r="C49" s="181" t="s">
        <v>143</v>
      </c>
      <c r="D49" s="161"/>
      <c r="E49" s="162">
        <v>1.0296000000000001</v>
      </c>
      <c r="F49" s="157"/>
      <c r="G49" s="157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47"/>
      <c r="Z49" s="147"/>
      <c r="AA49" s="147"/>
      <c r="AB49" s="147"/>
      <c r="AC49" s="147"/>
      <c r="AD49" s="147"/>
      <c r="AE49" s="147"/>
      <c r="AF49" s="147"/>
      <c r="AG49" s="147" t="s">
        <v>141</v>
      </c>
      <c r="AH49" s="147">
        <v>0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1" x14ac:dyDescent="0.2">
      <c r="A50" s="154"/>
      <c r="B50" s="155"/>
      <c r="C50" s="181" t="s">
        <v>144</v>
      </c>
      <c r="D50" s="161"/>
      <c r="E50" s="162">
        <v>2.0173999999999999</v>
      </c>
      <c r="F50" s="157"/>
      <c r="G50" s="157"/>
      <c r="H50" s="157"/>
      <c r="I50" s="157"/>
      <c r="J50" s="157"/>
      <c r="K50" s="157"/>
      <c r="L50" s="157"/>
      <c r="M50" s="157"/>
      <c r="N50" s="156"/>
      <c r="O50" s="156"/>
      <c r="P50" s="156"/>
      <c r="Q50" s="156"/>
      <c r="R50" s="157"/>
      <c r="S50" s="157"/>
      <c r="T50" s="157"/>
      <c r="U50" s="157"/>
      <c r="V50" s="157"/>
      <c r="W50" s="157"/>
      <c r="X50" s="157"/>
      <c r="Y50" s="147"/>
      <c r="Z50" s="147"/>
      <c r="AA50" s="147"/>
      <c r="AB50" s="147"/>
      <c r="AC50" s="147"/>
      <c r="AD50" s="147"/>
      <c r="AE50" s="147"/>
      <c r="AF50" s="147"/>
      <c r="AG50" s="147" t="s">
        <v>141</v>
      </c>
      <c r="AH50" s="147">
        <v>0</v>
      </c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1" x14ac:dyDescent="0.2">
      <c r="A51" s="154"/>
      <c r="B51" s="155"/>
      <c r="C51" s="181" t="s">
        <v>145</v>
      </c>
      <c r="D51" s="161"/>
      <c r="E51" s="162">
        <v>1.8480000000000001</v>
      </c>
      <c r="F51" s="157"/>
      <c r="G51" s="157"/>
      <c r="H51" s="157"/>
      <c r="I51" s="157"/>
      <c r="J51" s="157"/>
      <c r="K51" s="157"/>
      <c r="L51" s="157"/>
      <c r="M51" s="157"/>
      <c r="N51" s="156"/>
      <c r="O51" s="156"/>
      <c r="P51" s="156"/>
      <c r="Q51" s="156"/>
      <c r="R51" s="157"/>
      <c r="S51" s="157"/>
      <c r="T51" s="157"/>
      <c r="U51" s="157"/>
      <c r="V51" s="157"/>
      <c r="W51" s="157"/>
      <c r="X51" s="157"/>
      <c r="Y51" s="147"/>
      <c r="Z51" s="147"/>
      <c r="AA51" s="147"/>
      <c r="AB51" s="147"/>
      <c r="AC51" s="147"/>
      <c r="AD51" s="147"/>
      <c r="AE51" s="147"/>
      <c r="AF51" s="147"/>
      <c r="AG51" s="147" t="s">
        <v>141</v>
      </c>
      <c r="AH51" s="147">
        <v>0</v>
      </c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1" x14ac:dyDescent="0.2">
      <c r="A52" s="154"/>
      <c r="B52" s="155"/>
      <c r="C52" s="181" t="s">
        <v>146</v>
      </c>
      <c r="D52" s="161"/>
      <c r="E52" s="162">
        <v>1.6032</v>
      </c>
      <c r="F52" s="157"/>
      <c r="G52" s="157"/>
      <c r="H52" s="157"/>
      <c r="I52" s="157"/>
      <c r="J52" s="157"/>
      <c r="K52" s="157"/>
      <c r="L52" s="157"/>
      <c r="M52" s="157"/>
      <c r="N52" s="156"/>
      <c r="O52" s="156"/>
      <c r="P52" s="156"/>
      <c r="Q52" s="156"/>
      <c r="R52" s="157"/>
      <c r="S52" s="157"/>
      <c r="T52" s="157"/>
      <c r="U52" s="157"/>
      <c r="V52" s="157"/>
      <c r="W52" s="157"/>
      <c r="X52" s="157"/>
      <c r="Y52" s="147"/>
      <c r="Z52" s="147"/>
      <c r="AA52" s="147"/>
      <c r="AB52" s="147"/>
      <c r="AC52" s="147"/>
      <c r="AD52" s="147"/>
      <c r="AE52" s="147"/>
      <c r="AF52" s="147"/>
      <c r="AG52" s="147" t="s">
        <v>141</v>
      </c>
      <c r="AH52" s="147">
        <v>0</v>
      </c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1" x14ac:dyDescent="0.2">
      <c r="A53" s="154"/>
      <c r="B53" s="155"/>
      <c r="C53" s="181" t="s">
        <v>147</v>
      </c>
      <c r="D53" s="161"/>
      <c r="E53" s="162">
        <v>5.6079999999999997</v>
      </c>
      <c r="F53" s="157"/>
      <c r="G53" s="157"/>
      <c r="H53" s="157"/>
      <c r="I53" s="157"/>
      <c r="J53" s="157"/>
      <c r="K53" s="157"/>
      <c r="L53" s="157"/>
      <c r="M53" s="157"/>
      <c r="N53" s="156"/>
      <c r="O53" s="156"/>
      <c r="P53" s="156"/>
      <c r="Q53" s="156"/>
      <c r="R53" s="157"/>
      <c r="S53" s="157"/>
      <c r="T53" s="157"/>
      <c r="U53" s="157"/>
      <c r="V53" s="157"/>
      <c r="W53" s="157"/>
      <c r="X53" s="157"/>
      <c r="Y53" s="147"/>
      <c r="Z53" s="147"/>
      <c r="AA53" s="147"/>
      <c r="AB53" s="147"/>
      <c r="AC53" s="147"/>
      <c r="AD53" s="147"/>
      <c r="AE53" s="147"/>
      <c r="AF53" s="147"/>
      <c r="AG53" s="147" t="s">
        <v>141</v>
      </c>
      <c r="AH53" s="147">
        <v>0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1" x14ac:dyDescent="0.2">
      <c r="A54" s="154"/>
      <c r="B54" s="155"/>
      <c r="C54" s="181" t="s">
        <v>148</v>
      </c>
      <c r="D54" s="161"/>
      <c r="E54" s="162">
        <v>0.70099999999999996</v>
      </c>
      <c r="F54" s="157"/>
      <c r="G54" s="157"/>
      <c r="H54" s="157"/>
      <c r="I54" s="157"/>
      <c r="J54" s="157"/>
      <c r="K54" s="157"/>
      <c r="L54" s="157"/>
      <c r="M54" s="157"/>
      <c r="N54" s="156"/>
      <c r="O54" s="156"/>
      <c r="P54" s="156"/>
      <c r="Q54" s="156"/>
      <c r="R54" s="157"/>
      <c r="S54" s="157"/>
      <c r="T54" s="157"/>
      <c r="U54" s="157"/>
      <c r="V54" s="157"/>
      <c r="W54" s="157"/>
      <c r="X54" s="157"/>
      <c r="Y54" s="147"/>
      <c r="Z54" s="147"/>
      <c r="AA54" s="147"/>
      <c r="AB54" s="147"/>
      <c r="AC54" s="147"/>
      <c r="AD54" s="147"/>
      <c r="AE54" s="147"/>
      <c r="AF54" s="147"/>
      <c r="AG54" s="147" t="s">
        <v>141</v>
      </c>
      <c r="AH54" s="147">
        <v>0</v>
      </c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1" x14ac:dyDescent="0.2">
      <c r="A55" s="154"/>
      <c r="B55" s="155"/>
      <c r="C55" s="181" t="s">
        <v>149</v>
      </c>
      <c r="D55" s="161"/>
      <c r="E55" s="162">
        <v>3.6629999999999998</v>
      </c>
      <c r="F55" s="157"/>
      <c r="G55" s="157"/>
      <c r="H55" s="157"/>
      <c r="I55" s="157"/>
      <c r="J55" s="157"/>
      <c r="K55" s="157"/>
      <c r="L55" s="157"/>
      <c r="M55" s="157"/>
      <c r="N55" s="156"/>
      <c r="O55" s="156"/>
      <c r="P55" s="156"/>
      <c r="Q55" s="156"/>
      <c r="R55" s="157"/>
      <c r="S55" s="157"/>
      <c r="T55" s="157"/>
      <c r="U55" s="157"/>
      <c r="V55" s="157"/>
      <c r="W55" s="157"/>
      <c r="X55" s="157"/>
      <c r="Y55" s="147"/>
      <c r="Z55" s="147"/>
      <c r="AA55" s="147"/>
      <c r="AB55" s="147"/>
      <c r="AC55" s="147"/>
      <c r="AD55" s="147"/>
      <c r="AE55" s="147"/>
      <c r="AF55" s="147"/>
      <c r="AG55" s="147" t="s">
        <v>141</v>
      </c>
      <c r="AH55" s="147">
        <v>0</v>
      </c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x14ac:dyDescent="0.2">
      <c r="A56" s="154"/>
      <c r="B56" s="155"/>
      <c r="C56" s="181" t="s">
        <v>150</v>
      </c>
      <c r="D56" s="161"/>
      <c r="E56" s="162">
        <v>0.40699999999999997</v>
      </c>
      <c r="F56" s="157"/>
      <c r="G56" s="157"/>
      <c r="H56" s="157"/>
      <c r="I56" s="157"/>
      <c r="J56" s="157"/>
      <c r="K56" s="157"/>
      <c r="L56" s="157"/>
      <c r="M56" s="157"/>
      <c r="N56" s="156"/>
      <c r="O56" s="156"/>
      <c r="P56" s="156"/>
      <c r="Q56" s="156"/>
      <c r="R56" s="157"/>
      <c r="S56" s="157"/>
      <c r="T56" s="157"/>
      <c r="U56" s="157"/>
      <c r="V56" s="157"/>
      <c r="W56" s="157"/>
      <c r="X56" s="157"/>
      <c r="Y56" s="147"/>
      <c r="Z56" s="147"/>
      <c r="AA56" s="147"/>
      <c r="AB56" s="147"/>
      <c r="AC56" s="147"/>
      <c r="AD56" s="147"/>
      <c r="AE56" s="147"/>
      <c r="AF56" s="147"/>
      <c r="AG56" s="147" t="s">
        <v>141</v>
      </c>
      <c r="AH56" s="147">
        <v>0</v>
      </c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1" x14ac:dyDescent="0.2">
      <c r="A57" s="154"/>
      <c r="B57" s="155"/>
      <c r="C57" s="181" t="s">
        <v>151</v>
      </c>
      <c r="D57" s="161"/>
      <c r="E57" s="162">
        <v>12.861000000000001</v>
      </c>
      <c r="F57" s="157"/>
      <c r="G57" s="157"/>
      <c r="H57" s="157"/>
      <c r="I57" s="157"/>
      <c r="J57" s="157"/>
      <c r="K57" s="157"/>
      <c r="L57" s="157"/>
      <c r="M57" s="157"/>
      <c r="N57" s="156"/>
      <c r="O57" s="156"/>
      <c r="P57" s="156"/>
      <c r="Q57" s="156"/>
      <c r="R57" s="157"/>
      <c r="S57" s="157"/>
      <c r="T57" s="157"/>
      <c r="U57" s="157"/>
      <c r="V57" s="157"/>
      <c r="W57" s="157"/>
      <c r="X57" s="157"/>
      <c r="Y57" s="147"/>
      <c r="Z57" s="147"/>
      <c r="AA57" s="147"/>
      <c r="AB57" s="147"/>
      <c r="AC57" s="147"/>
      <c r="AD57" s="147"/>
      <c r="AE57" s="147"/>
      <c r="AF57" s="147"/>
      <c r="AG57" s="147" t="s">
        <v>141</v>
      </c>
      <c r="AH57" s="147">
        <v>0</v>
      </c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1" x14ac:dyDescent="0.2">
      <c r="A58" s="154"/>
      <c r="B58" s="155"/>
      <c r="C58" s="181" t="s">
        <v>152</v>
      </c>
      <c r="D58" s="161"/>
      <c r="E58" s="162">
        <v>1.429</v>
      </c>
      <c r="F58" s="157"/>
      <c r="G58" s="157"/>
      <c r="H58" s="157"/>
      <c r="I58" s="157"/>
      <c r="J58" s="157"/>
      <c r="K58" s="157"/>
      <c r="L58" s="157"/>
      <c r="M58" s="157"/>
      <c r="N58" s="156"/>
      <c r="O58" s="156"/>
      <c r="P58" s="156"/>
      <c r="Q58" s="156"/>
      <c r="R58" s="157"/>
      <c r="S58" s="157"/>
      <c r="T58" s="157"/>
      <c r="U58" s="157"/>
      <c r="V58" s="157"/>
      <c r="W58" s="157"/>
      <c r="X58" s="157"/>
      <c r="Y58" s="147"/>
      <c r="Z58" s="147"/>
      <c r="AA58" s="147"/>
      <c r="AB58" s="147"/>
      <c r="AC58" s="147"/>
      <c r="AD58" s="147"/>
      <c r="AE58" s="147"/>
      <c r="AF58" s="147"/>
      <c r="AG58" s="147" t="s">
        <v>141</v>
      </c>
      <c r="AH58" s="147">
        <v>0</v>
      </c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1" x14ac:dyDescent="0.2">
      <c r="A59" s="154"/>
      <c r="B59" s="155"/>
      <c r="C59" s="181" t="s">
        <v>153</v>
      </c>
      <c r="D59" s="161"/>
      <c r="E59" s="162">
        <v>24.139500000000002</v>
      </c>
      <c r="F59" s="157"/>
      <c r="G59" s="157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47"/>
      <c r="Z59" s="147"/>
      <c r="AA59" s="147"/>
      <c r="AB59" s="147"/>
      <c r="AC59" s="147"/>
      <c r="AD59" s="147"/>
      <c r="AE59" s="147"/>
      <c r="AF59" s="147"/>
      <c r="AG59" s="147" t="s">
        <v>141</v>
      </c>
      <c r="AH59" s="147">
        <v>0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1" x14ac:dyDescent="0.2">
      <c r="A60" s="154"/>
      <c r="B60" s="155"/>
      <c r="C60" s="181" t="s">
        <v>154</v>
      </c>
      <c r="D60" s="161"/>
      <c r="E60" s="162">
        <v>2.5409999999999999</v>
      </c>
      <c r="F60" s="157"/>
      <c r="G60" s="157"/>
      <c r="H60" s="157"/>
      <c r="I60" s="157"/>
      <c r="J60" s="157"/>
      <c r="K60" s="157"/>
      <c r="L60" s="157"/>
      <c r="M60" s="157"/>
      <c r="N60" s="156"/>
      <c r="O60" s="156"/>
      <c r="P60" s="156"/>
      <c r="Q60" s="156"/>
      <c r="R60" s="157"/>
      <c r="S60" s="157"/>
      <c r="T60" s="157"/>
      <c r="U60" s="157"/>
      <c r="V60" s="157"/>
      <c r="W60" s="157"/>
      <c r="X60" s="157"/>
      <c r="Y60" s="147"/>
      <c r="Z60" s="147"/>
      <c r="AA60" s="147"/>
      <c r="AB60" s="147"/>
      <c r="AC60" s="147"/>
      <c r="AD60" s="147"/>
      <c r="AE60" s="147"/>
      <c r="AF60" s="147"/>
      <c r="AG60" s="147" t="s">
        <v>141</v>
      </c>
      <c r="AH60" s="147">
        <v>0</v>
      </c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1" x14ac:dyDescent="0.2">
      <c r="A61" s="154"/>
      <c r="B61" s="155"/>
      <c r="C61" s="181" t="s">
        <v>155</v>
      </c>
      <c r="D61" s="161"/>
      <c r="E61" s="162">
        <v>2.21</v>
      </c>
      <c r="F61" s="157"/>
      <c r="G61" s="157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47"/>
      <c r="Z61" s="147"/>
      <c r="AA61" s="147"/>
      <c r="AB61" s="147"/>
      <c r="AC61" s="147"/>
      <c r="AD61" s="147"/>
      <c r="AE61" s="147"/>
      <c r="AF61" s="147"/>
      <c r="AG61" s="147" t="s">
        <v>141</v>
      </c>
      <c r="AH61" s="147">
        <v>0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1" x14ac:dyDescent="0.2">
      <c r="A62" s="154"/>
      <c r="B62" s="155"/>
      <c r="C62" s="181" t="s">
        <v>156</v>
      </c>
      <c r="D62" s="161"/>
      <c r="E62" s="162">
        <v>0.221</v>
      </c>
      <c r="F62" s="157"/>
      <c r="G62" s="157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47"/>
      <c r="Z62" s="147"/>
      <c r="AA62" s="147"/>
      <c r="AB62" s="147"/>
      <c r="AC62" s="147"/>
      <c r="AD62" s="147"/>
      <c r="AE62" s="147"/>
      <c r="AF62" s="147"/>
      <c r="AG62" s="147" t="s">
        <v>141</v>
      </c>
      <c r="AH62" s="147">
        <v>0</v>
      </c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1" x14ac:dyDescent="0.2">
      <c r="A63" s="170">
        <v>4</v>
      </c>
      <c r="B63" s="171" t="s">
        <v>164</v>
      </c>
      <c r="C63" s="180" t="s">
        <v>165</v>
      </c>
      <c r="D63" s="172" t="s">
        <v>159</v>
      </c>
      <c r="E63" s="173">
        <v>62.732199999999999</v>
      </c>
      <c r="F63" s="174"/>
      <c r="G63" s="175">
        <f>ROUND(E63*F63,2)</f>
        <v>0</v>
      </c>
      <c r="H63" s="174"/>
      <c r="I63" s="175">
        <f>ROUND(E63*H63,2)</f>
        <v>0</v>
      </c>
      <c r="J63" s="174"/>
      <c r="K63" s="175">
        <f>ROUND(E63*J63,2)</f>
        <v>0</v>
      </c>
      <c r="L63" s="175">
        <v>21</v>
      </c>
      <c r="M63" s="175">
        <f>G63*(1+L63/100)</f>
        <v>0</v>
      </c>
      <c r="N63" s="173">
        <v>0</v>
      </c>
      <c r="O63" s="173">
        <f>ROUND(E63*N63,2)</f>
        <v>0</v>
      </c>
      <c r="P63" s="173">
        <v>0</v>
      </c>
      <c r="Q63" s="173">
        <f>ROUND(E63*P63,2)</f>
        <v>0</v>
      </c>
      <c r="R63" s="175"/>
      <c r="S63" s="175" t="s">
        <v>160</v>
      </c>
      <c r="T63" s="176" t="s">
        <v>161</v>
      </c>
      <c r="U63" s="157">
        <v>0</v>
      </c>
      <c r="V63" s="157">
        <f>ROUND(E63*U63,2)</f>
        <v>0</v>
      </c>
      <c r="W63" s="157"/>
      <c r="X63" s="157" t="s">
        <v>136</v>
      </c>
      <c r="Y63" s="147"/>
      <c r="Z63" s="147"/>
      <c r="AA63" s="147"/>
      <c r="AB63" s="147"/>
      <c r="AC63" s="147"/>
      <c r="AD63" s="147"/>
      <c r="AE63" s="147"/>
      <c r="AF63" s="147"/>
      <c r="AG63" s="147" t="s">
        <v>137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1" x14ac:dyDescent="0.2">
      <c r="A64" s="154"/>
      <c r="B64" s="155"/>
      <c r="C64" s="242" t="s">
        <v>138</v>
      </c>
      <c r="D64" s="243"/>
      <c r="E64" s="243"/>
      <c r="F64" s="243"/>
      <c r="G64" s="243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47"/>
      <c r="Z64" s="147"/>
      <c r="AA64" s="147"/>
      <c r="AB64" s="147"/>
      <c r="AC64" s="147"/>
      <c r="AD64" s="147"/>
      <c r="AE64" s="147"/>
      <c r="AF64" s="147"/>
      <c r="AG64" s="147" t="s">
        <v>139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1" x14ac:dyDescent="0.2">
      <c r="A65" s="154"/>
      <c r="B65" s="155"/>
      <c r="C65" s="181" t="s">
        <v>140</v>
      </c>
      <c r="D65" s="161"/>
      <c r="E65" s="162">
        <v>1.4448000000000001</v>
      </c>
      <c r="F65" s="157"/>
      <c r="G65" s="157"/>
      <c r="H65" s="157"/>
      <c r="I65" s="157"/>
      <c r="J65" s="157"/>
      <c r="K65" s="157"/>
      <c r="L65" s="157"/>
      <c r="M65" s="157"/>
      <c r="N65" s="156"/>
      <c r="O65" s="156"/>
      <c r="P65" s="156"/>
      <c r="Q65" s="156"/>
      <c r="R65" s="157"/>
      <c r="S65" s="157"/>
      <c r="T65" s="157"/>
      <c r="U65" s="157"/>
      <c r="V65" s="157"/>
      <c r="W65" s="157"/>
      <c r="X65" s="157"/>
      <c r="Y65" s="147"/>
      <c r="Z65" s="147"/>
      <c r="AA65" s="147"/>
      <c r="AB65" s="147"/>
      <c r="AC65" s="147"/>
      <c r="AD65" s="147"/>
      <c r="AE65" s="147"/>
      <c r="AF65" s="147"/>
      <c r="AG65" s="147" t="s">
        <v>141</v>
      </c>
      <c r="AH65" s="147">
        <v>0</v>
      </c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1" x14ac:dyDescent="0.2">
      <c r="A66" s="154"/>
      <c r="B66" s="155"/>
      <c r="C66" s="181" t="s">
        <v>142</v>
      </c>
      <c r="D66" s="161"/>
      <c r="E66" s="162">
        <v>1.0086999999999999</v>
      </c>
      <c r="F66" s="157"/>
      <c r="G66" s="157"/>
      <c r="H66" s="157"/>
      <c r="I66" s="157"/>
      <c r="J66" s="157"/>
      <c r="K66" s="157"/>
      <c r="L66" s="157"/>
      <c r="M66" s="157"/>
      <c r="N66" s="156"/>
      <c r="O66" s="156"/>
      <c r="P66" s="156"/>
      <c r="Q66" s="156"/>
      <c r="R66" s="157"/>
      <c r="S66" s="157"/>
      <c r="T66" s="157"/>
      <c r="U66" s="157"/>
      <c r="V66" s="157"/>
      <c r="W66" s="157"/>
      <c r="X66" s="157"/>
      <c r="Y66" s="147"/>
      <c r="Z66" s="147"/>
      <c r="AA66" s="147"/>
      <c r="AB66" s="147"/>
      <c r="AC66" s="147"/>
      <c r="AD66" s="147"/>
      <c r="AE66" s="147"/>
      <c r="AF66" s="147"/>
      <c r="AG66" s="147" t="s">
        <v>141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1" x14ac:dyDescent="0.2">
      <c r="A67" s="154"/>
      <c r="B67" s="155"/>
      <c r="C67" s="181" t="s">
        <v>143</v>
      </c>
      <c r="D67" s="161"/>
      <c r="E67" s="162">
        <v>1.0296000000000001</v>
      </c>
      <c r="F67" s="157"/>
      <c r="G67" s="157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47"/>
      <c r="Z67" s="147"/>
      <c r="AA67" s="147"/>
      <c r="AB67" s="147"/>
      <c r="AC67" s="147"/>
      <c r="AD67" s="147"/>
      <c r="AE67" s="147"/>
      <c r="AF67" s="147"/>
      <c r="AG67" s="147" t="s">
        <v>141</v>
      </c>
      <c r="AH67" s="147">
        <v>0</v>
      </c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1" x14ac:dyDescent="0.2">
      <c r="A68" s="154"/>
      <c r="B68" s="155"/>
      <c r="C68" s="181" t="s">
        <v>144</v>
      </c>
      <c r="D68" s="161"/>
      <c r="E68" s="162">
        <v>2.0173999999999999</v>
      </c>
      <c r="F68" s="157"/>
      <c r="G68" s="157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47"/>
      <c r="Z68" s="147"/>
      <c r="AA68" s="147"/>
      <c r="AB68" s="147"/>
      <c r="AC68" s="147"/>
      <c r="AD68" s="147"/>
      <c r="AE68" s="147"/>
      <c r="AF68" s="147"/>
      <c r="AG68" s="147" t="s">
        <v>141</v>
      </c>
      <c r="AH68" s="147">
        <v>0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1" x14ac:dyDescent="0.2">
      <c r="A69" s="154"/>
      <c r="B69" s="155"/>
      <c r="C69" s="181" t="s">
        <v>145</v>
      </c>
      <c r="D69" s="161"/>
      <c r="E69" s="162">
        <v>1.8480000000000001</v>
      </c>
      <c r="F69" s="157"/>
      <c r="G69" s="157"/>
      <c r="H69" s="157"/>
      <c r="I69" s="157"/>
      <c r="J69" s="157"/>
      <c r="K69" s="157"/>
      <c r="L69" s="157"/>
      <c r="M69" s="157"/>
      <c r="N69" s="156"/>
      <c r="O69" s="156"/>
      <c r="P69" s="156"/>
      <c r="Q69" s="156"/>
      <c r="R69" s="157"/>
      <c r="S69" s="157"/>
      <c r="T69" s="157"/>
      <c r="U69" s="157"/>
      <c r="V69" s="157"/>
      <c r="W69" s="157"/>
      <c r="X69" s="157"/>
      <c r="Y69" s="147"/>
      <c r="Z69" s="147"/>
      <c r="AA69" s="147"/>
      <c r="AB69" s="147"/>
      <c r="AC69" s="147"/>
      <c r="AD69" s="147"/>
      <c r="AE69" s="147"/>
      <c r="AF69" s="147"/>
      <c r="AG69" s="147" t="s">
        <v>141</v>
      </c>
      <c r="AH69" s="147">
        <v>0</v>
      </c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1" x14ac:dyDescent="0.2">
      <c r="A70" s="154"/>
      <c r="B70" s="155"/>
      <c r="C70" s="181" t="s">
        <v>146</v>
      </c>
      <c r="D70" s="161"/>
      <c r="E70" s="162">
        <v>1.6032</v>
      </c>
      <c r="F70" s="157"/>
      <c r="G70" s="157"/>
      <c r="H70" s="157"/>
      <c r="I70" s="157"/>
      <c r="J70" s="157"/>
      <c r="K70" s="157"/>
      <c r="L70" s="157"/>
      <c r="M70" s="157"/>
      <c r="N70" s="156"/>
      <c r="O70" s="156"/>
      <c r="P70" s="156"/>
      <c r="Q70" s="156"/>
      <c r="R70" s="157"/>
      <c r="S70" s="157"/>
      <c r="T70" s="157"/>
      <c r="U70" s="157"/>
      <c r="V70" s="157"/>
      <c r="W70" s="157"/>
      <c r="X70" s="157"/>
      <c r="Y70" s="147"/>
      <c r="Z70" s="147"/>
      <c r="AA70" s="147"/>
      <c r="AB70" s="147"/>
      <c r="AC70" s="147"/>
      <c r="AD70" s="147"/>
      <c r="AE70" s="147"/>
      <c r="AF70" s="147"/>
      <c r="AG70" s="147" t="s">
        <v>141</v>
      </c>
      <c r="AH70" s="147">
        <v>0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1" x14ac:dyDescent="0.2">
      <c r="A71" s="154"/>
      <c r="B71" s="155"/>
      <c r="C71" s="181" t="s">
        <v>147</v>
      </c>
      <c r="D71" s="161"/>
      <c r="E71" s="162">
        <v>5.6079999999999997</v>
      </c>
      <c r="F71" s="157"/>
      <c r="G71" s="157"/>
      <c r="H71" s="157"/>
      <c r="I71" s="157"/>
      <c r="J71" s="157"/>
      <c r="K71" s="157"/>
      <c r="L71" s="157"/>
      <c r="M71" s="157"/>
      <c r="N71" s="156"/>
      <c r="O71" s="156"/>
      <c r="P71" s="156"/>
      <c r="Q71" s="156"/>
      <c r="R71" s="157"/>
      <c r="S71" s="157"/>
      <c r="T71" s="157"/>
      <c r="U71" s="157"/>
      <c r="V71" s="157"/>
      <c r="W71" s="157"/>
      <c r="X71" s="157"/>
      <c r="Y71" s="147"/>
      <c r="Z71" s="147"/>
      <c r="AA71" s="147"/>
      <c r="AB71" s="147"/>
      <c r="AC71" s="147"/>
      <c r="AD71" s="147"/>
      <c r="AE71" s="147"/>
      <c r="AF71" s="147"/>
      <c r="AG71" s="147" t="s">
        <v>141</v>
      </c>
      <c r="AH71" s="147">
        <v>0</v>
      </c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1" x14ac:dyDescent="0.2">
      <c r="A72" s="154"/>
      <c r="B72" s="155"/>
      <c r="C72" s="181" t="s">
        <v>148</v>
      </c>
      <c r="D72" s="161"/>
      <c r="E72" s="162">
        <v>0.70099999999999996</v>
      </c>
      <c r="F72" s="157"/>
      <c r="G72" s="157"/>
      <c r="H72" s="157"/>
      <c r="I72" s="157"/>
      <c r="J72" s="157"/>
      <c r="K72" s="157"/>
      <c r="L72" s="157"/>
      <c r="M72" s="157"/>
      <c r="N72" s="156"/>
      <c r="O72" s="156"/>
      <c r="P72" s="156"/>
      <c r="Q72" s="156"/>
      <c r="R72" s="157"/>
      <c r="S72" s="157"/>
      <c r="T72" s="157"/>
      <c r="U72" s="157"/>
      <c r="V72" s="157"/>
      <c r="W72" s="157"/>
      <c r="X72" s="157"/>
      <c r="Y72" s="147"/>
      <c r="Z72" s="147"/>
      <c r="AA72" s="147"/>
      <c r="AB72" s="147"/>
      <c r="AC72" s="147"/>
      <c r="AD72" s="147"/>
      <c r="AE72" s="147"/>
      <c r="AF72" s="147"/>
      <c r="AG72" s="147" t="s">
        <v>141</v>
      </c>
      <c r="AH72" s="147">
        <v>0</v>
      </c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1" x14ac:dyDescent="0.2">
      <c r="A73" s="154"/>
      <c r="B73" s="155"/>
      <c r="C73" s="181" t="s">
        <v>149</v>
      </c>
      <c r="D73" s="161"/>
      <c r="E73" s="162">
        <v>3.6629999999999998</v>
      </c>
      <c r="F73" s="157"/>
      <c r="G73" s="157"/>
      <c r="H73" s="157"/>
      <c r="I73" s="157"/>
      <c r="J73" s="157"/>
      <c r="K73" s="157"/>
      <c r="L73" s="157"/>
      <c r="M73" s="157"/>
      <c r="N73" s="156"/>
      <c r="O73" s="156"/>
      <c r="P73" s="156"/>
      <c r="Q73" s="156"/>
      <c r="R73" s="157"/>
      <c r="S73" s="157"/>
      <c r="T73" s="157"/>
      <c r="U73" s="157"/>
      <c r="V73" s="157"/>
      <c r="W73" s="157"/>
      <c r="X73" s="157"/>
      <c r="Y73" s="147"/>
      <c r="Z73" s="147"/>
      <c r="AA73" s="147"/>
      <c r="AB73" s="147"/>
      <c r="AC73" s="147"/>
      <c r="AD73" s="147"/>
      <c r="AE73" s="147"/>
      <c r="AF73" s="147"/>
      <c r="AG73" s="147" t="s">
        <v>141</v>
      </c>
      <c r="AH73" s="147">
        <v>0</v>
      </c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1" x14ac:dyDescent="0.2">
      <c r="A74" s="154"/>
      <c r="B74" s="155"/>
      <c r="C74" s="181" t="s">
        <v>150</v>
      </c>
      <c r="D74" s="161"/>
      <c r="E74" s="162">
        <v>0.40699999999999997</v>
      </c>
      <c r="F74" s="157"/>
      <c r="G74" s="157"/>
      <c r="H74" s="157"/>
      <c r="I74" s="157"/>
      <c r="J74" s="157"/>
      <c r="K74" s="157"/>
      <c r="L74" s="157"/>
      <c r="M74" s="157"/>
      <c r="N74" s="156"/>
      <c r="O74" s="156"/>
      <c r="P74" s="156"/>
      <c r="Q74" s="156"/>
      <c r="R74" s="157"/>
      <c r="S74" s="157"/>
      <c r="T74" s="157"/>
      <c r="U74" s="157"/>
      <c r="V74" s="157"/>
      <c r="W74" s="157"/>
      <c r="X74" s="157"/>
      <c r="Y74" s="147"/>
      <c r="Z74" s="147"/>
      <c r="AA74" s="147"/>
      <c r="AB74" s="147"/>
      <c r="AC74" s="147"/>
      <c r="AD74" s="147"/>
      <c r="AE74" s="147"/>
      <c r="AF74" s="147"/>
      <c r="AG74" s="147" t="s">
        <v>141</v>
      </c>
      <c r="AH74" s="147">
        <v>0</v>
      </c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1" x14ac:dyDescent="0.2">
      <c r="A75" s="154"/>
      <c r="B75" s="155"/>
      <c r="C75" s="181" t="s">
        <v>151</v>
      </c>
      <c r="D75" s="161"/>
      <c r="E75" s="162">
        <v>12.861000000000001</v>
      </c>
      <c r="F75" s="157"/>
      <c r="G75" s="157"/>
      <c r="H75" s="157"/>
      <c r="I75" s="157"/>
      <c r="J75" s="157"/>
      <c r="K75" s="157"/>
      <c r="L75" s="157"/>
      <c r="M75" s="157"/>
      <c r="N75" s="156"/>
      <c r="O75" s="156"/>
      <c r="P75" s="156"/>
      <c r="Q75" s="156"/>
      <c r="R75" s="157"/>
      <c r="S75" s="157"/>
      <c r="T75" s="157"/>
      <c r="U75" s="157"/>
      <c r="V75" s="157"/>
      <c r="W75" s="157"/>
      <c r="X75" s="157"/>
      <c r="Y75" s="147"/>
      <c r="Z75" s="147"/>
      <c r="AA75" s="147"/>
      <c r="AB75" s="147"/>
      <c r="AC75" s="147"/>
      <c r="AD75" s="147"/>
      <c r="AE75" s="147"/>
      <c r="AF75" s="147"/>
      <c r="AG75" s="147" t="s">
        <v>141</v>
      </c>
      <c r="AH75" s="147">
        <v>0</v>
      </c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1" x14ac:dyDescent="0.2">
      <c r="A76" s="154"/>
      <c r="B76" s="155"/>
      <c r="C76" s="181" t="s">
        <v>152</v>
      </c>
      <c r="D76" s="161"/>
      <c r="E76" s="162">
        <v>1.429</v>
      </c>
      <c r="F76" s="157"/>
      <c r="G76" s="157"/>
      <c r="H76" s="157"/>
      <c r="I76" s="157"/>
      <c r="J76" s="157"/>
      <c r="K76" s="157"/>
      <c r="L76" s="157"/>
      <c r="M76" s="157"/>
      <c r="N76" s="156"/>
      <c r="O76" s="156"/>
      <c r="P76" s="156"/>
      <c r="Q76" s="156"/>
      <c r="R76" s="157"/>
      <c r="S76" s="157"/>
      <c r="T76" s="157"/>
      <c r="U76" s="157"/>
      <c r="V76" s="157"/>
      <c r="W76" s="157"/>
      <c r="X76" s="157"/>
      <c r="Y76" s="147"/>
      <c r="Z76" s="147"/>
      <c r="AA76" s="147"/>
      <c r="AB76" s="147"/>
      <c r="AC76" s="147"/>
      <c r="AD76" s="147"/>
      <c r="AE76" s="147"/>
      <c r="AF76" s="147"/>
      <c r="AG76" s="147" t="s">
        <v>141</v>
      </c>
      <c r="AH76" s="147">
        <v>0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1" x14ac:dyDescent="0.2">
      <c r="A77" s="154"/>
      <c r="B77" s="155"/>
      <c r="C77" s="181" t="s">
        <v>153</v>
      </c>
      <c r="D77" s="161"/>
      <c r="E77" s="162">
        <v>24.139500000000002</v>
      </c>
      <c r="F77" s="157"/>
      <c r="G77" s="157"/>
      <c r="H77" s="157"/>
      <c r="I77" s="157"/>
      <c r="J77" s="157"/>
      <c r="K77" s="157"/>
      <c r="L77" s="157"/>
      <c r="M77" s="157"/>
      <c r="N77" s="156"/>
      <c r="O77" s="156"/>
      <c r="P77" s="156"/>
      <c r="Q77" s="156"/>
      <c r="R77" s="157"/>
      <c r="S77" s="157"/>
      <c r="T77" s="157"/>
      <c r="U77" s="157"/>
      <c r="V77" s="157"/>
      <c r="W77" s="157"/>
      <c r="X77" s="157"/>
      <c r="Y77" s="147"/>
      <c r="Z77" s="147"/>
      <c r="AA77" s="147"/>
      <c r="AB77" s="147"/>
      <c r="AC77" s="147"/>
      <c r="AD77" s="147"/>
      <c r="AE77" s="147"/>
      <c r="AF77" s="147"/>
      <c r="AG77" s="147" t="s">
        <v>141</v>
      </c>
      <c r="AH77" s="147">
        <v>0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1" x14ac:dyDescent="0.2">
      <c r="A78" s="154"/>
      <c r="B78" s="155"/>
      <c r="C78" s="181" t="s">
        <v>154</v>
      </c>
      <c r="D78" s="161"/>
      <c r="E78" s="162">
        <v>2.5409999999999999</v>
      </c>
      <c r="F78" s="157"/>
      <c r="G78" s="157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47"/>
      <c r="Z78" s="147"/>
      <c r="AA78" s="147"/>
      <c r="AB78" s="147"/>
      <c r="AC78" s="147"/>
      <c r="AD78" s="147"/>
      <c r="AE78" s="147"/>
      <c r="AF78" s="147"/>
      <c r="AG78" s="147" t="s">
        <v>141</v>
      </c>
      <c r="AH78" s="147">
        <v>0</v>
      </c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1" x14ac:dyDescent="0.2">
      <c r="A79" s="154"/>
      <c r="B79" s="155"/>
      <c r="C79" s="181" t="s">
        <v>155</v>
      </c>
      <c r="D79" s="161"/>
      <c r="E79" s="162">
        <v>2.21</v>
      </c>
      <c r="F79" s="157"/>
      <c r="G79" s="157"/>
      <c r="H79" s="157"/>
      <c r="I79" s="157"/>
      <c r="J79" s="157"/>
      <c r="K79" s="157"/>
      <c r="L79" s="157"/>
      <c r="M79" s="157"/>
      <c r="N79" s="156"/>
      <c r="O79" s="156"/>
      <c r="P79" s="156"/>
      <c r="Q79" s="156"/>
      <c r="R79" s="157"/>
      <c r="S79" s="157"/>
      <c r="T79" s="157"/>
      <c r="U79" s="157"/>
      <c r="V79" s="157"/>
      <c r="W79" s="157"/>
      <c r="X79" s="157"/>
      <c r="Y79" s="147"/>
      <c r="Z79" s="147"/>
      <c r="AA79" s="147"/>
      <c r="AB79" s="147"/>
      <c r="AC79" s="147"/>
      <c r="AD79" s="147"/>
      <c r="AE79" s="147"/>
      <c r="AF79" s="147"/>
      <c r="AG79" s="147" t="s">
        <v>141</v>
      </c>
      <c r="AH79" s="147">
        <v>0</v>
      </c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1" x14ac:dyDescent="0.2">
      <c r="A80" s="154"/>
      <c r="B80" s="155"/>
      <c r="C80" s="181" t="s">
        <v>156</v>
      </c>
      <c r="D80" s="161"/>
      <c r="E80" s="162">
        <v>0.221</v>
      </c>
      <c r="F80" s="157"/>
      <c r="G80" s="157"/>
      <c r="H80" s="157"/>
      <c r="I80" s="157"/>
      <c r="J80" s="157"/>
      <c r="K80" s="157"/>
      <c r="L80" s="157"/>
      <c r="M80" s="157"/>
      <c r="N80" s="156"/>
      <c r="O80" s="156"/>
      <c r="P80" s="156"/>
      <c r="Q80" s="156"/>
      <c r="R80" s="157"/>
      <c r="S80" s="157"/>
      <c r="T80" s="157"/>
      <c r="U80" s="157"/>
      <c r="V80" s="157"/>
      <c r="W80" s="157"/>
      <c r="X80" s="157"/>
      <c r="Y80" s="147"/>
      <c r="Z80" s="147"/>
      <c r="AA80" s="147"/>
      <c r="AB80" s="147"/>
      <c r="AC80" s="147"/>
      <c r="AD80" s="147"/>
      <c r="AE80" s="147"/>
      <c r="AF80" s="147"/>
      <c r="AG80" s="147" t="s">
        <v>141</v>
      </c>
      <c r="AH80" s="147">
        <v>0</v>
      </c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1" x14ac:dyDescent="0.2">
      <c r="A81" s="170">
        <v>5</v>
      </c>
      <c r="B81" s="171" t="s">
        <v>166</v>
      </c>
      <c r="C81" s="180" t="s">
        <v>167</v>
      </c>
      <c r="D81" s="172" t="s">
        <v>168</v>
      </c>
      <c r="E81" s="173">
        <v>1</v>
      </c>
      <c r="F81" s="174"/>
      <c r="G81" s="175">
        <f>ROUND(E81*F81,2)</f>
        <v>0</v>
      </c>
      <c r="H81" s="174"/>
      <c r="I81" s="175">
        <f>ROUND(E81*H81,2)</f>
        <v>0</v>
      </c>
      <c r="J81" s="174"/>
      <c r="K81" s="175">
        <f>ROUND(E81*J81,2)</f>
        <v>0</v>
      </c>
      <c r="L81" s="175">
        <v>21</v>
      </c>
      <c r="M81" s="175">
        <f>G81*(1+L81/100)</f>
        <v>0</v>
      </c>
      <c r="N81" s="173">
        <v>0</v>
      </c>
      <c r="O81" s="173">
        <f>ROUND(E81*N81,2)</f>
        <v>0</v>
      </c>
      <c r="P81" s="173">
        <v>0</v>
      </c>
      <c r="Q81" s="173">
        <f>ROUND(E81*P81,2)</f>
        <v>0</v>
      </c>
      <c r="R81" s="175"/>
      <c r="S81" s="175" t="s">
        <v>160</v>
      </c>
      <c r="T81" s="176" t="s">
        <v>161</v>
      </c>
      <c r="U81" s="157">
        <v>0</v>
      </c>
      <c r="V81" s="157">
        <f>ROUND(E81*U81,2)</f>
        <v>0</v>
      </c>
      <c r="W81" s="157"/>
      <c r="X81" s="157" t="s">
        <v>136</v>
      </c>
      <c r="Y81" s="147"/>
      <c r="Z81" s="147"/>
      <c r="AA81" s="147"/>
      <c r="AB81" s="147"/>
      <c r="AC81" s="147"/>
      <c r="AD81" s="147"/>
      <c r="AE81" s="147"/>
      <c r="AF81" s="147"/>
      <c r="AG81" s="147" t="s">
        <v>137</v>
      </c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ht="22.5" outlineLevel="1" x14ac:dyDescent="0.2">
      <c r="A82" s="154"/>
      <c r="B82" s="155"/>
      <c r="C82" s="242" t="s">
        <v>567</v>
      </c>
      <c r="D82" s="243"/>
      <c r="E82" s="243"/>
      <c r="F82" s="243"/>
      <c r="G82" s="243"/>
      <c r="H82" s="157"/>
      <c r="I82" s="157"/>
      <c r="J82" s="157"/>
      <c r="K82" s="157"/>
      <c r="L82" s="157"/>
      <c r="M82" s="157"/>
      <c r="N82" s="156"/>
      <c r="O82" s="156"/>
      <c r="P82" s="156"/>
      <c r="Q82" s="156"/>
      <c r="R82" s="157"/>
      <c r="S82" s="157"/>
      <c r="T82" s="157"/>
      <c r="U82" s="157"/>
      <c r="V82" s="157"/>
      <c r="W82" s="157"/>
      <c r="X82" s="157"/>
      <c r="Y82" s="147"/>
      <c r="Z82" s="147"/>
      <c r="AA82" s="147"/>
      <c r="AB82" s="147"/>
      <c r="AC82" s="147"/>
      <c r="AD82" s="147"/>
      <c r="AE82" s="147"/>
      <c r="AF82" s="147"/>
      <c r="AG82" s="147" t="s">
        <v>139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77" t="str">
        <f>C82</f>
        <v>Pořízení fotodokumentace a se psaní restaurátorské zprávy..Vyhotovena restaurátorská zpráva, ve které je uvedeno způsob provedení s fotodokumentací a použité materály. Postupy jsou konzultovány se zástupci  NPÚ</v>
      </c>
      <c r="BB82" s="147"/>
      <c r="BC82" s="147"/>
      <c r="BD82" s="147"/>
      <c r="BE82" s="147"/>
      <c r="BF82" s="147"/>
      <c r="BG82" s="147"/>
      <c r="BH82" s="147"/>
    </row>
    <row r="83" spans="1:60" outlineLevel="1" x14ac:dyDescent="0.2">
      <c r="A83" s="170">
        <v>6</v>
      </c>
      <c r="B83" s="171" t="s">
        <v>169</v>
      </c>
      <c r="C83" s="180" t="s">
        <v>170</v>
      </c>
      <c r="D83" s="172" t="s">
        <v>171</v>
      </c>
      <c r="E83" s="173">
        <v>28</v>
      </c>
      <c r="F83" s="174"/>
      <c r="G83" s="175">
        <f>ROUND(E83*F83,2)</f>
        <v>0</v>
      </c>
      <c r="H83" s="174"/>
      <c r="I83" s="175">
        <f>ROUND(E83*H83,2)</f>
        <v>0</v>
      </c>
      <c r="J83" s="174"/>
      <c r="K83" s="175">
        <f>ROUND(E83*J83,2)</f>
        <v>0</v>
      </c>
      <c r="L83" s="175">
        <v>21</v>
      </c>
      <c r="M83" s="175">
        <f>G83*(1+L83/100)</f>
        <v>0</v>
      </c>
      <c r="N83" s="173">
        <v>0</v>
      </c>
      <c r="O83" s="173">
        <f>ROUND(E83*N83,2)</f>
        <v>0</v>
      </c>
      <c r="P83" s="173">
        <v>0</v>
      </c>
      <c r="Q83" s="173">
        <f>ROUND(E83*P83,2)</f>
        <v>0</v>
      </c>
      <c r="R83" s="175"/>
      <c r="S83" s="175" t="s">
        <v>160</v>
      </c>
      <c r="T83" s="176" t="s">
        <v>172</v>
      </c>
      <c r="U83" s="157">
        <v>1</v>
      </c>
      <c r="V83" s="157">
        <f>ROUND(E83*U83,2)</f>
        <v>28</v>
      </c>
      <c r="W83" s="157"/>
      <c r="X83" s="157" t="s">
        <v>136</v>
      </c>
      <c r="Y83" s="147"/>
      <c r="Z83" s="147"/>
      <c r="AA83" s="147"/>
      <c r="AB83" s="147"/>
      <c r="AC83" s="147"/>
      <c r="AD83" s="147"/>
      <c r="AE83" s="147"/>
      <c r="AF83" s="147"/>
      <c r="AG83" s="147" t="s">
        <v>137</v>
      </c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1" x14ac:dyDescent="0.2">
      <c r="A84" s="154"/>
      <c r="B84" s="155"/>
      <c r="C84" s="181" t="s">
        <v>173</v>
      </c>
      <c r="D84" s="161"/>
      <c r="E84" s="162">
        <v>12</v>
      </c>
      <c r="F84" s="157"/>
      <c r="G84" s="157"/>
      <c r="H84" s="157"/>
      <c r="I84" s="157"/>
      <c r="J84" s="157"/>
      <c r="K84" s="157"/>
      <c r="L84" s="157"/>
      <c r="M84" s="157"/>
      <c r="N84" s="156"/>
      <c r="O84" s="156"/>
      <c r="P84" s="156"/>
      <c r="Q84" s="156"/>
      <c r="R84" s="157"/>
      <c r="S84" s="157"/>
      <c r="T84" s="157"/>
      <c r="U84" s="157"/>
      <c r="V84" s="157"/>
      <c r="W84" s="157"/>
      <c r="X84" s="157"/>
      <c r="Y84" s="147"/>
      <c r="Z84" s="147"/>
      <c r="AA84" s="147"/>
      <c r="AB84" s="147"/>
      <c r="AC84" s="147"/>
      <c r="AD84" s="147"/>
      <c r="AE84" s="147"/>
      <c r="AF84" s="147"/>
      <c r="AG84" s="147" t="s">
        <v>141</v>
      </c>
      <c r="AH84" s="147">
        <v>0</v>
      </c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1" x14ac:dyDescent="0.2">
      <c r="A85" s="154"/>
      <c r="B85" s="155"/>
      <c r="C85" s="181" t="s">
        <v>174</v>
      </c>
      <c r="D85" s="161"/>
      <c r="E85" s="162">
        <v>16</v>
      </c>
      <c r="F85" s="157"/>
      <c r="G85" s="157"/>
      <c r="H85" s="157"/>
      <c r="I85" s="157"/>
      <c r="J85" s="157"/>
      <c r="K85" s="157"/>
      <c r="L85" s="157"/>
      <c r="M85" s="157"/>
      <c r="N85" s="156"/>
      <c r="O85" s="156"/>
      <c r="P85" s="156"/>
      <c r="Q85" s="156"/>
      <c r="R85" s="157"/>
      <c r="S85" s="157"/>
      <c r="T85" s="157"/>
      <c r="U85" s="157"/>
      <c r="V85" s="157"/>
      <c r="W85" s="157"/>
      <c r="X85" s="157"/>
      <c r="Y85" s="147"/>
      <c r="Z85" s="147"/>
      <c r="AA85" s="147"/>
      <c r="AB85" s="147"/>
      <c r="AC85" s="147"/>
      <c r="AD85" s="147"/>
      <c r="AE85" s="147"/>
      <c r="AF85" s="147"/>
      <c r="AG85" s="147" t="s">
        <v>141</v>
      </c>
      <c r="AH85" s="147">
        <v>0</v>
      </c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1" x14ac:dyDescent="0.2">
      <c r="A86" s="170">
        <v>7</v>
      </c>
      <c r="B86" s="171" t="s">
        <v>175</v>
      </c>
      <c r="C86" s="180" t="s">
        <v>176</v>
      </c>
      <c r="D86" s="172" t="s">
        <v>168</v>
      </c>
      <c r="E86" s="173">
        <v>1</v>
      </c>
      <c r="F86" s="174"/>
      <c r="G86" s="175">
        <f>ROUND(E86*F86,2)</f>
        <v>0</v>
      </c>
      <c r="H86" s="174"/>
      <c r="I86" s="175">
        <f>ROUND(E86*H86,2)</f>
        <v>0</v>
      </c>
      <c r="J86" s="174"/>
      <c r="K86" s="175">
        <f>ROUND(E86*J86,2)</f>
        <v>0</v>
      </c>
      <c r="L86" s="175">
        <v>21</v>
      </c>
      <c r="M86" s="175">
        <f>G86*(1+L86/100)</f>
        <v>0</v>
      </c>
      <c r="N86" s="173">
        <v>0</v>
      </c>
      <c r="O86" s="173">
        <f>ROUND(E86*N86,2)</f>
        <v>0</v>
      </c>
      <c r="P86" s="173">
        <v>0</v>
      </c>
      <c r="Q86" s="173">
        <f>ROUND(E86*P86,2)</f>
        <v>0</v>
      </c>
      <c r="R86" s="175"/>
      <c r="S86" s="175" t="s">
        <v>160</v>
      </c>
      <c r="T86" s="176" t="s">
        <v>161</v>
      </c>
      <c r="U86" s="157">
        <v>0</v>
      </c>
      <c r="V86" s="157">
        <f>ROUND(E86*U86,2)</f>
        <v>0</v>
      </c>
      <c r="W86" s="157"/>
      <c r="X86" s="157" t="s">
        <v>136</v>
      </c>
      <c r="Y86" s="147"/>
      <c r="Z86" s="147"/>
      <c r="AA86" s="147"/>
      <c r="AB86" s="147"/>
      <c r="AC86" s="147"/>
      <c r="AD86" s="147"/>
      <c r="AE86" s="147"/>
      <c r="AF86" s="147"/>
      <c r="AG86" s="147" t="s">
        <v>137</v>
      </c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1" x14ac:dyDescent="0.2">
      <c r="A87" s="154"/>
      <c r="B87" s="155"/>
      <c r="C87" s="242" t="s">
        <v>177</v>
      </c>
      <c r="D87" s="243"/>
      <c r="E87" s="243"/>
      <c r="F87" s="243"/>
      <c r="G87" s="243"/>
      <c r="H87" s="157"/>
      <c r="I87" s="157"/>
      <c r="J87" s="157"/>
      <c r="K87" s="157"/>
      <c r="L87" s="157"/>
      <c r="M87" s="157"/>
      <c r="N87" s="156"/>
      <c r="O87" s="156"/>
      <c r="P87" s="156"/>
      <c r="Q87" s="156"/>
      <c r="R87" s="157"/>
      <c r="S87" s="157"/>
      <c r="T87" s="157"/>
      <c r="U87" s="157"/>
      <c r="V87" s="157"/>
      <c r="W87" s="157"/>
      <c r="X87" s="157"/>
      <c r="Y87" s="147"/>
      <c r="Z87" s="147"/>
      <c r="AA87" s="147"/>
      <c r="AB87" s="147"/>
      <c r="AC87" s="147"/>
      <c r="AD87" s="147"/>
      <c r="AE87" s="147"/>
      <c r="AF87" s="147"/>
      <c r="AG87" s="147" t="s">
        <v>139</v>
      </c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1" x14ac:dyDescent="0.2">
      <c r="A88" s="154"/>
      <c r="B88" s="155"/>
      <c r="C88" s="182" t="s">
        <v>178</v>
      </c>
      <c r="D88" s="158"/>
      <c r="E88" s="159"/>
      <c r="F88" s="160"/>
      <c r="G88" s="160"/>
      <c r="H88" s="157"/>
      <c r="I88" s="157"/>
      <c r="J88" s="157"/>
      <c r="K88" s="157"/>
      <c r="L88" s="157"/>
      <c r="M88" s="157"/>
      <c r="N88" s="156"/>
      <c r="O88" s="156"/>
      <c r="P88" s="156"/>
      <c r="Q88" s="156"/>
      <c r="R88" s="157"/>
      <c r="S88" s="157"/>
      <c r="T88" s="157"/>
      <c r="U88" s="157"/>
      <c r="V88" s="157"/>
      <c r="W88" s="157"/>
      <c r="X88" s="157"/>
      <c r="Y88" s="147"/>
      <c r="Z88" s="147"/>
      <c r="AA88" s="147"/>
      <c r="AB88" s="147"/>
      <c r="AC88" s="147"/>
      <c r="AD88" s="147"/>
      <c r="AE88" s="147"/>
      <c r="AF88" s="147"/>
      <c r="AG88" s="147" t="s">
        <v>139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1" x14ac:dyDescent="0.2">
      <c r="A89" s="154"/>
      <c r="B89" s="155"/>
      <c r="C89" s="244" t="s">
        <v>138</v>
      </c>
      <c r="D89" s="245"/>
      <c r="E89" s="245"/>
      <c r="F89" s="245"/>
      <c r="G89" s="245"/>
      <c r="H89" s="157"/>
      <c r="I89" s="157"/>
      <c r="J89" s="157"/>
      <c r="K89" s="157"/>
      <c r="L89" s="157"/>
      <c r="M89" s="157"/>
      <c r="N89" s="156"/>
      <c r="O89" s="156"/>
      <c r="P89" s="156"/>
      <c r="Q89" s="156"/>
      <c r="R89" s="157"/>
      <c r="S89" s="157"/>
      <c r="T89" s="157"/>
      <c r="U89" s="157"/>
      <c r="V89" s="157"/>
      <c r="W89" s="157"/>
      <c r="X89" s="157"/>
      <c r="Y89" s="147"/>
      <c r="Z89" s="147"/>
      <c r="AA89" s="147"/>
      <c r="AB89" s="147"/>
      <c r="AC89" s="147"/>
      <c r="AD89" s="147"/>
      <c r="AE89" s="147"/>
      <c r="AF89" s="147"/>
      <c r="AG89" s="147" t="s">
        <v>139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1" x14ac:dyDescent="0.2">
      <c r="A90" s="170">
        <v>8</v>
      </c>
      <c r="B90" s="171" t="s">
        <v>179</v>
      </c>
      <c r="C90" s="180" t="s">
        <v>180</v>
      </c>
      <c r="D90" s="172"/>
      <c r="E90" s="173">
        <v>62.732199999999999</v>
      </c>
      <c r="F90" s="174"/>
      <c r="G90" s="175">
        <f>ROUND(E90*F90,2)</f>
        <v>0</v>
      </c>
      <c r="H90" s="174"/>
      <c r="I90" s="175">
        <f>ROUND(E90*H90,2)</f>
        <v>0</v>
      </c>
      <c r="J90" s="174"/>
      <c r="K90" s="175">
        <f>ROUND(E90*J90,2)</f>
        <v>0</v>
      </c>
      <c r="L90" s="175">
        <v>21</v>
      </c>
      <c r="M90" s="175">
        <f>G90*(1+L90/100)</f>
        <v>0</v>
      </c>
      <c r="N90" s="173">
        <v>0</v>
      </c>
      <c r="O90" s="173">
        <f>ROUND(E90*N90,2)</f>
        <v>0</v>
      </c>
      <c r="P90" s="173">
        <v>0</v>
      </c>
      <c r="Q90" s="173">
        <f>ROUND(E90*P90,2)</f>
        <v>0</v>
      </c>
      <c r="R90" s="175"/>
      <c r="S90" s="175" t="s">
        <v>160</v>
      </c>
      <c r="T90" s="176" t="s">
        <v>161</v>
      </c>
      <c r="U90" s="157">
        <v>0</v>
      </c>
      <c r="V90" s="157">
        <f>ROUND(E90*U90,2)</f>
        <v>0</v>
      </c>
      <c r="W90" s="157"/>
      <c r="X90" s="157" t="s">
        <v>136</v>
      </c>
      <c r="Y90" s="147"/>
      <c r="Z90" s="147"/>
      <c r="AA90" s="147"/>
      <c r="AB90" s="147"/>
      <c r="AC90" s="147"/>
      <c r="AD90" s="147"/>
      <c r="AE90" s="147"/>
      <c r="AF90" s="147"/>
      <c r="AG90" s="147" t="s">
        <v>137</v>
      </c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1" x14ac:dyDescent="0.2">
      <c r="A91" s="154"/>
      <c r="B91" s="155"/>
      <c r="C91" s="242" t="s">
        <v>138</v>
      </c>
      <c r="D91" s="243"/>
      <c r="E91" s="243"/>
      <c r="F91" s="243"/>
      <c r="G91" s="243"/>
      <c r="H91" s="157"/>
      <c r="I91" s="157"/>
      <c r="J91" s="157"/>
      <c r="K91" s="157"/>
      <c r="L91" s="157"/>
      <c r="M91" s="157"/>
      <c r="N91" s="156"/>
      <c r="O91" s="156"/>
      <c r="P91" s="156"/>
      <c r="Q91" s="156"/>
      <c r="R91" s="157"/>
      <c r="S91" s="157"/>
      <c r="T91" s="157"/>
      <c r="U91" s="157"/>
      <c r="V91" s="157"/>
      <c r="W91" s="157"/>
      <c r="X91" s="157"/>
      <c r="Y91" s="147"/>
      <c r="Z91" s="147"/>
      <c r="AA91" s="147"/>
      <c r="AB91" s="147"/>
      <c r="AC91" s="147"/>
      <c r="AD91" s="147"/>
      <c r="AE91" s="147"/>
      <c r="AF91" s="147"/>
      <c r="AG91" s="147" t="s">
        <v>139</v>
      </c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1" x14ac:dyDescent="0.2">
      <c r="A92" s="154"/>
      <c r="B92" s="155"/>
      <c r="C92" s="181" t="s">
        <v>140</v>
      </c>
      <c r="D92" s="161"/>
      <c r="E92" s="162">
        <v>1.4448000000000001</v>
      </c>
      <c r="F92" s="157"/>
      <c r="G92" s="157"/>
      <c r="H92" s="157"/>
      <c r="I92" s="157"/>
      <c r="J92" s="157"/>
      <c r="K92" s="157"/>
      <c r="L92" s="157"/>
      <c r="M92" s="157"/>
      <c r="N92" s="156"/>
      <c r="O92" s="156"/>
      <c r="P92" s="156"/>
      <c r="Q92" s="156"/>
      <c r="R92" s="157"/>
      <c r="S92" s="157"/>
      <c r="T92" s="157"/>
      <c r="U92" s="157"/>
      <c r="V92" s="157"/>
      <c r="W92" s="157"/>
      <c r="X92" s="157"/>
      <c r="Y92" s="147"/>
      <c r="Z92" s="147"/>
      <c r="AA92" s="147"/>
      <c r="AB92" s="147"/>
      <c r="AC92" s="147"/>
      <c r="AD92" s="147"/>
      <c r="AE92" s="147"/>
      <c r="AF92" s="147"/>
      <c r="AG92" s="147" t="s">
        <v>141</v>
      </c>
      <c r="AH92" s="147">
        <v>0</v>
      </c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1" x14ac:dyDescent="0.2">
      <c r="A93" s="154"/>
      <c r="B93" s="155"/>
      <c r="C93" s="181" t="s">
        <v>142</v>
      </c>
      <c r="D93" s="161"/>
      <c r="E93" s="162">
        <v>1.0086999999999999</v>
      </c>
      <c r="F93" s="157"/>
      <c r="G93" s="157"/>
      <c r="H93" s="157"/>
      <c r="I93" s="157"/>
      <c r="J93" s="157"/>
      <c r="K93" s="157"/>
      <c r="L93" s="157"/>
      <c r="M93" s="157"/>
      <c r="N93" s="156"/>
      <c r="O93" s="156"/>
      <c r="P93" s="156"/>
      <c r="Q93" s="156"/>
      <c r="R93" s="157"/>
      <c r="S93" s="157"/>
      <c r="T93" s="157"/>
      <c r="U93" s="157"/>
      <c r="V93" s="157"/>
      <c r="W93" s="157"/>
      <c r="X93" s="157"/>
      <c r="Y93" s="147"/>
      <c r="Z93" s="147"/>
      <c r="AA93" s="147"/>
      <c r="AB93" s="147"/>
      <c r="AC93" s="147"/>
      <c r="AD93" s="147"/>
      <c r="AE93" s="147"/>
      <c r="AF93" s="147"/>
      <c r="AG93" s="147" t="s">
        <v>141</v>
      </c>
      <c r="AH93" s="147">
        <v>0</v>
      </c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1" x14ac:dyDescent="0.2">
      <c r="A94" s="154"/>
      <c r="B94" s="155"/>
      <c r="C94" s="181" t="s">
        <v>143</v>
      </c>
      <c r="D94" s="161"/>
      <c r="E94" s="162">
        <v>1.0296000000000001</v>
      </c>
      <c r="F94" s="157"/>
      <c r="G94" s="157"/>
      <c r="H94" s="157"/>
      <c r="I94" s="157"/>
      <c r="J94" s="157"/>
      <c r="K94" s="157"/>
      <c r="L94" s="157"/>
      <c r="M94" s="157"/>
      <c r="N94" s="156"/>
      <c r="O94" s="156"/>
      <c r="P94" s="156"/>
      <c r="Q94" s="156"/>
      <c r="R94" s="157"/>
      <c r="S94" s="157"/>
      <c r="T94" s="157"/>
      <c r="U94" s="157"/>
      <c r="V94" s="157"/>
      <c r="W94" s="157"/>
      <c r="X94" s="157"/>
      <c r="Y94" s="147"/>
      <c r="Z94" s="147"/>
      <c r="AA94" s="147"/>
      <c r="AB94" s="147"/>
      <c r="AC94" s="147"/>
      <c r="AD94" s="147"/>
      <c r="AE94" s="147"/>
      <c r="AF94" s="147"/>
      <c r="AG94" s="147" t="s">
        <v>141</v>
      </c>
      <c r="AH94" s="147">
        <v>0</v>
      </c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1" x14ac:dyDescent="0.2">
      <c r="A95" s="154"/>
      <c r="B95" s="155"/>
      <c r="C95" s="181" t="s">
        <v>144</v>
      </c>
      <c r="D95" s="161"/>
      <c r="E95" s="162">
        <v>2.0173999999999999</v>
      </c>
      <c r="F95" s="157"/>
      <c r="G95" s="157"/>
      <c r="H95" s="157"/>
      <c r="I95" s="157"/>
      <c r="J95" s="157"/>
      <c r="K95" s="157"/>
      <c r="L95" s="157"/>
      <c r="M95" s="157"/>
      <c r="N95" s="156"/>
      <c r="O95" s="156"/>
      <c r="P95" s="156"/>
      <c r="Q95" s="156"/>
      <c r="R95" s="157"/>
      <c r="S95" s="157"/>
      <c r="T95" s="157"/>
      <c r="U95" s="157"/>
      <c r="V95" s="157"/>
      <c r="W95" s="157"/>
      <c r="X95" s="157"/>
      <c r="Y95" s="147"/>
      <c r="Z95" s="147"/>
      <c r="AA95" s="147"/>
      <c r="AB95" s="147"/>
      <c r="AC95" s="147"/>
      <c r="AD95" s="147"/>
      <c r="AE95" s="147"/>
      <c r="AF95" s="147"/>
      <c r="AG95" s="147" t="s">
        <v>141</v>
      </c>
      <c r="AH95" s="147">
        <v>0</v>
      </c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1" x14ac:dyDescent="0.2">
      <c r="A96" s="154"/>
      <c r="B96" s="155"/>
      <c r="C96" s="181" t="s">
        <v>145</v>
      </c>
      <c r="D96" s="161"/>
      <c r="E96" s="162">
        <v>1.8480000000000001</v>
      </c>
      <c r="F96" s="157"/>
      <c r="G96" s="157"/>
      <c r="H96" s="157"/>
      <c r="I96" s="157"/>
      <c r="J96" s="157"/>
      <c r="K96" s="157"/>
      <c r="L96" s="157"/>
      <c r="M96" s="157"/>
      <c r="N96" s="156"/>
      <c r="O96" s="156"/>
      <c r="P96" s="156"/>
      <c r="Q96" s="156"/>
      <c r="R96" s="157"/>
      <c r="S96" s="157"/>
      <c r="T96" s="157"/>
      <c r="U96" s="157"/>
      <c r="V96" s="157"/>
      <c r="W96" s="157"/>
      <c r="X96" s="157"/>
      <c r="Y96" s="147"/>
      <c r="Z96" s="147"/>
      <c r="AA96" s="147"/>
      <c r="AB96" s="147"/>
      <c r="AC96" s="147"/>
      <c r="AD96" s="147"/>
      <c r="AE96" s="147"/>
      <c r="AF96" s="147"/>
      <c r="AG96" s="147" t="s">
        <v>141</v>
      </c>
      <c r="AH96" s="147">
        <v>0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1" x14ac:dyDescent="0.2">
      <c r="A97" s="154"/>
      <c r="B97" s="155"/>
      <c r="C97" s="181" t="s">
        <v>146</v>
      </c>
      <c r="D97" s="161"/>
      <c r="E97" s="162">
        <v>1.6032</v>
      </c>
      <c r="F97" s="157"/>
      <c r="G97" s="157"/>
      <c r="H97" s="157"/>
      <c r="I97" s="157"/>
      <c r="J97" s="157"/>
      <c r="K97" s="157"/>
      <c r="L97" s="157"/>
      <c r="M97" s="157"/>
      <c r="N97" s="156"/>
      <c r="O97" s="156"/>
      <c r="P97" s="156"/>
      <c r="Q97" s="156"/>
      <c r="R97" s="157"/>
      <c r="S97" s="157"/>
      <c r="T97" s="157"/>
      <c r="U97" s="157"/>
      <c r="V97" s="157"/>
      <c r="W97" s="157"/>
      <c r="X97" s="157"/>
      <c r="Y97" s="147"/>
      <c r="Z97" s="147"/>
      <c r="AA97" s="147"/>
      <c r="AB97" s="147"/>
      <c r="AC97" s="147"/>
      <c r="AD97" s="147"/>
      <c r="AE97" s="147"/>
      <c r="AF97" s="147"/>
      <c r="AG97" s="147" t="s">
        <v>141</v>
      </c>
      <c r="AH97" s="147">
        <v>0</v>
      </c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1" x14ac:dyDescent="0.2">
      <c r="A98" s="154"/>
      <c r="B98" s="155"/>
      <c r="C98" s="181" t="s">
        <v>147</v>
      </c>
      <c r="D98" s="161"/>
      <c r="E98" s="162">
        <v>5.6079999999999997</v>
      </c>
      <c r="F98" s="157"/>
      <c r="G98" s="157"/>
      <c r="H98" s="157"/>
      <c r="I98" s="157"/>
      <c r="J98" s="157"/>
      <c r="K98" s="157"/>
      <c r="L98" s="157"/>
      <c r="M98" s="157"/>
      <c r="N98" s="156"/>
      <c r="O98" s="156"/>
      <c r="P98" s="156"/>
      <c r="Q98" s="156"/>
      <c r="R98" s="157"/>
      <c r="S98" s="157"/>
      <c r="T98" s="157"/>
      <c r="U98" s="157"/>
      <c r="V98" s="157"/>
      <c r="W98" s="157"/>
      <c r="X98" s="157"/>
      <c r="Y98" s="147"/>
      <c r="Z98" s="147"/>
      <c r="AA98" s="147"/>
      <c r="AB98" s="147"/>
      <c r="AC98" s="147"/>
      <c r="AD98" s="147"/>
      <c r="AE98" s="147"/>
      <c r="AF98" s="147"/>
      <c r="AG98" s="147" t="s">
        <v>141</v>
      </c>
      <c r="AH98" s="147">
        <v>0</v>
      </c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1" x14ac:dyDescent="0.2">
      <c r="A99" s="154"/>
      <c r="B99" s="155"/>
      <c r="C99" s="181" t="s">
        <v>148</v>
      </c>
      <c r="D99" s="161"/>
      <c r="E99" s="162">
        <v>0.70099999999999996</v>
      </c>
      <c r="F99" s="157"/>
      <c r="G99" s="157"/>
      <c r="H99" s="157"/>
      <c r="I99" s="157"/>
      <c r="J99" s="157"/>
      <c r="K99" s="157"/>
      <c r="L99" s="157"/>
      <c r="M99" s="157"/>
      <c r="N99" s="156"/>
      <c r="O99" s="156"/>
      <c r="P99" s="156"/>
      <c r="Q99" s="156"/>
      <c r="R99" s="157"/>
      <c r="S99" s="157"/>
      <c r="T99" s="157"/>
      <c r="U99" s="157"/>
      <c r="V99" s="157"/>
      <c r="W99" s="157"/>
      <c r="X99" s="157"/>
      <c r="Y99" s="147"/>
      <c r="Z99" s="147"/>
      <c r="AA99" s="147"/>
      <c r="AB99" s="147"/>
      <c r="AC99" s="147"/>
      <c r="AD99" s="147"/>
      <c r="AE99" s="147"/>
      <c r="AF99" s="147"/>
      <c r="AG99" s="147" t="s">
        <v>141</v>
      </c>
      <c r="AH99" s="147">
        <v>0</v>
      </c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1" x14ac:dyDescent="0.2">
      <c r="A100" s="154"/>
      <c r="B100" s="155"/>
      <c r="C100" s="181" t="s">
        <v>149</v>
      </c>
      <c r="D100" s="161"/>
      <c r="E100" s="162">
        <v>3.6629999999999998</v>
      </c>
      <c r="F100" s="157"/>
      <c r="G100" s="157"/>
      <c r="H100" s="157"/>
      <c r="I100" s="157"/>
      <c r="J100" s="157"/>
      <c r="K100" s="157"/>
      <c r="L100" s="157"/>
      <c r="M100" s="157"/>
      <c r="N100" s="156"/>
      <c r="O100" s="156"/>
      <c r="P100" s="156"/>
      <c r="Q100" s="156"/>
      <c r="R100" s="157"/>
      <c r="S100" s="157"/>
      <c r="T100" s="157"/>
      <c r="U100" s="157"/>
      <c r="V100" s="157"/>
      <c r="W100" s="157"/>
      <c r="X100" s="157"/>
      <c r="Y100" s="147"/>
      <c r="Z100" s="147"/>
      <c r="AA100" s="147"/>
      <c r="AB100" s="147"/>
      <c r="AC100" s="147"/>
      <c r="AD100" s="147"/>
      <c r="AE100" s="147"/>
      <c r="AF100" s="147"/>
      <c r="AG100" s="147" t="s">
        <v>141</v>
      </c>
      <c r="AH100" s="147">
        <v>0</v>
      </c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1" x14ac:dyDescent="0.2">
      <c r="A101" s="154"/>
      <c r="B101" s="155"/>
      <c r="C101" s="181" t="s">
        <v>150</v>
      </c>
      <c r="D101" s="161"/>
      <c r="E101" s="162">
        <v>0.40699999999999997</v>
      </c>
      <c r="F101" s="157"/>
      <c r="G101" s="157"/>
      <c r="H101" s="157"/>
      <c r="I101" s="157"/>
      <c r="J101" s="157"/>
      <c r="K101" s="157"/>
      <c r="L101" s="157"/>
      <c r="M101" s="157"/>
      <c r="N101" s="156"/>
      <c r="O101" s="156"/>
      <c r="P101" s="156"/>
      <c r="Q101" s="156"/>
      <c r="R101" s="157"/>
      <c r="S101" s="157"/>
      <c r="T101" s="157"/>
      <c r="U101" s="157"/>
      <c r="V101" s="157"/>
      <c r="W101" s="157"/>
      <c r="X101" s="157"/>
      <c r="Y101" s="147"/>
      <c r="Z101" s="147"/>
      <c r="AA101" s="147"/>
      <c r="AB101" s="147"/>
      <c r="AC101" s="147"/>
      <c r="AD101" s="147"/>
      <c r="AE101" s="147"/>
      <c r="AF101" s="147"/>
      <c r="AG101" s="147" t="s">
        <v>141</v>
      </c>
      <c r="AH101" s="147">
        <v>0</v>
      </c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1" x14ac:dyDescent="0.2">
      <c r="A102" s="154"/>
      <c r="B102" s="155"/>
      <c r="C102" s="181" t="s">
        <v>151</v>
      </c>
      <c r="D102" s="161"/>
      <c r="E102" s="162">
        <v>12.861000000000001</v>
      </c>
      <c r="F102" s="157"/>
      <c r="G102" s="157"/>
      <c r="H102" s="157"/>
      <c r="I102" s="157"/>
      <c r="J102" s="157"/>
      <c r="K102" s="157"/>
      <c r="L102" s="157"/>
      <c r="M102" s="157"/>
      <c r="N102" s="156"/>
      <c r="O102" s="156"/>
      <c r="P102" s="156"/>
      <c r="Q102" s="156"/>
      <c r="R102" s="157"/>
      <c r="S102" s="157"/>
      <c r="T102" s="157"/>
      <c r="U102" s="157"/>
      <c r="V102" s="157"/>
      <c r="W102" s="157"/>
      <c r="X102" s="157"/>
      <c r="Y102" s="147"/>
      <c r="Z102" s="147"/>
      <c r="AA102" s="147"/>
      <c r="AB102" s="147"/>
      <c r="AC102" s="147"/>
      <c r="AD102" s="147"/>
      <c r="AE102" s="147"/>
      <c r="AF102" s="147"/>
      <c r="AG102" s="147" t="s">
        <v>141</v>
      </c>
      <c r="AH102" s="147">
        <v>0</v>
      </c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1" x14ac:dyDescent="0.2">
      <c r="A103" s="154"/>
      <c r="B103" s="155"/>
      <c r="C103" s="181" t="s">
        <v>152</v>
      </c>
      <c r="D103" s="161"/>
      <c r="E103" s="162">
        <v>1.429</v>
      </c>
      <c r="F103" s="157"/>
      <c r="G103" s="157"/>
      <c r="H103" s="157"/>
      <c r="I103" s="157"/>
      <c r="J103" s="157"/>
      <c r="K103" s="157"/>
      <c r="L103" s="157"/>
      <c r="M103" s="157"/>
      <c r="N103" s="156"/>
      <c r="O103" s="156"/>
      <c r="P103" s="156"/>
      <c r="Q103" s="156"/>
      <c r="R103" s="157"/>
      <c r="S103" s="157"/>
      <c r="T103" s="157"/>
      <c r="U103" s="157"/>
      <c r="V103" s="157"/>
      <c r="W103" s="157"/>
      <c r="X103" s="157"/>
      <c r="Y103" s="147"/>
      <c r="Z103" s="147"/>
      <c r="AA103" s="147"/>
      <c r="AB103" s="147"/>
      <c r="AC103" s="147"/>
      <c r="AD103" s="147"/>
      <c r="AE103" s="147"/>
      <c r="AF103" s="147"/>
      <c r="AG103" s="147" t="s">
        <v>141</v>
      </c>
      <c r="AH103" s="147">
        <v>0</v>
      </c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1" x14ac:dyDescent="0.2">
      <c r="A104" s="154"/>
      <c r="B104" s="155"/>
      <c r="C104" s="181" t="s">
        <v>153</v>
      </c>
      <c r="D104" s="161"/>
      <c r="E104" s="162">
        <v>24.139500000000002</v>
      </c>
      <c r="F104" s="157"/>
      <c r="G104" s="157"/>
      <c r="H104" s="157"/>
      <c r="I104" s="157"/>
      <c r="J104" s="157"/>
      <c r="K104" s="157"/>
      <c r="L104" s="157"/>
      <c r="M104" s="157"/>
      <c r="N104" s="156"/>
      <c r="O104" s="156"/>
      <c r="P104" s="156"/>
      <c r="Q104" s="156"/>
      <c r="R104" s="157"/>
      <c r="S104" s="157"/>
      <c r="T104" s="157"/>
      <c r="U104" s="157"/>
      <c r="V104" s="157"/>
      <c r="W104" s="157"/>
      <c r="X104" s="157"/>
      <c r="Y104" s="147"/>
      <c r="Z104" s="147"/>
      <c r="AA104" s="147"/>
      <c r="AB104" s="147"/>
      <c r="AC104" s="147"/>
      <c r="AD104" s="147"/>
      <c r="AE104" s="147"/>
      <c r="AF104" s="147"/>
      <c r="AG104" s="147" t="s">
        <v>141</v>
      </c>
      <c r="AH104" s="147">
        <v>0</v>
      </c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1" x14ac:dyDescent="0.2">
      <c r="A105" s="154"/>
      <c r="B105" s="155"/>
      <c r="C105" s="181" t="s">
        <v>154</v>
      </c>
      <c r="D105" s="161"/>
      <c r="E105" s="162">
        <v>2.5409999999999999</v>
      </c>
      <c r="F105" s="157"/>
      <c r="G105" s="157"/>
      <c r="H105" s="157"/>
      <c r="I105" s="157"/>
      <c r="J105" s="157"/>
      <c r="K105" s="157"/>
      <c r="L105" s="157"/>
      <c r="M105" s="157"/>
      <c r="N105" s="156"/>
      <c r="O105" s="156"/>
      <c r="P105" s="156"/>
      <c r="Q105" s="156"/>
      <c r="R105" s="157"/>
      <c r="S105" s="157"/>
      <c r="T105" s="157"/>
      <c r="U105" s="157"/>
      <c r="V105" s="157"/>
      <c r="W105" s="157"/>
      <c r="X105" s="157"/>
      <c r="Y105" s="147"/>
      <c r="Z105" s="147"/>
      <c r="AA105" s="147"/>
      <c r="AB105" s="147"/>
      <c r="AC105" s="147"/>
      <c r="AD105" s="147"/>
      <c r="AE105" s="147"/>
      <c r="AF105" s="147"/>
      <c r="AG105" s="147" t="s">
        <v>141</v>
      </c>
      <c r="AH105" s="147">
        <v>0</v>
      </c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1" x14ac:dyDescent="0.2">
      <c r="A106" s="154"/>
      <c r="B106" s="155"/>
      <c r="C106" s="181" t="s">
        <v>155</v>
      </c>
      <c r="D106" s="161"/>
      <c r="E106" s="162">
        <v>2.21</v>
      </c>
      <c r="F106" s="157"/>
      <c r="G106" s="157"/>
      <c r="H106" s="157"/>
      <c r="I106" s="157"/>
      <c r="J106" s="157"/>
      <c r="K106" s="157"/>
      <c r="L106" s="157"/>
      <c r="M106" s="157"/>
      <c r="N106" s="156"/>
      <c r="O106" s="156"/>
      <c r="P106" s="156"/>
      <c r="Q106" s="156"/>
      <c r="R106" s="157"/>
      <c r="S106" s="157"/>
      <c r="T106" s="157"/>
      <c r="U106" s="157"/>
      <c r="V106" s="157"/>
      <c r="W106" s="157"/>
      <c r="X106" s="157"/>
      <c r="Y106" s="147"/>
      <c r="Z106" s="147"/>
      <c r="AA106" s="147"/>
      <c r="AB106" s="147"/>
      <c r="AC106" s="147"/>
      <c r="AD106" s="147"/>
      <c r="AE106" s="147"/>
      <c r="AF106" s="147"/>
      <c r="AG106" s="147" t="s">
        <v>141</v>
      </c>
      <c r="AH106" s="147">
        <v>0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1" x14ac:dyDescent="0.2">
      <c r="A107" s="154"/>
      <c r="B107" s="155"/>
      <c r="C107" s="181" t="s">
        <v>156</v>
      </c>
      <c r="D107" s="161"/>
      <c r="E107" s="162">
        <v>0.221</v>
      </c>
      <c r="F107" s="157"/>
      <c r="G107" s="157"/>
      <c r="H107" s="157"/>
      <c r="I107" s="157"/>
      <c r="J107" s="157"/>
      <c r="K107" s="157"/>
      <c r="L107" s="157"/>
      <c r="M107" s="157"/>
      <c r="N107" s="156"/>
      <c r="O107" s="156"/>
      <c r="P107" s="156"/>
      <c r="Q107" s="156"/>
      <c r="R107" s="157"/>
      <c r="S107" s="157"/>
      <c r="T107" s="157"/>
      <c r="U107" s="157"/>
      <c r="V107" s="157"/>
      <c r="W107" s="157"/>
      <c r="X107" s="157"/>
      <c r="Y107" s="147"/>
      <c r="Z107" s="147"/>
      <c r="AA107" s="147"/>
      <c r="AB107" s="147"/>
      <c r="AC107" s="147"/>
      <c r="AD107" s="147"/>
      <c r="AE107" s="147"/>
      <c r="AF107" s="147"/>
      <c r="AG107" s="147" t="s">
        <v>141</v>
      </c>
      <c r="AH107" s="147">
        <v>0</v>
      </c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ht="22.5" outlineLevel="1" x14ac:dyDescent="0.2">
      <c r="A108" s="170">
        <v>9</v>
      </c>
      <c r="B108" s="171" t="s">
        <v>181</v>
      </c>
      <c r="C108" s="180" t="s">
        <v>182</v>
      </c>
      <c r="D108" s="172" t="s">
        <v>159</v>
      </c>
      <c r="E108" s="173">
        <v>62.732199999999999</v>
      </c>
      <c r="F108" s="174"/>
      <c r="G108" s="175">
        <f>ROUND(E108*F108,2)</f>
        <v>0</v>
      </c>
      <c r="H108" s="174"/>
      <c r="I108" s="175">
        <f>ROUND(E108*H108,2)</f>
        <v>0</v>
      </c>
      <c r="J108" s="174"/>
      <c r="K108" s="175">
        <f>ROUND(E108*J108,2)</f>
        <v>0</v>
      </c>
      <c r="L108" s="175">
        <v>21</v>
      </c>
      <c r="M108" s="175">
        <f>G108*(1+L108/100)</f>
        <v>0</v>
      </c>
      <c r="N108" s="173">
        <v>0</v>
      </c>
      <c r="O108" s="173">
        <f>ROUND(E108*N108,2)</f>
        <v>0</v>
      </c>
      <c r="P108" s="173">
        <v>0</v>
      </c>
      <c r="Q108" s="173">
        <f>ROUND(E108*P108,2)</f>
        <v>0</v>
      </c>
      <c r="R108" s="175"/>
      <c r="S108" s="175" t="s">
        <v>160</v>
      </c>
      <c r="T108" s="176" t="s">
        <v>161</v>
      </c>
      <c r="U108" s="157">
        <v>0</v>
      </c>
      <c r="V108" s="157">
        <f>ROUND(E108*U108,2)</f>
        <v>0</v>
      </c>
      <c r="W108" s="157"/>
      <c r="X108" s="157" t="s">
        <v>136</v>
      </c>
      <c r="Y108" s="147"/>
      <c r="Z108" s="147"/>
      <c r="AA108" s="147"/>
      <c r="AB108" s="147"/>
      <c r="AC108" s="147"/>
      <c r="AD108" s="147"/>
      <c r="AE108" s="147"/>
      <c r="AF108" s="147"/>
      <c r="AG108" s="147" t="s">
        <v>137</v>
      </c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1" x14ac:dyDescent="0.2">
      <c r="A109" s="154"/>
      <c r="B109" s="155"/>
      <c r="C109" s="242" t="s">
        <v>138</v>
      </c>
      <c r="D109" s="243"/>
      <c r="E109" s="243"/>
      <c r="F109" s="243"/>
      <c r="G109" s="243"/>
      <c r="H109" s="157"/>
      <c r="I109" s="157"/>
      <c r="J109" s="157"/>
      <c r="K109" s="157"/>
      <c r="L109" s="157"/>
      <c r="M109" s="157"/>
      <c r="N109" s="156"/>
      <c r="O109" s="156"/>
      <c r="P109" s="156"/>
      <c r="Q109" s="156"/>
      <c r="R109" s="157"/>
      <c r="S109" s="157"/>
      <c r="T109" s="157"/>
      <c r="U109" s="157"/>
      <c r="V109" s="157"/>
      <c r="W109" s="157"/>
      <c r="X109" s="157"/>
      <c r="Y109" s="147"/>
      <c r="Z109" s="147"/>
      <c r="AA109" s="147"/>
      <c r="AB109" s="147"/>
      <c r="AC109" s="147"/>
      <c r="AD109" s="147"/>
      <c r="AE109" s="147"/>
      <c r="AF109" s="147"/>
      <c r="AG109" s="147" t="s">
        <v>139</v>
      </c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1" x14ac:dyDescent="0.2">
      <c r="A110" s="154"/>
      <c r="B110" s="155"/>
      <c r="C110" s="181" t="s">
        <v>140</v>
      </c>
      <c r="D110" s="161"/>
      <c r="E110" s="162">
        <v>1.4448000000000001</v>
      </c>
      <c r="F110" s="157"/>
      <c r="G110" s="157"/>
      <c r="H110" s="157"/>
      <c r="I110" s="157"/>
      <c r="J110" s="157"/>
      <c r="K110" s="157"/>
      <c r="L110" s="157"/>
      <c r="M110" s="157"/>
      <c r="N110" s="156"/>
      <c r="O110" s="156"/>
      <c r="P110" s="156"/>
      <c r="Q110" s="156"/>
      <c r="R110" s="157"/>
      <c r="S110" s="157"/>
      <c r="T110" s="157"/>
      <c r="U110" s="157"/>
      <c r="V110" s="157"/>
      <c r="W110" s="157"/>
      <c r="X110" s="157"/>
      <c r="Y110" s="147"/>
      <c r="Z110" s="147"/>
      <c r="AA110" s="147"/>
      <c r="AB110" s="147"/>
      <c r="AC110" s="147"/>
      <c r="AD110" s="147"/>
      <c r="AE110" s="147"/>
      <c r="AF110" s="147"/>
      <c r="AG110" s="147" t="s">
        <v>141</v>
      </c>
      <c r="AH110" s="147">
        <v>0</v>
      </c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1" x14ac:dyDescent="0.2">
      <c r="A111" s="154"/>
      <c r="B111" s="155"/>
      <c r="C111" s="181" t="s">
        <v>142</v>
      </c>
      <c r="D111" s="161"/>
      <c r="E111" s="162">
        <v>1.0086999999999999</v>
      </c>
      <c r="F111" s="157"/>
      <c r="G111" s="157"/>
      <c r="H111" s="157"/>
      <c r="I111" s="157"/>
      <c r="J111" s="157"/>
      <c r="K111" s="157"/>
      <c r="L111" s="157"/>
      <c r="M111" s="157"/>
      <c r="N111" s="156"/>
      <c r="O111" s="156"/>
      <c r="P111" s="156"/>
      <c r="Q111" s="156"/>
      <c r="R111" s="157"/>
      <c r="S111" s="157"/>
      <c r="T111" s="157"/>
      <c r="U111" s="157"/>
      <c r="V111" s="157"/>
      <c r="W111" s="157"/>
      <c r="X111" s="157"/>
      <c r="Y111" s="147"/>
      <c r="Z111" s="147"/>
      <c r="AA111" s="147"/>
      <c r="AB111" s="147"/>
      <c r="AC111" s="147"/>
      <c r="AD111" s="147"/>
      <c r="AE111" s="147"/>
      <c r="AF111" s="147"/>
      <c r="AG111" s="147" t="s">
        <v>141</v>
      </c>
      <c r="AH111" s="147">
        <v>0</v>
      </c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1" x14ac:dyDescent="0.2">
      <c r="A112" s="154"/>
      <c r="B112" s="155"/>
      <c r="C112" s="181" t="s">
        <v>143</v>
      </c>
      <c r="D112" s="161"/>
      <c r="E112" s="162">
        <v>1.0296000000000001</v>
      </c>
      <c r="F112" s="157"/>
      <c r="G112" s="157"/>
      <c r="H112" s="157"/>
      <c r="I112" s="157"/>
      <c r="J112" s="157"/>
      <c r="K112" s="157"/>
      <c r="L112" s="157"/>
      <c r="M112" s="157"/>
      <c r="N112" s="156"/>
      <c r="O112" s="156"/>
      <c r="P112" s="156"/>
      <c r="Q112" s="156"/>
      <c r="R112" s="157"/>
      <c r="S112" s="157"/>
      <c r="T112" s="157"/>
      <c r="U112" s="157"/>
      <c r="V112" s="157"/>
      <c r="W112" s="157"/>
      <c r="X112" s="157"/>
      <c r="Y112" s="147"/>
      <c r="Z112" s="147"/>
      <c r="AA112" s="147"/>
      <c r="AB112" s="147"/>
      <c r="AC112" s="147"/>
      <c r="AD112" s="147"/>
      <c r="AE112" s="147"/>
      <c r="AF112" s="147"/>
      <c r="AG112" s="147" t="s">
        <v>141</v>
      </c>
      <c r="AH112" s="147">
        <v>0</v>
      </c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1" x14ac:dyDescent="0.2">
      <c r="A113" s="154"/>
      <c r="B113" s="155"/>
      <c r="C113" s="181" t="s">
        <v>144</v>
      </c>
      <c r="D113" s="161"/>
      <c r="E113" s="162">
        <v>2.0173999999999999</v>
      </c>
      <c r="F113" s="157"/>
      <c r="G113" s="157"/>
      <c r="H113" s="157"/>
      <c r="I113" s="157"/>
      <c r="J113" s="157"/>
      <c r="K113" s="157"/>
      <c r="L113" s="157"/>
      <c r="M113" s="157"/>
      <c r="N113" s="156"/>
      <c r="O113" s="156"/>
      <c r="P113" s="156"/>
      <c r="Q113" s="156"/>
      <c r="R113" s="157"/>
      <c r="S113" s="157"/>
      <c r="T113" s="157"/>
      <c r="U113" s="157"/>
      <c r="V113" s="157"/>
      <c r="W113" s="157"/>
      <c r="X113" s="157"/>
      <c r="Y113" s="147"/>
      <c r="Z113" s="147"/>
      <c r="AA113" s="147"/>
      <c r="AB113" s="147"/>
      <c r="AC113" s="147"/>
      <c r="AD113" s="147"/>
      <c r="AE113" s="147"/>
      <c r="AF113" s="147"/>
      <c r="AG113" s="147" t="s">
        <v>141</v>
      </c>
      <c r="AH113" s="147">
        <v>0</v>
      </c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1" x14ac:dyDescent="0.2">
      <c r="A114" s="154"/>
      <c r="B114" s="155"/>
      <c r="C114" s="181" t="s">
        <v>145</v>
      </c>
      <c r="D114" s="161"/>
      <c r="E114" s="162">
        <v>1.8480000000000001</v>
      </c>
      <c r="F114" s="157"/>
      <c r="G114" s="157"/>
      <c r="H114" s="157"/>
      <c r="I114" s="157"/>
      <c r="J114" s="157"/>
      <c r="K114" s="157"/>
      <c r="L114" s="157"/>
      <c r="M114" s="157"/>
      <c r="N114" s="156"/>
      <c r="O114" s="156"/>
      <c r="P114" s="156"/>
      <c r="Q114" s="156"/>
      <c r="R114" s="157"/>
      <c r="S114" s="157"/>
      <c r="T114" s="157"/>
      <c r="U114" s="157"/>
      <c r="V114" s="157"/>
      <c r="W114" s="157"/>
      <c r="X114" s="157"/>
      <c r="Y114" s="147"/>
      <c r="Z114" s="147"/>
      <c r="AA114" s="147"/>
      <c r="AB114" s="147"/>
      <c r="AC114" s="147"/>
      <c r="AD114" s="147"/>
      <c r="AE114" s="147"/>
      <c r="AF114" s="147"/>
      <c r="AG114" s="147" t="s">
        <v>141</v>
      </c>
      <c r="AH114" s="147">
        <v>0</v>
      </c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1" x14ac:dyDescent="0.2">
      <c r="A115" s="154"/>
      <c r="B115" s="155"/>
      <c r="C115" s="181" t="s">
        <v>146</v>
      </c>
      <c r="D115" s="161"/>
      <c r="E115" s="162">
        <v>1.6032</v>
      </c>
      <c r="F115" s="157"/>
      <c r="G115" s="157"/>
      <c r="H115" s="157"/>
      <c r="I115" s="157"/>
      <c r="J115" s="157"/>
      <c r="K115" s="157"/>
      <c r="L115" s="157"/>
      <c r="M115" s="157"/>
      <c r="N115" s="156"/>
      <c r="O115" s="156"/>
      <c r="P115" s="156"/>
      <c r="Q115" s="156"/>
      <c r="R115" s="157"/>
      <c r="S115" s="157"/>
      <c r="T115" s="157"/>
      <c r="U115" s="157"/>
      <c r="V115" s="157"/>
      <c r="W115" s="157"/>
      <c r="X115" s="157"/>
      <c r="Y115" s="147"/>
      <c r="Z115" s="147"/>
      <c r="AA115" s="147"/>
      <c r="AB115" s="147"/>
      <c r="AC115" s="147"/>
      <c r="AD115" s="147"/>
      <c r="AE115" s="147"/>
      <c r="AF115" s="147"/>
      <c r="AG115" s="147" t="s">
        <v>141</v>
      </c>
      <c r="AH115" s="147">
        <v>0</v>
      </c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1" x14ac:dyDescent="0.2">
      <c r="A116" s="154"/>
      <c r="B116" s="155"/>
      <c r="C116" s="181" t="s">
        <v>147</v>
      </c>
      <c r="D116" s="161"/>
      <c r="E116" s="162">
        <v>5.6079999999999997</v>
      </c>
      <c r="F116" s="157"/>
      <c r="G116" s="157"/>
      <c r="H116" s="157"/>
      <c r="I116" s="157"/>
      <c r="J116" s="157"/>
      <c r="K116" s="157"/>
      <c r="L116" s="157"/>
      <c r="M116" s="157"/>
      <c r="N116" s="156"/>
      <c r="O116" s="156"/>
      <c r="P116" s="156"/>
      <c r="Q116" s="156"/>
      <c r="R116" s="157"/>
      <c r="S116" s="157"/>
      <c r="T116" s="157"/>
      <c r="U116" s="157"/>
      <c r="V116" s="157"/>
      <c r="W116" s="157"/>
      <c r="X116" s="157"/>
      <c r="Y116" s="147"/>
      <c r="Z116" s="147"/>
      <c r="AA116" s="147"/>
      <c r="AB116" s="147"/>
      <c r="AC116" s="147"/>
      <c r="AD116" s="147"/>
      <c r="AE116" s="147"/>
      <c r="AF116" s="147"/>
      <c r="AG116" s="147" t="s">
        <v>141</v>
      </c>
      <c r="AH116" s="147">
        <v>0</v>
      </c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1" x14ac:dyDescent="0.2">
      <c r="A117" s="154"/>
      <c r="B117" s="155"/>
      <c r="C117" s="181" t="s">
        <v>148</v>
      </c>
      <c r="D117" s="161"/>
      <c r="E117" s="162">
        <v>0.70099999999999996</v>
      </c>
      <c r="F117" s="157"/>
      <c r="G117" s="157"/>
      <c r="H117" s="157"/>
      <c r="I117" s="157"/>
      <c r="J117" s="157"/>
      <c r="K117" s="157"/>
      <c r="L117" s="157"/>
      <c r="M117" s="157"/>
      <c r="N117" s="156"/>
      <c r="O117" s="156"/>
      <c r="P117" s="156"/>
      <c r="Q117" s="156"/>
      <c r="R117" s="157"/>
      <c r="S117" s="157"/>
      <c r="T117" s="157"/>
      <c r="U117" s="157"/>
      <c r="V117" s="157"/>
      <c r="W117" s="157"/>
      <c r="X117" s="157"/>
      <c r="Y117" s="147"/>
      <c r="Z117" s="147"/>
      <c r="AA117" s="147"/>
      <c r="AB117" s="147"/>
      <c r="AC117" s="147"/>
      <c r="AD117" s="147"/>
      <c r="AE117" s="147"/>
      <c r="AF117" s="147"/>
      <c r="AG117" s="147" t="s">
        <v>141</v>
      </c>
      <c r="AH117" s="147">
        <v>0</v>
      </c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1" x14ac:dyDescent="0.2">
      <c r="A118" s="154"/>
      <c r="B118" s="155"/>
      <c r="C118" s="181" t="s">
        <v>149</v>
      </c>
      <c r="D118" s="161"/>
      <c r="E118" s="162">
        <v>3.6629999999999998</v>
      </c>
      <c r="F118" s="157"/>
      <c r="G118" s="157"/>
      <c r="H118" s="157"/>
      <c r="I118" s="157"/>
      <c r="J118" s="157"/>
      <c r="K118" s="157"/>
      <c r="L118" s="157"/>
      <c r="M118" s="157"/>
      <c r="N118" s="156"/>
      <c r="O118" s="156"/>
      <c r="P118" s="156"/>
      <c r="Q118" s="156"/>
      <c r="R118" s="157"/>
      <c r="S118" s="157"/>
      <c r="T118" s="157"/>
      <c r="U118" s="157"/>
      <c r="V118" s="157"/>
      <c r="W118" s="157"/>
      <c r="X118" s="157"/>
      <c r="Y118" s="147"/>
      <c r="Z118" s="147"/>
      <c r="AA118" s="147"/>
      <c r="AB118" s="147"/>
      <c r="AC118" s="147"/>
      <c r="AD118" s="147"/>
      <c r="AE118" s="147"/>
      <c r="AF118" s="147"/>
      <c r="AG118" s="147" t="s">
        <v>141</v>
      </c>
      <c r="AH118" s="147">
        <v>0</v>
      </c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1" x14ac:dyDescent="0.2">
      <c r="A119" s="154"/>
      <c r="B119" s="155"/>
      <c r="C119" s="181" t="s">
        <v>150</v>
      </c>
      <c r="D119" s="161"/>
      <c r="E119" s="162">
        <v>0.40699999999999997</v>
      </c>
      <c r="F119" s="157"/>
      <c r="G119" s="157"/>
      <c r="H119" s="157"/>
      <c r="I119" s="157"/>
      <c r="J119" s="157"/>
      <c r="K119" s="157"/>
      <c r="L119" s="157"/>
      <c r="M119" s="157"/>
      <c r="N119" s="156"/>
      <c r="O119" s="156"/>
      <c r="P119" s="156"/>
      <c r="Q119" s="156"/>
      <c r="R119" s="157"/>
      <c r="S119" s="157"/>
      <c r="T119" s="157"/>
      <c r="U119" s="157"/>
      <c r="V119" s="157"/>
      <c r="W119" s="157"/>
      <c r="X119" s="157"/>
      <c r="Y119" s="147"/>
      <c r="Z119" s="147"/>
      <c r="AA119" s="147"/>
      <c r="AB119" s="147"/>
      <c r="AC119" s="147"/>
      <c r="AD119" s="147"/>
      <c r="AE119" s="147"/>
      <c r="AF119" s="147"/>
      <c r="AG119" s="147" t="s">
        <v>141</v>
      </c>
      <c r="AH119" s="147">
        <v>0</v>
      </c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1" x14ac:dyDescent="0.2">
      <c r="A120" s="154"/>
      <c r="B120" s="155"/>
      <c r="C120" s="181" t="s">
        <v>151</v>
      </c>
      <c r="D120" s="161"/>
      <c r="E120" s="162">
        <v>12.861000000000001</v>
      </c>
      <c r="F120" s="157"/>
      <c r="G120" s="157"/>
      <c r="H120" s="157"/>
      <c r="I120" s="157"/>
      <c r="J120" s="157"/>
      <c r="K120" s="157"/>
      <c r="L120" s="157"/>
      <c r="M120" s="157"/>
      <c r="N120" s="156"/>
      <c r="O120" s="156"/>
      <c r="P120" s="156"/>
      <c r="Q120" s="156"/>
      <c r="R120" s="157"/>
      <c r="S120" s="157"/>
      <c r="T120" s="157"/>
      <c r="U120" s="157"/>
      <c r="V120" s="157"/>
      <c r="W120" s="157"/>
      <c r="X120" s="157"/>
      <c r="Y120" s="147"/>
      <c r="Z120" s="147"/>
      <c r="AA120" s="147"/>
      <c r="AB120" s="147"/>
      <c r="AC120" s="147"/>
      <c r="AD120" s="147"/>
      <c r="AE120" s="147"/>
      <c r="AF120" s="147"/>
      <c r="AG120" s="147" t="s">
        <v>141</v>
      </c>
      <c r="AH120" s="147">
        <v>0</v>
      </c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1" x14ac:dyDescent="0.2">
      <c r="A121" s="154"/>
      <c r="B121" s="155"/>
      <c r="C121" s="181" t="s">
        <v>152</v>
      </c>
      <c r="D121" s="161"/>
      <c r="E121" s="162">
        <v>1.429</v>
      </c>
      <c r="F121" s="157"/>
      <c r="G121" s="157"/>
      <c r="H121" s="157"/>
      <c r="I121" s="157"/>
      <c r="J121" s="157"/>
      <c r="K121" s="157"/>
      <c r="L121" s="157"/>
      <c r="M121" s="157"/>
      <c r="N121" s="156"/>
      <c r="O121" s="156"/>
      <c r="P121" s="156"/>
      <c r="Q121" s="156"/>
      <c r="R121" s="157"/>
      <c r="S121" s="157"/>
      <c r="T121" s="157"/>
      <c r="U121" s="157"/>
      <c r="V121" s="157"/>
      <c r="W121" s="157"/>
      <c r="X121" s="157"/>
      <c r="Y121" s="147"/>
      <c r="Z121" s="147"/>
      <c r="AA121" s="147"/>
      <c r="AB121" s="147"/>
      <c r="AC121" s="147"/>
      <c r="AD121" s="147"/>
      <c r="AE121" s="147"/>
      <c r="AF121" s="147"/>
      <c r="AG121" s="147" t="s">
        <v>141</v>
      </c>
      <c r="AH121" s="147">
        <v>0</v>
      </c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1" x14ac:dyDescent="0.2">
      <c r="A122" s="154"/>
      <c r="B122" s="155"/>
      <c r="C122" s="181" t="s">
        <v>153</v>
      </c>
      <c r="D122" s="161"/>
      <c r="E122" s="162">
        <v>24.139500000000002</v>
      </c>
      <c r="F122" s="157"/>
      <c r="G122" s="157"/>
      <c r="H122" s="157"/>
      <c r="I122" s="157"/>
      <c r="J122" s="157"/>
      <c r="K122" s="157"/>
      <c r="L122" s="157"/>
      <c r="M122" s="157"/>
      <c r="N122" s="156"/>
      <c r="O122" s="156"/>
      <c r="P122" s="156"/>
      <c r="Q122" s="156"/>
      <c r="R122" s="157"/>
      <c r="S122" s="157"/>
      <c r="T122" s="157"/>
      <c r="U122" s="157"/>
      <c r="V122" s="157"/>
      <c r="W122" s="157"/>
      <c r="X122" s="157"/>
      <c r="Y122" s="147"/>
      <c r="Z122" s="147"/>
      <c r="AA122" s="147"/>
      <c r="AB122" s="147"/>
      <c r="AC122" s="147"/>
      <c r="AD122" s="147"/>
      <c r="AE122" s="147"/>
      <c r="AF122" s="147"/>
      <c r="AG122" s="147" t="s">
        <v>141</v>
      </c>
      <c r="AH122" s="147">
        <v>0</v>
      </c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1" x14ac:dyDescent="0.2">
      <c r="A123" s="154"/>
      <c r="B123" s="155"/>
      <c r="C123" s="181" t="s">
        <v>154</v>
      </c>
      <c r="D123" s="161"/>
      <c r="E123" s="162">
        <v>2.5409999999999999</v>
      </c>
      <c r="F123" s="157"/>
      <c r="G123" s="157"/>
      <c r="H123" s="157"/>
      <c r="I123" s="157"/>
      <c r="J123" s="157"/>
      <c r="K123" s="157"/>
      <c r="L123" s="157"/>
      <c r="M123" s="157"/>
      <c r="N123" s="156"/>
      <c r="O123" s="156"/>
      <c r="P123" s="156"/>
      <c r="Q123" s="156"/>
      <c r="R123" s="157"/>
      <c r="S123" s="157"/>
      <c r="T123" s="157"/>
      <c r="U123" s="157"/>
      <c r="V123" s="157"/>
      <c r="W123" s="157"/>
      <c r="X123" s="157"/>
      <c r="Y123" s="147"/>
      <c r="Z123" s="147"/>
      <c r="AA123" s="147"/>
      <c r="AB123" s="147"/>
      <c r="AC123" s="147"/>
      <c r="AD123" s="147"/>
      <c r="AE123" s="147"/>
      <c r="AF123" s="147"/>
      <c r="AG123" s="147" t="s">
        <v>141</v>
      </c>
      <c r="AH123" s="147">
        <v>0</v>
      </c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1" x14ac:dyDescent="0.2">
      <c r="A124" s="154"/>
      <c r="B124" s="155"/>
      <c r="C124" s="181" t="s">
        <v>155</v>
      </c>
      <c r="D124" s="161"/>
      <c r="E124" s="162">
        <v>2.21</v>
      </c>
      <c r="F124" s="157"/>
      <c r="G124" s="157"/>
      <c r="H124" s="157"/>
      <c r="I124" s="157"/>
      <c r="J124" s="157"/>
      <c r="K124" s="157"/>
      <c r="L124" s="157"/>
      <c r="M124" s="157"/>
      <c r="N124" s="156"/>
      <c r="O124" s="156"/>
      <c r="P124" s="156"/>
      <c r="Q124" s="156"/>
      <c r="R124" s="157"/>
      <c r="S124" s="157"/>
      <c r="T124" s="157"/>
      <c r="U124" s="157"/>
      <c r="V124" s="157"/>
      <c r="W124" s="157"/>
      <c r="X124" s="157"/>
      <c r="Y124" s="147"/>
      <c r="Z124" s="147"/>
      <c r="AA124" s="147"/>
      <c r="AB124" s="147"/>
      <c r="AC124" s="147"/>
      <c r="AD124" s="147"/>
      <c r="AE124" s="147"/>
      <c r="AF124" s="147"/>
      <c r="AG124" s="147" t="s">
        <v>141</v>
      </c>
      <c r="AH124" s="147">
        <v>0</v>
      </c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1" x14ac:dyDescent="0.2">
      <c r="A125" s="154"/>
      <c r="B125" s="155"/>
      <c r="C125" s="181" t="s">
        <v>156</v>
      </c>
      <c r="D125" s="161"/>
      <c r="E125" s="162">
        <v>0.221</v>
      </c>
      <c r="F125" s="157"/>
      <c r="G125" s="157"/>
      <c r="H125" s="157"/>
      <c r="I125" s="157"/>
      <c r="J125" s="157"/>
      <c r="K125" s="157"/>
      <c r="L125" s="157"/>
      <c r="M125" s="157"/>
      <c r="N125" s="156"/>
      <c r="O125" s="156"/>
      <c r="P125" s="156"/>
      <c r="Q125" s="156"/>
      <c r="R125" s="157"/>
      <c r="S125" s="157"/>
      <c r="T125" s="157"/>
      <c r="U125" s="157"/>
      <c r="V125" s="157"/>
      <c r="W125" s="157"/>
      <c r="X125" s="157"/>
      <c r="Y125" s="147"/>
      <c r="Z125" s="147"/>
      <c r="AA125" s="147"/>
      <c r="AB125" s="147"/>
      <c r="AC125" s="147"/>
      <c r="AD125" s="147"/>
      <c r="AE125" s="147"/>
      <c r="AF125" s="147"/>
      <c r="AG125" s="147" t="s">
        <v>141</v>
      </c>
      <c r="AH125" s="147">
        <v>0</v>
      </c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ht="33.75" outlineLevel="1" x14ac:dyDescent="0.2">
      <c r="A126" s="170">
        <v>10</v>
      </c>
      <c r="B126" s="171" t="s">
        <v>183</v>
      </c>
      <c r="C126" s="180" t="s">
        <v>184</v>
      </c>
      <c r="D126" s="172" t="s">
        <v>159</v>
      </c>
      <c r="E126" s="173">
        <v>62.732199999999999</v>
      </c>
      <c r="F126" s="174"/>
      <c r="G126" s="175">
        <f>ROUND(E126*F126,2)</f>
        <v>0</v>
      </c>
      <c r="H126" s="174"/>
      <c r="I126" s="175">
        <f>ROUND(E126*H126,2)</f>
        <v>0</v>
      </c>
      <c r="J126" s="174"/>
      <c r="K126" s="175">
        <f>ROUND(E126*J126,2)</f>
        <v>0</v>
      </c>
      <c r="L126" s="175">
        <v>21</v>
      </c>
      <c r="M126" s="175">
        <f>G126*(1+L126/100)</f>
        <v>0</v>
      </c>
      <c r="N126" s="173">
        <v>0</v>
      </c>
      <c r="O126" s="173">
        <f>ROUND(E126*N126,2)</f>
        <v>0</v>
      </c>
      <c r="P126" s="173">
        <v>0</v>
      </c>
      <c r="Q126" s="173">
        <f>ROUND(E126*P126,2)</f>
        <v>0</v>
      </c>
      <c r="R126" s="175"/>
      <c r="S126" s="175" t="s">
        <v>160</v>
      </c>
      <c r="T126" s="176" t="s">
        <v>161</v>
      </c>
      <c r="U126" s="157">
        <v>0</v>
      </c>
      <c r="V126" s="157">
        <f>ROUND(E126*U126,2)</f>
        <v>0</v>
      </c>
      <c r="W126" s="157"/>
      <c r="X126" s="157" t="s">
        <v>136</v>
      </c>
      <c r="Y126" s="147"/>
      <c r="Z126" s="147"/>
      <c r="AA126" s="147"/>
      <c r="AB126" s="147"/>
      <c r="AC126" s="147"/>
      <c r="AD126" s="147"/>
      <c r="AE126" s="147"/>
      <c r="AF126" s="147"/>
      <c r="AG126" s="147" t="s">
        <v>137</v>
      </c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1" x14ac:dyDescent="0.2">
      <c r="A127" s="154"/>
      <c r="B127" s="155"/>
      <c r="C127" s="242" t="s">
        <v>138</v>
      </c>
      <c r="D127" s="243"/>
      <c r="E127" s="243"/>
      <c r="F127" s="243"/>
      <c r="G127" s="243"/>
      <c r="H127" s="157"/>
      <c r="I127" s="157"/>
      <c r="J127" s="157"/>
      <c r="K127" s="157"/>
      <c r="L127" s="157"/>
      <c r="M127" s="157"/>
      <c r="N127" s="156"/>
      <c r="O127" s="156"/>
      <c r="P127" s="156"/>
      <c r="Q127" s="156"/>
      <c r="R127" s="157"/>
      <c r="S127" s="157"/>
      <c r="T127" s="157"/>
      <c r="U127" s="157"/>
      <c r="V127" s="157"/>
      <c r="W127" s="157"/>
      <c r="X127" s="157"/>
      <c r="Y127" s="147"/>
      <c r="Z127" s="147"/>
      <c r="AA127" s="147"/>
      <c r="AB127" s="147"/>
      <c r="AC127" s="147"/>
      <c r="AD127" s="147"/>
      <c r="AE127" s="147"/>
      <c r="AF127" s="147"/>
      <c r="AG127" s="147" t="s">
        <v>139</v>
      </c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1" x14ac:dyDescent="0.2">
      <c r="A128" s="154"/>
      <c r="B128" s="155"/>
      <c r="C128" s="181" t="s">
        <v>140</v>
      </c>
      <c r="D128" s="161"/>
      <c r="E128" s="162">
        <v>1.4448000000000001</v>
      </c>
      <c r="F128" s="157"/>
      <c r="G128" s="157"/>
      <c r="H128" s="157"/>
      <c r="I128" s="157"/>
      <c r="J128" s="157"/>
      <c r="K128" s="157"/>
      <c r="L128" s="157"/>
      <c r="M128" s="157"/>
      <c r="N128" s="156"/>
      <c r="O128" s="156"/>
      <c r="P128" s="156"/>
      <c r="Q128" s="156"/>
      <c r="R128" s="157"/>
      <c r="S128" s="157"/>
      <c r="T128" s="157"/>
      <c r="U128" s="157"/>
      <c r="V128" s="157"/>
      <c r="W128" s="157"/>
      <c r="X128" s="157"/>
      <c r="Y128" s="147"/>
      <c r="Z128" s="147"/>
      <c r="AA128" s="147"/>
      <c r="AB128" s="147"/>
      <c r="AC128" s="147"/>
      <c r="AD128" s="147"/>
      <c r="AE128" s="147"/>
      <c r="AF128" s="147"/>
      <c r="AG128" s="147" t="s">
        <v>141</v>
      </c>
      <c r="AH128" s="147">
        <v>0</v>
      </c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1" x14ac:dyDescent="0.2">
      <c r="A129" s="154"/>
      <c r="B129" s="155"/>
      <c r="C129" s="181" t="s">
        <v>142</v>
      </c>
      <c r="D129" s="161"/>
      <c r="E129" s="162">
        <v>1.0086999999999999</v>
      </c>
      <c r="F129" s="157"/>
      <c r="G129" s="157"/>
      <c r="H129" s="157"/>
      <c r="I129" s="157"/>
      <c r="J129" s="157"/>
      <c r="K129" s="157"/>
      <c r="L129" s="157"/>
      <c r="M129" s="157"/>
      <c r="N129" s="156"/>
      <c r="O129" s="156"/>
      <c r="P129" s="156"/>
      <c r="Q129" s="156"/>
      <c r="R129" s="157"/>
      <c r="S129" s="157"/>
      <c r="T129" s="157"/>
      <c r="U129" s="157"/>
      <c r="V129" s="157"/>
      <c r="W129" s="157"/>
      <c r="X129" s="157"/>
      <c r="Y129" s="147"/>
      <c r="Z129" s="147"/>
      <c r="AA129" s="147"/>
      <c r="AB129" s="147"/>
      <c r="AC129" s="147"/>
      <c r="AD129" s="147"/>
      <c r="AE129" s="147"/>
      <c r="AF129" s="147"/>
      <c r="AG129" s="147" t="s">
        <v>141</v>
      </c>
      <c r="AH129" s="147">
        <v>0</v>
      </c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1" x14ac:dyDescent="0.2">
      <c r="A130" s="154"/>
      <c r="B130" s="155"/>
      <c r="C130" s="181" t="s">
        <v>143</v>
      </c>
      <c r="D130" s="161"/>
      <c r="E130" s="162">
        <v>1.0296000000000001</v>
      </c>
      <c r="F130" s="157"/>
      <c r="G130" s="157"/>
      <c r="H130" s="157"/>
      <c r="I130" s="157"/>
      <c r="J130" s="157"/>
      <c r="K130" s="157"/>
      <c r="L130" s="157"/>
      <c r="M130" s="157"/>
      <c r="N130" s="156"/>
      <c r="O130" s="156"/>
      <c r="P130" s="156"/>
      <c r="Q130" s="156"/>
      <c r="R130" s="157"/>
      <c r="S130" s="157"/>
      <c r="T130" s="157"/>
      <c r="U130" s="157"/>
      <c r="V130" s="157"/>
      <c r="W130" s="157"/>
      <c r="X130" s="157"/>
      <c r="Y130" s="147"/>
      <c r="Z130" s="147"/>
      <c r="AA130" s="147"/>
      <c r="AB130" s="147"/>
      <c r="AC130" s="147"/>
      <c r="AD130" s="147"/>
      <c r="AE130" s="147"/>
      <c r="AF130" s="147"/>
      <c r="AG130" s="147" t="s">
        <v>141</v>
      </c>
      <c r="AH130" s="147">
        <v>0</v>
      </c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1" x14ac:dyDescent="0.2">
      <c r="A131" s="154"/>
      <c r="B131" s="155"/>
      <c r="C131" s="181" t="s">
        <v>144</v>
      </c>
      <c r="D131" s="161"/>
      <c r="E131" s="162">
        <v>2.0173999999999999</v>
      </c>
      <c r="F131" s="157"/>
      <c r="G131" s="157"/>
      <c r="H131" s="157"/>
      <c r="I131" s="157"/>
      <c r="J131" s="157"/>
      <c r="K131" s="157"/>
      <c r="L131" s="157"/>
      <c r="M131" s="157"/>
      <c r="N131" s="156"/>
      <c r="O131" s="156"/>
      <c r="P131" s="156"/>
      <c r="Q131" s="156"/>
      <c r="R131" s="157"/>
      <c r="S131" s="157"/>
      <c r="T131" s="157"/>
      <c r="U131" s="157"/>
      <c r="V131" s="157"/>
      <c r="W131" s="157"/>
      <c r="X131" s="157"/>
      <c r="Y131" s="147"/>
      <c r="Z131" s="147"/>
      <c r="AA131" s="147"/>
      <c r="AB131" s="147"/>
      <c r="AC131" s="147"/>
      <c r="AD131" s="147"/>
      <c r="AE131" s="147"/>
      <c r="AF131" s="147"/>
      <c r="AG131" s="147" t="s">
        <v>141</v>
      </c>
      <c r="AH131" s="147">
        <v>0</v>
      </c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1" x14ac:dyDescent="0.2">
      <c r="A132" s="154"/>
      <c r="B132" s="155"/>
      <c r="C132" s="181" t="s">
        <v>145</v>
      </c>
      <c r="D132" s="161"/>
      <c r="E132" s="162">
        <v>1.8480000000000001</v>
      </c>
      <c r="F132" s="157"/>
      <c r="G132" s="157"/>
      <c r="H132" s="157"/>
      <c r="I132" s="157"/>
      <c r="J132" s="157"/>
      <c r="K132" s="157"/>
      <c r="L132" s="157"/>
      <c r="M132" s="157"/>
      <c r="N132" s="156"/>
      <c r="O132" s="156"/>
      <c r="P132" s="156"/>
      <c r="Q132" s="156"/>
      <c r="R132" s="157"/>
      <c r="S132" s="157"/>
      <c r="T132" s="157"/>
      <c r="U132" s="157"/>
      <c r="V132" s="157"/>
      <c r="W132" s="157"/>
      <c r="X132" s="157"/>
      <c r="Y132" s="147"/>
      <c r="Z132" s="147"/>
      <c r="AA132" s="147"/>
      <c r="AB132" s="147"/>
      <c r="AC132" s="147"/>
      <c r="AD132" s="147"/>
      <c r="AE132" s="147"/>
      <c r="AF132" s="147"/>
      <c r="AG132" s="147" t="s">
        <v>141</v>
      </c>
      <c r="AH132" s="147">
        <v>0</v>
      </c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1" x14ac:dyDescent="0.2">
      <c r="A133" s="154"/>
      <c r="B133" s="155"/>
      <c r="C133" s="181" t="s">
        <v>146</v>
      </c>
      <c r="D133" s="161"/>
      <c r="E133" s="162">
        <v>1.6032</v>
      </c>
      <c r="F133" s="157"/>
      <c r="G133" s="157"/>
      <c r="H133" s="157"/>
      <c r="I133" s="157"/>
      <c r="J133" s="157"/>
      <c r="K133" s="157"/>
      <c r="L133" s="157"/>
      <c r="M133" s="157"/>
      <c r="N133" s="156"/>
      <c r="O133" s="156"/>
      <c r="P133" s="156"/>
      <c r="Q133" s="156"/>
      <c r="R133" s="157"/>
      <c r="S133" s="157"/>
      <c r="T133" s="157"/>
      <c r="U133" s="157"/>
      <c r="V133" s="157"/>
      <c r="W133" s="157"/>
      <c r="X133" s="157"/>
      <c r="Y133" s="147"/>
      <c r="Z133" s="147"/>
      <c r="AA133" s="147"/>
      <c r="AB133" s="147"/>
      <c r="AC133" s="147"/>
      <c r="AD133" s="147"/>
      <c r="AE133" s="147"/>
      <c r="AF133" s="147"/>
      <c r="AG133" s="147" t="s">
        <v>141</v>
      </c>
      <c r="AH133" s="147">
        <v>0</v>
      </c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1" x14ac:dyDescent="0.2">
      <c r="A134" s="154"/>
      <c r="B134" s="155"/>
      <c r="C134" s="181" t="s">
        <v>147</v>
      </c>
      <c r="D134" s="161"/>
      <c r="E134" s="162">
        <v>5.6079999999999997</v>
      </c>
      <c r="F134" s="157"/>
      <c r="G134" s="157"/>
      <c r="H134" s="157"/>
      <c r="I134" s="157"/>
      <c r="J134" s="157"/>
      <c r="K134" s="157"/>
      <c r="L134" s="157"/>
      <c r="M134" s="157"/>
      <c r="N134" s="156"/>
      <c r="O134" s="156"/>
      <c r="P134" s="156"/>
      <c r="Q134" s="156"/>
      <c r="R134" s="157"/>
      <c r="S134" s="157"/>
      <c r="T134" s="157"/>
      <c r="U134" s="157"/>
      <c r="V134" s="157"/>
      <c r="W134" s="157"/>
      <c r="X134" s="157"/>
      <c r="Y134" s="147"/>
      <c r="Z134" s="147"/>
      <c r="AA134" s="147"/>
      <c r="AB134" s="147"/>
      <c r="AC134" s="147"/>
      <c r="AD134" s="147"/>
      <c r="AE134" s="147"/>
      <c r="AF134" s="147"/>
      <c r="AG134" s="147" t="s">
        <v>141</v>
      </c>
      <c r="AH134" s="147">
        <v>0</v>
      </c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1" x14ac:dyDescent="0.2">
      <c r="A135" s="154"/>
      <c r="B135" s="155"/>
      <c r="C135" s="181" t="s">
        <v>148</v>
      </c>
      <c r="D135" s="161"/>
      <c r="E135" s="162">
        <v>0.70099999999999996</v>
      </c>
      <c r="F135" s="157"/>
      <c r="G135" s="157"/>
      <c r="H135" s="157"/>
      <c r="I135" s="157"/>
      <c r="J135" s="157"/>
      <c r="K135" s="157"/>
      <c r="L135" s="157"/>
      <c r="M135" s="157"/>
      <c r="N135" s="156"/>
      <c r="O135" s="156"/>
      <c r="P135" s="156"/>
      <c r="Q135" s="156"/>
      <c r="R135" s="157"/>
      <c r="S135" s="157"/>
      <c r="T135" s="157"/>
      <c r="U135" s="157"/>
      <c r="V135" s="157"/>
      <c r="W135" s="157"/>
      <c r="X135" s="157"/>
      <c r="Y135" s="147"/>
      <c r="Z135" s="147"/>
      <c r="AA135" s="147"/>
      <c r="AB135" s="147"/>
      <c r="AC135" s="147"/>
      <c r="AD135" s="147"/>
      <c r="AE135" s="147"/>
      <c r="AF135" s="147"/>
      <c r="AG135" s="147" t="s">
        <v>141</v>
      </c>
      <c r="AH135" s="147">
        <v>0</v>
      </c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1" x14ac:dyDescent="0.2">
      <c r="A136" s="154"/>
      <c r="B136" s="155"/>
      <c r="C136" s="181" t="s">
        <v>149</v>
      </c>
      <c r="D136" s="161"/>
      <c r="E136" s="162">
        <v>3.6629999999999998</v>
      </c>
      <c r="F136" s="157"/>
      <c r="G136" s="157"/>
      <c r="H136" s="157"/>
      <c r="I136" s="157"/>
      <c r="J136" s="157"/>
      <c r="K136" s="157"/>
      <c r="L136" s="157"/>
      <c r="M136" s="157"/>
      <c r="N136" s="156"/>
      <c r="O136" s="156"/>
      <c r="P136" s="156"/>
      <c r="Q136" s="156"/>
      <c r="R136" s="157"/>
      <c r="S136" s="157"/>
      <c r="T136" s="157"/>
      <c r="U136" s="157"/>
      <c r="V136" s="157"/>
      <c r="W136" s="157"/>
      <c r="X136" s="157"/>
      <c r="Y136" s="147"/>
      <c r="Z136" s="147"/>
      <c r="AA136" s="147"/>
      <c r="AB136" s="147"/>
      <c r="AC136" s="147"/>
      <c r="AD136" s="147"/>
      <c r="AE136" s="147"/>
      <c r="AF136" s="147"/>
      <c r="AG136" s="147" t="s">
        <v>141</v>
      </c>
      <c r="AH136" s="147">
        <v>0</v>
      </c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1" x14ac:dyDescent="0.2">
      <c r="A137" s="154"/>
      <c r="B137" s="155"/>
      <c r="C137" s="181" t="s">
        <v>150</v>
      </c>
      <c r="D137" s="161"/>
      <c r="E137" s="162">
        <v>0.40699999999999997</v>
      </c>
      <c r="F137" s="157"/>
      <c r="G137" s="157"/>
      <c r="H137" s="157"/>
      <c r="I137" s="157"/>
      <c r="J137" s="157"/>
      <c r="K137" s="157"/>
      <c r="L137" s="157"/>
      <c r="M137" s="157"/>
      <c r="N137" s="156"/>
      <c r="O137" s="156"/>
      <c r="P137" s="156"/>
      <c r="Q137" s="156"/>
      <c r="R137" s="157"/>
      <c r="S137" s="157"/>
      <c r="T137" s="157"/>
      <c r="U137" s="157"/>
      <c r="V137" s="157"/>
      <c r="W137" s="157"/>
      <c r="X137" s="157"/>
      <c r="Y137" s="147"/>
      <c r="Z137" s="147"/>
      <c r="AA137" s="147"/>
      <c r="AB137" s="147"/>
      <c r="AC137" s="147"/>
      <c r="AD137" s="147"/>
      <c r="AE137" s="147"/>
      <c r="AF137" s="147"/>
      <c r="AG137" s="147" t="s">
        <v>141</v>
      </c>
      <c r="AH137" s="147">
        <v>0</v>
      </c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1" x14ac:dyDescent="0.2">
      <c r="A138" s="154"/>
      <c r="B138" s="155"/>
      <c r="C138" s="181" t="s">
        <v>151</v>
      </c>
      <c r="D138" s="161"/>
      <c r="E138" s="162">
        <v>12.861000000000001</v>
      </c>
      <c r="F138" s="157"/>
      <c r="G138" s="157"/>
      <c r="H138" s="157"/>
      <c r="I138" s="157"/>
      <c r="J138" s="157"/>
      <c r="K138" s="157"/>
      <c r="L138" s="157"/>
      <c r="M138" s="157"/>
      <c r="N138" s="156"/>
      <c r="O138" s="156"/>
      <c r="P138" s="156"/>
      <c r="Q138" s="156"/>
      <c r="R138" s="157"/>
      <c r="S138" s="157"/>
      <c r="T138" s="157"/>
      <c r="U138" s="157"/>
      <c r="V138" s="157"/>
      <c r="W138" s="157"/>
      <c r="X138" s="157"/>
      <c r="Y138" s="147"/>
      <c r="Z138" s="147"/>
      <c r="AA138" s="147"/>
      <c r="AB138" s="147"/>
      <c r="AC138" s="147"/>
      <c r="AD138" s="147"/>
      <c r="AE138" s="147"/>
      <c r="AF138" s="147"/>
      <c r="AG138" s="147" t="s">
        <v>141</v>
      </c>
      <c r="AH138" s="147">
        <v>0</v>
      </c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1" x14ac:dyDescent="0.2">
      <c r="A139" s="154"/>
      <c r="B139" s="155"/>
      <c r="C139" s="181" t="s">
        <v>152</v>
      </c>
      <c r="D139" s="161"/>
      <c r="E139" s="162">
        <v>1.429</v>
      </c>
      <c r="F139" s="157"/>
      <c r="G139" s="157"/>
      <c r="H139" s="157"/>
      <c r="I139" s="157"/>
      <c r="J139" s="157"/>
      <c r="K139" s="157"/>
      <c r="L139" s="157"/>
      <c r="M139" s="157"/>
      <c r="N139" s="156"/>
      <c r="O139" s="156"/>
      <c r="P139" s="156"/>
      <c r="Q139" s="156"/>
      <c r="R139" s="157"/>
      <c r="S139" s="157"/>
      <c r="T139" s="157"/>
      <c r="U139" s="157"/>
      <c r="V139" s="157"/>
      <c r="W139" s="157"/>
      <c r="X139" s="157"/>
      <c r="Y139" s="147"/>
      <c r="Z139" s="147"/>
      <c r="AA139" s="147"/>
      <c r="AB139" s="147"/>
      <c r="AC139" s="147"/>
      <c r="AD139" s="147"/>
      <c r="AE139" s="147"/>
      <c r="AF139" s="147"/>
      <c r="AG139" s="147" t="s">
        <v>141</v>
      </c>
      <c r="AH139" s="147">
        <v>0</v>
      </c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1" x14ac:dyDescent="0.2">
      <c r="A140" s="154"/>
      <c r="B140" s="155"/>
      <c r="C140" s="181" t="s">
        <v>153</v>
      </c>
      <c r="D140" s="161"/>
      <c r="E140" s="162">
        <v>24.139500000000002</v>
      </c>
      <c r="F140" s="157"/>
      <c r="G140" s="157"/>
      <c r="H140" s="157"/>
      <c r="I140" s="157"/>
      <c r="J140" s="157"/>
      <c r="K140" s="157"/>
      <c r="L140" s="157"/>
      <c r="M140" s="157"/>
      <c r="N140" s="156"/>
      <c r="O140" s="156"/>
      <c r="P140" s="156"/>
      <c r="Q140" s="156"/>
      <c r="R140" s="157"/>
      <c r="S140" s="157"/>
      <c r="T140" s="157"/>
      <c r="U140" s="157"/>
      <c r="V140" s="157"/>
      <c r="W140" s="157"/>
      <c r="X140" s="157"/>
      <c r="Y140" s="147"/>
      <c r="Z140" s="147"/>
      <c r="AA140" s="147"/>
      <c r="AB140" s="147"/>
      <c r="AC140" s="147"/>
      <c r="AD140" s="147"/>
      <c r="AE140" s="147"/>
      <c r="AF140" s="147"/>
      <c r="AG140" s="147" t="s">
        <v>141</v>
      </c>
      <c r="AH140" s="147">
        <v>0</v>
      </c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1" x14ac:dyDescent="0.2">
      <c r="A141" s="154"/>
      <c r="B141" s="155"/>
      <c r="C141" s="181" t="s">
        <v>154</v>
      </c>
      <c r="D141" s="161"/>
      <c r="E141" s="162">
        <v>2.5409999999999999</v>
      </c>
      <c r="F141" s="157"/>
      <c r="G141" s="157"/>
      <c r="H141" s="157"/>
      <c r="I141" s="157"/>
      <c r="J141" s="157"/>
      <c r="K141" s="157"/>
      <c r="L141" s="157"/>
      <c r="M141" s="157"/>
      <c r="N141" s="156"/>
      <c r="O141" s="156"/>
      <c r="P141" s="156"/>
      <c r="Q141" s="156"/>
      <c r="R141" s="157"/>
      <c r="S141" s="157"/>
      <c r="T141" s="157"/>
      <c r="U141" s="157"/>
      <c r="V141" s="157"/>
      <c r="W141" s="157"/>
      <c r="X141" s="157"/>
      <c r="Y141" s="147"/>
      <c r="Z141" s="147"/>
      <c r="AA141" s="147"/>
      <c r="AB141" s="147"/>
      <c r="AC141" s="147"/>
      <c r="AD141" s="147"/>
      <c r="AE141" s="147"/>
      <c r="AF141" s="147"/>
      <c r="AG141" s="147" t="s">
        <v>141</v>
      </c>
      <c r="AH141" s="147">
        <v>0</v>
      </c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1" x14ac:dyDescent="0.2">
      <c r="A142" s="154"/>
      <c r="B142" s="155"/>
      <c r="C142" s="181" t="s">
        <v>155</v>
      </c>
      <c r="D142" s="161"/>
      <c r="E142" s="162">
        <v>2.21</v>
      </c>
      <c r="F142" s="157"/>
      <c r="G142" s="157"/>
      <c r="H142" s="157"/>
      <c r="I142" s="157"/>
      <c r="J142" s="157"/>
      <c r="K142" s="157"/>
      <c r="L142" s="157"/>
      <c r="M142" s="157"/>
      <c r="N142" s="156"/>
      <c r="O142" s="156"/>
      <c r="P142" s="156"/>
      <c r="Q142" s="156"/>
      <c r="R142" s="157"/>
      <c r="S142" s="157"/>
      <c r="T142" s="157"/>
      <c r="U142" s="157"/>
      <c r="V142" s="157"/>
      <c r="W142" s="157"/>
      <c r="X142" s="157"/>
      <c r="Y142" s="147"/>
      <c r="Z142" s="147"/>
      <c r="AA142" s="147"/>
      <c r="AB142" s="147"/>
      <c r="AC142" s="147"/>
      <c r="AD142" s="147"/>
      <c r="AE142" s="147"/>
      <c r="AF142" s="147"/>
      <c r="AG142" s="147" t="s">
        <v>141</v>
      </c>
      <c r="AH142" s="147">
        <v>0</v>
      </c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1" x14ac:dyDescent="0.2">
      <c r="A143" s="154"/>
      <c r="B143" s="155"/>
      <c r="C143" s="181" t="s">
        <v>156</v>
      </c>
      <c r="D143" s="161"/>
      <c r="E143" s="162">
        <v>0.221</v>
      </c>
      <c r="F143" s="157"/>
      <c r="G143" s="157"/>
      <c r="H143" s="157"/>
      <c r="I143" s="157"/>
      <c r="J143" s="157"/>
      <c r="K143" s="157"/>
      <c r="L143" s="157"/>
      <c r="M143" s="157"/>
      <c r="N143" s="156"/>
      <c r="O143" s="156"/>
      <c r="P143" s="156"/>
      <c r="Q143" s="156"/>
      <c r="R143" s="157"/>
      <c r="S143" s="157"/>
      <c r="T143" s="157"/>
      <c r="U143" s="157"/>
      <c r="V143" s="157"/>
      <c r="W143" s="157"/>
      <c r="X143" s="157"/>
      <c r="Y143" s="147"/>
      <c r="Z143" s="147"/>
      <c r="AA143" s="147"/>
      <c r="AB143" s="147"/>
      <c r="AC143" s="147"/>
      <c r="AD143" s="147"/>
      <c r="AE143" s="147"/>
      <c r="AF143" s="147"/>
      <c r="AG143" s="147" t="s">
        <v>141</v>
      </c>
      <c r="AH143" s="147">
        <v>0</v>
      </c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1" x14ac:dyDescent="0.2">
      <c r="A144" s="170">
        <v>11</v>
      </c>
      <c r="B144" s="171" t="s">
        <v>185</v>
      </c>
      <c r="C144" s="180" t="s">
        <v>186</v>
      </c>
      <c r="D144" s="172" t="s">
        <v>159</v>
      </c>
      <c r="E144" s="173">
        <v>62.732199999999999</v>
      </c>
      <c r="F144" s="174"/>
      <c r="G144" s="175">
        <f>ROUND(E144*F144,2)</f>
        <v>0</v>
      </c>
      <c r="H144" s="174"/>
      <c r="I144" s="175">
        <f>ROUND(E144*H144,2)</f>
        <v>0</v>
      </c>
      <c r="J144" s="174"/>
      <c r="K144" s="175">
        <f>ROUND(E144*J144,2)</f>
        <v>0</v>
      </c>
      <c r="L144" s="175">
        <v>21</v>
      </c>
      <c r="M144" s="175">
        <f>G144*(1+L144/100)</f>
        <v>0</v>
      </c>
      <c r="N144" s="173">
        <v>0</v>
      </c>
      <c r="O144" s="173">
        <f>ROUND(E144*N144,2)</f>
        <v>0</v>
      </c>
      <c r="P144" s="173">
        <v>0</v>
      </c>
      <c r="Q144" s="173">
        <f>ROUND(E144*P144,2)</f>
        <v>0</v>
      </c>
      <c r="R144" s="175"/>
      <c r="S144" s="175" t="s">
        <v>160</v>
      </c>
      <c r="T144" s="176" t="s">
        <v>161</v>
      </c>
      <c r="U144" s="157">
        <v>0</v>
      </c>
      <c r="V144" s="157">
        <f>ROUND(E144*U144,2)</f>
        <v>0</v>
      </c>
      <c r="W144" s="157"/>
      <c r="X144" s="157" t="s">
        <v>136</v>
      </c>
      <c r="Y144" s="147"/>
      <c r="Z144" s="147"/>
      <c r="AA144" s="147"/>
      <c r="AB144" s="147"/>
      <c r="AC144" s="147"/>
      <c r="AD144" s="147"/>
      <c r="AE144" s="147"/>
      <c r="AF144" s="147"/>
      <c r="AG144" s="147" t="s">
        <v>137</v>
      </c>
      <c r="AH144" s="147"/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outlineLevel="1" x14ac:dyDescent="0.2">
      <c r="A145" s="154"/>
      <c r="B145" s="155"/>
      <c r="C145" s="242" t="s">
        <v>187</v>
      </c>
      <c r="D145" s="243"/>
      <c r="E145" s="243"/>
      <c r="F145" s="243"/>
      <c r="G145" s="243"/>
      <c r="H145" s="157"/>
      <c r="I145" s="157"/>
      <c r="J145" s="157"/>
      <c r="K145" s="157"/>
      <c r="L145" s="157"/>
      <c r="M145" s="157"/>
      <c r="N145" s="156"/>
      <c r="O145" s="156"/>
      <c r="P145" s="156"/>
      <c r="Q145" s="156"/>
      <c r="R145" s="157"/>
      <c r="S145" s="157"/>
      <c r="T145" s="157"/>
      <c r="U145" s="157"/>
      <c r="V145" s="157"/>
      <c r="W145" s="157"/>
      <c r="X145" s="157"/>
      <c r="Y145" s="147"/>
      <c r="Z145" s="147"/>
      <c r="AA145" s="147"/>
      <c r="AB145" s="147"/>
      <c r="AC145" s="147"/>
      <c r="AD145" s="147"/>
      <c r="AE145" s="147"/>
      <c r="AF145" s="147"/>
      <c r="AG145" s="147" t="s">
        <v>139</v>
      </c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1" x14ac:dyDescent="0.2">
      <c r="A146" s="154"/>
      <c r="B146" s="155"/>
      <c r="C146" s="182" t="s">
        <v>178</v>
      </c>
      <c r="D146" s="158"/>
      <c r="E146" s="159"/>
      <c r="F146" s="160"/>
      <c r="G146" s="160"/>
      <c r="H146" s="157"/>
      <c r="I146" s="157"/>
      <c r="J146" s="157"/>
      <c r="K146" s="157"/>
      <c r="L146" s="157"/>
      <c r="M146" s="157"/>
      <c r="N146" s="156"/>
      <c r="O146" s="156"/>
      <c r="P146" s="156"/>
      <c r="Q146" s="156"/>
      <c r="R146" s="157"/>
      <c r="S146" s="157"/>
      <c r="T146" s="157"/>
      <c r="U146" s="157"/>
      <c r="V146" s="157"/>
      <c r="W146" s="157"/>
      <c r="X146" s="157"/>
      <c r="Y146" s="147"/>
      <c r="Z146" s="147"/>
      <c r="AA146" s="147"/>
      <c r="AB146" s="147"/>
      <c r="AC146" s="147"/>
      <c r="AD146" s="147"/>
      <c r="AE146" s="147"/>
      <c r="AF146" s="147"/>
      <c r="AG146" s="147" t="s">
        <v>139</v>
      </c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1" x14ac:dyDescent="0.2">
      <c r="A147" s="154"/>
      <c r="B147" s="155"/>
      <c r="C147" s="244" t="s">
        <v>138</v>
      </c>
      <c r="D147" s="245"/>
      <c r="E147" s="245"/>
      <c r="F147" s="245"/>
      <c r="G147" s="245"/>
      <c r="H147" s="157"/>
      <c r="I147" s="157"/>
      <c r="J147" s="157"/>
      <c r="K147" s="157"/>
      <c r="L147" s="157"/>
      <c r="M147" s="157"/>
      <c r="N147" s="156"/>
      <c r="O147" s="156"/>
      <c r="P147" s="156"/>
      <c r="Q147" s="156"/>
      <c r="R147" s="157"/>
      <c r="S147" s="157"/>
      <c r="T147" s="157"/>
      <c r="U147" s="157"/>
      <c r="V147" s="157"/>
      <c r="W147" s="157"/>
      <c r="X147" s="157"/>
      <c r="Y147" s="147"/>
      <c r="Z147" s="147"/>
      <c r="AA147" s="147"/>
      <c r="AB147" s="147"/>
      <c r="AC147" s="147"/>
      <c r="AD147" s="147"/>
      <c r="AE147" s="147"/>
      <c r="AF147" s="147"/>
      <c r="AG147" s="147" t="s">
        <v>139</v>
      </c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1" x14ac:dyDescent="0.2">
      <c r="A148" s="154"/>
      <c r="B148" s="155"/>
      <c r="C148" s="181" t="s">
        <v>140</v>
      </c>
      <c r="D148" s="161"/>
      <c r="E148" s="162">
        <v>1.4448000000000001</v>
      </c>
      <c r="F148" s="157"/>
      <c r="G148" s="157"/>
      <c r="H148" s="157"/>
      <c r="I148" s="157"/>
      <c r="J148" s="157"/>
      <c r="K148" s="157"/>
      <c r="L148" s="157"/>
      <c r="M148" s="157"/>
      <c r="N148" s="156"/>
      <c r="O148" s="156"/>
      <c r="P148" s="156"/>
      <c r="Q148" s="156"/>
      <c r="R148" s="157"/>
      <c r="S148" s="157"/>
      <c r="T148" s="157"/>
      <c r="U148" s="157"/>
      <c r="V148" s="157"/>
      <c r="W148" s="157"/>
      <c r="X148" s="157"/>
      <c r="Y148" s="147"/>
      <c r="Z148" s="147"/>
      <c r="AA148" s="147"/>
      <c r="AB148" s="147"/>
      <c r="AC148" s="147"/>
      <c r="AD148" s="147"/>
      <c r="AE148" s="147"/>
      <c r="AF148" s="147"/>
      <c r="AG148" s="147" t="s">
        <v>141</v>
      </c>
      <c r="AH148" s="147">
        <v>0</v>
      </c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1" x14ac:dyDescent="0.2">
      <c r="A149" s="154"/>
      <c r="B149" s="155"/>
      <c r="C149" s="181" t="s">
        <v>142</v>
      </c>
      <c r="D149" s="161"/>
      <c r="E149" s="162">
        <v>1.0086999999999999</v>
      </c>
      <c r="F149" s="157"/>
      <c r="G149" s="157"/>
      <c r="H149" s="157"/>
      <c r="I149" s="157"/>
      <c r="J149" s="157"/>
      <c r="K149" s="157"/>
      <c r="L149" s="157"/>
      <c r="M149" s="157"/>
      <c r="N149" s="156"/>
      <c r="O149" s="156"/>
      <c r="P149" s="156"/>
      <c r="Q149" s="156"/>
      <c r="R149" s="157"/>
      <c r="S149" s="157"/>
      <c r="T149" s="157"/>
      <c r="U149" s="157"/>
      <c r="V149" s="157"/>
      <c r="W149" s="157"/>
      <c r="X149" s="157"/>
      <c r="Y149" s="147"/>
      <c r="Z149" s="147"/>
      <c r="AA149" s="147"/>
      <c r="AB149" s="147"/>
      <c r="AC149" s="147"/>
      <c r="AD149" s="147"/>
      <c r="AE149" s="147"/>
      <c r="AF149" s="147"/>
      <c r="AG149" s="147" t="s">
        <v>141</v>
      </c>
      <c r="AH149" s="147">
        <v>0</v>
      </c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1" x14ac:dyDescent="0.2">
      <c r="A150" s="154"/>
      <c r="B150" s="155"/>
      <c r="C150" s="181" t="s">
        <v>143</v>
      </c>
      <c r="D150" s="161"/>
      <c r="E150" s="162">
        <v>1.0296000000000001</v>
      </c>
      <c r="F150" s="157"/>
      <c r="G150" s="157"/>
      <c r="H150" s="157"/>
      <c r="I150" s="157"/>
      <c r="J150" s="157"/>
      <c r="K150" s="157"/>
      <c r="L150" s="157"/>
      <c r="M150" s="157"/>
      <c r="N150" s="156"/>
      <c r="O150" s="156"/>
      <c r="P150" s="156"/>
      <c r="Q150" s="156"/>
      <c r="R150" s="157"/>
      <c r="S150" s="157"/>
      <c r="T150" s="157"/>
      <c r="U150" s="157"/>
      <c r="V150" s="157"/>
      <c r="W150" s="157"/>
      <c r="X150" s="157"/>
      <c r="Y150" s="147"/>
      <c r="Z150" s="147"/>
      <c r="AA150" s="147"/>
      <c r="AB150" s="147"/>
      <c r="AC150" s="147"/>
      <c r="AD150" s="147"/>
      <c r="AE150" s="147"/>
      <c r="AF150" s="147"/>
      <c r="AG150" s="147" t="s">
        <v>141</v>
      </c>
      <c r="AH150" s="147">
        <v>0</v>
      </c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1" x14ac:dyDescent="0.2">
      <c r="A151" s="154"/>
      <c r="B151" s="155"/>
      <c r="C151" s="181" t="s">
        <v>144</v>
      </c>
      <c r="D151" s="161"/>
      <c r="E151" s="162">
        <v>2.0173999999999999</v>
      </c>
      <c r="F151" s="157"/>
      <c r="G151" s="157"/>
      <c r="H151" s="157"/>
      <c r="I151" s="157"/>
      <c r="J151" s="157"/>
      <c r="K151" s="157"/>
      <c r="L151" s="157"/>
      <c r="M151" s="157"/>
      <c r="N151" s="156"/>
      <c r="O151" s="156"/>
      <c r="P151" s="156"/>
      <c r="Q151" s="156"/>
      <c r="R151" s="157"/>
      <c r="S151" s="157"/>
      <c r="T151" s="157"/>
      <c r="U151" s="157"/>
      <c r="V151" s="157"/>
      <c r="W151" s="157"/>
      <c r="X151" s="157"/>
      <c r="Y151" s="147"/>
      <c r="Z151" s="147"/>
      <c r="AA151" s="147"/>
      <c r="AB151" s="147"/>
      <c r="AC151" s="147"/>
      <c r="AD151" s="147"/>
      <c r="AE151" s="147"/>
      <c r="AF151" s="147"/>
      <c r="AG151" s="147" t="s">
        <v>141</v>
      </c>
      <c r="AH151" s="147">
        <v>0</v>
      </c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outlineLevel="1" x14ac:dyDescent="0.2">
      <c r="A152" s="154"/>
      <c r="B152" s="155"/>
      <c r="C152" s="181" t="s">
        <v>145</v>
      </c>
      <c r="D152" s="161"/>
      <c r="E152" s="162">
        <v>1.8480000000000001</v>
      </c>
      <c r="F152" s="157"/>
      <c r="G152" s="157"/>
      <c r="H152" s="157"/>
      <c r="I152" s="157"/>
      <c r="J152" s="157"/>
      <c r="K152" s="157"/>
      <c r="L152" s="157"/>
      <c r="M152" s="157"/>
      <c r="N152" s="156"/>
      <c r="O152" s="156"/>
      <c r="P152" s="156"/>
      <c r="Q152" s="156"/>
      <c r="R152" s="157"/>
      <c r="S152" s="157"/>
      <c r="T152" s="157"/>
      <c r="U152" s="157"/>
      <c r="V152" s="157"/>
      <c r="W152" s="157"/>
      <c r="X152" s="157"/>
      <c r="Y152" s="147"/>
      <c r="Z152" s="147"/>
      <c r="AA152" s="147"/>
      <c r="AB152" s="147"/>
      <c r="AC152" s="147"/>
      <c r="AD152" s="147"/>
      <c r="AE152" s="147"/>
      <c r="AF152" s="147"/>
      <c r="AG152" s="147" t="s">
        <v>141</v>
      </c>
      <c r="AH152" s="147">
        <v>0</v>
      </c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outlineLevel="1" x14ac:dyDescent="0.2">
      <c r="A153" s="154"/>
      <c r="B153" s="155"/>
      <c r="C153" s="181" t="s">
        <v>146</v>
      </c>
      <c r="D153" s="161"/>
      <c r="E153" s="162">
        <v>1.6032</v>
      </c>
      <c r="F153" s="157"/>
      <c r="G153" s="157"/>
      <c r="H153" s="157"/>
      <c r="I153" s="157"/>
      <c r="J153" s="157"/>
      <c r="K153" s="157"/>
      <c r="L153" s="157"/>
      <c r="M153" s="157"/>
      <c r="N153" s="156"/>
      <c r="O153" s="156"/>
      <c r="P153" s="156"/>
      <c r="Q153" s="156"/>
      <c r="R153" s="157"/>
      <c r="S153" s="157"/>
      <c r="T153" s="157"/>
      <c r="U153" s="157"/>
      <c r="V153" s="157"/>
      <c r="W153" s="157"/>
      <c r="X153" s="157"/>
      <c r="Y153" s="147"/>
      <c r="Z153" s="147"/>
      <c r="AA153" s="147"/>
      <c r="AB153" s="147"/>
      <c r="AC153" s="147"/>
      <c r="AD153" s="147"/>
      <c r="AE153" s="147"/>
      <c r="AF153" s="147"/>
      <c r="AG153" s="147" t="s">
        <v>141</v>
      </c>
      <c r="AH153" s="147">
        <v>0</v>
      </c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1" x14ac:dyDescent="0.2">
      <c r="A154" s="154"/>
      <c r="B154" s="155"/>
      <c r="C154" s="181" t="s">
        <v>147</v>
      </c>
      <c r="D154" s="161"/>
      <c r="E154" s="162">
        <v>5.6079999999999997</v>
      </c>
      <c r="F154" s="157"/>
      <c r="G154" s="157"/>
      <c r="H154" s="157"/>
      <c r="I154" s="157"/>
      <c r="J154" s="157"/>
      <c r="K154" s="157"/>
      <c r="L154" s="157"/>
      <c r="M154" s="157"/>
      <c r="N154" s="156"/>
      <c r="O154" s="156"/>
      <c r="P154" s="156"/>
      <c r="Q154" s="156"/>
      <c r="R154" s="157"/>
      <c r="S154" s="157"/>
      <c r="T154" s="157"/>
      <c r="U154" s="157"/>
      <c r="V154" s="157"/>
      <c r="W154" s="157"/>
      <c r="X154" s="157"/>
      <c r="Y154" s="147"/>
      <c r="Z154" s="147"/>
      <c r="AA154" s="147"/>
      <c r="AB154" s="147"/>
      <c r="AC154" s="147"/>
      <c r="AD154" s="147"/>
      <c r="AE154" s="147"/>
      <c r="AF154" s="147"/>
      <c r="AG154" s="147" t="s">
        <v>141</v>
      </c>
      <c r="AH154" s="147">
        <v>0</v>
      </c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1" x14ac:dyDescent="0.2">
      <c r="A155" s="154"/>
      <c r="B155" s="155"/>
      <c r="C155" s="181" t="s">
        <v>148</v>
      </c>
      <c r="D155" s="161"/>
      <c r="E155" s="162">
        <v>0.70099999999999996</v>
      </c>
      <c r="F155" s="157"/>
      <c r="G155" s="157"/>
      <c r="H155" s="157"/>
      <c r="I155" s="157"/>
      <c r="J155" s="157"/>
      <c r="K155" s="157"/>
      <c r="L155" s="157"/>
      <c r="M155" s="157"/>
      <c r="N155" s="156"/>
      <c r="O155" s="156"/>
      <c r="P155" s="156"/>
      <c r="Q155" s="156"/>
      <c r="R155" s="157"/>
      <c r="S155" s="157"/>
      <c r="T155" s="157"/>
      <c r="U155" s="157"/>
      <c r="V155" s="157"/>
      <c r="W155" s="157"/>
      <c r="X155" s="157"/>
      <c r="Y155" s="147"/>
      <c r="Z155" s="147"/>
      <c r="AA155" s="147"/>
      <c r="AB155" s="147"/>
      <c r="AC155" s="147"/>
      <c r="AD155" s="147"/>
      <c r="AE155" s="147"/>
      <c r="AF155" s="147"/>
      <c r="AG155" s="147" t="s">
        <v>141</v>
      </c>
      <c r="AH155" s="147">
        <v>0</v>
      </c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outlineLevel="1" x14ac:dyDescent="0.2">
      <c r="A156" s="154"/>
      <c r="B156" s="155"/>
      <c r="C156" s="181" t="s">
        <v>149</v>
      </c>
      <c r="D156" s="161"/>
      <c r="E156" s="162">
        <v>3.6629999999999998</v>
      </c>
      <c r="F156" s="157"/>
      <c r="G156" s="157"/>
      <c r="H156" s="157"/>
      <c r="I156" s="157"/>
      <c r="J156" s="157"/>
      <c r="K156" s="157"/>
      <c r="L156" s="157"/>
      <c r="M156" s="157"/>
      <c r="N156" s="156"/>
      <c r="O156" s="156"/>
      <c r="P156" s="156"/>
      <c r="Q156" s="156"/>
      <c r="R156" s="157"/>
      <c r="S156" s="157"/>
      <c r="T156" s="157"/>
      <c r="U156" s="157"/>
      <c r="V156" s="157"/>
      <c r="W156" s="157"/>
      <c r="X156" s="157"/>
      <c r="Y156" s="147"/>
      <c r="Z156" s="147"/>
      <c r="AA156" s="147"/>
      <c r="AB156" s="147"/>
      <c r="AC156" s="147"/>
      <c r="AD156" s="147"/>
      <c r="AE156" s="147"/>
      <c r="AF156" s="147"/>
      <c r="AG156" s="147" t="s">
        <v>141</v>
      </c>
      <c r="AH156" s="147">
        <v>0</v>
      </c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1" x14ac:dyDescent="0.2">
      <c r="A157" s="154"/>
      <c r="B157" s="155"/>
      <c r="C157" s="181" t="s">
        <v>150</v>
      </c>
      <c r="D157" s="161"/>
      <c r="E157" s="162">
        <v>0.40699999999999997</v>
      </c>
      <c r="F157" s="157"/>
      <c r="G157" s="157"/>
      <c r="H157" s="157"/>
      <c r="I157" s="157"/>
      <c r="J157" s="157"/>
      <c r="K157" s="157"/>
      <c r="L157" s="157"/>
      <c r="M157" s="157"/>
      <c r="N157" s="156"/>
      <c r="O157" s="156"/>
      <c r="P157" s="156"/>
      <c r="Q157" s="156"/>
      <c r="R157" s="157"/>
      <c r="S157" s="157"/>
      <c r="T157" s="157"/>
      <c r="U157" s="157"/>
      <c r="V157" s="157"/>
      <c r="W157" s="157"/>
      <c r="X157" s="157"/>
      <c r="Y157" s="147"/>
      <c r="Z157" s="147"/>
      <c r="AA157" s="147"/>
      <c r="AB157" s="147"/>
      <c r="AC157" s="147"/>
      <c r="AD157" s="147"/>
      <c r="AE157" s="147"/>
      <c r="AF157" s="147"/>
      <c r="AG157" s="147" t="s">
        <v>141</v>
      </c>
      <c r="AH157" s="147">
        <v>0</v>
      </c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outlineLevel="1" x14ac:dyDescent="0.2">
      <c r="A158" s="154"/>
      <c r="B158" s="155"/>
      <c r="C158" s="181" t="s">
        <v>151</v>
      </c>
      <c r="D158" s="161"/>
      <c r="E158" s="162">
        <v>12.861000000000001</v>
      </c>
      <c r="F158" s="157"/>
      <c r="G158" s="157"/>
      <c r="H158" s="157"/>
      <c r="I158" s="157"/>
      <c r="J158" s="157"/>
      <c r="K158" s="157"/>
      <c r="L158" s="157"/>
      <c r="M158" s="157"/>
      <c r="N158" s="156"/>
      <c r="O158" s="156"/>
      <c r="P158" s="156"/>
      <c r="Q158" s="156"/>
      <c r="R158" s="157"/>
      <c r="S158" s="157"/>
      <c r="T158" s="157"/>
      <c r="U158" s="157"/>
      <c r="V158" s="157"/>
      <c r="W158" s="157"/>
      <c r="X158" s="157"/>
      <c r="Y158" s="147"/>
      <c r="Z158" s="147"/>
      <c r="AA158" s="147"/>
      <c r="AB158" s="147"/>
      <c r="AC158" s="147"/>
      <c r="AD158" s="147"/>
      <c r="AE158" s="147"/>
      <c r="AF158" s="147"/>
      <c r="AG158" s="147" t="s">
        <v>141</v>
      </c>
      <c r="AH158" s="147">
        <v>0</v>
      </c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1" x14ac:dyDescent="0.2">
      <c r="A159" s="154"/>
      <c r="B159" s="155"/>
      <c r="C159" s="181" t="s">
        <v>152</v>
      </c>
      <c r="D159" s="161"/>
      <c r="E159" s="162">
        <v>1.429</v>
      </c>
      <c r="F159" s="157"/>
      <c r="G159" s="157"/>
      <c r="H159" s="157"/>
      <c r="I159" s="157"/>
      <c r="J159" s="157"/>
      <c r="K159" s="157"/>
      <c r="L159" s="157"/>
      <c r="M159" s="157"/>
      <c r="N159" s="156"/>
      <c r="O159" s="156"/>
      <c r="P159" s="156"/>
      <c r="Q159" s="156"/>
      <c r="R159" s="157"/>
      <c r="S159" s="157"/>
      <c r="T159" s="157"/>
      <c r="U159" s="157"/>
      <c r="V159" s="157"/>
      <c r="W159" s="157"/>
      <c r="X159" s="157"/>
      <c r="Y159" s="147"/>
      <c r="Z159" s="147"/>
      <c r="AA159" s="147"/>
      <c r="AB159" s="147"/>
      <c r="AC159" s="147"/>
      <c r="AD159" s="147"/>
      <c r="AE159" s="147"/>
      <c r="AF159" s="147"/>
      <c r="AG159" s="147" t="s">
        <v>141</v>
      </c>
      <c r="AH159" s="147">
        <v>0</v>
      </c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1" x14ac:dyDescent="0.2">
      <c r="A160" s="154"/>
      <c r="B160" s="155"/>
      <c r="C160" s="181" t="s">
        <v>153</v>
      </c>
      <c r="D160" s="161"/>
      <c r="E160" s="162">
        <v>24.139500000000002</v>
      </c>
      <c r="F160" s="157"/>
      <c r="G160" s="157"/>
      <c r="H160" s="157"/>
      <c r="I160" s="157"/>
      <c r="J160" s="157"/>
      <c r="K160" s="157"/>
      <c r="L160" s="157"/>
      <c r="M160" s="157"/>
      <c r="N160" s="156"/>
      <c r="O160" s="156"/>
      <c r="P160" s="156"/>
      <c r="Q160" s="156"/>
      <c r="R160" s="157"/>
      <c r="S160" s="157"/>
      <c r="T160" s="157"/>
      <c r="U160" s="157"/>
      <c r="V160" s="157"/>
      <c r="W160" s="157"/>
      <c r="X160" s="157"/>
      <c r="Y160" s="147"/>
      <c r="Z160" s="147"/>
      <c r="AA160" s="147"/>
      <c r="AB160" s="147"/>
      <c r="AC160" s="147"/>
      <c r="AD160" s="147"/>
      <c r="AE160" s="147"/>
      <c r="AF160" s="147"/>
      <c r="AG160" s="147" t="s">
        <v>141</v>
      </c>
      <c r="AH160" s="147">
        <v>0</v>
      </c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1" x14ac:dyDescent="0.2">
      <c r="A161" s="154"/>
      <c r="B161" s="155"/>
      <c r="C161" s="181" t="s">
        <v>154</v>
      </c>
      <c r="D161" s="161"/>
      <c r="E161" s="162">
        <v>2.5409999999999999</v>
      </c>
      <c r="F161" s="157"/>
      <c r="G161" s="157"/>
      <c r="H161" s="157"/>
      <c r="I161" s="157"/>
      <c r="J161" s="157"/>
      <c r="K161" s="157"/>
      <c r="L161" s="157"/>
      <c r="M161" s="157"/>
      <c r="N161" s="156"/>
      <c r="O161" s="156"/>
      <c r="P161" s="156"/>
      <c r="Q161" s="156"/>
      <c r="R161" s="157"/>
      <c r="S161" s="157"/>
      <c r="T161" s="157"/>
      <c r="U161" s="157"/>
      <c r="V161" s="157"/>
      <c r="W161" s="157"/>
      <c r="X161" s="157"/>
      <c r="Y161" s="147"/>
      <c r="Z161" s="147"/>
      <c r="AA161" s="147"/>
      <c r="AB161" s="147"/>
      <c r="AC161" s="147"/>
      <c r="AD161" s="147"/>
      <c r="AE161" s="147"/>
      <c r="AF161" s="147"/>
      <c r="AG161" s="147" t="s">
        <v>141</v>
      </c>
      <c r="AH161" s="147">
        <v>0</v>
      </c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1" x14ac:dyDescent="0.2">
      <c r="A162" s="154"/>
      <c r="B162" s="155"/>
      <c r="C162" s="181" t="s">
        <v>155</v>
      </c>
      <c r="D162" s="161"/>
      <c r="E162" s="162">
        <v>2.21</v>
      </c>
      <c r="F162" s="157"/>
      <c r="G162" s="157"/>
      <c r="H162" s="157"/>
      <c r="I162" s="157"/>
      <c r="J162" s="157"/>
      <c r="K162" s="157"/>
      <c r="L162" s="157"/>
      <c r="M162" s="157"/>
      <c r="N162" s="156"/>
      <c r="O162" s="156"/>
      <c r="P162" s="156"/>
      <c r="Q162" s="156"/>
      <c r="R162" s="157"/>
      <c r="S162" s="157"/>
      <c r="T162" s="157"/>
      <c r="U162" s="157"/>
      <c r="V162" s="157"/>
      <c r="W162" s="157"/>
      <c r="X162" s="157"/>
      <c r="Y162" s="147"/>
      <c r="Z162" s="147"/>
      <c r="AA162" s="147"/>
      <c r="AB162" s="147"/>
      <c r="AC162" s="147"/>
      <c r="AD162" s="147"/>
      <c r="AE162" s="147"/>
      <c r="AF162" s="147"/>
      <c r="AG162" s="147" t="s">
        <v>141</v>
      </c>
      <c r="AH162" s="147">
        <v>0</v>
      </c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outlineLevel="1" x14ac:dyDescent="0.2">
      <c r="A163" s="154"/>
      <c r="B163" s="155"/>
      <c r="C163" s="181" t="s">
        <v>156</v>
      </c>
      <c r="D163" s="161"/>
      <c r="E163" s="162">
        <v>0.221</v>
      </c>
      <c r="F163" s="157"/>
      <c r="G163" s="157"/>
      <c r="H163" s="157"/>
      <c r="I163" s="157"/>
      <c r="J163" s="157"/>
      <c r="K163" s="157"/>
      <c r="L163" s="157"/>
      <c r="M163" s="157"/>
      <c r="N163" s="156"/>
      <c r="O163" s="156"/>
      <c r="P163" s="156"/>
      <c r="Q163" s="156"/>
      <c r="R163" s="157"/>
      <c r="S163" s="157"/>
      <c r="T163" s="157"/>
      <c r="U163" s="157"/>
      <c r="V163" s="157"/>
      <c r="W163" s="157"/>
      <c r="X163" s="157"/>
      <c r="Y163" s="147"/>
      <c r="Z163" s="147"/>
      <c r="AA163" s="147"/>
      <c r="AB163" s="147"/>
      <c r="AC163" s="147"/>
      <c r="AD163" s="147"/>
      <c r="AE163" s="147"/>
      <c r="AF163" s="147"/>
      <c r="AG163" s="147" t="s">
        <v>141</v>
      </c>
      <c r="AH163" s="147">
        <v>0</v>
      </c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1" x14ac:dyDescent="0.2">
      <c r="A164" s="170">
        <v>12</v>
      </c>
      <c r="B164" s="171" t="s">
        <v>188</v>
      </c>
      <c r="C164" s="180" t="s">
        <v>189</v>
      </c>
      <c r="D164" s="172" t="s">
        <v>168</v>
      </c>
      <c r="E164" s="173">
        <v>1</v>
      </c>
      <c r="F164" s="174"/>
      <c r="G164" s="175">
        <f>ROUND(E164*F164,2)</f>
        <v>0</v>
      </c>
      <c r="H164" s="174"/>
      <c r="I164" s="175">
        <f>ROUND(E164*H164,2)</f>
        <v>0</v>
      </c>
      <c r="J164" s="174"/>
      <c r="K164" s="175">
        <f>ROUND(E164*J164,2)</f>
        <v>0</v>
      </c>
      <c r="L164" s="175">
        <v>21</v>
      </c>
      <c r="M164" s="175">
        <f>G164*(1+L164/100)</f>
        <v>0</v>
      </c>
      <c r="N164" s="173">
        <v>0</v>
      </c>
      <c r="O164" s="173">
        <f>ROUND(E164*N164,2)</f>
        <v>0</v>
      </c>
      <c r="P164" s="173">
        <v>0</v>
      </c>
      <c r="Q164" s="173">
        <f>ROUND(E164*P164,2)</f>
        <v>0</v>
      </c>
      <c r="R164" s="175"/>
      <c r="S164" s="175" t="s">
        <v>160</v>
      </c>
      <c r="T164" s="176" t="s">
        <v>161</v>
      </c>
      <c r="U164" s="157">
        <v>0</v>
      </c>
      <c r="V164" s="157">
        <f>ROUND(E164*U164,2)</f>
        <v>0</v>
      </c>
      <c r="W164" s="157"/>
      <c r="X164" s="157" t="s">
        <v>136</v>
      </c>
      <c r="Y164" s="147"/>
      <c r="Z164" s="147"/>
      <c r="AA164" s="147"/>
      <c r="AB164" s="147"/>
      <c r="AC164" s="147"/>
      <c r="AD164" s="147"/>
      <c r="AE164" s="147"/>
      <c r="AF164" s="147"/>
      <c r="AG164" s="147" t="s">
        <v>137</v>
      </c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outlineLevel="1" x14ac:dyDescent="0.2">
      <c r="A165" s="154"/>
      <c r="B165" s="155"/>
      <c r="C165" s="242" t="s">
        <v>138</v>
      </c>
      <c r="D165" s="243"/>
      <c r="E165" s="243"/>
      <c r="F165" s="243"/>
      <c r="G165" s="243"/>
      <c r="H165" s="157"/>
      <c r="I165" s="157"/>
      <c r="J165" s="157"/>
      <c r="K165" s="157"/>
      <c r="L165" s="157"/>
      <c r="M165" s="157"/>
      <c r="N165" s="156"/>
      <c r="O165" s="156"/>
      <c r="P165" s="156"/>
      <c r="Q165" s="156"/>
      <c r="R165" s="157"/>
      <c r="S165" s="157"/>
      <c r="T165" s="157"/>
      <c r="U165" s="157"/>
      <c r="V165" s="157"/>
      <c r="W165" s="157"/>
      <c r="X165" s="157"/>
      <c r="Y165" s="147"/>
      <c r="Z165" s="147"/>
      <c r="AA165" s="147"/>
      <c r="AB165" s="147"/>
      <c r="AC165" s="147"/>
      <c r="AD165" s="147"/>
      <c r="AE165" s="147"/>
      <c r="AF165" s="147"/>
      <c r="AG165" s="147" t="s">
        <v>139</v>
      </c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outlineLevel="1" x14ac:dyDescent="0.2">
      <c r="A166" s="170">
        <v>13</v>
      </c>
      <c r="B166" s="171" t="s">
        <v>190</v>
      </c>
      <c r="C166" s="180" t="s">
        <v>191</v>
      </c>
      <c r="D166" s="172" t="s">
        <v>159</v>
      </c>
      <c r="E166" s="173">
        <v>62.732199999999999</v>
      </c>
      <c r="F166" s="174"/>
      <c r="G166" s="175">
        <f>ROUND(E166*F166,2)</f>
        <v>0</v>
      </c>
      <c r="H166" s="174"/>
      <c r="I166" s="175">
        <f>ROUND(E166*H166,2)</f>
        <v>0</v>
      </c>
      <c r="J166" s="174"/>
      <c r="K166" s="175">
        <f>ROUND(E166*J166,2)</f>
        <v>0</v>
      </c>
      <c r="L166" s="175">
        <v>21</v>
      </c>
      <c r="M166" s="175">
        <f>G166*(1+L166/100)</f>
        <v>0</v>
      </c>
      <c r="N166" s="173">
        <v>0</v>
      </c>
      <c r="O166" s="173">
        <f>ROUND(E166*N166,2)</f>
        <v>0</v>
      </c>
      <c r="P166" s="173">
        <v>0</v>
      </c>
      <c r="Q166" s="173">
        <f>ROUND(E166*P166,2)</f>
        <v>0</v>
      </c>
      <c r="R166" s="175"/>
      <c r="S166" s="175" t="s">
        <v>160</v>
      </c>
      <c r="T166" s="176" t="s">
        <v>161</v>
      </c>
      <c r="U166" s="157">
        <v>0</v>
      </c>
      <c r="V166" s="157">
        <f>ROUND(E166*U166,2)</f>
        <v>0</v>
      </c>
      <c r="W166" s="157"/>
      <c r="X166" s="157" t="s">
        <v>136</v>
      </c>
      <c r="Y166" s="147"/>
      <c r="Z166" s="147"/>
      <c r="AA166" s="147"/>
      <c r="AB166" s="147"/>
      <c r="AC166" s="147"/>
      <c r="AD166" s="147"/>
      <c r="AE166" s="147"/>
      <c r="AF166" s="147"/>
      <c r="AG166" s="147" t="s">
        <v>137</v>
      </c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ht="22.5" outlineLevel="1" x14ac:dyDescent="0.2">
      <c r="A167" s="154"/>
      <c r="B167" s="155"/>
      <c r="C167" s="242" t="s">
        <v>192</v>
      </c>
      <c r="D167" s="243"/>
      <c r="E167" s="243"/>
      <c r="F167" s="243"/>
      <c r="G167" s="243"/>
      <c r="H167" s="157"/>
      <c r="I167" s="157"/>
      <c r="J167" s="157"/>
      <c r="K167" s="157"/>
      <c r="L167" s="157"/>
      <c r="M167" s="157"/>
      <c r="N167" s="156"/>
      <c r="O167" s="156"/>
      <c r="P167" s="156"/>
      <c r="Q167" s="156"/>
      <c r="R167" s="157"/>
      <c r="S167" s="157"/>
      <c r="T167" s="157"/>
      <c r="U167" s="157"/>
      <c r="V167" s="157"/>
      <c r="W167" s="157"/>
      <c r="X167" s="157"/>
      <c r="Y167" s="147"/>
      <c r="Z167" s="147"/>
      <c r="AA167" s="147"/>
      <c r="AB167" s="147"/>
      <c r="AC167" s="147"/>
      <c r="AD167" s="147"/>
      <c r="AE167" s="147"/>
      <c r="AF167" s="147"/>
      <c r="AG167" s="147" t="s">
        <v>139</v>
      </c>
      <c r="AH167" s="147"/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77" t="str">
        <f>C167</f>
        <v>Plnivo  musí odpovídat jak barevně tak i složením  původnímu opravovanému kameni, také povrchová struktura musí být vhodně zpracována.</v>
      </c>
      <c r="BB167" s="147"/>
      <c r="BC167" s="147"/>
      <c r="BD167" s="147"/>
      <c r="BE167" s="147"/>
      <c r="BF167" s="147"/>
      <c r="BG167" s="147"/>
      <c r="BH167" s="147"/>
    </row>
    <row r="168" spans="1:60" outlineLevel="1" x14ac:dyDescent="0.2">
      <c r="A168" s="154"/>
      <c r="B168" s="155"/>
      <c r="C168" s="182" t="s">
        <v>178</v>
      </c>
      <c r="D168" s="158"/>
      <c r="E168" s="159"/>
      <c r="F168" s="160"/>
      <c r="G168" s="160"/>
      <c r="H168" s="157"/>
      <c r="I168" s="157"/>
      <c r="J168" s="157"/>
      <c r="K168" s="157"/>
      <c r="L168" s="157"/>
      <c r="M168" s="157"/>
      <c r="N168" s="156"/>
      <c r="O168" s="156"/>
      <c r="P168" s="156"/>
      <c r="Q168" s="156"/>
      <c r="R168" s="157"/>
      <c r="S168" s="157"/>
      <c r="T168" s="157"/>
      <c r="U168" s="157"/>
      <c r="V168" s="157"/>
      <c r="W168" s="157"/>
      <c r="X168" s="157"/>
      <c r="Y168" s="147"/>
      <c r="Z168" s="147"/>
      <c r="AA168" s="147"/>
      <c r="AB168" s="147"/>
      <c r="AC168" s="147"/>
      <c r="AD168" s="147"/>
      <c r="AE168" s="147"/>
      <c r="AF168" s="147"/>
      <c r="AG168" s="147" t="s">
        <v>139</v>
      </c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outlineLevel="1" x14ac:dyDescent="0.2">
      <c r="A169" s="154"/>
      <c r="B169" s="155"/>
      <c r="C169" s="244" t="s">
        <v>138</v>
      </c>
      <c r="D169" s="245"/>
      <c r="E169" s="245"/>
      <c r="F169" s="245"/>
      <c r="G169" s="245"/>
      <c r="H169" s="157"/>
      <c r="I169" s="157"/>
      <c r="J169" s="157"/>
      <c r="K169" s="157"/>
      <c r="L169" s="157"/>
      <c r="M169" s="157"/>
      <c r="N169" s="156"/>
      <c r="O169" s="156"/>
      <c r="P169" s="156"/>
      <c r="Q169" s="156"/>
      <c r="R169" s="157"/>
      <c r="S169" s="157"/>
      <c r="T169" s="157"/>
      <c r="U169" s="157"/>
      <c r="V169" s="157"/>
      <c r="W169" s="157"/>
      <c r="X169" s="157"/>
      <c r="Y169" s="147"/>
      <c r="Z169" s="147"/>
      <c r="AA169" s="147"/>
      <c r="AB169" s="147"/>
      <c r="AC169" s="147"/>
      <c r="AD169" s="147"/>
      <c r="AE169" s="147"/>
      <c r="AF169" s="147"/>
      <c r="AG169" s="147" t="s">
        <v>139</v>
      </c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outlineLevel="1" x14ac:dyDescent="0.2">
      <c r="A170" s="154"/>
      <c r="B170" s="155"/>
      <c r="C170" s="181" t="s">
        <v>140</v>
      </c>
      <c r="D170" s="161"/>
      <c r="E170" s="162">
        <v>1.4448000000000001</v>
      </c>
      <c r="F170" s="157"/>
      <c r="G170" s="157"/>
      <c r="H170" s="157"/>
      <c r="I170" s="157"/>
      <c r="J170" s="157"/>
      <c r="K170" s="157"/>
      <c r="L170" s="157"/>
      <c r="M170" s="157"/>
      <c r="N170" s="156"/>
      <c r="O170" s="156"/>
      <c r="P170" s="156"/>
      <c r="Q170" s="156"/>
      <c r="R170" s="157"/>
      <c r="S170" s="157"/>
      <c r="T170" s="157"/>
      <c r="U170" s="157"/>
      <c r="V170" s="157"/>
      <c r="W170" s="157"/>
      <c r="X170" s="157"/>
      <c r="Y170" s="147"/>
      <c r="Z170" s="147"/>
      <c r="AA170" s="147"/>
      <c r="AB170" s="147"/>
      <c r="AC170" s="147"/>
      <c r="AD170" s="147"/>
      <c r="AE170" s="147"/>
      <c r="AF170" s="147"/>
      <c r="AG170" s="147" t="s">
        <v>141</v>
      </c>
      <c r="AH170" s="147">
        <v>0</v>
      </c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1" x14ac:dyDescent="0.2">
      <c r="A171" s="154"/>
      <c r="B171" s="155"/>
      <c r="C171" s="181" t="s">
        <v>142</v>
      </c>
      <c r="D171" s="161"/>
      <c r="E171" s="162">
        <v>1.0086999999999999</v>
      </c>
      <c r="F171" s="157"/>
      <c r="G171" s="157"/>
      <c r="H171" s="157"/>
      <c r="I171" s="157"/>
      <c r="J171" s="157"/>
      <c r="K171" s="157"/>
      <c r="L171" s="157"/>
      <c r="M171" s="157"/>
      <c r="N171" s="156"/>
      <c r="O171" s="156"/>
      <c r="P171" s="156"/>
      <c r="Q171" s="156"/>
      <c r="R171" s="157"/>
      <c r="S171" s="157"/>
      <c r="T171" s="157"/>
      <c r="U171" s="157"/>
      <c r="V171" s="157"/>
      <c r="W171" s="157"/>
      <c r="X171" s="157"/>
      <c r="Y171" s="147"/>
      <c r="Z171" s="147"/>
      <c r="AA171" s="147"/>
      <c r="AB171" s="147"/>
      <c r="AC171" s="147"/>
      <c r="AD171" s="147"/>
      <c r="AE171" s="147"/>
      <c r="AF171" s="147"/>
      <c r="AG171" s="147" t="s">
        <v>141</v>
      </c>
      <c r="AH171" s="147">
        <v>0</v>
      </c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1" x14ac:dyDescent="0.2">
      <c r="A172" s="154"/>
      <c r="B172" s="155"/>
      <c r="C172" s="181" t="s">
        <v>143</v>
      </c>
      <c r="D172" s="161"/>
      <c r="E172" s="162">
        <v>1.0296000000000001</v>
      </c>
      <c r="F172" s="157"/>
      <c r="G172" s="157"/>
      <c r="H172" s="157"/>
      <c r="I172" s="157"/>
      <c r="J172" s="157"/>
      <c r="K172" s="157"/>
      <c r="L172" s="157"/>
      <c r="M172" s="157"/>
      <c r="N172" s="156"/>
      <c r="O172" s="156"/>
      <c r="P172" s="156"/>
      <c r="Q172" s="156"/>
      <c r="R172" s="157"/>
      <c r="S172" s="157"/>
      <c r="T172" s="157"/>
      <c r="U172" s="157"/>
      <c r="V172" s="157"/>
      <c r="W172" s="157"/>
      <c r="X172" s="157"/>
      <c r="Y172" s="147"/>
      <c r="Z172" s="147"/>
      <c r="AA172" s="147"/>
      <c r="AB172" s="147"/>
      <c r="AC172" s="147"/>
      <c r="AD172" s="147"/>
      <c r="AE172" s="147"/>
      <c r="AF172" s="147"/>
      <c r="AG172" s="147" t="s">
        <v>141</v>
      </c>
      <c r="AH172" s="147">
        <v>0</v>
      </c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1" x14ac:dyDescent="0.2">
      <c r="A173" s="154"/>
      <c r="B173" s="155"/>
      <c r="C173" s="181" t="s">
        <v>144</v>
      </c>
      <c r="D173" s="161"/>
      <c r="E173" s="162">
        <v>2.0173999999999999</v>
      </c>
      <c r="F173" s="157"/>
      <c r="G173" s="157"/>
      <c r="H173" s="157"/>
      <c r="I173" s="157"/>
      <c r="J173" s="157"/>
      <c r="K173" s="157"/>
      <c r="L173" s="157"/>
      <c r="M173" s="157"/>
      <c r="N173" s="156"/>
      <c r="O173" s="156"/>
      <c r="P173" s="156"/>
      <c r="Q173" s="156"/>
      <c r="R173" s="157"/>
      <c r="S173" s="157"/>
      <c r="T173" s="157"/>
      <c r="U173" s="157"/>
      <c r="V173" s="157"/>
      <c r="W173" s="157"/>
      <c r="X173" s="157"/>
      <c r="Y173" s="147"/>
      <c r="Z173" s="147"/>
      <c r="AA173" s="147"/>
      <c r="AB173" s="147"/>
      <c r="AC173" s="147"/>
      <c r="AD173" s="147"/>
      <c r="AE173" s="147"/>
      <c r="AF173" s="147"/>
      <c r="AG173" s="147" t="s">
        <v>141</v>
      </c>
      <c r="AH173" s="147">
        <v>0</v>
      </c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outlineLevel="1" x14ac:dyDescent="0.2">
      <c r="A174" s="154"/>
      <c r="B174" s="155"/>
      <c r="C174" s="181" t="s">
        <v>145</v>
      </c>
      <c r="D174" s="161"/>
      <c r="E174" s="162">
        <v>1.8480000000000001</v>
      </c>
      <c r="F174" s="157"/>
      <c r="G174" s="157"/>
      <c r="H174" s="157"/>
      <c r="I174" s="157"/>
      <c r="J174" s="157"/>
      <c r="K174" s="157"/>
      <c r="L174" s="157"/>
      <c r="M174" s="157"/>
      <c r="N174" s="156"/>
      <c r="O174" s="156"/>
      <c r="P174" s="156"/>
      <c r="Q174" s="156"/>
      <c r="R174" s="157"/>
      <c r="S174" s="157"/>
      <c r="T174" s="157"/>
      <c r="U174" s="157"/>
      <c r="V174" s="157"/>
      <c r="W174" s="157"/>
      <c r="X174" s="157"/>
      <c r="Y174" s="147"/>
      <c r="Z174" s="147"/>
      <c r="AA174" s="147"/>
      <c r="AB174" s="147"/>
      <c r="AC174" s="147"/>
      <c r="AD174" s="147"/>
      <c r="AE174" s="147"/>
      <c r="AF174" s="147"/>
      <c r="AG174" s="147" t="s">
        <v>141</v>
      </c>
      <c r="AH174" s="147">
        <v>0</v>
      </c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outlineLevel="1" x14ac:dyDescent="0.2">
      <c r="A175" s="154"/>
      <c r="B175" s="155"/>
      <c r="C175" s="181" t="s">
        <v>146</v>
      </c>
      <c r="D175" s="161"/>
      <c r="E175" s="162">
        <v>1.6032</v>
      </c>
      <c r="F175" s="157"/>
      <c r="G175" s="157"/>
      <c r="H175" s="157"/>
      <c r="I175" s="157"/>
      <c r="J175" s="157"/>
      <c r="K175" s="157"/>
      <c r="L175" s="157"/>
      <c r="M175" s="157"/>
      <c r="N175" s="156"/>
      <c r="O175" s="156"/>
      <c r="P175" s="156"/>
      <c r="Q175" s="156"/>
      <c r="R175" s="157"/>
      <c r="S175" s="157"/>
      <c r="T175" s="157"/>
      <c r="U175" s="157"/>
      <c r="V175" s="157"/>
      <c r="W175" s="157"/>
      <c r="X175" s="157"/>
      <c r="Y175" s="147"/>
      <c r="Z175" s="147"/>
      <c r="AA175" s="147"/>
      <c r="AB175" s="147"/>
      <c r="AC175" s="147"/>
      <c r="AD175" s="147"/>
      <c r="AE175" s="147"/>
      <c r="AF175" s="147"/>
      <c r="AG175" s="147" t="s">
        <v>141</v>
      </c>
      <c r="AH175" s="147">
        <v>0</v>
      </c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outlineLevel="1" x14ac:dyDescent="0.2">
      <c r="A176" s="154"/>
      <c r="B176" s="155"/>
      <c r="C176" s="181" t="s">
        <v>147</v>
      </c>
      <c r="D176" s="161"/>
      <c r="E176" s="162">
        <v>5.6079999999999997</v>
      </c>
      <c r="F176" s="157"/>
      <c r="G176" s="157"/>
      <c r="H176" s="157"/>
      <c r="I176" s="157"/>
      <c r="J176" s="157"/>
      <c r="K176" s="157"/>
      <c r="L176" s="157"/>
      <c r="M176" s="157"/>
      <c r="N176" s="156"/>
      <c r="O176" s="156"/>
      <c r="P176" s="156"/>
      <c r="Q176" s="156"/>
      <c r="R176" s="157"/>
      <c r="S176" s="157"/>
      <c r="T176" s="157"/>
      <c r="U176" s="157"/>
      <c r="V176" s="157"/>
      <c r="W176" s="157"/>
      <c r="X176" s="157"/>
      <c r="Y176" s="147"/>
      <c r="Z176" s="147"/>
      <c r="AA176" s="147"/>
      <c r="AB176" s="147"/>
      <c r="AC176" s="147"/>
      <c r="AD176" s="147"/>
      <c r="AE176" s="147"/>
      <c r="AF176" s="147"/>
      <c r="AG176" s="147" t="s">
        <v>141</v>
      </c>
      <c r="AH176" s="147">
        <v>0</v>
      </c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 outlineLevel="1" x14ac:dyDescent="0.2">
      <c r="A177" s="154"/>
      <c r="B177" s="155"/>
      <c r="C177" s="181" t="s">
        <v>148</v>
      </c>
      <c r="D177" s="161"/>
      <c r="E177" s="162">
        <v>0.70099999999999996</v>
      </c>
      <c r="F177" s="157"/>
      <c r="G177" s="157"/>
      <c r="H177" s="157"/>
      <c r="I177" s="157"/>
      <c r="J177" s="157"/>
      <c r="K177" s="157"/>
      <c r="L177" s="157"/>
      <c r="M177" s="157"/>
      <c r="N177" s="156"/>
      <c r="O177" s="156"/>
      <c r="P177" s="156"/>
      <c r="Q177" s="156"/>
      <c r="R177" s="157"/>
      <c r="S177" s="157"/>
      <c r="T177" s="157"/>
      <c r="U177" s="157"/>
      <c r="V177" s="157"/>
      <c r="W177" s="157"/>
      <c r="X177" s="157"/>
      <c r="Y177" s="147"/>
      <c r="Z177" s="147"/>
      <c r="AA177" s="147"/>
      <c r="AB177" s="147"/>
      <c r="AC177" s="147"/>
      <c r="AD177" s="147"/>
      <c r="AE177" s="147"/>
      <c r="AF177" s="147"/>
      <c r="AG177" s="147" t="s">
        <v>141</v>
      </c>
      <c r="AH177" s="147">
        <v>0</v>
      </c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outlineLevel="1" x14ac:dyDescent="0.2">
      <c r="A178" s="154"/>
      <c r="B178" s="155"/>
      <c r="C178" s="181" t="s">
        <v>149</v>
      </c>
      <c r="D178" s="161"/>
      <c r="E178" s="162">
        <v>3.6629999999999998</v>
      </c>
      <c r="F178" s="157"/>
      <c r="G178" s="157"/>
      <c r="H178" s="157"/>
      <c r="I178" s="157"/>
      <c r="J178" s="157"/>
      <c r="K178" s="157"/>
      <c r="L178" s="157"/>
      <c r="M178" s="157"/>
      <c r="N178" s="156"/>
      <c r="O178" s="156"/>
      <c r="P178" s="156"/>
      <c r="Q178" s="156"/>
      <c r="R178" s="157"/>
      <c r="S178" s="157"/>
      <c r="T178" s="157"/>
      <c r="U178" s="157"/>
      <c r="V178" s="157"/>
      <c r="W178" s="157"/>
      <c r="X178" s="157"/>
      <c r="Y178" s="147"/>
      <c r="Z178" s="147"/>
      <c r="AA178" s="147"/>
      <c r="AB178" s="147"/>
      <c r="AC178" s="147"/>
      <c r="AD178" s="147"/>
      <c r="AE178" s="147"/>
      <c r="AF178" s="147"/>
      <c r="AG178" s="147" t="s">
        <v>141</v>
      </c>
      <c r="AH178" s="147">
        <v>0</v>
      </c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outlineLevel="1" x14ac:dyDescent="0.2">
      <c r="A179" s="154"/>
      <c r="B179" s="155"/>
      <c r="C179" s="181" t="s">
        <v>150</v>
      </c>
      <c r="D179" s="161"/>
      <c r="E179" s="162">
        <v>0.40699999999999997</v>
      </c>
      <c r="F179" s="157"/>
      <c r="G179" s="157"/>
      <c r="H179" s="157"/>
      <c r="I179" s="157"/>
      <c r="J179" s="157"/>
      <c r="K179" s="157"/>
      <c r="L179" s="157"/>
      <c r="M179" s="157"/>
      <c r="N179" s="156"/>
      <c r="O179" s="156"/>
      <c r="P179" s="156"/>
      <c r="Q179" s="156"/>
      <c r="R179" s="157"/>
      <c r="S179" s="157"/>
      <c r="T179" s="157"/>
      <c r="U179" s="157"/>
      <c r="V179" s="157"/>
      <c r="W179" s="157"/>
      <c r="X179" s="157"/>
      <c r="Y179" s="147"/>
      <c r="Z179" s="147"/>
      <c r="AA179" s="147"/>
      <c r="AB179" s="147"/>
      <c r="AC179" s="147"/>
      <c r="AD179" s="147"/>
      <c r="AE179" s="147"/>
      <c r="AF179" s="147"/>
      <c r="AG179" s="147" t="s">
        <v>141</v>
      </c>
      <c r="AH179" s="147">
        <v>0</v>
      </c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outlineLevel="1" x14ac:dyDescent="0.2">
      <c r="A180" s="154"/>
      <c r="B180" s="155"/>
      <c r="C180" s="181" t="s">
        <v>151</v>
      </c>
      <c r="D180" s="161"/>
      <c r="E180" s="162">
        <v>12.861000000000001</v>
      </c>
      <c r="F180" s="157"/>
      <c r="G180" s="157"/>
      <c r="H180" s="157"/>
      <c r="I180" s="157"/>
      <c r="J180" s="157"/>
      <c r="K180" s="157"/>
      <c r="L180" s="157"/>
      <c r="M180" s="157"/>
      <c r="N180" s="156"/>
      <c r="O180" s="156"/>
      <c r="P180" s="156"/>
      <c r="Q180" s="156"/>
      <c r="R180" s="157"/>
      <c r="S180" s="157"/>
      <c r="T180" s="157"/>
      <c r="U180" s="157"/>
      <c r="V180" s="157"/>
      <c r="W180" s="157"/>
      <c r="X180" s="157"/>
      <c r="Y180" s="147"/>
      <c r="Z180" s="147"/>
      <c r="AA180" s="147"/>
      <c r="AB180" s="147"/>
      <c r="AC180" s="147"/>
      <c r="AD180" s="147"/>
      <c r="AE180" s="147"/>
      <c r="AF180" s="147"/>
      <c r="AG180" s="147" t="s">
        <v>141</v>
      </c>
      <c r="AH180" s="147">
        <v>0</v>
      </c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</row>
    <row r="181" spans="1:60" outlineLevel="1" x14ac:dyDescent="0.2">
      <c r="A181" s="154"/>
      <c r="B181" s="155"/>
      <c r="C181" s="181" t="s">
        <v>152</v>
      </c>
      <c r="D181" s="161"/>
      <c r="E181" s="162">
        <v>1.429</v>
      </c>
      <c r="F181" s="157"/>
      <c r="G181" s="157"/>
      <c r="H181" s="157"/>
      <c r="I181" s="157"/>
      <c r="J181" s="157"/>
      <c r="K181" s="157"/>
      <c r="L181" s="157"/>
      <c r="M181" s="157"/>
      <c r="N181" s="156"/>
      <c r="O181" s="156"/>
      <c r="P181" s="156"/>
      <c r="Q181" s="156"/>
      <c r="R181" s="157"/>
      <c r="S181" s="157"/>
      <c r="T181" s="157"/>
      <c r="U181" s="157"/>
      <c r="V181" s="157"/>
      <c r="W181" s="157"/>
      <c r="X181" s="157"/>
      <c r="Y181" s="147"/>
      <c r="Z181" s="147"/>
      <c r="AA181" s="147"/>
      <c r="AB181" s="147"/>
      <c r="AC181" s="147"/>
      <c r="AD181" s="147"/>
      <c r="AE181" s="147"/>
      <c r="AF181" s="147"/>
      <c r="AG181" s="147" t="s">
        <v>141</v>
      </c>
      <c r="AH181" s="147">
        <v>0</v>
      </c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outlineLevel="1" x14ac:dyDescent="0.2">
      <c r="A182" s="154"/>
      <c r="B182" s="155"/>
      <c r="C182" s="181" t="s">
        <v>153</v>
      </c>
      <c r="D182" s="161"/>
      <c r="E182" s="162">
        <v>24.139500000000002</v>
      </c>
      <c r="F182" s="157"/>
      <c r="G182" s="157"/>
      <c r="H182" s="157"/>
      <c r="I182" s="157"/>
      <c r="J182" s="157"/>
      <c r="K182" s="157"/>
      <c r="L182" s="157"/>
      <c r="M182" s="157"/>
      <c r="N182" s="156"/>
      <c r="O182" s="156"/>
      <c r="P182" s="156"/>
      <c r="Q182" s="156"/>
      <c r="R182" s="157"/>
      <c r="S182" s="157"/>
      <c r="T182" s="157"/>
      <c r="U182" s="157"/>
      <c r="V182" s="157"/>
      <c r="W182" s="157"/>
      <c r="X182" s="157"/>
      <c r="Y182" s="147"/>
      <c r="Z182" s="147"/>
      <c r="AA182" s="147"/>
      <c r="AB182" s="147"/>
      <c r="AC182" s="147"/>
      <c r="AD182" s="147"/>
      <c r="AE182" s="147"/>
      <c r="AF182" s="147"/>
      <c r="AG182" s="147" t="s">
        <v>141</v>
      </c>
      <c r="AH182" s="147">
        <v>0</v>
      </c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</row>
    <row r="183" spans="1:60" outlineLevel="1" x14ac:dyDescent="0.2">
      <c r="A183" s="154"/>
      <c r="B183" s="155"/>
      <c r="C183" s="181" t="s">
        <v>154</v>
      </c>
      <c r="D183" s="161"/>
      <c r="E183" s="162">
        <v>2.5409999999999999</v>
      </c>
      <c r="F183" s="157"/>
      <c r="G183" s="157"/>
      <c r="H183" s="157"/>
      <c r="I183" s="157"/>
      <c r="J183" s="157"/>
      <c r="K183" s="157"/>
      <c r="L183" s="157"/>
      <c r="M183" s="157"/>
      <c r="N183" s="156"/>
      <c r="O183" s="156"/>
      <c r="P183" s="156"/>
      <c r="Q183" s="156"/>
      <c r="R183" s="157"/>
      <c r="S183" s="157"/>
      <c r="T183" s="157"/>
      <c r="U183" s="157"/>
      <c r="V183" s="157"/>
      <c r="W183" s="157"/>
      <c r="X183" s="157"/>
      <c r="Y183" s="147"/>
      <c r="Z183" s="147"/>
      <c r="AA183" s="147"/>
      <c r="AB183" s="147"/>
      <c r="AC183" s="147"/>
      <c r="AD183" s="147"/>
      <c r="AE183" s="147"/>
      <c r="AF183" s="147"/>
      <c r="AG183" s="147" t="s">
        <v>141</v>
      </c>
      <c r="AH183" s="147">
        <v>0</v>
      </c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outlineLevel="1" x14ac:dyDescent="0.2">
      <c r="A184" s="154"/>
      <c r="B184" s="155"/>
      <c r="C184" s="181" t="s">
        <v>155</v>
      </c>
      <c r="D184" s="161"/>
      <c r="E184" s="162">
        <v>2.21</v>
      </c>
      <c r="F184" s="157"/>
      <c r="G184" s="157"/>
      <c r="H184" s="157"/>
      <c r="I184" s="157"/>
      <c r="J184" s="157"/>
      <c r="K184" s="157"/>
      <c r="L184" s="157"/>
      <c r="M184" s="157"/>
      <c r="N184" s="156"/>
      <c r="O184" s="156"/>
      <c r="P184" s="156"/>
      <c r="Q184" s="156"/>
      <c r="R184" s="157"/>
      <c r="S184" s="157"/>
      <c r="T184" s="157"/>
      <c r="U184" s="157"/>
      <c r="V184" s="157"/>
      <c r="W184" s="157"/>
      <c r="X184" s="157"/>
      <c r="Y184" s="147"/>
      <c r="Z184" s="147"/>
      <c r="AA184" s="147"/>
      <c r="AB184" s="147"/>
      <c r="AC184" s="147"/>
      <c r="AD184" s="147"/>
      <c r="AE184" s="147"/>
      <c r="AF184" s="147"/>
      <c r="AG184" s="147" t="s">
        <v>141</v>
      </c>
      <c r="AH184" s="147">
        <v>0</v>
      </c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</row>
    <row r="185" spans="1:60" outlineLevel="1" x14ac:dyDescent="0.2">
      <c r="A185" s="154"/>
      <c r="B185" s="155"/>
      <c r="C185" s="181" t="s">
        <v>156</v>
      </c>
      <c r="D185" s="161"/>
      <c r="E185" s="162">
        <v>0.221</v>
      </c>
      <c r="F185" s="157"/>
      <c r="G185" s="157"/>
      <c r="H185" s="157"/>
      <c r="I185" s="157"/>
      <c r="J185" s="157"/>
      <c r="K185" s="157"/>
      <c r="L185" s="157"/>
      <c r="M185" s="157"/>
      <c r="N185" s="156"/>
      <c r="O185" s="156"/>
      <c r="P185" s="156"/>
      <c r="Q185" s="156"/>
      <c r="R185" s="157"/>
      <c r="S185" s="157"/>
      <c r="T185" s="157"/>
      <c r="U185" s="157"/>
      <c r="V185" s="157"/>
      <c r="W185" s="157"/>
      <c r="X185" s="157"/>
      <c r="Y185" s="147"/>
      <c r="Z185" s="147"/>
      <c r="AA185" s="147"/>
      <c r="AB185" s="147"/>
      <c r="AC185" s="147"/>
      <c r="AD185" s="147"/>
      <c r="AE185" s="147"/>
      <c r="AF185" s="147"/>
      <c r="AG185" s="147" t="s">
        <v>141</v>
      </c>
      <c r="AH185" s="147">
        <v>0</v>
      </c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outlineLevel="1" x14ac:dyDescent="0.2">
      <c r="A186" s="170">
        <v>14</v>
      </c>
      <c r="B186" s="171" t="s">
        <v>193</v>
      </c>
      <c r="C186" s="180" t="s">
        <v>194</v>
      </c>
      <c r="D186" s="172" t="s">
        <v>159</v>
      </c>
      <c r="E186" s="173">
        <v>62.732199999999999</v>
      </c>
      <c r="F186" s="174"/>
      <c r="G186" s="175">
        <f>ROUND(E186*F186,2)</f>
        <v>0</v>
      </c>
      <c r="H186" s="174"/>
      <c r="I186" s="175">
        <f>ROUND(E186*H186,2)</f>
        <v>0</v>
      </c>
      <c r="J186" s="174"/>
      <c r="K186" s="175">
        <f>ROUND(E186*J186,2)</f>
        <v>0</v>
      </c>
      <c r="L186" s="175">
        <v>21</v>
      </c>
      <c r="M186" s="175">
        <f>G186*(1+L186/100)</f>
        <v>0</v>
      </c>
      <c r="N186" s="173">
        <v>0</v>
      </c>
      <c r="O186" s="173">
        <f>ROUND(E186*N186,2)</f>
        <v>0</v>
      </c>
      <c r="P186" s="173">
        <v>0</v>
      </c>
      <c r="Q186" s="173">
        <f>ROUND(E186*P186,2)</f>
        <v>0</v>
      </c>
      <c r="R186" s="175"/>
      <c r="S186" s="175" t="s">
        <v>160</v>
      </c>
      <c r="T186" s="176" t="s">
        <v>161</v>
      </c>
      <c r="U186" s="157">
        <v>0</v>
      </c>
      <c r="V186" s="157">
        <f>ROUND(E186*U186,2)</f>
        <v>0</v>
      </c>
      <c r="W186" s="157"/>
      <c r="X186" s="157" t="s">
        <v>136</v>
      </c>
      <c r="Y186" s="147"/>
      <c r="Z186" s="147"/>
      <c r="AA186" s="147"/>
      <c r="AB186" s="147"/>
      <c r="AC186" s="147"/>
      <c r="AD186" s="147"/>
      <c r="AE186" s="147"/>
      <c r="AF186" s="147"/>
      <c r="AG186" s="147" t="s">
        <v>137</v>
      </c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</row>
    <row r="187" spans="1:60" outlineLevel="1" x14ac:dyDescent="0.2">
      <c r="A187" s="154"/>
      <c r="B187" s="155"/>
      <c r="C187" s="242" t="s">
        <v>138</v>
      </c>
      <c r="D187" s="243"/>
      <c r="E187" s="243"/>
      <c r="F187" s="243"/>
      <c r="G187" s="243"/>
      <c r="H187" s="157"/>
      <c r="I187" s="157"/>
      <c r="J187" s="157"/>
      <c r="K187" s="157"/>
      <c r="L187" s="157"/>
      <c r="M187" s="157"/>
      <c r="N187" s="156"/>
      <c r="O187" s="156"/>
      <c r="P187" s="156"/>
      <c r="Q187" s="156"/>
      <c r="R187" s="157"/>
      <c r="S187" s="157"/>
      <c r="T187" s="157"/>
      <c r="U187" s="157"/>
      <c r="V187" s="157"/>
      <c r="W187" s="157"/>
      <c r="X187" s="157"/>
      <c r="Y187" s="147"/>
      <c r="Z187" s="147"/>
      <c r="AA187" s="147"/>
      <c r="AB187" s="147"/>
      <c r="AC187" s="147"/>
      <c r="AD187" s="147"/>
      <c r="AE187" s="147"/>
      <c r="AF187" s="147"/>
      <c r="AG187" s="147" t="s">
        <v>139</v>
      </c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outlineLevel="1" x14ac:dyDescent="0.2">
      <c r="A188" s="154"/>
      <c r="B188" s="155"/>
      <c r="C188" s="181" t="s">
        <v>140</v>
      </c>
      <c r="D188" s="161"/>
      <c r="E188" s="162">
        <v>1.4448000000000001</v>
      </c>
      <c r="F188" s="157"/>
      <c r="G188" s="157"/>
      <c r="H188" s="157"/>
      <c r="I188" s="157"/>
      <c r="J188" s="157"/>
      <c r="K188" s="157"/>
      <c r="L188" s="157"/>
      <c r="M188" s="157"/>
      <c r="N188" s="156"/>
      <c r="O188" s="156"/>
      <c r="P188" s="156"/>
      <c r="Q188" s="156"/>
      <c r="R188" s="157"/>
      <c r="S188" s="157"/>
      <c r="T188" s="157"/>
      <c r="U188" s="157"/>
      <c r="V188" s="157"/>
      <c r="W188" s="157"/>
      <c r="X188" s="157"/>
      <c r="Y188" s="147"/>
      <c r="Z188" s="147"/>
      <c r="AA188" s="147"/>
      <c r="AB188" s="147"/>
      <c r="AC188" s="147"/>
      <c r="AD188" s="147"/>
      <c r="AE188" s="147"/>
      <c r="AF188" s="147"/>
      <c r="AG188" s="147" t="s">
        <v>141</v>
      </c>
      <c r="AH188" s="147">
        <v>0</v>
      </c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</row>
    <row r="189" spans="1:60" outlineLevel="1" x14ac:dyDescent="0.2">
      <c r="A189" s="154"/>
      <c r="B189" s="155"/>
      <c r="C189" s="181" t="s">
        <v>142</v>
      </c>
      <c r="D189" s="161"/>
      <c r="E189" s="162">
        <v>1.0086999999999999</v>
      </c>
      <c r="F189" s="157"/>
      <c r="G189" s="157"/>
      <c r="H189" s="157"/>
      <c r="I189" s="157"/>
      <c r="J189" s="157"/>
      <c r="K189" s="157"/>
      <c r="L189" s="157"/>
      <c r="M189" s="157"/>
      <c r="N189" s="156"/>
      <c r="O189" s="156"/>
      <c r="P189" s="156"/>
      <c r="Q189" s="156"/>
      <c r="R189" s="157"/>
      <c r="S189" s="157"/>
      <c r="T189" s="157"/>
      <c r="U189" s="157"/>
      <c r="V189" s="157"/>
      <c r="W189" s="157"/>
      <c r="X189" s="157"/>
      <c r="Y189" s="147"/>
      <c r="Z189" s="147"/>
      <c r="AA189" s="147"/>
      <c r="AB189" s="147"/>
      <c r="AC189" s="147"/>
      <c r="AD189" s="147"/>
      <c r="AE189" s="147"/>
      <c r="AF189" s="147"/>
      <c r="AG189" s="147" t="s">
        <v>141</v>
      </c>
      <c r="AH189" s="147">
        <v>0</v>
      </c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</row>
    <row r="190" spans="1:60" outlineLevel="1" x14ac:dyDescent="0.2">
      <c r="A190" s="154"/>
      <c r="B190" s="155"/>
      <c r="C190" s="181" t="s">
        <v>143</v>
      </c>
      <c r="D190" s="161"/>
      <c r="E190" s="162">
        <v>1.0296000000000001</v>
      </c>
      <c r="F190" s="157"/>
      <c r="G190" s="157"/>
      <c r="H190" s="157"/>
      <c r="I190" s="157"/>
      <c r="J190" s="157"/>
      <c r="K190" s="157"/>
      <c r="L190" s="157"/>
      <c r="M190" s="157"/>
      <c r="N190" s="156"/>
      <c r="O190" s="156"/>
      <c r="P190" s="156"/>
      <c r="Q190" s="156"/>
      <c r="R190" s="157"/>
      <c r="S190" s="157"/>
      <c r="T190" s="157"/>
      <c r="U190" s="157"/>
      <c r="V190" s="157"/>
      <c r="W190" s="157"/>
      <c r="X190" s="157"/>
      <c r="Y190" s="147"/>
      <c r="Z190" s="147"/>
      <c r="AA190" s="147"/>
      <c r="AB190" s="147"/>
      <c r="AC190" s="147"/>
      <c r="AD190" s="147"/>
      <c r="AE190" s="147"/>
      <c r="AF190" s="147"/>
      <c r="AG190" s="147" t="s">
        <v>141</v>
      </c>
      <c r="AH190" s="147">
        <v>0</v>
      </c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</row>
    <row r="191" spans="1:60" outlineLevel="1" x14ac:dyDescent="0.2">
      <c r="A191" s="154"/>
      <c r="B191" s="155"/>
      <c r="C191" s="181" t="s">
        <v>144</v>
      </c>
      <c r="D191" s="161"/>
      <c r="E191" s="162">
        <v>2.0173999999999999</v>
      </c>
      <c r="F191" s="157"/>
      <c r="G191" s="157"/>
      <c r="H191" s="157"/>
      <c r="I191" s="157"/>
      <c r="J191" s="157"/>
      <c r="K191" s="157"/>
      <c r="L191" s="157"/>
      <c r="M191" s="157"/>
      <c r="N191" s="156"/>
      <c r="O191" s="156"/>
      <c r="P191" s="156"/>
      <c r="Q191" s="156"/>
      <c r="R191" s="157"/>
      <c r="S191" s="157"/>
      <c r="T191" s="157"/>
      <c r="U191" s="157"/>
      <c r="V191" s="157"/>
      <c r="W191" s="157"/>
      <c r="X191" s="157"/>
      <c r="Y191" s="147"/>
      <c r="Z191" s="147"/>
      <c r="AA191" s="147"/>
      <c r="AB191" s="147"/>
      <c r="AC191" s="147"/>
      <c r="AD191" s="147"/>
      <c r="AE191" s="147"/>
      <c r="AF191" s="147"/>
      <c r="AG191" s="147" t="s">
        <v>141</v>
      </c>
      <c r="AH191" s="147">
        <v>0</v>
      </c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</row>
    <row r="192" spans="1:60" outlineLevel="1" x14ac:dyDescent="0.2">
      <c r="A192" s="154"/>
      <c r="B192" s="155"/>
      <c r="C192" s="181" t="s">
        <v>145</v>
      </c>
      <c r="D192" s="161"/>
      <c r="E192" s="162">
        <v>1.8480000000000001</v>
      </c>
      <c r="F192" s="157"/>
      <c r="G192" s="157"/>
      <c r="H192" s="157"/>
      <c r="I192" s="157"/>
      <c r="J192" s="157"/>
      <c r="K192" s="157"/>
      <c r="L192" s="157"/>
      <c r="M192" s="157"/>
      <c r="N192" s="156"/>
      <c r="O192" s="156"/>
      <c r="P192" s="156"/>
      <c r="Q192" s="156"/>
      <c r="R192" s="157"/>
      <c r="S192" s="157"/>
      <c r="T192" s="157"/>
      <c r="U192" s="157"/>
      <c r="V192" s="157"/>
      <c r="W192" s="157"/>
      <c r="X192" s="157"/>
      <c r="Y192" s="147"/>
      <c r="Z192" s="147"/>
      <c r="AA192" s="147"/>
      <c r="AB192" s="147"/>
      <c r="AC192" s="147"/>
      <c r="AD192" s="147"/>
      <c r="AE192" s="147"/>
      <c r="AF192" s="147"/>
      <c r="AG192" s="147" t="s">
        <v>141</v>
      </c>
      <c r="AH192" s="147">
        <v>0</v>
      </c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</row>
    <row r="193" spans="1:60" outlineLevel="1" x14ac:dyDescent="0.2">
      <c r="A193" s="154"/>
      <c r="B193" s="155"/>
      <c r="C193" s="181" t="s">
        <v>146</v>
      </c>
      <c r="D193" s="161"/>
      <c r="E193" s="162">
        <v>1.6032</v>
      </c>
      <c r="F193" s="157"/>
      <c r="G193" s="157"/>
      <c r="H193" s="157"/>
      <c r="I193" s="157"/>
      <c r="J193" s="157"/>
      <c r="K193" s="157"/>
      <c r="L193" s="157"/>
      <c r="M193" s="157"/>
      <c r="N193" s="156"/>
      <c r="O193" s="156"/>
      <c r="P193" s="156"/>
      <c r="Q193" s="156"/>
      <c r="R193" s="157"/>
      <c r="S193" s="157"/>
      <c r="T193" s="157"/>
      <c r="U193" s="157"/>
      <c r="V193" s="157"/>
      <c r="W193" s="157"/>
      <c r="X193" s="157"/>
      <c r="Y193" s="147"/>
      <c r="Z193" s="147"/>
      <c r="AA193" s="147"/>
      <c r="AB193" s="147"/>
      <c r="AC193" s="147"/>
      <c r="AD193" s="147"/>
      <c r="AE193" s="147"/>
      <c r="AF193" s="147"/>
      <c r="AG193" s="147" t="s">
        <v>141</v>
      </c>
      <c r="AH193" s="147">
        <v>0</v>
      </c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</row>
    <row r="194" spans="1:60" outlineLevel="1" x14ac:dyDescent="0.2">
      <c r="A194" s="154"/>
      <c r="B194" s="155"/>
      <c r="C194" s="181" t="s">
        <v>147</v>
      </c>
      <c r="D194" s="161"/>
      <c r="E194" s="162">
        <v>5.6079999999999997</v>
      </c>
      <c r="F194" s="157"/>
      <c r="G194" s="157"/>
      <c r="H194" s="157"/>
      <c r="I194" s="157"/>
      <c r="J194" s="157"/>
      <c r="K194" s="157"/>
      <c r="L194" s="157"/>
      <c r="M194" s="157"/>
      <c r="N194" s="156"/>
      <c r="O194" s="156"/>
      <c r="P194" s="156"/>
      <c r="Q194" s="156"/>
      <c r="R194" s="157"/>
      <c r="S194" s="157"/>
      <c r="T194" s="157"/>
      <c r="U194" s="157"/>
      <c r="V194" s="157"/>
      <c r="W194" s="157"/>
      <c r="X194" s="157"/>
      <c r="Y194" s="147"/>
      <c r="Z194" s="147"/>
      <c r="AA194" s="147"/>
      <c r="AB194" s="147"/>
      <c r="AC194" s="147"/>
      <c r="AD194" s="147"/>
      <c r="AE194" s="147"/>
      <c r="AF194" s="147"/>
      <c r="AG194" s="147" t="s">
        <v>141</v>
      </c>
      <c r="AH194" s="147">
        <v>0</v>
      </c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</row>
    <row r="195" spans="1:60" outlineLevel="1" x14ac:dyDescent="0.2">
      <c r="A195" s="154"/>
      <c r="B195" s="155"/>
      <c r="C195" s="181" t="s">
        <v>148</v>
      </c>
      <c r="D195" s="161"/>
      <c r="E195" s="162">
        <v>0.70099999999999996</v>
      </c>
      <c r="F195" s="157"/>
      <c r="G195" s="157"/>
      <c r="H195" s="157"/>
      <c r="I195" s="157"/>
      <c r="J195" s="157"/>
      <c r="K195" s="157"/>
      <c r="L195" s="157"/>
      <c r="M195" s="157"/>
      <c r="N195" s="156"/>
      <c r="O195" s="156"/>
      <c r="P195" s="156"/>
      <c r="Q195" s="156"/>
      <c r="R195" s="157"/>
      <c r="S195" s="157"/>
      <c r="T195" s="157"/>
      <c r="U195" s="157"/>
      <c r="V195" s="157"/>
      <c r="W195" s="157"/>
      <c r="X195" s="157"/>
      <c r="Y195" s="147"/>
      <c r="Z195" s="147"/>
      <c r="AA195" s="147"/>
      <c r="AB195" s="147"/>
      <c r="AC195" s="147"/>
      <c r="AD195" s="147"/>
      <c r="AE195" s="147"/>
      <c r="AF195" s="147"/>
      <c r="AG195" s="147" t="s">
        <v>141</v>
      </c>
      <c r="AH195" s="147">
        <v>0</v>
      </c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  <c r="BG195" s="147"/>
      <c r="BH195" s="147"/>
    </row>
    <row r="196" spans="1:60" outlineLevel="1" x14ac:dyDescent="0.2">
      <c r="A196" s="154"/>
      <c r="B196" s="155"/>
      <c r="C196" s="181" t="s">
        <v>149</v>
      </c>
      <c r="D196" s="161"/>
      <c r="E196" s="162">
        <v>3.6629999999999998</v>
      </c>
      <c r="F196" s="157"/>
      <c r="G196" s="157"/>
      <c r="H196" s="157"/>
      <c r="I196" s="157"/>
      <c r="J196" s="157"/>
      <c r="K196" s="157"/>
      <c r="L196" s="157"/>
      <c r="M196" s="157"/>
      <c r="N196" s="156"/>
      <c r="O196" s="156"/>
      <c r="P196" s="156"/>
      <c r="Q196" s="156"/>
      <c r="R196" s="157"/>
      <c r="S196" s="157"/>
      <c r="T196" s="157"/>
      <c r="U196" s="157"/>
      <c r="V196" s="157"/>
      <c r="W196" s="157"/>
      <c r="X196" s="157"/>
      <c r="Y196" s="147"/>
      <c r="Z196" s="147"/>
      <c r="AA196" s="147"/>
      <c r="AB196" s="147"/>
      <c r="AC196" s="147"/>
      <c r="AD196" s="147"/>
      <c r="AE196" s="147"/>
      <c r="AF196" s="147"/>
      <c r="AG196" s="147" t="s">
        <v>141</v>
      </c>
      <c r="AH196" s="147">
        <v>0</v>
      </c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  <c r="BG196" s="147"/>
      <c r="BH196" s="147"/>
    </row>
    <row r="197" spans="1:60" outlineLevel="1" x14ac:dyDescent="0.2">
      <c r="A197" s="154"/>
      <c r="B197" s="155"/>
      <c r="C197" s="181" t="s">
        <v>150</v>
      </c>
      <c r="D197" s="161"/>
      <c r="E197" s="162">
        <v>0.40699999999999997</v>
      </c>
      <c r="F197" s="157"/>
      <c r="G197" s="157"/>
      <c r="H197" s="157"/>
      <c r="I197" s="157"/>
      <c r="J197" s="157"/>
      <c r="K197" s="157"/>
      <c r="L197" s="157"/>
      <c r="M197" s="157"/>
      <c r="N197" s="156"/>
      <c r="O197" s="156"/>
      <c r="P197" s="156"/>
      <c r="Q197" s="156"/>
      <c r="R197" s="157"/>
      <c r="S197" s="157"/>
      <c r="T197" s="157"/>
      <c r="U197" s="157"/>
      <c r="V197" s="157"/>
      <c r="W197" s="157"/>
      <c r="X197" s="157"/>
      <c r="Y197" s="147"/>
      <c r="Z197" s="147"/>
      <c r="AA197" s="147"/>
      <c r="AB197" s="147"/>
      <c r="AC197" s="147"/>
      <c r="AD197" s="147"/>
      <c r="AE197" s="147"/>
      <c r="AF197" s="147"/>
      <c r="AG197" s="147" t="s">
        <v>141</v>
      </c>
      <c r="AH197" s="147">
        <v>0</v>
      </c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  <c r="BG197" s="147"/>
      <c r="BH197" s="147"/>
    </row>
    <row r="198" spans="1:60" outlineLevel="1" x14ac:dyDescent="0.2">
      <c r="A198" s="154"/>
      <c r="B198" s="155"/>
      <c r="C198" s="181" t="s">
        <v>151</v>
      </c>
      <c r="D198" s="161"/>
      <c r="E198" s="162">
        <v>12.861000000000001</v>
      </c>
      <c r="F198" s="157"/>
      <c r="G198" s="157"/>
      <c r="H198" s="157"/>
      <c r="I198" s="157"/>
      <c r="J198" s="157"/>
      <c r="K198" s="157"/>
      <c r="L198" s="157"/>
      <c r="M198" s="157"/>
      <c r="N198" s="156"/>
      <c r="O198" s="156"/>
      <c r="P198" s="156"/>
      <c r="Q198" s="156"/>
      <c r="R198" s="157"/>
      <c r="S198" s="157"/>
      <c r="T198" s="157"/>
      <c r="U198" s="157"/>
      <c r="V198" s="157"/>
      <c r="W198" s="157"/>
      <c r="X198" s="157"/>
      <c r="Y198" s="147"/>
      <c r="Z198" s="147"/>
      <c r="AA198" s="147"/>
      <c r="AB198" s="147"/>
      <c r="AC198" s="147"/>
      <c r="AD198" s="147"/>
      <c r="AE198" s="147"/>
      <c r="AF198" s="147"/>
      <c r="AG198" s="147" t="s">
        <v>141</v>
      </c>
      <c r="AH198" s="147">
        <v>0</v>
      </c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</row>
    <row r="199" spans="1:60" outlineLevel="1" x14ac:dyDescent="0.2">
      <c r="A199" s="154"/>
      <c r="B199" s="155"/>
      <c r="C199" s="181" t="s">
        <v>152</v>
      </c>
      <c r="D199" s="161"/>
      <c r="E199" s="162">
        <v>1.429</v>
      </c>
      <c r="F199" s="157"/>
      <c r="G199" s="157"/>
      <c r="H199" s="157"/>
      <c r="I199" s="157"/>
      <c r="J199" s="157"/>
      <c r="K199" s="157"/>
      <c r="L199" s="157"/>
      <c r="M199" s="157"/>
      <c r="N199" s="156"/>
      <c r="O199" s="156"/>
      <c r="P199" s="156"/>
      <c r="Q199" s="156"/>
      <c r="R199" s="157"/>
      <c r="S199" s="157"/>
      <c r="T199" s="157"/>
      <c r="U199" s="157"/>
      <c r="V199" s="157"/>
      <c r="W199" s="157"/>
      <c r="X199" s="157"/>
      <c r="Y199" s="147"/>
      <c r="Z199" s="147"/>
      <c r="AA199" s="147"/>
      <c r="AB199" s="147"/>
      <c r="AC199" s="147"/>
      <c r="AD199" s="147"/>
      <c r="AE199" s="147"/>
      <c r="AF199" s="147"/>
      <c r="AG199" s="147" t="s">
        <v>141</v>
      </c>
      <c r="AH199" s="147">
        <v>0</v>
      </c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47"/>
      <c r="BH199" s="147"/>
    </row>
    <row r="200" spans="1:60" outlineLevel="1" x14ac:dyDescent="0.2">
      <c r="A200" s="154"/>
      <c r="B200" s="155"/>
      <c r="C200" s="181" t="s">
        <v>153</v>
      </c>
      <c r="D200" s="161"/>
      <c r="E200" s="162">
        <v>24.139500000000002</v>
      </c>
      <c r="F200" s="157"/>
      <c r="G200" s="157"/>
      <c r="H200" s="157"/>
      <c r="I200" s="157"/>
      <c r="J200" s="157"/>
      <c r="K200" s="157"/>
      <c r="L200" s="157"/>
      <c r="M200" s="157"/>
      <c r="N200" s="156"/>
      <c r="O200" s="156"/>
      <c r="P200" s="156"/>
      <c r="Q200" s="156"/>
      <c r="R200" s="157"/>
      <c r="S200" s="157"/>
      <c r="T200" s="157"/>
      <c r="U200" s="157"/>
      <c r="V200" s="157"/>
      <c r="W200" s="157"/>
      <c r="X200" s="157"/>
      <c r="Y200" s="147"/>
      <c r="Z200" s="147"/>
      <c r="AA200" s="147"/>
      <c r="AB200" s="147"/>
      <c r="AC200" s="147"/>
      <c r="AD200" s="147"/>
      <c r="AE200" s="147"/>
      <c r="AF200" s="147"/>
      <c r="AG200" s="147" t="s">
        <v>141</v>
      </c>
      <c r="AH200" s="147">
        <v>0</v>
      </c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</row>
    <row r="201" spans="1:60" outlineLevel="1" x14ac:dyDescent="0.2">
      <c r="A201" s="154"/>
      <c r="B201" s="155"/>
      <c r="C201" s="181" t="s">
        <v>154</v>
      </c>
      <c r="D201" s="161"/>
      <c r="E201" s="162">
        <v>2.5409999999999999</v>
      </c>
      <c r="F201" s="157"/>
      <c r="G201" s="157"/>
      <c r="H201" s="157"/>
      <c r="I201" s="157"/>
      <c r="J201" s="157"/>
      <c r="K201" s="157"/>
      <c r="L201" s="157"/>
      <c r="M201" s="157"/>
      <c r="N201" s="156"/>
      <c r="O201" s="156"/>
      <c r="P201" s="156"/>
      <c r="Q201" s="156"/>
      <c r="R201" s="157"/>
      <c r="S201" s="157"/>
      <c r="T201" s="157"/>
      <c r="U201" s="157"/>
      <c r="V201" s="157"/>
      <c r="W201" s="157"/>
      <c r="X201" s="157"/>
      <c r="Y201" s="147"/>
      <c r="Z201" s="147"/>
      <c r="AA201" s="147"/>
      <c r="AB201" s="147"/>
      <c r="AC201" s="147"/>
      <c r="AD201" s="147"/>
      <c r="AE201" s="147"/>
      <c r="AF201" s="147"/>
      <c r="AG201" s="147" t="s">
        <v>141</v>
      </c>
      <c r="AH201" s="147">
        <v>0</v>
      </c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  <c r="BG201" s="147"/>
      <c r="BH201" s="147"/>
    </row>
    <row r="202" spans="1:60" outlineLevel="1" x14ac:dyDescent="0.2">
      <c r="A202" s="154"/>
      <c r="B202" s="155"/>
      <c r="C202" s="181" t="s">
        <v>155</v>
      </c>
      <c r="D202" s="161"/>
      <c r="E202" s="162">
        <v>2.21</v>
      </c>
      <c r="F202" s="157"/>
      <c r="G202" s="157"/>
      <c r="H202" s="157"/>
      <c r="I202" s="157"/>
      <c r="J202" s="157"/>
      <c r="K202" s="157"/>
      <c r="L202" s="157"/>
      <c r="M202" s="157"/>
      <c r="N202" s="156"/>
      <c r="O202" s="156"/>
      <c r="P202" s="156"/>
      <c r="Q202" s="156"/>
      <c r="R202" s="157"/>
      <c r="S202" s="157"/>
      <c r="T202" s="157"/>
      <c r="U202" s="157"/>
      <c r="V202" s="157"/>
      <c r="W202" s="157"/>
      <c r="X202" s="157"/>
      <c r="Y202" s="147"/>
      <c r="Z202" s="147"/>
      <c r="AA202" s="147"/>
      <c r="AB202" s="147"/>
      <c r="AC202" s="147"/>
      <c r="AD202" s="147"/>
      <c r="AE202" s="147"/>
      <c r="AF202" s="147"/>
      <c r="AG202" s="147" t="s">
        <v>141</v>
      </c>
      <c r="AH202" s="147">
        <v>0</v>
      </c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  <c r="BG202" s="147"/>
      <c r="BH202" s="147"/>
    </row>
    <row r="203" spans="1:60" outlineLevel="1" x14ac:dyDescent="0.2">
      <c r="A203" s="154"/>
      <c r="B203" s="155"/>
      <c r="C203" s="181" t="s">
        <v>156</v>
      </c>
      <c r="D203" s="161"/>
      <c r="E203" s="162">
        <v>0.221</v>
      </c>
      <c r="F203" s="157"/>
      <c r="G203" s="157"/>
      <c r="H203" s="157"/>
      <c r="I203" s="157"/>
      <c r="J203" s="157"/>
      <c r="K203" s="157"/>
      <c r="L203" s="157"/>
      <c r="M203" s="157"/>
      <c r="N203" s="156"/>
      <c r="O203" s="156"/>
      <c r="P203" s="156"/>
      <c r="Q203" s="156"/>
      <c r="R203" s="157"/>
      <c r="S203" s="157"/>
      <c r="T203" s="157"/>
      <c r="U203" s="157"/>
      <c r="V203" s="157"/>
      <c r="W203" s="157"/>
      <c r="X203" s="157"/>
      <c r="Y203" s="147"/>
      <c r="Z203" s="147"/>
      <c r="AA203" s="147"/>
      <c r="AB203" s="147"/>
      <c r="AC203" s="147"/>
      <c r="AD203" s="147"/>
      <c r="AE203" s="147"/>
      <c r="AF203" s="147"/>
      <c r="AG203" s="147" t="s">
        <v>141</v>
      </c>
      <c r="AH203" s="147">
        <v>0</v>
      </c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47"/>
      <c r="BG203" s="147"/>
      <c r="BH203" s="147"/>
    </row>
    <row r="204" spans="1:60" x14ac:dyDescent="0.2">
      <c r="A204" s="164" t="s">
        <v>129</v>
      </c>
      <c r="B204" s="165" t="s">
        <v>93</v>
      </c>
      <c r="C204" s="179" t="s">
        <v>94</v>
      </c>
      <c r="D204" s="166"/>
      <c r="E204" s="167"/>
      <c r="F204" s="168"/>
      <c r="G204" s="168">
        <f>SUMIF(AG205:AG254,"&lt;&gt;NOR",G205:G254)</f>
        <v>0</v>
      </c>
      <c r="H204" s="168"/>
      <c r="I204" s="168">
        <f>SUM(I205:I254)</f>
        <v>0</v>
      </c>
      <c r="J204" s="168"/>
      <c r="K204" s="168">
        <f>SUM(K205:K254)</f>
        <v>0</v>
      </c>
      <c r="L204" s="168"/>
      <c r="M204" s="168">
        <f>SUM(M205:M254)</f>
        <v>0</v>
      </c>
      <c r="N204" s="167"/>
      <c r="O204" s="167">
        <f>SUM(O205:O254)</f>
        <v>0</v>
      </c>
      <c r="P204" s="167"/>
      <c r="Q204" s="167">
        <f>SUM(Q205:Q254)</f>
        <v>0</v>
      </c>
      <c r="R204" s="168"/>
      <c r="S204" s="168"/>
      <c r="T204" s="169"/>
      <c r="U204" s="163"/>
      <c r="V204" s="163">
        <f>SUM(V205:V254)</f>
        <v>28</v>
      </c>
      <c r="W204" s="163"/>
      <c r="X204" s="163"/>
      <c r="AG204" t="s">
        <v>130</v>
      </c>
    </row>
    <row r="205" spans="1:60" ht="22.5" outlineLevel="1" x14ac:dyDescent="0.2">
      <c r="A205" s="170">
        <v>15</v>
      </c>
      <c r="B205" s="171" t="s">
        <v>195</v>
      </c>
      <c r="C205" s="180" t="s">
        <v>196</v>
      </c>
      <c r="D205" s="172" t="s">
        <v>159</v>
      </c>
      <c r="E205" s="173">
        <v>44.34</v>
      </c>
      <c r="F205" s="174"/>
      <c r="G205" s="175">
        <f>ROUND(E205*F205,2)</f>
        <v>0</v>
      </c>
      <c r="H205" s="174"/>
      <c r="I205" s="175">
        <f>ROUND(E205*H205,2)</f>
        <v>0</v>
      </c>
      <c r="J205" s="174"/>
      <c r="K205" s="175">
        <f>ROUND(E205*J205,2)</f>
        <v>0</v>
      </c>
      <c r="L205" s="175">
        <v>21</v>
      </c>
      <c r="M205" s="175">
        <f>G205*(1+L205/100)</f>
        <v>0</v>
      </c>
      <c r="N205" s="173">
        <v>0</v>
      </c>
      <c r="O205" s="173">
        <f>ROUND(E205*N205,2)</f>
        <v>0</v>
      </c>
      <c r="P205" s="173">
        <v>0</v>
      </c>
      <c r="Q205" s="173">
        <f>ROUND(E205*P205,2)</f>
        <v>0</v>
      </c>
      <c r="R205" s="175"/>
      <c r="S205" s="175" t="s">
        <v>160</v>
      </c>
      <c r="T205" s="176" t="s">
        <v>161</v>
      </c>
      <c r="U205" s="157">
        <v>0</v>
      </c>
      <c r="V205" s="157">
        <f>ROUND(E205*U205,2)</f>
        <v>0</v>
      </c>
      <c r="W205" s="157"/>
      <c r="X205" s="157" t="s">
        <v>136</v>
      </c>
      <c r="Y205" s="147"/>
      <c r="Z205" s="147"/>
      <c r="AA205" s="147"/>
      <c r="AB205" s="147"/>
      <c r="AC205" s="147"/>
      <c r="AD205" s="147"/>
      <c r="AE205" s="147"/>
      <c r="AF205" s="147"/>
      <c r="AG205" s="147" t="s">
        <v>137</v>
      </c>
      <c r="AH205" s="147"/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</row>
    <row r="206" spans="1:60" outlineLevel="1" x14ac:dyDescent="0.2">
      <c r="A206" s="154"/>
      <c r="B206" s="155"/>
      <c r="C206" s="242" t="s">
        <v>138</v>
      </c>
      <c r="D206" s="243"/>
      <c r="E206" s="243"/>
      <c r="F206" s="243"/>
      <c r="G206" s="243"/>
      <c r="H206" s="157"/>
      <c r="I206" s="157"/>
      <c r="J206" s="157"/>
      <c r="K206" s="157"/>
      <c r="L206" s="157"/>
      <c r="M206" s="157"/>
      <c r="N206" s="156"/>
      <c r="O206" s="156"/>
      <c r="P206" s="156"/>
      <c r="Q206" s="156"/>
      <c r="R206" s="157"/>
      <c r="S206" s="157"/>
      <c r="T206" s="157"/>
      <c r="U206" s="157"/>
      <c r="V206" s="157"/>
      <c r="W206" s="157"/>
      <c r="X206" s="157"/>
      <c r="Y206" s="147"/>
      <c r="Z206" s="147"/>
      <c r="AA206" s="147"/>
      <c r="AB206" s="147"/>
      <c r="AC206" s="147"/>
      <c r="AD206" s="147"/>
      <c r="AE206" s="147"/>
      <c r="AF206" s="147"/>
      <c r="AG206" s="147" t="s">
        <v>139</v>
      </c>
      <c r="AH206" s="147"/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</row>
    <row r="207" spans="1:60" outlineLevel="1" x14ac:dyDescent="0.2">
      <c r="A207" s="154"/>
      <c r="B207" s="155"/>
      <c r="C207" s="181" t="s">
        <v>197</v>
      </c>
      <c r="D207" s="161"/>
      <c r="E207" s="162">
        <v>30.78</v>
      </c>
      <c r="F207" s="157"/>
      <c r="G207" s="157"/>
      <c r="H207" s="157"/>
      <c r="I207" s="157"/>
      <c r="J207" s="157"/>
      <c r="K207" s="157"/>
      <c r="L207" s="157"/>
      <c r="M207" s="157"/>
      <c r="N207" s="156"/>
      <c r="O207" s="156"/>
      <c r="P207" s="156"/>
      <c r="Q207" s="156"/>
      <c r="R207" s="157"/>
      <c r="S207" s="157"/>
      <c r="T207" s="157"/>
      <c r="U207" s="157"/>
      <c r="V207" s="157"/>
      <c r="W207" s="157"/>
      <c r="X207" s="157"/>
      <c r="Y207" s="147"/>
      <c r="Z207" s="147"/>
      <c r="AA207" s="147"/>
      <c r="AB207" s="147"/>
      <c r="AC207" s="147"/>
      <c r="AD207" s="147"/>
      <c r="AE207" s="147"/>
      <c r="AF207" s="147"/>
      <c r="AG207" s="147" t="s">
        <v>141</v>
      </c>
      <c r="AH207" s="147">
        <v>0</v>
      </c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</row>
    <row r="208" spans="1:60" outlineLevel="1" x14ac:dyDescent="0.2">
      <c r="A208" s="154"/>
      <c r="B208" s="155"/>
      <c r="C208" s="181" t="s">
        <v>198</v>
      </c>
      <c r="D208" s="161"/>
      <c r="E208" s="162">
        <v>4.8600000000000003</v>
      </c>
      <c r="F208" s="157"/>
      <c r="G208" s="157"/>
      <c r="H208" s="157"/>
      <c r="I208" s="157"/>
      <c r="J208" s="157"/>
      <c r="K208" s="157"/>
      <c r="L208" s="157"/>
      <c r="M208" s="157"/>
      <c r="N208" s="156"/>
      <c r="O208" s="156"/>
      <c r="P208" s="156"/>
      <c r="Q208" s="156"/>
      <c r="R208" s="157"/>
      <c r="S208" s="157"/>
      <c r="T208" s="157"/>
      <c r="U208" s="157"/>
      <c r="V208" s="157"/>
      <c r="W208" s="157"/>
      <c r="X208" s="157"/>
      <c r="Y208" s="147"/>
      <c r="Z208" s="147"/>
      <c r="AA208" s="147"/>
      <c r="AB208" s="147"/>
      <c r="AC208" s="147"/>
      <c r="AD208" s="147"/>
      <c r="AE208" s="147"/>
      <c r="AF208" s="147"/>
      <c r="AG208" s="147" t="s">
        <v>141</v>
      </c>
      <c r="AH208" s="147">
        <v>0</v>
      </c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</row>
    <row r="209" spans="1:60" outlineLevel="1" x14ac:dyDescent="0.2">
      <c r="A209" s="154"/>
      <c r="B209" s="155"/>
      <c r="C209" s="181" t="s">
        <v>199</v>
      </c>
      <c r="D209" s="161"/>
      <c r="E209" s="162">
        <v>8.6999999999999993</v>
      </c>
      <c r="F209" s="157"/>
      <c r="G209" s="157"/>
      <c r="H209" s="157"/>
      <c r="I209" s="157"/>
      <c r="J209" s="157"/>
      <c r="K209" s="157"/>
      <c r="L209" s="157"/>
      <c r="M209" s="157"/>
      <c r="N209" s="156"/>
      <c r="O209" s="156"/>
      <c r="P209" s="156"/>
      <c r="Q209" s="156"/>
      <c r="R209" s="157"/>
      <c r="S209" s="157"/>
      <c r="T209" s="157"/>
      <c r="U209" s="157"/>
      <c r="V209" s="157"/>
      <c r="W209" s="157"/>
      <c r="X209" s="157"/>
      <c r="Y209" s="147"/>
      <c r="Z209" s="147"/>
      <c r="AA209" s="147"/>
      <c r="AB209" s="147"/>
      <c r="AC209" s="147"/>
      <c r="AD209" s="147"/>
      <c r="AE209" s="147"/>
      <c r="AF209" s="147"/>
      <c r="AG209" s="147" t="s">
        <v>141</v>
      </c>
      <c r="AH209" s="147">
        <v>0</v>
      </c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</row>
    <row r="210" spans="1:60" outlineLevel="1" x14ac:dyDescent="0.2">
      <c r="A210" s="170">
        <v>16</v>
      </c>
      <c r="B210" s="171" t="s">
        <v>200</v>
      </c>
      <c r="C210" s="180" t="s">
        <v>170</v>
      </c>
      <c r="D210" s="172" t="s">
        <v>171</v>
      </c>
      <c r="E210" s="173">
        <v>28</v>
      </c>
      <c r="F210" s="174"/>
      <c r="G210" s="175">
        <f>ROUND(E210*F210,2)</f>
        <v>0</v>
      </c>
      <c r="H210" s="174"/>
      <c r="I210" s="175">
        <f>ROUND(E210*H210,2)</f>
        <v>0</v>
      </c>
      <c r="J210" s="174"/>
      <c r="K210" s="175">
        <f>ROUND(E210*J210,2)</f>
        <v>0</v>
      </c>
      <c r="L210" s="175">
        <v>21</v>
      </c>
      <c r="M210" s="175">
        <f>G210*(1+L210/100)</f>
        <v>0</v>
      </c>
      <c r="N210" s="173">
        <v>0</v>
      </c>
      <c r="O210" s="173">
        <f>ROUND(E210*N210,2)</f>
        <v>0</v>
      </c>
      <c r="P210" s="173">
        <v>0</v>
      </c>
      <c r="Q210" s="173">
        <f>ROUND(E210*P210,2)</f>
        <v>0</v>
      </c>
      <c r="R210" s="175"/>
      <c r="S210" s="175" t="s">
        <v>160</v>
      </c>
      <c r="T210" s="176" t="s">
        <v>172</v>
      </c>
      <c r="U210" s="157">
        <v>1</v>
      </c>
      <c r="V210" s="157">
        <f>ROUND(E210*U210,2)</f>
        <v>28</v>
      </c>
      <c r="W210" s="157"/>
      <c r="X210" s="157" t="s">
        <v>136</v>
      </c>
      <c r="Y210" s="147"/>
      <c r="Z210" s="147"/>
      <c r="AA210" s="147"/>
      <c r="AB210" s="147"/>
      <c r="AC210" s="147"/>
      <c r="AD210" s="147"/>
      <c r="AE210" s="147"/>
      <c r="AF210" s="147"/>
      <c r="AG210" s="147" t="s">
        <v>137</v>
      </c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</row>
    <row r="211" spans="1:60" outlineLevel="1" x14ac:dyDescent="0.2">
      <c r="A211" s="154"/>
      <c r="B211" s="155"/>
      <c r="C211" s="181" t="s">
        <v>201</v>
      </c>
      <c r="D211" s="161"/>
      <c r="E211" s="162">
        <v>12</v>
      </c>
      <c r="F211" s="157"/>
      <c r="G211" s="157"/>
      <c r="H211" s="157"/>
      <c r="I211" s="157"/>
      <c r="J211" s="157"/>
      <c r="K211" s="157"/>
      <c r="L211" s="157"/>
      <c r="M211" s="157"/>
      <c r="N211" s="156"/>
      <c r="O211" s="156"/>
      <c r="P211" s="156"/>
      <c r="Q211" s="156"/>
      <c r="R211" s="157"/>
      <c r="S211" s="157"/>
      <c r="T211" s="157"/>
      <c r="U211" s="157"/>
      <c r="V211" s="157"/>
      <c r="W211" s="157"/>
      <c r="X211" s="157"/>
      <c r="Y211" s="147"/>
      <c r="Z211" s="147"/>
      <c r="AA211" s="147"/>
      <c r="AB211" s="147"/>
      <c r="AC211" s="147"/>
      <c r="AD211" s="147"/>
      <c r="AE211" s="147"/>
      <c r="AF211" s="147"/>
      <c r="AG211" s="147" t="s">
        <v>141</v>
      </c>
      <c r="AH211" s="147">
        <v>0</v>
      </c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</row>
    <row r="212" spans="1:60" outlineLevel="1" x14ac:dyDescent="0.2">
      <c r="A212" s="154"/>
      <c r="B212" s="155"/>
      <c r="C212" s="181" t="s">
        <v>174</v>
      </c>
      <c r="D212" s="161"/>
      <c r="E212" s="162">
        <v>16</v>
      </c>
      <c r="F212" s="157"/>
      <c r="G212" s="157"/>
      <c r="H212" s="157"/>
      <c r="I212" s="157"/>
      <c r="J212" s="157"/>
      <c r="K212" s="157"/>
      <c r="L212" s="157"/>
      <c r="M212" s="157"/>
      <c r="N212" s="156"/>
      <c r="O212" s="156"/>
      <c r="P212" s="156"/>
      <c r="Q212" s="156"/>
      <c r="R212" s="157"/>
      <c r="S212" s="157"/>
      <c r="T212" s="157"/>
      <c r="U212" s="157"/>
      <c r="V212" s="157"/>
      <c r="W212" s="157"/>
      <c r="X212" s="157"/>
      <c r="Y212" s="147"/>
      <c r="Z212" s="147"/>
      <c r="AA212" s="147"/>
      <c r="AB212" s="147"/>
      <c r="AC212" s="147"/>
      <c r="AD212" s="147"/>
      <c r="AE212" s="147"/>
      <c r="AF212" s="147"/>
      <c r="AG212" s="147" t="s">
        <v>141</v>
      </c>
      <c r="AH212" s="147">
        <v>0</v>
      </c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</row>
    <row r="213" spans="1:60" outlineLevel="1" x14ac:dyDescent="0.2">
      <c r="A213" s="170">
        <v>17</v>
      </c>
      <c r="B213" s="171" t="s">
        <v>202</v>
      </c>
      <c r="C213" s="180" t="s">
        <v>203</v>
      </c>
      <c r="D213" s="172" t="s">
        <v>159</v>
      </c>
      <c r="E213" s="173">
        <v>44.34</v>
      </c>
      <c r="F213" s="174"/>
      <c r="G213" s="175">
        <f>ROUND(E213*F213,2)</f>
        <v>0</v>
      </c>
      <c r="H213" s="174"/>
      <c r="I213" s="175">
        <f>ROUND(E213*H213,2)</f>
        <v>0</v>
      </c>
      <c r="J213" s="174"/>
      <c r="K213" s="175">
        <f>ROUND(E213*J213,2)</f>
        <v>0</v>
      </c>
      <c r="L213" s="175">
        <v>21</v>
      </c>
      <c r="M213" s="175">
        <f>G213*(1+L213/100)</f>
        <v>0</v>
      </c>
      <c r="N213" s="173">
        <v>0</v>
      </c>
      <c r="O213" s="173">
        <f>ROUND(E213*N213,2)</f>
        <v>0</v>
      </c>
      <c r="P213" s="173">
        <v>0</v>
      </c>
      <c r="Q213" s="173">
        <f>ROUND(E213*P213,2)</f>
        <v>0</v>
      </c>
      <c r="R213" s="175"/>
      <c r="S213" s="175" t="s">
        <v>160</v>
      </c>
      <c r="T213" s="176" t="s">
        <v>161</v>
      </c>
      <c r="U213" s="157">
        <v>0</v>
      </c>
      <c r="V213" s="157">
        <f>ROUND(E213*U213,2)</f>
        <v>0</v>
      </c>
      <c r="W213" s="157"/>
      <c r="X213" s="157" t="s">
        <v>136</v>
      </c>
      <c r="Y213" s="147"/>
      <c r="Z213" s="147"/>
      <c r="AA213" s="147"/>
      <c r="AB213" s="147"/>
      <c r="AC213" s="147"/>
      <c r="AD213" s="147"/>
      <c r="AE213" s="147"/>
      <c r="AF213" s="147"/>
      <c r="AG213" s="147" t="s">
        <v>137</v>
      </c>
      <c r="AH213" s="147"/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  <c r="BG213" s="147"/>
      <c r="BH213" s="147"/>
    </row>
    <row r="214" spans="1:60" outlineLevel="1" x14ac:dyDescent="0.2">
      <c r="A214" s="154"/>
      <c r="B214" s="155"/>
      <c r="C214" s="242" t="s">
        <v>204</v>
      </c>
      <c r="D214" s="243"/>
      <c r="E214" s="243"/>
      <c r="F214" s="243"/>
      <c r="G214" s="243"/>
      <c r="H214" s="157"/>
      <c r="I214" s="157"/>
      <c r="J214" s="157"/>
      <c r="K214" s="157"/>
      <c r="L214" s="157"/>
      <c r="M214" s="157"/>
      <c r="N214" s="156"/>
      <c r="O214" s="156"/>
      <c r="P214" s="156"/>
      <c r="Q214" s="156"/>
      <c r="R214" s="157"/>
      <c r="S214" s="157"/>
      <c r="T214" s="157"/>
      <c r="U214" s="157"/>
      <c r="V214" s="157"/>
      <c r="W214" s="157"/>
      <c r="X214" s="157"/>
      <c r="Y214" s="147"/>
      <c r="Z214" s="147"/>
      <c r="AA214" s="147"/>
      <c r="AB214" s="147"/>
      <c r="AC214" s="147"/>
      <c r="AD214" s="147"/>
      <c r="AE214" s="147"/>
      <c r="AF214" s="147"/>
      <c r="AG214" s="147" t="s">
        <v>139</v>
      </c>
      <c r="AH214" s="147"/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  <c r="BG214" s="147"/>
      <c r="BH214" s="147"/>
    </row>
    <row r="215" spans="1:60" outlineLevel="1" x14ac:dyDescent="0.2">
      <c r="A215" s="154"/>
      <c r="B215" s="155"/>
      <c r="C215" s="244" t="s">
        <v>205</v>
      </c>
      <c r="D215" s="245"/>
      <c r="E215" s="245"/>
      <c r="F215" s="245"/>
      <c r="G215" s="245"/>
      <c r="H215" s="157"/>
      <c r="I215" s="157"/>
      <c r="J215" s="157"/>
      <c r="K215" s="157"/>
      <c r="L215" s="157"/>
      <c r="M215" s="157"/>
      <c r="N215" s="156"/>
      <c r="O215" s="156"/>
      <c r="P215" s="156"/>
      <c r="Q215" s="156"/>
      <c r="R215" s="157"/>
      <c r="S215" s="157"/>
      <c r="T215" s="157"/>
      <c r="U215" s="157"/>
      <c r="V215" s="157"/>
      <c r="W215" s="157"/>
      <c r="X215" s="157"/>
      <c r="Y215" s="147"/>
      <c r="Z215" s="147"/>
      <c r="AA215" s="147"/>
      <c r="AB215" s="147"/>
      <c r="AC215" s="147"/>
      <c r="AD215" s="147"/>
      <c r="AE215" s="147"/>
      <c r="AF215" s="147"/>
      <c r="AG215" s="147" t="s">
        <v>139</v>
      </c>
      <c r="AH215" s="147"/>
      <c r="AI215" s="147"/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147"/>
      <c r="BC215" s="147"/>
      <c r="BD215" s="147"/>
      <c r="BE215" s="147"/>
      <c r="BF215" s="147"/>
      <c r="BG215" s="147"/>
      <c r="BH215" s="147"/>
    </row>
    <row r="216" spans="1:60" outlineLevel="1" x14ac:dyDescent="0.2">
      <c r="A216" s="154"/>
      <c r="B216" s="155"/>
      <c r="C216" s="244" t="s">
        <v>206</v>
      </c>
      <c r="D216" s="245"/>
      <c r="E216" s="245"/>
      <c r="F216" s="245"/>
      <c r="G216" s="245"/>
      <c r="H216" s="157"/>
      <c r="I216" s="157"/>
      <c r="J216" s="157"/>
      <c r="K216" s="157"/>
      <c r="L216" s="157"/>
      <c r="M216" s="157"/>
      <c r="N216" s="156"/>
      <c r="O216" s="156"/>
      <c r="P216" s="156"/>
      <c r="Q216" s="156"/>
      <c r="R216" s="157"/>
      <c r="S216" s="157"/>
      <c r="T216" s="157"/>
      <c r="U216" s="157"/>
      <c r="V216" s="157"/>
      <c r="W216" s="157"/>
      <c r="X216" s="157"/>
      <c r="Y216" s="147"/>
      <c r="Z216" s="147"/>
      <c r="AA216" s="147"/>
      <c r="AB216" s="147"/>
      <c r="AC216" s="147"/>
      <c r="AD216" s="147"/>
      <c r="AE216" s="147"/>
      <c r="AF216" s="147"/>
      <c r="AG216" s="147" t="s">
        <v>139</v>
      </c>
      <c r="AH216" s="147"/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7"/>
      <c r="BE216" s="147"/>
      <c r="BF216" s="147"/>
      <c r="BG216" s="147"/>
      <c r="BH216" s="147"/>
    </row>
    <row r="217" spans="1:60" outlineLevel="1" x14ac:dyDescent="0.2">
      <c r="A217" s="154"/>
      <c r="B217" s="155"/>
      <c r="C217" s="244" t="s">
        <v>207</v>
      </c>
      <c r="D217" s="245"/>
      <c r="E217" s="245"/>
      <c r="F217" s="245"/>
      <c r="G217" s="245"/>
      <c r="H217" s="157"/>
      <c r="I217" s="157"/>
      <c r="J217" s="157"/>
      <c r="K217" s="157"/>
      <c r="L217" s="157"/>
      <c r="M217" s="157"/>
      <c r="N217" s="156"/>
      <c r="O217" s="156"/>
      <c r="P217" s="156"/>
      <c r="Q217" s="156"/>
      <c r="R217" s="157"/>
      <c r="S217" s="157"/>
      <c r="T217" s="157"/>
      <c r="U217" s="157"/>
      <c r="V217" s="157"/>
      <c r="W217" s="157"/>
      <c r="X217" s="157"/>
      <c r="Y217" s="147"/>
      <c r="Z217" s="147"/>
      <c r="AA217" s="147"/>
      <c r="AB217" s="147"/>
      <c r="AC217" s="147"/>
      <c r="AD217" s="147"/>
      <c r="AE217" s="147"/>
      <c r="AF217" s="147"/>
      <c r="AG217" s="147" t="s">
        <v>139</v>
      </c>
      <c r="AH217" s="147"/>
      <c r="AI217" s="147"/>
      <c r="AJ217" s="147"/>
      <c r="AK217" s="147"/>
      <c r="AL217" s="147"/>
      <c r="AM217" s="147"/>
      <c r="AN217" s="147"/>
      <c r="AO217" s="147"/>
      <c r="AP217" s="147"/>
      <c r="AQ217" s="147"/>
      <c r="AR217" s="147"/>
      <c r="AS217" s="147"/>
      <c r="AT217" s="147"/>
      <c r="AU217" s="147"/>
      <c r="AV217" s="147"/>
      <c r="AW217" s="147"/>
      <c r="AX217" s="147"/>
      <c r="AY217" s="147"/>
      <c r="AZ217" s="147"/>
      <c r="BA217" s="147"/>
      <c r="BB217" s="147"/>
      <c r="BC217" s="147"/>
      <c r="BD217" s="147"/>
      <c r="BE217" s="147"/>
      <c r="BF217" s="147"/>
      <c r="BG217" s="147"/>
      <c r="BH217" s="147"/>
    </row>
    <row r="218" spans="1:60" outlineLevel="1" x14ac:dyDescent="0.2">
      <c r="A218" s="154"/>
      <c r="B218" s="155"/>
      <c r="C218" s="182" t="s">
        <v>178</v>
      </c>
      <c r="D218" s="158"/>
      <c r="E218" s="159"/>
      <c r="F218" s="160"/>
      <c r="G218" s="160"/>
      <c r="H218" s="157"/>
      <c r="I218" s="157"/>
      <c r="J218" s="157"/>
      <c r="K218" s="157"/>
      <c r="L218" s="157"/>
      <c r="M218" s="157"/>
      <c r="N218" s="156"/>
      <c r="O218" s="156"/>
      <c r="P218" s="156"/>
      <c r="Q218" s="156"/>
      <c r="R218" s="157"/>
      <c r="S218" s="157"/>
      <c r="T218" s="157"/>
      <c r="U218" s="157"/>
      <c r="V218" s="157"/>
      <c r="W218" s="157"/>
      <c r="X218" s="157"/>
      <c r="Y218" s="147"/>
      <c r="Z218" s="147"/>
      <c r="AA218" s="147"/>
      <c r="AB218" s="147"/>
      <c r="AC218" s="147"/>
      <c r="AD218" s="147"/>
      <c r="AE218" s="147"/>
      <c r="AF218" s="147"/>
      <c r="AG218" s="147" t="s">
        <v>139</v>
      </c>
      <c r="AH218" s="147"/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147"/>
      <c r="BG218" s="147"/>
      <c r="BH218" s="147"/>
    </row>
    <row r="219" spans="1:60" outlineLevel="1" x14ac:dyDescent="0.2">
      <c r="A219" s="154"/>
      <c r="B219" s="155"/>
      <c r="C219" s="182" t="s">
        <v>178</v>
      </c>
      <c r="D219" s="158"/>
      <c r="E219" s="159"/>
      <c r="F219" s="160"/>
      <c r="G219" s="160"/>
      <c r="H219" s="157"/>
      <c r="I219" s="157"/>
      <c r="J219" s="157"/>
      <c r="K219" s="157"/>
      <c r="L219" s="157"/>
      <c r="M219" s="157"/>
      <c r="N219" s="156"/>
      <c r="O219" s="156"/>
      <c r="P219" s="156"/>
      <c r="Q219" s="156"/>
      <c r="R219" s="157"/>
      <c r="S219" s="157"/>
      <c r="T219" s="157"/>
      <c r="U219" s="157"/>
      <c r="V219" s="157"/>
      <c r="W219" s="157"/>
      <c r="X219" s="157"/>
      <c r="Y219" s="147"/>
      <c r="Z219" s="147"/>
      <c r="AA219" s="147"/>
      <c r="AB219" s="147"/>
      <c r="AC219" s="147"/>
      <c r="AD219" s="147"/>
      <c r="AE219" s="147"/>
      <c r="AF219" s="147"/>
      <c r="AG219" s="147" t="s">
        <v>139</v>
      </c>
      <c r="AH219" s="147"/>
      <c r="AI219" s="147"/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7"/>
      <c r="AV219" s="147"/>
      <c r="AW219" s="147"/>
      <c r="AX219" s="147"/>
      <c r="AY219" s="147"/>
      <c r="AZ219" s="147"/>
      <c r="BA219" s="147"/>
      <c r="BB219" s="147"/>
      <c r="BC219" s="147"/>
      <c r="BD219" s="147"/>
      <c r="BE219" s="147"/>
      <c r="BF219" s="147"/>
      <c r="BG219" s="147"/>
      <c r="BH219" s="147"/>
    </row>
    <row r="220" spans="1:60" outlineLevel="1" x14ac:dyDescent="0.2">
      <c r="A220" s="154"/>
      <c r="B220" s="155"/>
      <c r="C220" s="244" t="s">
        <v>138</v>
      </c>
      <c r="D220" s="245"/>
      <c r="E220" s="245"/>
      <c r="F220" s="245"/>
      <c r="G220" s="245"/>
      <c r="H220" s="157"/>
      <c r="I220" s="157"/>
      <c r="J220" s="157"/>
      <c r="K220" s="157"/>
      <c r="L220" s="157"/>
      <c r="M220" s="157"/>
      <c r="N220" s="156"/>
      <c r="O220" s="156"/>
      <c r="P220" s="156"/>
      <c r="Q220" s="156"/>
      <c r="R220" s="157"/>
      <c r="S220" s="157"/>
      <c r="T220" s="157"/>
      <c r="U220" s="157"/>
      <c r="V220" s="157"/>
      <c r="W220" s="157"/>
      <c r="X220" s="157"/>
      <c r="Y220" s="147"/>
      <c r="Z220" s="147"/>
      <c r="AA220" s="147"/>
      <c r="AB220" s="147"/>
      <c r="AC220" s="147"/>
      <c r="AD220" s="147"/>
      <c r="AE220" s="147"/>
      <c r="AF220" s="147"/>
      <c r="AG220" s="147" t="s">
        <v>139</v>
      </c>
      <c r="AH220" s="147"/>
      <c r="AI220" s="147"/>
      <c r="AJ220" s="147"/>
      <c r="AK220" s="147"/>
      <c r="AL220" s="147"/>
      <c r="AM220" s="147"/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47"/>
      <c r="BB220" s="147"/>
      <c r="BC220" s="147"/>
      <c r="BD220" s="147"/>
      <c r="BE220" s="147"/>
      <c r="BF220" s="147"/>
      <c r="BG220" s="147"/>
      <c r="BH220" s="147"/>
    </row>
    <row r="221" spans="1:60" outlineLevel="1" x14ac:dyDescent="0.2">
      <c r="A221" s="154"/>
      <c r="B221" s="155"/>
      <c r="C221" s="181" t="s">
        <v>197</v>
      </c>
      <c r="D221" s="161"/>
      <c r="E221" s="162">
        <v>30.78</v>
      </c>
      <c r="F221" s="157"/>
      <c r="G221" s="157"/>
      <c r="H221" s="157"/>
      <c r="I221" s="157"/>
      <c r="J221" s="157"/>
      <c r="K221" s="157"/>
      <c r="L221" s="157"/>
      <c r="M221" s="157"/>
      <c r="N221" s="156"/>
      <c r="O221" s="156"/>
      <c r="P221" s="156"/>
      <c r="Q221" s="156"/>
      <c r="R221" s="157"/>
      <c r="S221" s="157"/>
      <c r="T221" s="157"/>
      <c r="U221" s="157"/>
      <c r="V221" s="157"/>
      <c r="W221" s="157"/>
      <c r="X221" s="157"/>
      <c r="Y221" s="147"/>
      <c r="Z221" s="147"/>
      <c r="AA221" s="147"/>
      <c r="AB221" s="147"/>
      <c r="AC221" s="147"/>
      <c r="AD221" s="147"/>
      <c r="AE221" s="147"/>
      <c r="AF221" s="147"/>
      <c r="AG221" s="147" t="s">
        <v>141</v>
      </c>
      <c r="AH221" s="147">
        <v>0</v>
      </c>
      <c r="AI221" s="147"/>
      <c r="AJ221" s="147"/>
      <c r="AK221" s="147"/>
      <c r="AL221" s="147"/>
      <c r="AM221" s="147"/>
      <c r="AN221" s="147"/>
      <c r="AO221" s="147"/>
      <c r="AP221" s="147"/>
      <c r="AQ221" s="147"/>
      <c r="AR221" s="147"/>
      <c r="AS221" s="147"/>
      <c r="AT221" s="147"/>
      <c r="AU221" s="147"/>
      <c r="AV221" s="147"/>
      <c r="AW221" s="147"/>
      <c r="AX221" s="147"/>
      <c r="AY221" s="147"/>
      <c r="AZ221" s="147"/>
      <c r="BA221" s="147"/>
      <c r="BB221" s="147"/>
      <c r="BC221" s="147"/>
      <c r="BD221" s="147"/>
      <c r="BE221" s="147"/>
      <c r="BF221" s="147"/>
      <c r="BG221" s="147"/>
      <c r="BH221" s="147"/>
    </row>
    <row r="222" spans="1:60" outlineLevel="1" x14ac:dyDescent="0.2">
      <c r="A222" s="154"/>
      <c r="B222" s="155"/>
      <c r="C222" s="181" t="s">
        <v>198</v>
      </c>
      <c r="D222" s="161"/>
      <c r="E222" s="162">
        <v>4.8600000000000003</v>
      </c>
      <c r="F222" s="157"/>
      <c r="G222" s="157"/>
      <c r="H222" s="157"/>
      <c r="I222" s="157"/>
      <c r="J222" s="157"/>
      <c r="K222" s="157"/>
      <c r="L222" s="157"/>
      <c r="M222" s="157"/>
      <c r="N222" s="156"/>
      <c r="O222" s="156"/>
      <c r="P222" s="156"/>
      <c r="Q222" s="156"/>
      <c r="R222" s="157"/>
      <c r="S222" s="157"/>
      <c r="T222" s="157"/>
      <c r="U222" s="157"/>
      <c r="V222" s="157"/>
      <c r="W222" s="157"/>
      <c r="X222" s="157"/>
      <c r="Y222" s="147"/>
      <c r="Z222" s="147"/>
      <c r="AA222" s="147"/>
      <c r="AB222" s="147"/>
      <c r="AC222" s="147"/>
      <c r="AD222" s="147"/>
      <c r="AE222" s="147"/>
      <c r="AF222" s="147"/>
      <c r="AG222" s="147" t="s">
        <v>141</v>
      </c>
      <c r="AH222" s="147">
        <v>0</v>
      </c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  <c r="BG222" s="147"/>
      <c r="BH222" s="147"/>
    </row>
    <row r="223" spans="1:60" outlineLevel="1" x14ac:dyDescent="0.2">
      <c r="A223" s="154"/>
      <c r="B223" s="155"/>
      <c r="C223" s="181" t="s">
        <v>199</v>
      </c>
      <c r="D223" s="161"/>
      <c r="E223" s="162">
        <v>8.6999999999999993</v>
      </c>
      <c r="F223" s="157"/>
      <c r="G223" s="157"/>
      <c r="H223" s="157"/>
      <c r="I223" s="157"/>
      <c r="J223" s="157"/>
      <c r="K223" s="157"/>
      <c r="L223" s="157"/>
      <c r="M223" s="157"/>
      <c r="N223" s="156"/>
      <c r="O223" s="156"/>
      <c r="P223" s="156"/>
      <c r="Q223" s="156"/>
      <c r="R223" s="157"/>
      <c r="S223" s="157"/>
      <c r="T223" s="157"/>
      <c r="U223" s="157"/>
      <c r="V223" s="157"/>
      <c r="W223" s="157"/>
      <c r="X223" s="157"/>
      <c r="Y223" s="147"/>
      <c r="Z223" s="147"/>
      <c r="AA223" s="147"/>
      <c r="AB223" s="147"/>
      <c r="AC223" s="147"/>
      <c r="AD223" s="147"/>
      <c r="AE223" s="147"/>
      <c r="AF223" s="147"/>
      <c r="AG223" s="147" t="s">
        <v>141</v>
      </c>
      <c r="AH223" s="147">
        <v>0</v>
      </c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47"/>
      <c r="BB223" s="147"/>
      <c r="BC223" s="147"/>
      <c r="BD223" s="147"/>
      <c r="BE223" s="147"/>
      <c r="BF223" s="147"/>
      <c r="BG223" s="147"/>
      <c r="BH223" s="147"/>
    </row>
    <row r="224" spans="1:60" outlineLevel="1" x14ac:dyDescent="0.2">
      <c r="A224" s="170">
        <v>18</v>
      </c>
      <c r="B224" s="171" t="s">
        <v>208</v>
      </c>
      <c r="C224" s="180" t="s">
        <v>209</v>
      </c>
      <c r="D224" s="172" t="s">
        <v>159</v>
      </c>
      <c r="E224" s="173">
        <v>44.34</v>
      </c>
      <c r="F224" s="174"/>
      <c r="G224" s="175">
        <f>ROUND(E224*F224,2)</f>
        <v>0</v>
      </c>
      <c r="H224" s="174"/>
      <c r="I224" s="175">
        <f>ROUND(E224*H224,2)</f>
        <v>0</v>
      </c>
      <c r="J224" s="174"/>
      <c r="K224" s="175">
        <f>ROUND(E224*J224,2)</f>
        <v>0</v>
      </c>
      <c r="L224" s="175">
        <v>21</v>
      </c>
      <c r="M224" s="175">
        <f>G224*(1+L224/100)</f>
        <v>0</v>
      </c>
      <c r="N224" s="173">
        <v>0</v>
      </c>
      <c r="O224" s="173">
        <f>ROUND(E224*N224,2)</f>
        <v>0</v>
      </c>
      <c r="P224" s="173">
        <v>0</v>
      </c>
      <c r="Q224" s="173">
        <f>ROUND(E224*P224,2)</f>
        <v>0</v>
      </c>
      <c r="R224" s="175"/>
      <c r="S224" s="175" t="s">
        <v>160</v>
      </c>
      <c r="T224" s="176" t="s">
        <v>161</v>
      </c>
      <c r="U224" s="157">
        <v>0</v>
      </c>
      <c r="V224" s="157">
        <f>ROUND(E224*U224,2)</f>
        <v>0</v>
      </c>
      <c r="W224" s="157"/>
      <c r="X224" s="157" t="s">
        <v>136</v>
      </c>
      <c r="Y224" s="147"/>
      <c r="Z224" s="147"/>
      <c r="AA224" s="147"/>
      <c r="AB224" s="147"/>
      <c r="AC224" s="147"/>
      <c r="AD224" s="147"/>
      <c r="AE224" s="147"/>
      <c r="AF224" s="147"/>
      <c r="AG224" s="147" t="s">
        <v>137</v>
      </c>
      <c r="AH224" s="147"/>
      <c r="AI224" s="147"/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147"/>
      <c r="BG224" s="147"/>
      <c r="BH224" s="147"/>
    </row>
    <row r="225" spans="1:60" outlineLevel="1" x14ac:dyDescent="0.2">
      <c r="A225" s="154"/>
      <c r="B225" s="155"/>
      <c r="C225" s="242" t="s">
        <v>138</v>
      </c>
      <c r="D225" s="243"/>
      <c r="E225" s="243"/>
      <c r="F225" s="243"/>
      <c r="G225" s="243"/>
      <c r="H225" s="157"/>
      <c r="I225" s="157"/>
      <c r="J225" s="157"/>
      <c r="K225" s="157"/>
      <c r="L225" s="157"/>
      <c r="M225" s="157"/>
      <c r="N225" s="156"/>
      <c r="O225" s="156"/>
      <c r="P225" s="156"/>
      <c r="Q225" s="156"/>
      <c r="R225" s="157"/>
      <c r="S225" s="157"/>
      <c r="T225" s="157"/>
      <c r="U225" s="157"/>
      <c r="V225" s="157"/>
      <c r="W225" s="157"/>
      <c r="X225" s="157"/>
      <c r="Y225" s="147"/>
      <c r="Z225" s="147"/>
      <c r="AA225" s="147"/>
      <c r="AB225" s="147"/>
      <c r="AC225" s="147"/>
      <c r="AD225" s="147"/>
      <c r="AE225" s="147"/>
      <c r="AF225" s="147"/>
      <c r="AG225" s="147" t="s">
        <v>139</v>
      </c>
      <c r="AH225" s="147"/>
      <c r="AI225" s="147"/>
      <c r="AJ225" s="147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7"/>
      <c r="BB225" s="147"/>
      <c r="BC225" s="147"/>
      <c r="BD225" s="147"/>
      <c r="BE225" s="147"/>
      <c r="BF225" s="147"/>
      <c r="BG225" s="147"/>
      <c r="BH225" s="147"/>
    </row>
    <row r="226" spans="1:60" outlineLevel="1" x14ac:dyDescent="0.2">
      <c r="A226" s="154"/>
      <c r="B226" s="155"/>
      <c r="C226" s="181" t="s">
        <v>197</v>
      </c>
      <c r="D226" s="161"/>
      <c r="E226" s="162">
        <v>30.78</v>
      </c>
      <c r="F226" s="157"/>
      <c r="G226" s="157"/>
      <c r="H226" s="157"/>
      <c r="I226" s="157"/>
      <c r="J226" s="157"/>
      <c r="K226" s="157"/>
      <c r="L226" s="157"/>
      <c r="M226" s="157"/>
      <c r="N226" s="156"/>
      <c r="O226" s="156"/>
      <c r="P226" s="156"/>
      <c r="Q226" s="156"/>
      <c r="R226" s="157"/>
      <c r="S226" s="157"/>
      <c r="T226" s="157"/>
      <c r="U226" s="157"/>
      <c r="V226" s="157"/>
      <c r="W226" s="157"/>
      <c r="X226" s="157"/>
      <c r="Y226" s="147"/>
      <c r="Z226" s="147"/>
      <c r="AA226" s="147"/>
      <c r="AB226" s="147"/>
      <c r="AC226" s="147"/>
      <c r="AD226" s="147"/>
      <c r="AE226" s="147"/>
      <c r="AF226" s="147"/>
      <c r="AG226" s="147" t="s">
        <v>141</v>
      </c>
      <c r="AH226" s="147">
        <v>0</v>
      </c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  <c r="BG226" s="147"/>
      <c r="BH226" s="147"/>
    </row>
    <row r="227" spans="1:60" outlineLevel="1" x14ac:dyDescent="0.2">
      <c r="A227" s="154"/>
      <c r="B227" s="155"/>
      <c r="C227" s="181" t="s">
        <v>198</v>
      </c>
      <c r="D227" s="161"/>
      <c r="E227" s="162">
        <v>4.8600000000000003</v>
      </c>
      <c r="F227" s="157"/>
      <c r="G227" s="157"/>
      <c r="H227" s="157"/>
      <c r="I227" s="157"/>
      <c r="J227" s="157"/>
      <c r="K227" s="157"/>
      <c r="L227" s="157"/>
      <c r="M227" s="157"/>
      <c r="N227" s="156"/>
      <c r="O227" s="156"/>
      <c r="P227" s="156"/>
      <c r="Q227" s="156"/>
      <c r="R227" s="157"/>
      <c r="S227" s="157"/>
      <c r="T227" s="157"/>
      <c r="U227" s="157"/>
      <c r="V227" s="157"/>
      <c r="W227" s="157"/>
      <c r="X227" s="157"/>
      <c r="Y227" s="147"/>
      <c r="Z227" s="147"/>
      <c r="AA227" s="147"/>
      <c r="AB227" s="147"/>
      <c r="AC227" s="147"/>
      <c r="AD227" s="147"/>
      <c r="AE227" s="147"/>
      <c r="AF227" s="147"/>
      <c r="AG227" s="147" t="s">
        <v>141</v>
      </c>
      <c r="AH227" s="147">
        <v>0</v>
      </c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  <c r="BG227" s="147"/>
      <c r="BH227" s="147"/>
    </row>
    <row r="228" spans="1:60" outlineLevel="1" x14ac:dyDescent="0.2">
      <c r="A228" s="154"/>
      <c r="B228" s="155"/>
      <c r="C228" s="181" t="s">
        <v>199</v>
      </c>
      <c r="D228" s="161"/>
      <c r="E228" s="162">
        <v>8.6999999999999993</v>
      </c>
      <c r="F228" s="157"/>
      <c r="G228" s="157"/>
      <c r="H228" s="157"/>
      <c r="I228" s="157"/>
      <c r="J228" s="157"/>
      <c r="K228" s="157"/>
      <c r="L228" s="157"/>
      <c r="M228" s="157"/>
      <c r="N228" s="156"/>
      <c r="O228" s="156"/>
      <c r="P228" s="156"/>
      <c r="Q228" s="156"/>
      <c r="R228" s="157"/>
      <c r="S228" s="157"/>
      <c r="T228" s="157"/>
      <c r="U228" s="157"/>
      <c r="V228" s="157"/>
      <c r="W228" s="157"/>
      <c r="X228" s="157"/>
      <c r="Y228" s="147"/>
      <c r="Z228" s="147"/>
      <c r="AA228" s="147"/>
      <c r="AB228" s="147"/>
      <c r="AC228" s="147"/>
      <c r="AD228" s="147"/>
      <c r="AE228" s="147"/>
      <c r="AF228" s="147"/>
      <c r="AG228" s="147" t="s">
        <v>141</v>
      </c>
      <c r="AH228" s="147">
        <v>0</v>
      </c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  <c r="BG228" s="147"/>
      <c r="BH228" s="147"/>
    </row>
    <row r="229" spans="1:60" outlineLevel="1" x14ac:dyDescent="0.2">
      <c r="A229" s="170">
        <v>19</v>
      </c>
      <c r="B229" s="171" t="s">
        <v>210</v>
      </c>
      <c r="C229" s="180" t="s">
        <v>211</v>
      </c>
      <c r="D229" s="172" t="s">
        <v>212</v>
      </c>
      <c r="E229" s="173">
        <v>0.27413999999999999</v>
      </c>
      <c r="F229" s="174"/>
      <c r="G229" s="175">
        <f>ROUND(E229*F229,2)</f>
        <v>0</v>
      </c>
      <c r="H229" s="174"/>
      <c r="I229" s="175">
        <f>ROUND(E229*H229,2)</f>
        <v>0</v>
      </c>
      <c r="J229" s="174"/>
      <c r="K229" s="175">
        <f>ROUND(E229*J229,2)</f>
        <v>0</v>
      </c>
      <c r="L229" s="175">
        <v>21</v>
      </c>
      <c r="M229" s="175">
        <f>G229*(1+L229/100)</f>
        <v>0</v>
      </c>
      <c r="N229" s="173">
        <v>0</v>
      </c>
      <c r="O229" s="173">
        <f>ROUND(E229*N229,2)</f>
        <v>0</v>
      </c>
      <c r="P229" s="173">
        <v>0</v>
      </c>
      <c r="Q229" s="173">
        <f>ROUND(E229*P229,2)</f>
        <v>0</v>
      </c>
      <c r="R229" s="175"/>
      <c r="S229" s="175" t="s">
        <v>160</v>
      </c>
      <c r="T229" s="176" t="s">
        <v>161</v>
      </c>
      <c r="U229" s="157">
        <v>0</v>
      </c>
      <c r="V229" s="157">
        <f>ROUND(E229*U229,2)</f>
        <v>0</v>
      </c>
      <c r="W229" s="157"/>
      <c r="X229" s="157" t="s">
        <v>136</v>
      </c>
      <c r="Y229" s="147"/>
      <c r="Z229" s="147"/>
      <c r="AA229" s="147"/>
      <c r="AB229" s="147"/>
      <c r="AC229" s="147"/>
      <c r="AD229" s="147"/>
      <c r="AE229" s="147"/>
      <c r="AF229" s="147"/>
      <c r="AG229" s="147" t="s">
        <v>137</v>
      </c>
      <c r="AH229" s="147"/>
      <c r="AI229" s="147"/>
      <c r="AJ229" s="147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47"/>
      <c r="BB229" s="147"/>
      <c r="BC229" s="147"/>
      <c r="BD229" s="147"/>
      <c r="BE229" s="147"/>
      <c r="BF229" s="147"/>
      <c r="BG229" s="147"/>
      <c r="BH229" s="147"/>
    </row>
    <row r="230" spans="1:60" outlineLevel="1" x14ac:dyDescent="0.2">
      <c r="A230" s="154"/>
      <c r="B230" s="155"/>
      <c r="C230" s="242" t="s">
        <v>138</v>
      </c>
      <c r="D230" s="243"/>
      <c r="E230" s="243"/>
      <c r="F230" s="243"/>
      <c r="G230" s="243"/>
      <c r="H230" s="157"/>
      <c r="I230" s="157"/>
      <c r="J230" s="157"/>
      <c r="K230" s="157"/>
      <c r="L230" s="157"/>
      <c r="M230" s="157"/>
      <c r="N230" s="156"/>
      <c r="O230" s="156"/>
      <c r="P230" s="156"/>
      <c r="Q230" s="156"/>
      <c r="R230" s="157"/>
      <c r="S230" s="157"/>
      <c r="T230" s="157"/>
      <c r="U230" s="157"/>
      <c r="V230" s="157"/>
      <c r="W230" s="157"/>
      <c r="X230" s="157"/>
      <c r="Y230" s="147"/>
      <c r="Z230" s="147"/>
      <c r="AA230" s="147"/>
      <c r="AB230" s="147"/>
      <c r="AC230" s="147"/>
      <c r="AD230" s="147"/>
      <c r="AE230" s="147"/>
      <c r="AF230" s="147"/>
      <c r="AG230" s="147" t="s">
        <v>139</v>
      </c>
      <c r="AH230" s="147"/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  <c r="BG230" s="147"/>
      <c r="BH230" s="147"/>
    </row>
    <row r="231" spans="1:60" outlineLevel="1" x14ac:dyDescent="0.2">
      <c r="A231" s="154"/>
      <c r="B231" s="155"/>
      <c r="C231" s="181" t="s">
        <v>213</v>
      </c>
      <c r="D231" s="161"/>
      <c r="E231" s="162">
        <v>0.12342</v>
      </c>
      <c r="F231" s="157"/>
      <c r="G231" s="157"/>
      <c r="H231" s="157"/>
      <c r="I231" s="157"/>
      <c r="J231" s="157"/>
      <c r="K231" s="157"/>
      <c r="L231" s="157"/>
      <c r="M231" s="157"/>
      <c r="N231" s="156"/>
      <c r="O231" s="156"/>
      <c r="P231" s="156"/>
      <c r="Q231" s="156"/>
      <c r="R231" s="157"/>
      <c r="S231" s="157"/>
      <c r="T231" s="157"/>
      <c r="U231" s="157"/>
      <c r="V231" s="157"/>
      <c r="W231" s="157"/>
      <c r="X231" s="157"/>
      <c r="Y231" s="147"/>
      <c r="Z231" s="147"/>
      <c r="AA231" s="147"/>
      <c r="AB231" s="147"/>
      <c r="AC231" s="147"/>
      <c r="AD231" s="147"/>
      <c r="AE231" s="147"/>
      <c r="AF231" s="147"/>
      <c r="AG231" s="147" t="s">
        <v>141</v>
      </c>
      <c r="AH231" s="147">
        <v>0</v>
      </c>
      <c r="AI231" s="147"/>
      <c r="AJ231" s="147"/>
      <c r="AK231" s="147"/>
      <c r="AL231" s="147"/>
      <c r="AM231" s="147"/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7"/>
      <c r="BB231" s="147"/>
      <c r="BC231" s="147"/>
      <c r="BD231" s="147"/>
      <c r="BE231" s="147"/>
      <c r="BF231" s="147"/>
      <c r="BG231" s="147"/>
      <c r="BH231" s="147"/>
    </row>
    <row r="232" spans="1:60" outlineLevel="1" x14ac:dyDescent="0.2">
      <c r="A232" s="154"/>
      <c r="B232" s="155"/>
      <c r="C232" s="181" t="s">
        <v>214</v>
      </c>
      <c r="D232" s="161"/>
      <c r="E232" s="162">
        <v>0.11322</v>
      </c>
      <c r="F232" s="157"/>
      <c r="G232" s="157"/>
      <c r="H232" s="157"/>
      <c r="I232" s="157"/>
      <c r="J232" s="157"/>
      <c r="K232" s="157"/>
      <c r="L232" s="157"/>
      <c r="M232" s="157"/>
      <c r="N232" s="156"/>
      <c r="O232" s="156"/>
      <c r="P232" s="156"/>
      <c r="Q232" s="156"/>
      <c r="R232" s="157"/>
      <c r="S232" s="157"/>
      <c r="T232" s="157"/>
      <c r="U232" s="157"/>
      <c r="V232" s="157"/>
      <c r="W232" s="157"/>
      <c r="X232" s="157"/>
      <c r="Y232" s="147"/>
      <c r="Z232" s="147"/>
      <c r="AA232" s="147"/>
      <c r="AB232" s="147"/>
      <c r="AC232" s="147"/>
      <c r="AD232" s="147"/>
      <c r="AE232" s="147"/>
      <c r="AF232" s="147"/>
      <c r="AG232" s="147" t="s">
        <v>141</v>
      </c>
      <c r="AH232" s="147">
        <v>0</v>
      </c>
      <c r="AI232" s="147"/>
      <c r="AJ232" s="147"/>
      <c r="AK232" s="147"/>
      <c r="AL232" s="147"/>
      <c r="AM232" s="147"/>
      <c r="AN232" s="147"/>
      <c r="AO232" s="147"/>
      <c r="AP232" s="147"/>
      <c r="AQ232" s="147"/>
      <c r="AR232" s="147"/>
      <c r="AS232" s="147"/>
      <c r="AT232" s="147"/>
      <c r="AU232" s="147"/>
      <c r="AV232" s="147"/>
      <c r="AW232" s="147"/>
      <c r="AX232" s="147"/>
      <c r="AY232" s="147"/>
      <c r="AZ232" s="147"/>
      <c r="BA232" s="147"/>
      <c r="BB232" s="147"/>
      <c r="BC232" s="147"/>
      <c r="BD232" s="147"/>
      <c r="BE232" s="147"/>
      <c r="BF232" s="147"/>
      <c r="BG232" s="147"/>
      <c r="BH232" s="147"/>
    </row>
    <row r="233" spans="1:60" outlineLevel="1" x14ac:dyDescent="0.2">
      <c r="A233" s="154"/>
      <c r="B233" s="155"/>
      <c r="C233" s="181" t="s">
        <v>215</v>
      </c>
      <c r="D233" s="161"/>
      <c r="E233" s="162">
        <v>1.8749999999999999E-2</v>
      </c>
      <c r="F233" s="157"/>
      <c r="G233" s="157"/>
      <c r="H233" s="157"/>
      <c r="I233" s="157"/>
      <c r="J233" s="157"/>
      <c r="K233" s="157"/>
      <c r="L233" s="157"/>
      <c r="M233" s="157"/>
      <c r="N233" s="156"/>
      <c r="O233" s="156"/>
      <c r="P233" s="156"/>
      <c r="Q233" s="156"/>
      <c r="R233" s="157"/>
      <c r="S233" s="157"/>
      <c r="T233" s="157"/>
      <c r="U233" s="157"/>
      <c r="V233" s="157"/>
      <c r="W233" s="157"/>
      <c r="X233" s="157"/>
      <c r="Y233" s="147"/>
      <c r="Z233" s="147"/>
      <c r="AA233" s="147"/>
      <c r="AB233" s="147"/>
      <c r="AC233" s="147"/>
      <c r="AD233" s="147"/>
      <c r="AE233" s="147"/>
      <c r="AF233" s="147"/>
      <c r="AG233" s="147" t="s">
        <v>141</v>
      </c>
      <c r="AH233" s="147">
        <v>0</v>
      </c>
      <c r="AI233" s="147"/>
      <c r="AJ233" s="147"/>
      <c r="AK233" s="147"/>
      <c r="AL233" s="147"/>
      <c r="AM233" s="147"/>
      <c r="AN233" s="147"/>
      <c r="AO233" s="147"/>
      <c r="AP233" s="147"/>
      <c r="AQ233" s="147"/>
      <c r="AR233" s="147"/>
      <c r="AS233" s="147"/>
      <c r="AT233" s="147"/>
      <c r="AU233" s="147"/>
      <c r="AV233" s="147"/>
      <c r="AW233" s="147"/>
      <c r="AX233" s="147"/>
      <c r="AY233" s="147"/>
      <c r="AZ233" s="147"/>
      <c r="BA233" s="147"/>
      <c r="BB233" s="147"/>
      <c r="BC233" s="147"/>
      <c r="BD233" s="147"/>
      <c r="BE233" s="147"/>
      <c r="BF233" s="147"/>
      <c r="BG233" s="147"/>
      <c r="BH233" s="147"/>
    </row>
    <row r="234" spans="1:60" outlineLevel="1" x14ac:dyDescent="0.2">
      <c r="A234" s="154"/>
      <c r="B234" s="155"/>
      <c r="C234" s="181" t="s">
        <v>215</v>
      </c>
      <c r="D234" s="161"/>
      <c r="E234" s="162">
        <v>1.8749999999999999E-2</v>
      </c>
      <c r="F234" s="157"/>
      <c r="G234" s="157"/>
      <c r="H234" s="157"/>
      <c r="I234" s="157"/>
      <c r="J234" s="157"/>
      <c r="K234" s="157"/>
      <c r="L234" s="157"/>
      <c r="M234" s="157"/>
      <c r="N234" s="156"/>
      <c r="O234" s="156"/>
      <c r="P234" s="156"/>
      <c r="Q234" s="156"/>
      <c r="R234" s="157"/>
      <c r="S234" s="157"/>
      <c r="T234" s="157"/>
      <c r="U234" s="157"/>
      <c r="V234" s="157"/>
      <c r="W234" s="157"/>
      <c r="X234" s="157"/>
      <c r="Y234" s="147"/>
      <c r="Z234" s="147"/>
      <c r="AA234" s="147"/>
      <c r="AB234" s="147"/>
      <c r="AC234" s="147"/>
      <c r="AD234" s="147"/>
      <c r="AE234" s="147"/>
      <c r="AF234" s="147"/>
      <c r="AG234" s="147" t="s">
        <v>141</v>
      </c>
      <c r="AH234" s="147">
        <v>0</v>
      </c>
      <c r="AI234" s="147"/>
      <c r="AJ234" s="147"/>
      <c r="AK234" s="147"/>
      <c r="AL234" s="147"/>
      <c r="AM234" s="147"/>
      <c r="AN234" s="147"/>
      <c r="AO234" s="147"/>
      <c r="AP234" s="147"/>
      <c r="AQ234" s="147"/>
      <c r="AR234" s="147"/>
      <c r="AS234" s="147"/>
      <c r="AT234" s="147"/>
      <c r="AU234" s="147"/>
      <c r="AV234" s="147"/>
      <c r="AW234" s="147"/>
      <c r="AX234" s="147"/>
      <c r="AY234" s="147"/>
      <c r="AZ234" s="147"/>
      <c r="BA234" s="147"/>
      <c r="BB234" s="147"/>
      <c r="BC234" s="147"/>
      <c r="BD234" s="147"/>
      <c r="BE234" s="147"/>
      <c r="BF234" s="147"/>
      <c r="BG234" s="147"/>
      <c r="BH234" s="147"/>
    </row>
    <row r="235" spans="1:60" outlineLevel="1" x14ac:dyDescent="0.2">
      <c r="A235" s="170">
        <v>20</v>
      </c>
      <c r="B235" s="171" t="s">
        <v>216</v>
      </c>
      <c r="C235" s="180" t="s">
        <v>217</v>
      </c>
      <c r="D235" s="172" t="s">
        <v>159</v>
      </c>
      <c r="E235" s="173">
        <v>44.34</v>
      </c>
      <c r="F235" s="174"/>
      <c r="G235" s="175">
        <f>ROUND(E235*F235,2)</f>
        <v>0</v>
      </c>
      <c r="H235" s="174"/>
      <c r="I235" s="175">
        <f>ROUND(E235*H235,2)</f>
        <v>0</v>
      </c>
      <c r="J235" s="174"/>
      <c r="K235" s="175">
        <f>ROUND(E235*J235,2)</f>
        <v>0</v>
      </c>
      <c r="L235" s="175">
        <v>21</v>
      </c>
      <c r="M235" s="175">
        <f>G235*(1+L235/100)</f>
        <v>0</v>
      </c>
      <c r="N235" s="173">
        <v>0</v>
      </c>
      <c r="O235" s="173">
        <f>ROUND(E235*N235,2)</f>
        <v>0</v>
      </c>
      <c r="P235" s="173">
        <v>0</v>
      </c>
      <c r="Q235" s="173">
        <f>ROUND(E235*P235,2)</f>
        <v>0</v>
      </c>
      <c r="R235" s="175"/>
      <c r="S235" s="175" t="s">
        <v>160</v>
      </c>
      <c r="T235" s="176" t="s">
        <v>161</v>
      </c>
      <c r="U235" s="157">
        <v>0</v>
      </c>
      <c r="V235" s="157">
        <f>ROUND(E235*U235,2)</f>
        <v>0</v>
      </c>
      <c r="W235" s="157"/>
      <c r="X235" s="157" t="s">
        <v>136</v>
      </c>
      <c r="Y235" s="147"/>
      <c r="Z235" s="147"/>
      <c r="AA235" s="147"/>
      <c r="AB235" s="147"/>
      <c r="AC235" s="147"/>
      <c r="AD235" s="147"/>
      <c r="AE235" s="147"/>
      <c r="AF235" s="147"/>
      <c r="AG235" s="147" t="s">
        <v>137</v>
      </c>
      <c r="AH235" s="147"/>
      <c r="AI235" s="147"/>
      <c r="AJ235" s="147"/>
      <c r="AK235" s="147"/>
      <c r="AL235" s="147"/>
      <c r="AM235" s="147"/>
      <c r="AN235" s="147"/>
      <c r="AO235" s="147"/>
      <c r="AP235" s="147"/>
      <c r="AQ235" s="147"/>
      <c r="AR235" s="147"/>
      <c r="AS235" s="147"/>
      <c r="AT235" s="147"/>
      <c r="AU235" s="147"/>
      <c r="AV235" s="147"/>
      <c r="AW235" s="147"/>
      <c r="AX235" s="147"/>
      <c r="AY235" s="147"/>
      <c r="AZ235" s="147"/>
      <c r="BA235" s="147"/>
      <c r="BB235" s="147"/>
      <c r="BC235" s="147"/>
      <c r="BD235" s="147"/>
      <c r="BE235" s="147"/>
      <c r="BF235" s="147"/>
      <c r="BG235" s="147"/>
      <c r="BH235" s="147"/>
    </row>
    <row r="236" spans="1:60" outlineLevel="1" x14ac:dyDescent="0.2">
      <c r="A236" s="154"/>
      <c r="B236" s="155"/>
      <c r="C236" s="242" t="s">
        <v>138</v>
      </c>
      <c r="D236" s="243"/>
      <c r="E236" s="243"/>
      <c r="F236" s="243"/>
      <c r="G236" s="243"/>
      <c r="H236" s="157"/>
      <c r="I236" s="157"/>
      <c r="J236" s="157"/>
      <c r="K236" s="157"/>
      <c r="L236" s="157"/>
      <c r="M236" s="157"/>
      <c r="N236" s="156"/>
      <c r="O236" s="156"/>
      <c r="P236" s="156"/>
      <c r="Q236" s="156"/>
      <c r="R236" s="157"/>
      <c r="S236" s="157"/>
      <c r="T236" s="157"/>
      <c r="U236" s="157"/>
      <c r="V236" s="157"/>
      <c r="W236" s="157"/>
      <c r="X236" s="157"/>
      <c r="Y236" s="147"/>
      <c r="Z236" s="147"/>
      <c r="AA236" s="147"/>
      <c r="AB236" s="147"/>
      <c r="AC236" s="147"/>
      <c r="AD236" s="147"/>
      <c r="AE236" s="147"/>
      <c r="AF236" s="147"/>
      <c r="AG236" s="147" t="s">
        <v>139</v>
      </c>
      <c r="AH236" s="147"/>
      <c r="AI236" s="147"/>
      <c r="AJ236" s="147"/>
      <c r="AK236" s="147"/>
      <c r="AL236" s="147"/>
      <c r="AM236" s="147"/>
      <c r="AN236" s="147"/>
      <c r="AO236" s="147"/>
      <c r="AP236" s="147"/>
      <c r="AQ236" s="147"/>
      <c r="AR236" s="147"/>
      <c r="AS236" s="147"/>
      <c r="AT236" s="147"/>
      <c r="AU236" s="147"/>
      <c r="AV236" s="147"/>
      <c r="AW236" s="147"/>
      <c r="AX236" s="147"/>
      <c r="AY236" s="147"/>
      <c r="AZ236" s="147"/>
      <c r="BA236" s="147"/>
      <c r="BB236" s="147"/>
      <c r="BC236" s="147"/>
      <c r="BD236" s="147"/>
      <c r="BE236" s="147"/>
      <c r="BF236" s="147"/>
      <c r="BG236" s="147"/>
      <c r="BH236" s="147"/>
    </row>
    <row r="237" spans="1:60" outlineLevel="1" x14ac:dyDescent="0.2">
      <c r="A237" s="154"/>
      <c r="B237" s="155"/>
      <c r="C237" s="181" t="s">
        <v>197</v>
      </c>
      <c r="D237" s="161"/>
      <c r="E237" s="162">
        <v>30.78</v>
      </c>
      <c r="F237" s="157"/>
      <c r="G237" s="157"/>
      <c r="H237" s="157"/>
      <c r="I237" s="157"/>
      <c r="J237" s="157"/>
      <c r="K237" s="157"/>
      <c r="L237" s="157"/>
      <c r="M237" s="157"/>
      <c r="N237" s="156"/>
      <c r="O237" s="156"/>
      <c r="P237" s="156"/>
      <c r="Q237" s="156"/>
      <c r="R237" s="157"/>
      <c r="S237" s="157"/>
      <c r="T237" s="157"/>
      <c r="U237" s="157"/>
      <c r="V237" s="157"/>
      <c r="W237" s="157"/>
      <c r="X237" s="157"/>
      <c r="Y237" s="147"/>
      <c r="Z237" s="147"/>
      <c r="AA237" s="147"/>
      <c r="AB237" s="147"/>
      <c r="AC237" s="147"/>
      <c r="AD237" s="147"/>
      <c r="AE237" s="147"/>
      <c r="AF237" s="147"/>
      <c r="AG237" s="147" t="s">
        <v>141</v>
      </c>
      <c r="AH237" s="147">
        <v>0</v>
      </c>
      <c r="AI237" s="147"/>
      <c r="AJ237" s="147"/>
      <c r="AK237" s="147"/>
      <c r="AL237" s="147"/>
      <c r="AM237" s="147"/>
      <c r="AN237" s="147"/>
      <c r="AO237" s="147"/>
      <c r="AP237" s="147"/>
      <c r="AQ237" s="147"/>
      <c r="AR237" s="147"/>
      <c r="AS237" s="147"/>
      <c r="AT237" s="147"/>
      <c r="AU237" s="147"/>
      <c r="AV237" s="147"/>
      <c r="AW237" s="147"/>
      <c r="AX237" s="147"/>
      <c r="AY237" s="147"/>
      <c r="AZ237" s="147"/>
      <c r="BA237" s="147"/>
      <c r="BB237" s="147"/>
      <c r="BC237" s="147"/>
      <c r="BD237" s="147"/>
      <c r="BE237" s="147"/>
      <c r="BF237" s="147"/>
      <c r="BG237" s="147"/>
      <c r="BH237" s="147"/>
    </row>
    <row r="238" spans="1:60" outlineLevel="1" x14ac:dyDescent="0.2">
      <c r="A238" s="154"/>
      <c r="B238" s="155"/>
      <c r="C238" s="181" t="s">
        <v>198</v>
      </c>
      <c r="D238" s="161"/>
      <c r="E238" s="162">
        <v>4.8600000000000003</v>
      </c>
      <c r="F238" s="157"/>
      <c r="G238" s="157"/>
      <c r="H238" s="157"/>
      <c r="I238" s="157"/>
      <c r="J238" s="157"/>
      <c r="K238" s="157"/>
      <c r="L238" s="157"/>
      <c r="M238" s="157"/>
      <c r="N238" s="156"/>
      <c r="O238" s="156"/>
      <c r="P238" s="156"/>
      <c r="Q238" s="156"/>
      <c r="R238" s="157"/>
      <c r="S238" s="157"/>
      <c r="T238" s="157"/>
      <c r="U238" s="157"/>
      <c r="V238" s="157"/>
      <c r="W238" s="157"/>
      <c r="X238" s="157"/>
      <c r="Y238" s="147"/>
      <c r="Z238" s="147"/>
      <c r="AA238" s="147"/>
      <c r="AB238" s="147"/>
      <c r="AC238" s="147"/>
      <c r="AD238" s="147"/>
      <c r="AE238" s="147"/>
      <c r="AF238" s="147"/>
      <c r="AG238" s="147" t="s">
        <v>141</v>
      </c>
      <c r="AH238" s="147">
        <v>0</v>
      </c>
      <c r="AI238" s="147"/>
      <c r="AJ238" s="147"/>
      <c r="AK238" s="147"/>
      <c r="AL238" s="147"/>
      <c r="AM238" s="147"/>
      <c r="AN238" s="147"/>
      <c r="AO238" s="147"/>
      <c r="AP238" s="147"/>
      <c r="AQ238" s="147"/>
      <c r="AR238" s="147"/>
      <c r="AS238" s="147"/>
      <c r="AT238" s="147"/>
      <c r="AU238" s="147"/>
      <c r="AV238" s="147"/>
      <c r="AW238" s="147"/>
      <c r="AX238" s="147"/>
      <c r="AY238" s="147"/>
      <c r="AZ238" s="147"/>
      <c r="BA238" s="147"/>
      <c r="BB238" s="147"/>
      <c r="BC238" s="147"/>
      <c r="BD238" s="147"/>
      <c r="BE238" s="147"/>
      <c r="BF238" s="147"/>
      <c r="BG238" s="147"/>
      <c r="BH238" s="147"/>
    </row>
    <row r="239" spans="1:60" outlineLevel="1" x14ac:dyDescent="0.2">
      <c r="A239" s="154"/>
      <c r="B239" s="155"/>
      <c r="C239" s="181" t="s">
        <v>199</v>
      </c>
      <c r="D239" s="161"/>
      <c r="E239" s="162">
        <v>8.6999999999999993</v>
      </c>
      <c r="F239" s="157"/>
      <c r="G239" s="157"/>
      <c r="H239" s="157"/>
      <c r="I239" s="157"/>
      <c r="J239" s="157"/>
      <c r="K239" s="157"/>
      <c r="L239" s="157"/>
      <c r="M239" s="157"/>
      <c r="N239" s="156"/>
      <c r="O239" s="156"/>
      <c r="P239" s="156"/>
      <c r="Q239" s="156"/>
      <c r="R239" s="157"/>
      <c r="S239" s="157"/>
      <c r="T239" s="157"/>
      <c r="U239" s="157"/>
      <c r="V239" s="157"/>
      <c r="W239" s="157"/>
      <c r="X239" s="157"/>
      <c r="Y239" s="147"/>
      <c r="Z239" s="147"/>
      <c r="AA239" s="147"/>
      <c r="AB239" s="147"/>
      <c r="AC239" s="147"/>
      <c r="AD239" s="147"/>
      <c r="AE239" s="147"/>
      <c r="AF239" s="147"/>
      <c r="AG239" s="147" t="s">
        <v>141</v>
      </c>
      <c r="AH239" s="147">
        <v>0</v>
      </c>
      <c r="AI239" s="147"/>
      <c r="AJ239" s="147"/>
      <c r="AK239" s="147"/>
      <c r="AL239" s="147"/>
      <c r="AM239" s="147"/>
      <c r="AN239" s="147"/>
      <c r="AO239" s="147"/>
      <c r="AP239" s="147"/>
      <c r="AQ239" s="147"/>
      <c r="AR239" s="147"/>
      <c r="AS239" s="147"/>
      <c r="AT239" s="147"/>
      <c r="AU239" s="147"/>
      <c r="AV239" s="147"/>
      <c r="AW239" s="147"/>
      <c r="AX239" s="147"/>
      <c r="AY239" s="147"/>
      <c r="AZ239" s="147"/>
      <c r="BA239" s="147"/>
      <c r="BB239" s="147"/>
      <c r="BC239" s="147"/>
      <c r="BD239" s="147"/>
      <c r="BE239" s="147"/>
      <c r="BF239" s="147"/>
      <c r="BG239" s="147"/>
      <c r="BH239" s="147"/>
    </row>
    <row r="240" spans="1:60" outlineLevel="1" x14ac:dyDescent="0.2">
      <c r="A240" s="170">
        <v>21</v>
      </c>
      <c r="B240" s="171" t="s">
        <v>218</v>
      </c>
      <c r="C240" s="180" t="s">
        <v>219</v>
      </c>
      <c r="D240" s="172" t="s">
        <v>159</v>
      </c>
      <c r="E240" s="173">
        <v>44.34</v>
      </c>
      <c r="F240" s="174"/>
      <c r="G240" s="175">
        <f>ROUND(E240*F240,2)</f>
        <v>0</v>
      </c>
      <c r="H240" s="174"/>
      <c r="I240" s="175">
        <f>ROUND(E240*H240,2)</f>
        <v>0</v>
      </c>
      <c r="J240" s="174"/>
      <c r="K240" s="175">
        <f>ROUND(E240*J240,2)</f>
        <v>0</v>
      </c>
      <c r="L240" s="175">
        <v>21</v>
      </c>
      <c r="M240" s="175">
        <f>G240*(1+L240/100)</f>
        <v>0</v>
      </c>
      <c r="N240" s="173">
        <v>0</v>
      </c>
      <c r="O240" s="173">
        <f>ROUND(E240*N240,2)</f>
        <v>0</v>
      </c>
      <c r="P240" s="173">
        <v>0</v>
      </c>
      <c r="Q240" s="173">
        <f>ROUND(E240*P240,2)</f>
        <v>0</v>
      </c>
      <c r="R240" s="175"/>
      <c r="S240" s="175" t="s">
        <v>160</v>
      </c>
      <c r="T240" s="176" t="s">
        <v>161</v>
      </c>
      <c r="U240" s="157">
        <v>0</v>
      </c>
      <c r="V240" s="157">
        <f>ROUND(E240*U240,2)</f>
        <v>0</v>
      </c>
      <c r="W240" s="157"/>
      <c r="X240" s="157" t="s">
        <v>136</v>
      </c>
      <c r="Y240" s="147"/>
      <c r="Z240" s="147"/>
      <c r="AA240" s="147"/>
      <c r="AB240" s="147"/>
      <c r="AC240" s="147"/>
      <c r="AD240" s="147"/>
      <c r="AE240" s="147"/>
      <c r="AF240" s="147"/>
      <c r="AG240" s="147" t="s">
        <v>137</v>
      </c>
      <c r="AH240" s="147"/>
      <c r="AI240" s="147"/>
      <c r="AJ240" s="147"/>
      <c r="AK240" s="147"/>
      <c r="AL240" s="147"/>
      <c r="AM240" s="147"/>
      <c r="AN240" s="147"/>
      <c r="AO240" s="147"/>
      <c r="AP240" s="147"/>
      <c r="AQ240" s="147"/>
      <c r="AR240" s="147"/>
      <c r="AS240" s="147"/>
      <c r="AT240" s="147"/>
      <c r="AU240" s="147"/>
      <c r="AV240" s="147"/>
      <c r="AW240" s="147"/>
      <c r="AX240" s="147"/>
      <c r="AY240" s="147"/>
      <c r="AZ240" s="147"/>
      <c r="BA240" s="147"/>
      <c r="BB240" s="147"/>
      <c r="BC240" s="147"/>
      <c r="BD240" s="147"/>
      <c r="BE240" s="147"/>
      <c r="BF240" s="147"/>
      <c r="BG240" s="147"/>
      <c r="BH240" s="147"/>
    </row>
    <row r="241" spans="1:60" outlineLevel="1" x14ac:dyDescent="0.2">
      <c r="A241" s="154"/>
      <c r="B241" s="155"/>
      <c r="C241" s="242" t="s">
        <v>138</v>
      </c>
      <c r="D241" s="243"/>
      <c r="E241" s="243"/>
      <c r="F241" s="243"/>
      <c r="G241" s="243"/>
      <c r="H241" s="157"/>
      <c r="I241" s="157"/>
      <c r="J241" s="157"/>
      <c r="K241" s="157"/>
      <c r="L241" s="157"/>
      <c r="M241" s="157"/>
      <c r="N241" s="156"/>
      <c r="O241" s="156"/>
      <c r="P241" s="156"/>
      <c r="Q241" s="156"/>
      <c r="R241" s="157"/>
      <c r="S241" s="157"/>
      <c r="T241" s="157"/>
      <c r="U241" s="157"/>
      <c r="V241" s="157"/>
      <c r="W241" s="157"/>
      <c r="X241" s="157"/>
      <c r="Y241" s="147"/>
      <c r="Z241" s="147"/>
      <c r="AA241" s="147"/>
      <c r="AB241" s="147"/>
      <c r="AC241" s="147"/>
      <c r="AD241" s="147"/>
      <c r="AE241" s="147"/>
      <c r="AF241" s="147"/>
      <c r="AG241" s="147" t="s">
        <v>139</v>
      </c>
      <c r="AH241" s="147"/>
      <c r="AI241" s="147"/>
      <c r="AJ241" s="147"/>
      <c r="AK241" s="147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147"/>
      <c r="BC241" s="147"/>
      <c r="BD241" s="147"/>
      <c r="BE241" s="147"/>
      <c r="BF241" s="147"/>
      <c r="BG241" s="147"/>
      <c r="BH241" s="147"/>
    </row>
    <row r="242" spans="1:60" outlineLevel="1" x14ac:dyDescent="0.2">
      <c r="A242" s="154"/>
      <c r="B242" s="155"/>
      <c r="C242" s="181" t="s">
        <v>197</v>
      </c>
      <c r="D242" s="161"/>
      <c r="E242" s="162">
        <v>30.78</v>
      </c>
      <c r="F242" s="157"/>
      <c r="G242" s="157"/>
      <c r="H242" s="157"/>
      <c r="I242" s="157"/>
      <c r="J242" s="157"/>
      <c r="K242" s="157"/>
      <c r="L242" s="157"/>
      <c r="M242" s="157"/>
      <c r="N242" s="156"/>
      <c r="O242" s="156"/>
      <c r="P242" s="156"/>
      <c r="Q242" s="156"/>
      <c r="R242" s="157"/>
      <c r="S242" s="157"/>
      <c r="T242" s="157"/>
      <c r="U242" s="157"/>
      <c r="V242" s="157"/>
      <c r="W242" s="157"/>
      <c r="X242" s="157"/>
      <c r="Y242" s="147"/>
      <c r="Z242" s="147"/>
      <c r="AA242" s="147"/>
      <c r="AB242" s="147"/>
      <c r="AC242" s="147"/>
      <c r="AD242" s="147"/>
      <c r="AE242" s="147"/>
      <c r="AF242" s="147"/>
      <c r="AG242" s="147" t="s">
        <v>141</v>
      </c>
      <c r="AH242" s="147">
        <v>0</v>
      </c>
      <c r="AI242" s="147"/>
      <c r="AJ242" s="147"/>
      <c r="AK242" s="147"/>
      <c r="AL242" s="147"/>
      <c r="AM242" s="147"/>
      <c r="AN242" s="147"/>
      <c r="AO242" s="147"/>
      <c r="AP242" s="147"/>
      <c r="AQ242" s="147"/>
      <c r="AR242" s="147"/>
      <c r="AS242" s="147"/>
      <c r="AT242" s="147"/>
      <c r="AU242" s="147"/>
      <c r="AV242" s="147"/>
      <c r="AW242" s="147"/>
      <c r="AX242" s="147"/>
      <c r="AY242" s="147"/>
      <c r="AZ242" s="147"/>
      <c r="BA242" s="147"/>
      <c r="BB242" s="147"/>
      <c r="BC242" s="147"/>
      <c r="BD242" s="147"/>
      <c r="BE242" s="147"/>
      <c r="BF242" s="147"/>
      <c r="BG242" s="147"/>
      <c r="BH242" s="147"/>
    </row>
    <row r="243" spans="1:60" outlineLevel="1" x14ac:dyDescent="0.2">
      <c r="A243" s="154"/>
      <c r="B243" s="155"/>
      <c r="C243" s="181" t="s">
        <v>198</v>
      </c>
      <c r="D243" s="161"/>
      <c r="E243" s="162">
        <v>4.8600000000000003</v>
      </c>
      <c r="F243" s="157"/>
      <c r="G243" s="157"/>
      <c r="H243" s="157"/>
      <c r="I243" s="157"/>
      <c r="J243" s="157"/>
      <c r="K243" s="157"/>
      <c r="L243" s="157"/>
      <c r="M243" s="157"/>
      <c r="N243" s="156"/>
      <c r="O243" s="156"/>
      <c r="P243" s="156"/>
      <c r="Q243" s="156"/>
      <c r="R243" s="157"/>
      <c r="S243" s="157"/>
      <c r="T243" s="157"/>
      <c r="U243" s="157"/>
      <c r="V243" s="157"/>
      <c r="W243" s="157"/>
      <c r="X243" s="157"/>
      <c r="Y243" s="147"/>
      <c r="Z243" s="147"/>
      <c r="AA243" s="147"/>
      <c r="AB243" s="147"/>
      <c r="AC243" s="147"/>
      <c r="AD243" s="147"/>
      <c r="AE243" s="147"/>
      <c r="AF243" s="147"/>
      <c r="AG243" s="147" t="s">
        <v>141</v>
      </c>
      <c r="AH243" s="147">
        <v>0</v>
      </c>
      <c r="AI243" s="147"/>
      <c r="AJ243" s="147"/>
      <c r="AK243" s="147"/>
      <c r="AL243" s="147"/>
      <c r="AM243" s="147"/>
      <c r="AN243" s="147"/>
      <c r="AO243" s="147"/>
      <c r="AP243" s="147"/>
      <c r="AQ243" s="147"/>
      <c r="AR243" s="147"/>
      <c r="AS243" s="147"/>
      <c r="AT243" s="147"/>
      <c r="AU243" s="147"/>
      <c r="AV243" s="147"/>
      <c r="AW243" s="147"/>
      <c r="AX243" s="147"/>
      <c r="AY243" s="147"/>
      <c r="AZ243" s="147"/>
      <c r="BA243" s="147"/>
      <c r="BB243" s="147"/>
      <c r="BC243" s="147"/>
      <c r="BD243" s="147"/>
      <c r="BE243" s="147"/>
      <c r="BF243" s="147"/>
      <c r="BG243" s="147"/>
      <c r="BH243" s="147"/>
    </row>
    <row r="244" spans="1:60" outlineLevel="1" x14ac:dyDescent="0.2">
      <c r="A244" s="154"/>
      <c r="B244" s="155"/>
      <c r="C244" s="181" t="s">
        <v>199</v>
      </c>
      <c r="D244" s="161"/>
      <c r="E244" s="162">
        <v>8.6999999999999993</v>
      </c>
      <c r="F244" s="157"/>
      <c r="G244" s="157"/>
      <c r="H244" s="157"/>
      <c r="I244" s="157"/>
      <c r="J244" s="157"/>
      <c r="K244" s="157"/>
      <c r="L244" s="157"/>
      <c r="M244" s="157"/>
      <c r="N244" s="156"/>
      <c r="O244" s="156"/>
      <c r="P244" s="156"/>
      <c r="Q244" s="156"/>
      <c r="R244" s="157"/>
      <c r="S244" s="157"/>
      <c r="T244" s="157"/>
      <c r="U244" s="157"/>
      <c r="V244" s="157"/>
      <c r="W244" s="157"/>
      <c r="X244" s="157"/>
      <c r="Y244" s="147"/>
      <c r="Z244" s="147"/>
      <c r="AA244" s="147"/>
      <c r="AB244" s="147"/>
      <c r="AC244" s="147"/>
      <c r="AD244" s="147"/>
      <c r="AE244" s="147"/>
      <c r="AF244" s="147"/>
      <c r="AG244" s="147" t="s">
        <v>141</v>
      </c>
      <c r="AH244" s="147">
        <v>0</v>
      </c>
      <c r="AI244" s="147"/>
      <c r="AJ244" s="147"/>
      <c r="AK244" s="147"/>
      <c r="AL244" s="147"/>
      <c r="AM244" s="147"/>
      <c r="AN244" s="147"/>
      <c r="AO244" s="147"/>
      <c r="AP244" s="147"/>
      <c r="AQ244" s="147"/>
      <c r="AR244" s="147"/>
      <c r="AS244" s="147"/>
      <c r="AT244" s="147"/>
      <c r="AU244" s="147"/>
      <c r="AV244" s="147"/>
      <c r="AW244" s="147"/>
      <c r="AX244" s="147"/>
      <c r="AY244" s="147"/>
      <c r="AZ244" s="147"/>
      <c r="BA244" s="147"/>
      <c r="BB244" s="147"/>
      <c r="BC244" s="147"/>
      <c r="BD244" s="147"/>
      <c r="BE244" s="147"/>
      <c r="BF244" s="147"/>
      <c r="BG244" s="147"/>
      <c r="BH244" s="147"/>
    </row>
    <row r="245" spans="1:60" outlineLevel="1" x14ac:dyDescent="0.2">
      <c r="A245" s="170">
        <v>22</v>
      </c>
      <c r="B245" s="171" t="s">
        <v>220</v>
      </c>
      <c r="C245" s="180" t="s">
        <v>167</v>
      </c>
      <c r="D245" s="172" t="s">
        <v>168</v>
      </c>
      <c r="E245" s="173">
        <v>1</v>
      </c>
      <c r="F245" s="174"/>
      <c r="G245" s="175">
        <f>ROUND(E245*F245,2)</f>
        <v>0</v>
      </c>
      <c r="H245" s="174"/>
      <c r="I245" s="175">
        <f>ROUND(E245*H245,2)</f>
        <v>0</v>
      </c>
      <c r="J245" s="174"/>
      <c r="K245" s="175">
        <f>ROUND(E245*J245,2)</f>
        <v>0</v>
      </c>
      <c r="L245" s="175">
        <v>21</v>
      </c>
      <c r="M245" s="175">
        <f>G245*(1+L245/100)</f>
        <v>0</v>
      </c>
      <c r="N245" s="173">
        <v>0</v>
      </c>
      <c r="O245" s="173">
        <f>ROUND(E245*N245,2)</f>
        <v>0</v>
      </c>
      <c r="P245" s="173">
        <v>0</v>
      </c>
      <c r="Q245" s="173">
        <f>ROUND(E245*P245,2)</f>
        <v>0</v>
      </c>
      <c r="R245" s="175"/>
      <c r="S245" s="175" t="s">
        <v>160</v>
      </c>
      <c r="T245" s="176" t="s">
        <v>161</v>
      </c>
      <c r="U245" s="157">
        <v>0</v>
      </c>
      <c r="V245" s="157">
        <f>ROUND(E245*U245,2)</f>
        <v>0</v>
      </c>
      <c r="W245" s="157"/>
      <c r="X245" s="157" t="s">
        <v>136</v>
      </c>
      <c r="Y245" s="147"/>
      <c r="Z245" s="147"/>
      <c r="AA245" s="147"/>
      <c r="AB245" s="147"/>
      <c r="AC245" s="147"/>
      <c r="AD245" s="147"/>
      <c r="AE245" s="147"/>
      <c r="AF245" s="147"/>
      <c r="AG245" s="147" t="s">
        <v>137</v>
      </c>
      <c r="AH245" s="147"/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147"/>
      <c r="BC245" s="147"/>
      <c r="BD245" s="147"/>
      <c r="BE245" s="147"/>
      <c r="BF245" s="147"/>
      <c r="BG245" s="147"/>
      <c r="BH245" s="147"/>
    </row>
    <row r="246" spans="1:60" ht="22.5" outlineLevel="1" x14ac:dyDescent="0.2">
      <c r="A246" s="154"/>
      <c r="B246" s="155"/>
      <c r="C246" s="242" t="s">
        <v>221</v>
      </c>
      <c r="D246" s="243"/>
      <c r="E246" s="243"/>
      <c r="F246" s="243"/>
      <c r="G246" s="243"/>
      <c r="H246" s="157"/>
      <c r="I246" s="157"/>
      <c r="J246" s="157"/>
      <c r="K246" s="157"/>
      <c r="L246" s="157"/>
      <c r="M246" s="157"/>
      <c r="N246" s="156"/>
      <c r="O246" s="156"/>
      <c r="P246" s="156"/>
      <c r="Q246" s="156"/>
      <c r="R246" s="157"/>
      <c r="S246" s="157"/>
      <c r="T246" s="157"/>
      <c r="U246" s="157"/>
      <c r="V246" s="157"/>
      <c r="W246" s="157"/>
      <c r="X246" s="157"/>
      <c r="Y246" s="147"/>
      <c r="Z246" s="147"/>
      <c r="AA246" s="147"/>
      <c r="AB246" s="147"/>
      <c r="AC246" s="147"/>
      <c r="AD246" s="147"/>
      <c r="AE246" s="147"/>
      <c r="AF246" s="147"/>
      <c r="AG246" s="147" t="s">
        <v>139</v>
      </c>
      <c r="AH246" s="147"/>
      <c r="AI246" s="147"/>
      <c r="AJ246" s="147"/>
      <c r="AK246" s="147"/>
      <c r="AL246" s="147"/>
      <c r="AM246" s="147"/>
      <c r="AN246" s="147"/>
      <c r="AO246" s="147"/>
      <c r="AP246" s="147"/>
      <c r="AQ246" s="147"/>
      <c r="AR246" s="147"/>
      <c r="AS246" s="147"/>
      <c r="AT246" s="147"/>
      <c r="AU246" s="147"/>
      <c r="AV246" s="147"/>
      <c r="AW246" s="147"/>
      <c r="AX246" s="147"/>
      <c r="AY246" s="147"/>
      <c r="AZ246" s="147"/>
      <c r="BA246" s="177" t="str">
        <f>C246</f>
        <v>Pořízení fotodokumentace a se psaní restaurátorské zprávy.Vyhotovena restaurátorská zpráva, ve které je uvedeno způsob provedení s fotodokumentací a pouřité materály. Postupy jsou konzultovány se zástupci  NPÚ</v>
      </c>
      <c r="BB246" s="147"/>
      <c r="BC246" s="147"/>
      <c r="BD246" s="147"/>
      <c r="BE246" s="147"/>
      <c r="BF246" s="147"/>
      <c r="BG246" s="147"/>
      <c r="BH246" s="147"/>
    </row>
    <row r="247" spans="1:60" outlineLevel="1" x14ac:dyDescent="0.2">
      <c r="A247" s="170">
        <v>23</v>
      </c>
      <c r="B247" s="171" t="s">
        <v>222</v>
      </c>
      <c r="C247" s="180" t="s">
        <v>223</v>
      </c>
      <c r="D247" s="172" t="s">
        <v>168</v>
      </c>
      <c r="E247" s="173">
        <v>10</v>
      </c>
      <c r="F247" s="174"/>
      <c r="G247" s="175">
        <f>ROUND(E247*F247,2)</f>
        <v>0</v>
      </c>
      <c r="H247" s="174"/>
      <c r="I247" s="175">
        <f>ROUND(E247*H247,2)</f>
        <v>0</v>
      </c>
      <c r="J247" s="174"/>
      <c r="K247" s="175">
        <f>ROUND(E247*J247,2)</f>
        <v>0</v>
      </c>
      <c r="L247" s="175">
        <v>21</v>
      </c>
      <c r="M247" s="175">
        <f>G247*(1+L247/100)</f>
        <v>0</v>
      </c>
      <c r="N247" s="173">
        <v>0</v>
      </c>
      <c r="O247" s="173">
        <f>ROUND(E247*N247,2)</f>
        <v>0</v>
      </c>
      <c r="P247" s="173">
        <v>0</v>
      </c>
      <c r="Q247" s="173">
        <f>ROUND(E247*P247,2)</f>
        <v>0</v>
      </c>
      <c r="R247" s="175"/>
      <c r="S247" s="175" t="s">
        <v>160</v>
      </c>
      <c r="T247" s="176" t="s">
        <v>161</v>
      </c>
      <c r="U247" s="157">
        <v>0</v>
      </c>
      <c r="V247" s="157">
        <f>ROUND(E247*U247,2)</f>
        <v>0</v>
      </c>
      <c r="W247" s="157"/>
      <c r="X247" s="157" t="s">
        <v>136</v>
      </c>
      <c r="Y247" s="147"/>
      <c r="Z247" s="147"/>
      <c r="AA247" s="147"/>
      <c r="AB247" s="147"/>
      <c r="AC247" s="147"/>
      <c r="AD247" s="147"/>
      <c r="AE247" s="147"/>
      <c r="AF247" s="147"/>
      <c r="AG247" s="147" t="s">
        <v>137</v>
      </c>
      <c r="AH247" s="147"/>
      <c r="AI247" s="147"/>
      <c r="AJ247" s="147"/>
      <c r="AK247" s="147"/>
      <c r="AL247" s="147"/>
      <c r="AM247" s="147"/>
      <c r="AN247" s="147"/>
      <c r="AO247" s="147"/>
      <c r="AP247" s="147"/>
      <c r="AQ247" s="147"/>
      <c r="AR247" s="147"/>
      <c r="AS247" s="147"/>
      <c r="AT247" s="147"/>
      <c r="AU247" s="147"/>
      <c r="AV247" s="147"/>
      <c r="AW247" s="147"/>
      <c r="AX247" s="147"/>
      <c r="AY247" s="147"/>
      <c r="AZ247" s="147"/>
      <c r="BA247" s="147"/>
      <c r="BB247" s="147"/>
      <c r="BC247" s="147"/>
      <c r="BD247" s="147"/>
      <c r="BE247" s="147"/>
      <c r="BF247" s="147"/>
      <c r="BG247" s="147"/>
      <c r="BH247" s="147"/>
    </row>
    <row r="248" spans="1:60" outlineLevel="1" x14ac:dyDescent="0.2">
      <c r="A248" s="154"/>
      <c r="B248" s="155"/>
      <c r="C248" s="242" t="s">
        <v>224</v>
      </c>
      <c r="D248" s="243"/>
      <c r="E248" s="243"/>
      <c r="F248" s="243"/>
      <c r="G248" s="243"/>
      <c r="H248" s="157"/>
      <c r="I248" s="157"/>
      <c r="J248" s="157"/>
      <c r="K248" s="157"/>
      <c r="L248" s="157"/>
      <c r="M248" s="157"/>
      <c r="N248" s="156"/>
      <c r="O248" s="156"/>
      <c r="P248" s="156"/>
      <c r="Q248" s="156"/>
      <c r="R248" s="157"/>
      <c r="S248" s="157"/>
      <c r="T248" s="157"/>
      <c r="U248" s="157"/>
      <c r="V248" s="157"/>
      <c r="W248" s="157"/>
      <c r="X248" s="157"/>
      <c r="Y248" s="147"/>
      <c r="Z248" s="147"/>
      <c r="AA248" s="147"/>
      <c r="AB248" s="147"/>
      <c r="AC248" s="147"/>
      <c r="AD248" s="147"/>
      <c r="AE248" s="147"/>
      <c r="AF248" s="147"/>
      <c r="AG248" s="147" t="s">
        <v>139</v>
      </c>
      <c r="AH248" s="147"/>
      <c r="AI248" s="147"/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147"/>
      <c r="AT248" s="147"/>
      <c r="AU248" s="147"/>
      <c r="AV248" s="147"/>
      <c r="AW248" s="147"/>
      <c r="AX248" s="147"/>
      <c r="AY248" s="147"/>
      <c r="AZ248" s="147"/>
      <c r="BA248" s="147"/>
      <c r="BB248" s="147"/>
      <c r="BC248" s="147"/>
      <c r="BD248" s="147"/>
      <c r="BE248" s="147"/>
      <c r="BF248" s="147"/>
      <c r="BG248" s="147"/>
      <c r="BH248" s="147"/>
    </row>
    <row r="249" spans="1:60" outlineLevel="1" x14ac:dyDescent="0.2">
      <c r="A249" s="154"/>
      <c r="B249" s="155"/>
      <c r="C249" s="181" t="s">
        <v>225</v>
      </c>
      <c r="D249" s="161"/>
      <c r="E249" s="162">
        <v>5</v>
      </c>
      <c r="F249" s="157"/>
      <c r="G249" s="157"/>
      <c r="H249" s="157"/>
      <c r="I249" s="157"/>
      <c r="J249" s="157"/>
      <c r="K249" s="157"/>
      <c r="L249" s="157"/>
      <c r="M249" s="157"/>
      <c r="N249" s="156"/>
      <c r="O249" s="156"/>
      <c r="P249" s="156"/>
      <c r="Q249" s="156"/>
      <c r="R249" s="157"/>
      <c r="S249" s="157"/>
      <c r="T249" s="157"/>
      <c r="U249" s="157"/>
      <c r="V249" s="157"/>
      <c r="W249" s="157"/>
      <c r="X249" s="157"/>
      <c r="Y249" s="147"/>
      <c r="Z249" s="147"/>
      <c r="AA249" s="147"/>
      <c r="AB249" s="147"/>
      <c r="AC249" s="147"/>
      <c r="AD249" s="147"/>
      <c r="AE249" s="147"/>
      <c r="AF249" s="147"/>
      <c r="AG249" s="147" t="s">
        <v>141</v>
      </c>
      <c r="AH249" s="147">
        <v>0</v>
      </c>
      <c r="AI249" s="147"/>
      <c r="AJ249" s="147"/>
      <c r="AK249" s="147"/>
      <c r="AL249" s="147"/>
      <c r="AM249" s="147"/>
      <c r="AN249" s="147"/>
      <c r="AO249" s="147"/>
      <c r="AP249" s="147"/>
      <c r="AQ249" s="147"/>
      <c r="AR249" s="147"/>
      <c r="AS249" s="147"/>
      <c r="AT249" s="147"/>
      <c r="AU249" s="147"/>
      <c r="AV249" s="147"/>
      <c r="AW249" s="147"/>
      <c r="AX249" s="147"/>
      <c r="AY249" s="147"/>
      <c r="AZ249" s="147"/>
      <c r="BA249" s="147"/>
      <c r="BB249" s="147"/>
      <c r="BC249" s="147"/>
      <c r="BD249" s="147"/>
      <c r="BE249" s="147"/>
      <c r="BF249" s="147"/>
      <c r="BG249" s="147"/>
      <c r="BH249" s="147"/>
    </row>
    <row r="250" spans="1:60" outlineLevel="1" x14ac:dyDescent="0.2">
      <c r="A250" s="154"/>
      <c r="B250" s="155"/>
      <c r="C250" s="181" t="s">
        <v>226</v>
      </c>
      <c r="D250" s="161"/>
      <c r="E250" s="162">
        <v>5</v>
      </c>
      <c r="F250" s="157"/>
      <c r="G250" s="157"/>
      <c r="H250" s="157"/>
      <c r="I250" s="157"/>
      <c r="J250" s="157"/>
      <c r="K250" s="157"/>
      <c r="L250" s="157"/>
      <c r="M250" s="157"/>
      <c r="N250" s="156"/>
      <c r="O250" s="156"/>
      <c r="P250" s="156"/>
      <c r="Q250" s="156"/>
      <c r="R250" s="157"/>
      <c r="S250" s="157"/>
      <c r="T250" s="157"/>
      <c r="U250" s="157"/>
      <c r="V250" s="157"/>
      <c r="W250" s="157"/>
      <c r="X250" s="157"/>
      <c r="Y250" s="147"/>
      <c r="Z250" s="147"/>
      <c r="AA250" s="147"/>
      <c r="AB250" s="147"/>
      <c r="AC250" s="147"/>
      <c r="AD250" s="147"/>
      <c r="AE250" s="147"/>
      <c r="AF250" s="147"/>
      <c r="AG250" s="147" t="s">
        <v>141</v>
      </c>
      <c r="AH250" s="147">
        <v>0</v>
      </c>
      <c r="AI250" s="147"/>
      <c r="AJ250" s="147"/>
      <c r="AK250" s="147"/>
      <c r="AL250" s="147"/>
      <c r="AM250" s="147"/>
      <c r="AN250" s="147"/>
      <c r="AO250" s="147"/>
      <c r="AP250" s="147"/>
      <c r="AQ250" s="147"/>
      <c r="AR250" s="147"/>
      <c r="AS250" s="147"/>
      <c r="AT250" s="147"/>
      <c r="AU250" s="147"/>
      <c r="AV250" s="147"/>
      <c r="AW250" s="147"/>
      <c r="AX250" s="147"/>
      <c r="AY250" s="147"/>
      <c r="AZ250" s="147"/>
      <c r="BA250" s="147"/>
      <c r="BB250" s="147"/>
      <c r="BC250" s="147"/>
      <c r="BD250" s="147"/>
      <c r="BE250" s="147"/>
      <c r="BF250" s="147"/>
      <c r="BG250" s="147"/>
      <c r="BH250" s="147"/>
    </row>
    <row r="251" spans="1:60" outlineLevel="1" x14ac:dyDescent="0.2">
      <c r="A251" s="170">
        <v>24</v>
      </c>
      <c r="B251" s="171" t="s">
        <v>227</v>
      </c>
      <c r="C251" s="180" t="s">
        <v>228</v>
      </c>
      <c r="D251" s="172" t="s">
        <v>229</v>
      </c>
      <c r="E251" s="173">
        <v>8</v>
      </c>
      <c r="F251" s="174"/>
      <c r="G251" s="175">
        <f>ROUND(E251*F251,2)</f>
        <v>0</v>
      </c>
      <c r="H251" s="174"/>
      <c r="I251" s="175">
        <f>ROUND(E251*H251,2)</f>
        <v>0</v>
      </c>
      <c r="J251" s="174"/>
      <c r="K251" s="175">
        <f>ROUND(E251*J251,2)</f>
        <v>0</v>
      </c>
      <c r="L251" s="175">
        <v>21</v>
      </c>
      <c r="M251" s="175">
        <f>G251*(1+L251/100)</f>
        <v>0</v>
      </c>
      <c r="N251" s="173">
        <v>0</v>
      </c>
      <c r="O251" s="173">
        <f>ROUND(E251*N251,2)</f>
        <v>0</v>
      </c>
      <c r="P251" s="173">
        <v>0</v>
      </c>
      <c r="Q251" s="173">
        <f>ROUND(E251*P251,2)</f>
        <v>0</v>
      </c>
      <c r="R251" s="175"/>
      <c r="S251" s="175" t="s">
        <v>160</v>
      </c>
      <c r="T251" s="176" t="s">
        <v>161</v>
      </c>
      <c r="U251" s="157">
        <v>0</v>
      </c>
      <c r="V251" s="157">
        <f>ROUND(E251*U251,2)</f>
        <v>0</v>
      </c>
      <c r="W251" s="157"/>
      <c r="X251" s="157" t="s">
        <v>136</v>
      </c>
      <c r="Y251" s="147"/>
      <c r="Z251" s="147"/>
      <c r="AA251" s="147"/>
      <c r="AB251" s="147"/>
      <c r="AC251" s="147"/>
      <c r="AD251" s="147"/>
      <c r="AE251" s="147"/>
      <c r="AF251" s="147"/>
      <c r="AG251" s="147" t="s">
        <v>137</v>
      </c>
      <c r="AH251" s="147"/>
      <c r="AI251" s="147"/>
      <c r="AJ251" s="147"/>
      <c r="AK251" s="147"/>
      <c r="AL251" s="147"/>
      <c r="AM251" s="147"/>
      <c r="AN251" s="147"/>
      <c r="AO251" s="147"/>
      <c r="AP251" s="147"/>
      <c r="AQ251" s="147"/>
      <c r="AR251" s="147"/>
      <c r="AS251" s="147"/>
      <c r="AT251" s="147"/>
      <c r="AU251" s="147"/>
      <c r="AV251" s="147"/>
      <c r="AW251" s="147"/>
      <c r="AX251" s="147"/>
      <c r="AY251" s="147"/>
      <c r="AZ251" s="147"/>
      <c r="BA251" s="147"/>
      <c r="BB251" s="147"/>
      <c r="BC251" s="147"/>
      <c r="BD251" s="147"/>
      <c r="BE251" s="147"/>
      <c r="BF251" s="147"/>
      <c r="BG251" s="147"/>
      <c r="BH251" s="147"/>
    </row>
    <row r="252" spans="1:60" outlineLevel="1" x14ac:dyDescent="0.2">
      <c r="A252" s="154"/>
      <c r="B252" s="155"/>
      <c r="C252" s="242" t="s">
        <v>230</v>
      </c>
      <c r="D252" s="243"/>
      <c r="E252" s="243"/>
      <c r="F252" s="243"/>
      <c r="G252" s="243"/>
      <c r="H252" s="157"/>
      <c r="I252" s="157"/>
      <c r="J252" s="157"/>
      <c r="K252" s="157"/>
      <c r="L252" s="157"/>
      <c r="M252" s="157"/>
      <c r="N252" s="156"/>
      <c r="O252" s="156"/>
      <c r="P252" s="156"/>
      <c r="Q252" s="156"/>
      <c r="R252" s="157"/>
      <c r="S252" s="157"/>
      <c r="T252" s="157"/>
      <c r="U252" s="157"/>
      <c r="V252" s="157"/>
      <c r="W252" s="157"/>
      <c r="X252" s="157"/>
      <c r="Y252" s="147"/>
      <c r="Z252" s="147"/>
      <c r="AA252" s="147"/>
      <c r="AB252" s="147"/>
      <c r="AC252" s="147"/>
      <c r="AD252" s="147"/>
      <c r="AE252" s="147"/>
      <c r="AF252" s="147"/>
      <c r="AG252" s="147" t="s">
        <v>139</v>
      </c>
      <c r="AH252" s="147"/>
      <c r="AI252" s="147"/>
      <c r="AJ252" s="147"/>
      <c r="AK252" s="147"/>
      <c r="AL252" s="147"/>
      <c r="AM252" s="147"/>
      <c r="AN252" s="147"/>
      <c r="AO252" s="147"/>
      <c r="AP252" s="147"/>
      <c r="AQ252" s="147"/>
      <c r="AR252" s="147"/>
      <c r="AS252" s="147"/>
      <c r="AT252" s="147"/>
      <c r="AU252" s="147"/>
      <c r="AV252" s="147"/>
      <c r="AW252" s="147"/>
      <c r="AX252" s="147"/>
      <c r="AY252" s="147"/>
      <c r="AZ252" s="147"/>
      <c r="BA252" s="147"/>
      <c r="BB252" s="147"/>
      <c r="BC252" s="147"/>
      <c r="BD252" s="147"/>
      <c r="BE252" s="147"/>
      <c r="BF252" s="147"/>
      <c r="BG252" s="147"/>
      <c r="BH252" s="147"/>
    </row>
    <row r="253" spans="1:60" outlineLevel="1" x14ac:dyDescent="0.2">
      <c r="A253" s="154"/>
      <c r="B253" s="155"/>
      <c r="C253" s="181" t="s">
        <v>231</v>
      </c>
      <c r="D253" s="161"/>
      <c r="E253" s="162">
        <v>4</v>
      </c>
      <c r="F253" s="157"/>
      <c r="G253" s="157"/>
      <c r="H253" s="157"/>
      <c r="I253" s="157"/>
      <c r="J253" s="157"/>
      <c r="K253" s="157"/>
      <c r="L253" s="157"/>
      <c r="M253" s="157"/>
      <c r="N253" s="156"/>
      <c r="O253" s="156"/>
      <c r="P253" s="156"/>
      <c r="Q253" s="156"/>
      <c r="R253" s="157"/>
      <c r="S253" s="157"/>
      <c r="T253" s="157"/>
      <c r="U253" s="157"/>
      <c r="V253" s="157"/>
      <c r="W253" s="157"/>
      <c r="X253" s="157"/>
      <c r="Y253" s="147"/>
      <c r="Z253" s="147"/>
      <c r="AA253" s="147"/>
      <c r="AB253" s="147"/>
      <c r="AC253" s="147"/>
      <c r="AD253" s="147"/>
      <c r="AE253" s="147"/>
      <c r="AF253" s="147"/>
      <c r="AG253" s="147" t="s">
        <v>141</v>
      </c>
      <c r="AH253" s="147">
        <v>0</v>
      </c>
      <c r="AI253" s="147"/>
      <c r="AJ253" s="147"/>
      <c r="AK253" s="147"/>
      <c r="AL253" s="147"/>
      <c r="AM253" s="147"/>
      <c r="AN253" s="147"/>
      <c r="AO253" s="147"/>
      <c r="AP253" s="147"/>
      <c r="AQ253" s="147"/>
      <c r="AR253" s="147"/>
      <c r="AS253" s="147"/>
      <c r="AT253" s="147"/>
      <c r="AU253" s="147"/>
      <c r="AV253" s="147"/>
      <c r="AW253" s="147"/>
      <c r="AX253" s="147"/>
      <c r="AY253" s="147"/>
      <c r="AZ253" s="147"/>
      <c r="BA253" s="147"/>
      <c r="BB253" s="147"/>
      <c r="BC253" s="147"/>
      <c r="BD253" s="147"/>
      <c r="BE253" s="147"/>
      <c r="BF253" s="147"/>
      <c r="BG253" s="147"/>
      <c r="BH253" s="147"/>
    </row>
    <row r="254" spans="1:60" outlineLevel="1" x14ac:dyDescent="0.2">
      <c r="A254" s="154"/>
      <c r="B254" s="155"/>
      <c r="C254" s="181" t="s">
        <v>232</v>
      </c>
      <c r="D254" s="161"/>
      <c r="E254" s="162">
        <v>4</v>
      </c>
      <c r="F254" s="157"/>
      <c r="G254" s="157"/>
      <c r="H254" s="157"/>
      <c r="I254" s="157"/>
      <c r="J254" s="157"/>
      <c r="K254" s="157"/>
      <c r="L254" s="157"/>
      <c r="M254" s="157"/>
      <c r="N254" s="156"/>
      <c r="O254" s="156"/>
      <c r="P254" s="156"/>
      <c r="Q254" s="156"/>
      <c r="R254" s="157"/>
      <c r="S254" s="157"/>
      <c r="T254" s="157"/>
      <c r="U254" s="157"/>
      <c r="V254" s="157"/>
      <c r="W254" s="157"/>
      <c r="X254" s="157"/>
      <c r="Y254" s="147"/>
      <c r="Z254" s="147"/>
      <c r="AA254" s="147"/>
      <c r="AB254" s="147"/>
      <c r="AC254" s="147"/>
      <c r="AD254" s="147"/>
      <c r="AE254" s="147"/>
      <c r="AF254" s="147"/>
      <c r="AG254" s="147" t="s">
        <v>141</v>
      </c>
      <c r="AH254" s="147">
        <v>0</v>
      </c>
      <c r="AI254" s="147"/>
      <c r="AJ254" s="147"/>
      <c r="AK254" s="147"/>
      <c r="AL254" s="147"/>
      <c r="AM254" s="147"/>
      <c r="AN254" s="147"/>
      <c r="AO254" s="147"/>
      <c r="AP254" s="147"/>
      <c r="AQ254" s="147"/>
      <c r="AR254" s="147"/>
      <c r="AS254" s="147"/>
      <c r="AT254" s="147"/>
      <c r="AU254" s="147"/>
      <c r="AV254" s="147"/>
      <c r="AW254" s="147"/>
      <c r="AX254" s="147"/>
      <c r="AY254" s="147"/>
      <c r="AZ254" s="147"/>
      <c r="BA254" s="147"/>
      <c r="BB254" s="147"/>
      <c r="BC254" s="147"/>
      <c r="BD254" s="147"/>
      <c r="BE254" s="147"/>
      <c r="BF254" s="147"/>
      <c r="BG254" s="147"/>
      <c r="BH254" s="147"/>
    </row>
    <row r="255" spans="1:60" x14ac:dyDescent="0.2">
      <c r="A255" s="3"/>
      <c r="B255" s="4"/>
      <c r="C255" s="183"/>
      <c r="D255" s="6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AE255">
        <v>15</v>
      </c>
      <c r="AF255">
        <v>21</v>
      </c>
      <c r="AG255" t="s">
        <v>116</v>
      </c>
    </row>
    <row r="256" spans="1:60" x14ac:dyDescent="0.2">
      <c r="A256" s="150"/>
      <c r="B256" s="151" t="s">
        <v>29</v>
      </c>
      <c r="C256" s="184"/>
      <c r="D256" s="152"/>
      <c r="E256" s="153"/>
      <c r="F256" s="153"/>
      <c r="G256" s="178">
        <f>G8+G204</f>
        <v>0</v>
      </c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AE256">
        <f>SUMIF(L7:L254,AE255,G7:G254)</f>
        <v>0</v>
      </c>
      <c r="AF256">
        <f>SUMIF(L7:L254,AF255,G7:G254)</f>
        <v>0</v>
      </c>
      <c r="AG256" t="s">
        <v>233</v>
      </c>
    </row>
    <row r="257" spans="3:33" x14ac:dyDescent="0.2">
      <c r="C257" s="185"/>
      <c r="D257" s="10"/>
      <c r="AG257" t="s">
        <v>234</v>
      </c>
    </row>
    <row r="258" spans="3:33" x14ac:dyDescent="0.2">
      <c r="D258" s="10"/>
    </row>
    <row r="259" spans="3:33" x14ac:dyDescent="0.2">
      <c r="D259" s="10"/>
    </row>
    <row r="260" spans="3:33" x14ac:dyDescent="0.2">
      <c r="D260" s="10"/>
    </row>
    <row r="261" spans="3:33" x14ac:dyDescent="0.2">
      <c r="D261" s="10"/>
    </row>
    <row r="262" spans="3:33" x14ac:dyDescent="0.2">
      <c r="D262" s="10"/>
    </row>
    <row r="263" spans="3:33" x14ac:dyDescent="0.2">
      <c r="D263" s="10"/>
    </row>
    <row r="264" spans="3:33" x14ac:dyDescent="0.2">
      <c r="D264" s="10"/>
    </row>
    <row r="265" spans="3:33" x14ac:dyDescent="0.2">
      <c r="D265" s="10"/>
    </row>
    <row r="266" spans="3:33" x14ac:dyDescent="0.2">
      <c r="D266" s="10"/>
    </row>
    <row r="267" spans="3:33" x14ac:dyDescent="0.2">
      <c r="D267" s="10"/>
    </row>
    <row r="268" spans="3:33" x14ac:dyDescent="0.2">
      <c r="D268" s="10"/>
    </row>
    <row r="269" spans="3:33" x14ac:dyDescent="0.2">
      <c r="D269" s="10"/>
    </row>
    <row r="270" spans="3:33" x14ac:dyDescent="0.2">
      <c r="D270" s="10"/>
    </row>
    <row r="271" spans="3:33" x14ac:dyDescent="0.2">
      <c r="D271" s="10"/>
    </row>
    <row r="272" spans="3:33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</sheetData>
  <sheetProtection algorithmName="SHA-512" hashValue="zKkikZJ01V1AGZxF3XDYST5i7L2zzQgzdi7lIvOaFmcVfF816qVR/2xbWr8LqB2FXqjpLug8/ANNo3ZsDI14zA==" saltValue="KYOj96zpySuQrTFYrpcNsw==" spinCount="100000" sheet="1"/>
  <mergeCells count="33">
    <mergeCell ref="C127:G127"/>
    <mergeCell ref="A1:G1"/>
    <mergeCell ref="C2:G2"/>
    <mergeCell ref="C3:G3"/>
    <mergeCell ref="C4:G4"/>
    <mergeCell ref="C10:G10"/>
    <mergeCell ref="C28:G28"/>
    <mergeCell ref="C46:G46"/>
    <mergeCell ref="C64:G64"/>
    <mergeCell ref="C82:G82"/>
    <mergeCell ref="C87:G87"/>
    <mergeCell ref="C89:G89"/>
    <mergeCell ref="C91:G91"/>
    <mergeCell ref="C109:G109"/>
    <mergeCell ref="C225:G225"/>
    <mergeCell ref="C230:G230"/>
    <mergeCell ref="C145:G145"/>
    <mergeCell ref="C147:G147"/>
    <mergeCell ref="C165:G165"/>
    <mergeCell ref="C167:G167"/>
    <mergeCell ref="C169:G169"/>
    <mergeCell ref="C187:G187"/>
    <mergeCell ref="C206:G206"/>
    <mergeCell ref="C214:G214"/>
    <mergeCell ref="C215:G215"/>
    <mergeCell ref="C216:G216"/>
    <mergeCell ref="C217:G217"/>
    <mergeCell ref="C220:G220"/>
    <mergeCell ref="C252:G252"/>
    <mergeCell ref="C241:G241"/>
    <mergeCell ref="C246:G246"/>
    <mergeCell ref="C248:G248"/>
    <mergeCell ref="C236:G236"/>
  </mergeCells>
  <pageMargins left="0.59055118110236204" right="0.196850393700787" top="0.78740157499999996" bottom="0.78740157499999996" header="0.3" footer="0.3"/>
  <pageSetup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4967"/>
  <sheetViews>
    <sheetView workbookViewId="0">
      <pane ySplit="7" topLeftCell="A8" activePane="bottomLeft" state="frozen"/>
      <selection pane="bottomLeft" activeCell="F9" sqref="F9"/>
    </sheetView>
  </sheetViews>
  <sheetFormatPr defaultRowHeight="12.75" outlineLevelRow="1" x14ac:dyDescent="0.2"/>
  <cols>
    <col min="1" max="1" width="3.42578125" customWidth="1"/>
    <col min="2" max="2" width="12.5703125" style="121" customWidth="1"/>
    <col min="3" max="3" width="63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46" t="s">
        <v>103</v>
      </c>
      <c r="B1" s="246"/>
      <c r="C1" s="246"/>
      <c r="D1" s="246"/>
      <c r="E1" s="246"/>
      <c r="F1" s="246"/>
      <c r="G1" s="246"/>
      <c r="AG1" t="s">
        <v>104</v>
      </c>
    </row>
    <row r="2" spans="1:60" ht="24.95" customHeight="1" x14ac:dyDescent="0.2">
      <c r="A2" s="139" t="s">
        <v>7</v>
      </c>
      <c r="B2" s="49" t="s">
        <v>43</v>
      </c>
      <c r="C2" s="247" t="s">
        <v>44</v>
      </c>
      <c r="D2" s="248"/>
      <c r="E2" s="248"/>
      <c r="F2" s="248"/>
      <c r="G2" s="249"/>
      <c r="AG2" t="s">
        <v>105</v>
      </c>
    </row>
    <row r="3" spans="1:60" ht="24.95" customHeight="1" x14ac:dyDescent="0.2">
      <c r="A3" s="139" t="s">
        <v>8</v>
      </c>
      <c r="B3" s="49" t="s">
        <v>47</v>
      </c>
      <c r="C3" s="247" t="s">
        <v>44</v>
      </c>
      <c r="D3" s="248"/>
      <c r="E3" s="248"/>
      <c r="F3" s="248"/>
      <c r="G3" s="249"/>
      <c r="AC3" s="121" t="s">
        <v>105</v>
      </c>
      <c r="AG3" t="s">
        <v>106</v>
      </c>
    </row>
    <row r="4" spans="1:60" ht="24.95" customHeight="1" x14ac:dyDescent="0.2">
      <c r="A4" s="140" t="s">
        <v>9</v>
      </c>
      <c r="B4" s="141" t="s">
        <v>49</v>
      </c>
      <c r="C4" s="250" t="s">
        <v>50</v>
      </c>
      <c r="D4" s="251"/>
      <c r="E4" s="251"/>
      <c r="F4" s="251"/>
      <c r="G4" s="252"/>
      <c r="AG4" t="s">
        <v>107</v>
      </c>
    </row>
    <row r="5" spans="1:60" x14ac:dyDescent="0.2">
      <c r="D5" s="10"/>
    </row>
    <row r="6" spans="1:60" ht="38.25" x14ac:dyDescent="0.2">
      <c r="A6" s="143" t="s">
        <v>108</v>
      </c>
      <c r="B6" s="145" t="s">
        <v>109</v>
      </c>
      <c r="C6" s="145" t="s">
        <v>110</v>
      </c>
      <c r="D6" s="144" t="s">
        <v>111</v>
      </c>
      <c r="E6" s="143" t="s">
        <v>112</v>
      </c>
      <c r="F6" s="142" t="s">
        <v>113</v>
      </c>
      <c r="G6" s="143" t="s">
        <v>29</v>
      </c>
      <c r="H6" s="146" t="s">
        <v>30</v>
      </c>
      <c r="I6" s="146" t="s">
        <v>114</v>
      </c>
      <c r="J6" s="146" t="s">
        <v>31</v>
      </c>
      <c r="K6" s="146" t="s">
        <v>115</v>
      </c>
      <c r="L6" s="146" t="s">
        <v>116</v>
      </c>
      <c r="M6" s="146" t="s">
        <v>117</v>
      </c>
      <c r="N6" s="146" t="s">
        <v>118</v>
      </c>
      <c r="O6" s="146" t="s">
        <v>119</v>
      </c>
      <c r="P6" s="146" t="s">
        <v>120</v>
      </c>
      <c r="Q6" s="146" t="s">
        <v>121</v>
      </c>
      <c r="R6" s="146" t="s">
        <v>122</v>
      </c>
      <c r="S6" s="146" t="s">
        <v>123</v>
      </c>
      <c r="T6" s="146" t="s">
        <v>124</v>
      </c>
      <c r="U6" s="146" t="s">
        <v>125</v>
      </c>
      <c r="V6" s="146" t="s">
        <v>126</v>
      </c>
      <c r="W6" s="146" t="s">
        <v>127</v>
      </c>
      <c r="X6" s="146" t="s">
        <v>128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</row>
    <row r="8" spans="1:60" x14ac:dyDescent="0.2">
      <c r="A8" s="164" t="s">
        <v>129</v>
      </c>
      <c r="B8" s="165" t="s">
        <v>47</v>
      </c>
      <c r="C8" s="179" t="s">
        <v>64</v>
      </c>
      <c r="D8" s="166"/>
      <c r="E8" s="167"/>
      <c r="F8" s="168"/>
      <c r="G8" s="168">
        <f>SUMIF(AG9:AG38,"&lt;&gt;NOR",G9:G38)</f>
        <v>0</v>
      </c>
      <c r="H8" s="168"/>
      <c r="I8" s="168">
        <f>SUM(I9:I38)</f>
        <v>0</v>
      </c>
      <c r="J8" s="168"/>
      <c r="K8" s="168">
        <f>SUM(K9:K38)</f>
        <v>0</v>
      </c>
      <c r="L8" s="168"/>
      <c r="M8" s="168">
        <f>SUM(M9:M38)</f>
        <v>0</v>
      </c>
      <c r="N8" s="167"/>
      <c r="O8" s="167">
        <f>SUM(O9:O38)</f>
        <v>0</v>
      </c>
      <c r="P8" s="167"/>
      <c r="Q8" s="167">
        <f>SUM(Q9:Q38)</f>
        <v>151.77000000000001</v>
      </c>
      <c r="R8" s="168"/>
      <c r="S8" s="168"/>
      <c r="T8" s="169"/>
      <c r="U8" s="163"/>
      <c r="V8" s="163">
        <f>SUM(V9:V38)</f>
        <v>477.45000000000005</v>
      </c>
      <c r="W8" s="163"/>
      <c r="X8" s="163"/>
      <c r="AG8" t="s">
        <v>130</v>
      </c>
    </row>
    <row r="9" spans="1:60" ht="22.5" outlineLevel="1" x14ac:dyDescent="0.2">
      <c r="A9" s="170">
        <v>1</v>
      </c>
      <c r="B9" s="171" t="s">
        <v>235</v>
      </c>
      <c r="C9" s="180" t="s">
        <v>236</v>
      </c>
      <c r="D9" s="172" t="s">
        <v>133</v>
      </c>
      <c r="E9" s="173">
        <v>163.29</v>
      </c>
      <c r="F9" s="174"/>
      <c r="G9" s="175">
        <f>ROUND(E9*F9,2)</f>
        <v>0</v>
      </c>
      <c r="H9" s="174"/>
      <c r="I9" s="175">
        <f>ROUND(E9*H9,2)</f>
        <v>0</v>
      </c>
      <c r="J9" s="174"/>
      <c r="K9" s="175">
        <f>ROUND(E9*J9,2)</f>
        <v>0</v>
      </c>
      <c r="L9" s="175">
        <v>21</v>
      </c>
      <c r="M9" s="175">
        <f>G9*(1+L9/100)</f>
        <v>0</v>
      </c>
      <c r="N9" s="173">
        <v>0</v>
      </c>
      <c r="O9" s="173">
        <f>ROUND(E9*N9,2)</f>
        <v>0</v>
      </c>
      <c r="P9" s="173">
        <v>0.22</v>
      </c>
      <c r="Q9" s="173">
        <f>ROUND(E9*P9,2)</f>
        <v>35.92</v>
      </c>
      <c r="R9" s="175" t="s">
        <v>237</v>
      </c>
      <c r="S9" s="175" t="s">
        <v>135</v>
      </c>
      <c r="T9" s="176" t="s">
        <v>135</v>
      </c>
      <c r="U9" s="157">
        <v>0.42099999999999999</v>
      </c>
      <c r="V9" s="157">
        <f>ROUND(E9*U9,2)</f>
        <v>68.75</v>
      </c>
      <c r="W9" s="157"/>
      <c r="X9" s="157" t="s">
        <v>136</v>
      </c>
      <c r="Y9" s="147"/>
      <c r="Z9" s="147"/>
      <c r="AA9" s="147"/>
      <c r="AB9" s="147"/>
      <c r="AC9" s="147"/>
      <c r="AD9" s="147"/>
      <c r="AE9" s="147"/>
      <c r="AF9" s="147"/>
      <c r="AG9" s="147" t="s">
        <v>137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">
      <c r="A10" s="154"/>
      <c r="B10" s="155"/>
      <c r="C10" s="242" t="s">
        <v>238</v>
      </c>
      <c r="D10" s="243"/>
      <c r="E10" s="243"/>
      <c r="F10" s="243"/>
      <c r="G10" s="243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47"/>
      <c r="Z10" s="147"/>
      <c r="AA10" s="147"/>
      <c r="AB10" s="147"/>
      <c r="AC10" s="147"/>
      <c r="AD10" s="147"/>
      <c r="AE10" s="147"/>
      <c r="AF10" s="147"/>
      <c r="AG10" s="147" t="s">
        <v>139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54"/>
      <c r="B11" s="155"/>
      <c r="C11" s="181" t="s">
        <v>239</v>
      </c>
      <c r="D11" s="161"/>
      <c r="E11" s="162">
        <v>149.85</v>
      </c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47"/>
      <c r="Z11" s="147"/>
      <c r="AA11" s="147"/>
      <c r="AB11" s="147"/>
      <c r="AC11" s="147"/>
      <c r="AD11" s="147"/>
      <c r="AE11" s="147"/>
      <c r="AF11" s="147"/>
      <c r="AG11" s="147" t="s">
        <v>141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54"/>
      <c r="B12" s="155"/>
      <c r="C12" s="181" t="s">
        <v>240</v>
      </c>
      <c r="D12" s="161"/>
      <c r="E12" s="162">
        <v>13.44</v>
      </c>
      <c r="F12" s="157"/>
      <c r="G12" s="157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47"/>
      <c r="Z12" s="147"/>
      <c r="AA12" s="147"/>
      <c r="AB12" s="147"/>
      <c r="AC12" s="147"/>
      <c r="AD12" s="147"/>
      <c r="AE12" s="147"/>
      <c r="AF12" s="147"/>
      <c r="AG12" s="147" t="s">
        <v>141</v>
      </c>
      <c r="AH12" s="147">
        <v>0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ht="22.5" outlineLevel="1" x14ac:dyDescent="0.2">
      <c r="A13" s="170">
        <v>2</v>
      </c>
      <c r="B13" s="171" t="s">
        <v>241</v>
      </c>
      <c r="C13" s="180" t="s">
        <v>242</v>
      </c>
      <c r="D13" s="172" t="s">
        <v>133</v>
      </c>
      <c r="E13" s="173">
        <v>163.29</v>
      </c>
      <c r="F13" s="174"/>
      <c r="G13" s="175">
        <f>ROUND(E13*F13,2)</f>
        <v>0</v>
      </c>
      <c r="H13" s="174"/>
      <c r="I13" s="175">
        <f>ROUND(E13*H13,2)</f>
        <v>0</v>
      </c>
      <c r="J13" s="174"/>
      <c r="K13" s="175">
        <f>ROUND(E13*J13,2)</f>
        <v>0</v>
      </c>
      <c r="L13" s="175">
        <v>21</v>
      </c>
      <c r="M13" s="175">
        <f>G13*(1+L13/100)</f>
        <v>0</v>
      </c>
      <c r="N13" s="173">
        <v>0</v>
      </c>
      <c r="O13" s="173">
        <f>ROUND(E13*N13,2)</f>
        <v>0</v>
      </c>
      <c r="P13" s="173">
        <v>0.36</v>
      </c>
      <c r="Q13" s="173">
        <f>ROUND(E13*P13,2)</f>
        <v>58.78</v>
      </c>
      <c r="R13" s="175" t="s">
        <v>237</v>
      </c>
      <c r="S13" s="175" t="s">
        <v>135</v>
      </c>
      <c r="T13" s="176" t="s">
        <v>135</v>
      </c>
      <c r="U13" s="157">
        <v>1.2270000000000001</v>
      </c>
      <c r="V13" s="157">
        <f>ROUND(E13*U13,2)</f>
        <v>200.36</v>
      </c>
      <c r="W13" s="157"/>
      <c r="X13" s="157" t="s">
        <v>136</v>
      </c>
      <c r="Y13" s="147"/>
      <c r="Z13" s="147"/>
      <c r="AA13" s="147"/>
      <c r="AB13" s="147"/>
      <c r="AC13" s="147"/>
      <c r="AD13" s="147"/>
      <c r="AE13" s="147"/>
      <c r="AF13" s="147"/>
      <c r="AG13" s="147" t="s">
        <v>137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54"/>
      <c r="B14" s="155"/>
      <c r="C14" s="181" t="s">
        <v>239</v>
      </c>
      <c r="D14" s="161"/>
      <c r="E14" s="162">
        <v>149.85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47"/>
      <c r="Z14" s="147"/>
      <c r="AA14" s="147"/>
      <c r="AB14" s="147"/>
      <c r="AC14" s="147"/>
      <c r="AD14" s="147"/>
      <c r="AE14" s="147"/>
      <c r="AF14" s="147"/>
      <c r="AG14" s="147" t="s">
        <v>141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54"/>
      <c r="B15" s="155"/>
      <c r="C15" s="181" t="s">
        <v>240</v>
      </c>
      <c r="D15" s="161"/>
      <c r="E15" s="162">
        <v>13.44</v>
      </c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47"/>
      <c r="Z15" s="147"/>
      <c r="AA15" s="147"/>
      <c r="AB15" s="147"/>
      <c r="AC15" s="147"/>
      <c r="AD15" s="147"/>
      <c r="AE15" s="147"/>
      <c r="AF15" s="147"/>
      <c r="AG15" s="147" t="s">
        <v>141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22.5" outlineLevel="1" x14ac:dyDescent="0.2">
      <c r="A16" s="170">
        <v>3</v>
      </c>
      <c r="B16" s="171" t="s">
        <v>243</v>
      </c>
      <c r="C16" s="180" t="s">
        <v>244</v>
      </c>
      <c r="D16" s="172" t="s">
        <v>133</v>
      </c>
      <c r="E16" s="173">
        <v>163.29</v>
      </c>
      <c r="F16" s="174"/>
      <c r="G16" s="175">
        <f>ROUND(E16*F16,2)</f>
        <v>0</v>
      </c>
      <c r="H16" s="174"/>
      <c r="I16" s="175">
        <f>ROUND(E16*H16,2)</f>
        <v>0</v>
      </c>
      <c r="J16" s="174"/>
      <c r="K16" s="175">
        <f>ROUND(E16*J16,2)</f>
        <v>0</v>
      </c>
      <c r="L16" s="175">
        <v>21</v>
      </c>
      <c r="M16" s="175">
        <f>G16*(1+L16/100)</f>
        <v>0</v>
      </c>
      <c r="N16" s="173">
        <v>0</v>
      </c>
      <c r="O16" s="173">
        <f>ROUND(E16*N16,2)</f>
        <v>0</v>
      </c>
      <c r="P16" s="173">
        <v>0.30651</v>
      </c>
      <c r="Q16" s="173">
        <f>ROUND(E16*P16,2)</f>
        <v>50.05</v>
      </c>
      <c r="R16" s="175" t="s">
        <v>237</v>
      </c>
      <c r="S16" s="175" t="s">
        <v>135</v>
      </c>
      <c r="T16" s="176" t="s">
        <v>135</v>
      </c>
      <c r="U16" s="157">
        <v>1.4E-2</v>
      </c>
      <c r="V16" s="157">
        <f>ROUND(E16*U16,2)</f>
        <v>2.29</v>
      </c>
      <c r="W16" s="157"/>
      <c r="X16" s="157" t="s">
        <v>136</v>
      </c>
      <c r="Y16" s="147"/>
      <c r="Z16" s="147"/>
      <c r="AA16" s="147"/>
      <c r="AB16" s="147"/>
      <c r="AC16" s="147"/>
      <c r="AD16" s="147"/>
      <c r="AE16" s="147"/>
      <c r="AF16" s="147"/>
      <c r="AG16" s="147" t="s">
        <v>137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">
      <c r="A17" s="154"/>
      <c r="B17" s="155"/>
      <c r="C17" s="242" t="s">
        <v>245</v>
      </c>
      <c r="D17" s="243"/>
      <c r="E17" s="243"/>
      <c r="F17" s="243"/>
      <c r="G17" s="243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47"/>
      <c r="Z17" s="147"/>
      <c r="AA17" s="147"/>
      <c r="AB17" s="147"/>
      <c r="AC17" s="147"/>
      <c r="AD17" s="147"/>
      <c r="AE17" s="147"/>
      <c r="AF17" s="147"/>
      <c r="AG17" s="147" t="s">
        <v>139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54"/>
      <c r="B18" s="155"/>
      <c r="C18" s="181" t="s">
        <v>239</v>
      </c>
      <c r="D18" s="161"/>
      <c r="E18" s="162">
        <v>149.85</v>
      </c>
      <c r="F18" s="157"/>
      <c r="G18" s="157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47"/>
      <c r="Z18" s="147"/>
      <c r="AA18" s="147"/>
      <c r="AB18" s="147"/>
      <c r="AC18" s="147"/>
      <c r="AD18" s="147"/>
      <c r="AE18" s="147"/>
      <c r="AF18" s="147"/>
      <c r="AG18" s="147" t="s">
        <v>141</v>
      </c>
      <c r="AH18" s="147">
        <v>0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54"/>
      <c r="B19" s="155"/>
      <c r="C19" s="181" t="s">
        <v>240</v>
      </c>
      <c r="D19" s="161"/>
      <c r="E19" s="162">
        <v>13.44</v>
      </c>
      <c r="F19" s="157"/>
      <c r="G19" s="157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47"/>
      <c r="Z19" s="147"/>
      <c r="AA19" s="147"/>
      <c r="AB19" s="147"/>
      <c r="AC19" s="147"/>
      <c r="AD19" s="147"/>
      <c r="AE19" s="147"/>
      <c r="AF19" s="147"/>
      <c r="AG19" s="147" t="s">
        <v>141</v>
      </c>
      <c r="AH19" s="147">
        <v>0</v>
      </c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">
      <c r="A20" s="170">
        <v>4</v>
      </c>
      <c r="B20" s="171" t="s">
        <v>246</v>
      </c>
      <c r="C20" s="180" t="s">
        <v>247</v>
      </c>
      <c r="D20" s="172" t="s">
        <v>248</v>
      </c>
      <c r="E20" s="173">
        <v>26</v>
      </c>
      <c r="F20" s="174"/>
      <c r="G20" s="175">
        <f>ROUND(E20*F20,2)</f>
        <v>0</v>
      </c>
      <c r="H20" s="174"/>
      <c r="I20" s="175">
        <f>ROUND(E20*H20,2)</f>
        <v>0</v>
      </c>
      <c r="J20" s="174"/>
      <c r="K20" s="175">
        <f>ROUND(E20*J20,2)</f>
        <v>0</v>
      </c>
      <c r="L20" s="175">
        <v>21</v>
      </c>
      <c r="M20" s="175">
        <f>G20*(1+L20/100)</f>
        <v>0</v>
      </c>
      <c r="N20" s="173">
        <v>0</v>
      </c>
      <c r="O20" s="173">
        <f>ROUND(E20*N20,2)</f>
        <v>0</v>
      </c>
      <c r="P20" s="173">
        <v>0.27</v>
      </c>
      <c r="Q20" s="173">
        <f>ROUND(E20*P20,2)</f>
        <v>7.02</v>
      </c>
      <c r="R20" s="175" t="s">
        <v>237</v>
      </c>
      <c r="S20" s="175" t="s">
        <v>135</v>
      </c>
      <c r="T20" s="176" t="s">
        <v>135</v>
      </c>
      <c r="U20" s="157">
        <v>0.123</v>
      </c>
      <c r="V20" s="157">
        <f>ROUND(E20*U20,2)</f>
        <v>3.2</v>
      </c>
      <c r="W20" s="157"/>
      <c r="X20" s="157" t="s">
        <v>136</v>
      </c>
      <c r="Y20" s="147"/>
      <c r="Z20" s="147"/>
      <c r="AA20" s="147"/>
      <c r="AB20" s="147"/>
      <c r="AC20" s="147"/>
      <c r="AD20" s="147"/>
      <c r="AE20" s="147"/>
      <c r="AF20" s="147"/>
      <c r="AG20" s="147" t="s">
        <v>137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">
      <c r="A21" s="154"/>
      <c r="B21" s="155"/>
      <c r="C21" s="253" t="s">
        <v>249</v>
      </c>
      <c r="D21" s="254"/>
      <c r="E21" s="254"/>
      <c r="F21" s="254"/>
      <c r="G21" s="254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47"/>
      <c r="Z21" s="147"/>
      <c r="AA21" s="147"/>
      <c r="AB21" s="147"/>
      <c r="AC21" s="147"/>
      <c r="AD21" s="147"/>
      <c r="AE21" s="147"/>
      <c r="AF21" s="147"/>
      <c r="AG21" s="147" t="s">
        <v>250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77" t="str">
        <f>C21</f>
        <v>s vybouráním lože, s přemístěním hmot na skládku na vzdálenost do 3 m nebo naložením na dopravní prostředek</v>
      </c>
      <c r="BB21" s="147"/>
      <c r="BC21" s="147"/>
      <c r="BD21" s="147"/>
      <c r="BE21" s="147"/>
      <c r="BF21" s="147"/>
      <c r="BG21" s="147"/>
      <c r="BH21" s="147"/>
    </row>
    <row r="22" spans="1:60" outlineLevel="1" x14ac:dyDescent="0.2">
      <c r="A22" s="170">
        <v>5</v>
      </c>
      <c r="B22" s="171" t="s">
        <v>251</v>
      </c>
      <c r="C22" s="180" t="s">
        <v>252</v>
      </c>
      <c r="D22" s="172" t="s">
        <v>253</v>
      </c>
      <c r="E22" s="173">
        <v>40.0779</v>
      </c>
      <c r="F22" s="174"/>
      <c r="G22" s="175">
        <f>ROUND(E22*F22,2)</f>
        <v>0</v>
      </c>
      <c r="H22" s="174"/>
      <c r="I22" s="175">
        <f>ROUND(E22*H22,2)</f>
        <v>0</v>
      </c>
      <c r="J22" s="174"/>
      <c r="K22" s="175">
        <f>ROUND(E22*J22,2)</f>
        <v>0</v>
      </c>
      <c r="L22" s="175">
        <v>21</v>
      </c>
      <c r="M22" s="175">
        <f>G22*(1+L22/100)</f>
        <v>0</v>
      </c>
      <c r="N22" s="173">
        <v>0</v>
      </c>
      <c r="O22" s="173">
        <f>ROUND(E22*N22,2)</f>
        <v>0</v>
      </c>
      <c r="P22" s="173">
        <v>0</v>
      </c>
      <c r="Q22" s="173">
        <f>ROUND(E22*P22,2)</f>
        <v>0</v>
      </c>
      <c r="R22" s="175" t="s">
        <v>254</v>
      </c>
      <c r="S22" s="175" t="s">
        <v>135</v>
      </c>
      <c r="T22" s="176" t="s">
        <v>135</v>
      </c>
      <c r="U22" s="157">
        <v>4.6550000000000002</v>
      </c>
      <c r="V22" s="157">
        <f>ROUND(E22*U22,2)</f>
        <v>186.56</v>
      </c>
      <c r="W22" s="157"/>
      <c r="X22" s="157" t="s">
        <v>136</v>
      </c>
      <c r="Y22" s="147"/>
      <c r="Z22" s="147"/>
      <c r="AA22" s="147"/>
      <c r="AB22" s="147"/>
      <c r="AC22" s="147"/>
      <c r="AD22" s="147"/>
      <c r="AE22" s="147"/>
      <c r="AF22" s="147"/>
      <c r="AG22" s="147" t="s">
        <v>137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54"/>
      <c r="B23" s="155"/>
      <c r="C23" s="253" t="s">
        <v>255</v>
      </c>
      <c r="D23" s="254"/>
      <c r="E23" s="254"/>
      <c r="F23" s="254"/>
      <c r="G23" s="254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47"/>
      <c r="Z23" s="147"/>
      <c r="AA23" s="147"/>
      <c r="AB23" s="147"/>
      <c r="AC23" s="147"/>
      <c r="AD23" s="147"/>
      <c r="AE23" s="147"/>
      <c r="AF23" s="147"/>
      <c r="AG23" s="147" t="s">
        <v>250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ht="33.75" outlineLevel="1" x14ac:dyDescent="0.2">
      <c r="A24" s="154"/>
      <c r="B24" s="155"/>
      <c r="C24" s="181" t="s">
        <v>256</v>
      </c>
      <c r="D24" s="161"/>
      <c r="E24" s="162">
        <v>33.453000000000003</v>
      </c>
      <c r="F24" s="157"/>
      <c r="G24" s="157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47"/>
      <c r="Z24" s="147"/>
      <c r="AA24" s="147"/>
      <c r="AB24" s="147"/>
      <c r="AC24" s="147"/>
      <c r="AD24" s="147"/>
      <c r="AE24" s="147"/>
      <c r="AF24" s="147"/>
      <c r="AG24" s="147" t="s">
        <v>141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">
      <c r="A25" s="154"/>
      <c r="B25" s="155"/>
      <c r="C25" s="181" t="s">
        <v>257</v>
      </c>
      <c r="D25" s="161"/>
      <c r="E25" s="162">
        <v>6.6249000000000002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47"/>
      <c r="Z25" s="147"/>
      <c r="AA25" s="147"/>
      <c r="AB25" s="147"/>
      <c r="AC25" s="147"/>
      <c r="AD25" s="147"/>
      <c r="AE25" s="147"/>
      <c r="AF25" s="147"/>
      <c r="AG25" s="147" t="s">
        <v>141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">
      <c r="A26" s="170">
        <v>6</v>
      </c>
      <c r="B26" s="171" t="s">
        <v>258</v>
      </c>
      <c r="C26" s="180" t="s">
        <v>259</v>
      </c>
      <c r="D26" s="172" t="s">
        <v>253</v>
      </c>
      <c r="E26" s="173">
        <v>33.453000000000003</v>
      </c>
      <c r="F26" s="174"/>
      <c r="G26" s="175">
        <f>ROUND(E26*F26,2)</f>
        <v>0</v>
      </c>
      <c r="H26" s="174"/>
      <c r="I26" s="175">
        <f>ROUND(E26*H26,2)</f>
        <v>0</v>
      </c>
      <c r="J26" s="174"/>
      <c r="K26" s="175">
        <f>ROUND(E26*J26,2)</f>
        <v>0</v>
      </c>
      <c r="L26" s="175">
        <v>21</v>
      </c>
      <c r="M26" s="175">
        <f>G26*(1+L26/100)</f>
        <v>0</v>
      </c>
      <c r="N26" s="173">
        <v>0</v>
      </c>
      <c r="O26" s="173">
        <f>ROUND(E26*N26,2)</f>
        <v>0</v>
      </c>
      <c r="P26" s="173">
        <v>0</v>
      </c>
      <c r="Q26" s="173">
        <f>ROUND(E26*P26,2)</f>
        <v>0</v>
      </c>
      <c r="R26" s="175" t="s">
        <v>254</v>
      </c>
      <c r="S26" s="175" t="s">
        <v>135</v>
      </c>
      <c r="T26" s="176" t="s">
        <v>135</v>
      </c>
      <c r="U26" s="157">
        <v>5.1999999999999998E-3</v>
      </c>
      <c r="V26" s="157">
        <f>ROUND(E26*U26,2)</f>
        <v>0.17</v>
      </c>
      <c r="W26" s="157"/>
      <c r="X26" s="157" t="s">
        <v>136</v>
      </c>
      <c r="Y26" s="147"/>
      <c r="Z26" s="147"/>
      <c r="AA26" s="147"/>
      <c r="AB26" s="147"/>
      <c r="AC26" s="147"/>
      <c r="AD26" s="147"/>
      <c r="AE26" s="147"/>
      <c r="AF26" s="147"/>
      <c r="AG26" s="147" t="s">
        <v>137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1" x14ac:dyDescent="0.2">
      <c r="A27" s="154"/>
      <c r="B27" s="155"/>
      <c r="C27" s="253" t="s">
        <v>260</v>
      </c>
      <c r="D27" s="254"/>
      <c r="E27" s="254"/>
      <c r="F27" s="254"/>
      <c r="G27" s="254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47"/>
      <c r="Z27" s="147"/>
      <c r="AA27" s="147"/>
      <c r="AB27" s="147"/>
      <c r="AC27" s="147"/>
      <c r="AD27" s="147"/>
      <c r="AE27" s="147"/>
      <c r="AF27" s="147"/>
      <c r="AG27" s="147" t="s">
        <v>250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ht="33.75" outlineLevel="1" x14ac:dyDescent="0.2">
      <c r="A28" s="154"/>
      <c r="B28" s="155"/>
      <c r="C28" s="181" t="s">
        <v>261</v>
      </c>
      <c r="D28" s="161"/>
      <c r="E28" s="162">
        <v>33.453000000000003</v>
      </c>
      <c r="F28" s="157"/>
      <c r="G28" s="157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47"/>
      <c r="Z28" s="147"/>
      <c r="AA28" s="147"/>
      <c r="AB28" s="147"/>
      <c r="AC28" s="147"/>
      <c r="AD28" s="147"/>
      <c r="AE28" s="147"/>
      <c r="AF28" s="147"/>
      <c r="AG28" s="147" t="s">
        <v>141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ht="22.5" outlineLevel="1" x14ac:dyDescent="0.2">
      <c r="A29" s="170">
        <v>7</v>
      </c>
      <c r="B29" s="171" t="s">
        <v>262</v>
      </c>
      <c r="C29" s="180" t="s">
        <v>263</v>
      </c>
      <c r="D29" s="172" t="s">
        <v>253</v>
      </c>
      <c r="E29" s="173">
        <v>40.0779</v>
      </c>
      <c r="F29" s="174"/>
      <c r="G29" s="175">
        <f>ROUND(E29*F29,2)</f>
        <v>0</v>
      </c>
      <c r="H29" s="174"/>
      <c r="I29" s="175">
        <f>ROUND(E29*H29,2)</f>
        <v>0</v>
      </c>
      <c r="J29" s="174"/>
      <c r="K29" s="175">
        <f>ROUND(E29*J29,2)</f>
        <v>0</v>
      </c>
      <c r="L29" s="175">
        <v>21</v>
      </c>
      <c r="M29" s="175">
        <f>G29*(1+L29/100)</f>
        <v>0</v>
      </c>
      <c r="N29" s="173">
        <v>0</v>
      </c>
      <c r="O29" s="173">
        <f>ROUND(E29*N29,2)</f>
        <v>0</v>
      </c>
      <c r="P29" s="173">
        <v>0</v>
      </c>
      <c r="Q29" s="173">
        <f>ROUND(E29*P29,2)</f>
        <v>0</v>
      </c>
      <c r="R29" s="175" t="s">
        <v>254</v>
      </c>
      <c r="S29" s="175" t="s">
        <v>135</v>
      </c>
      <c r="T29" s="176" t="s">
        <v>135</v>
      </c>
      <c r="U29" s="157">
        <v>1.0999999999999999E-2</v>
      </c>
      <c r="V29" s="157">
        <f>ROUND(E29*U29,2)</f>
        <v>0.44</v>
      </c>
      <c r="W29" s="157"/>
      <c r="X29" s="157" t="s">
        <v>136</v>
      </c>
      <c r="Y29" s="147"/>
      <c r="Z29" s="147"/>
      <c r="AA29" s="147"/>
      <c r="AB29" s="147"/>
      <c r="AC29" s="147"/>
      <c r="AD29" s="147"/>
      <c r="AE29" s="147"/>
      <c r="AF29" s="147"/>
      <c r="AG29" s="147" t="s">
        <v>137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">
      <c r="A30" s="154"/>
      <c r="B30" s="155"/>
      <c r="C30" s="253" t="s">
        <v>260</v>
      </c>
      <c r="D30" s="254"/>
      <c r="E30" s="254"/>
      <c r="F30" s="254"/>
      <c r="G30" s="254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47"/>
      <c r="Z30" s="147"/>
      <c r="AA30" s="147"/>
      <c r="AB30" s="147"/>
      <c r="AC30" s="147"/>
      <c r="AD30" s="147"/>
      <c r="AE30" s="147"/>
      <c r="AF30" s="147"/>
      <c r="AG30" s="147" t="s">
        <v>250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ht="33.75" outlineLevel="1" x14ac:dyDescent="0.2">
      <c r="A31" s="154"/>
      <c r="B31" s="155"/>
      <c r="C31" s="181" t="s">
        <v>256</v>
      </c>
      <c r="D31" s="161"/>
      <c r="E31" s="162">
        <v>33.453000000000003</v>
      </c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47"/>
      <c r="Z31" s="147"/>
      <c r="AA31" s="147"/>
      <c r="AB31" s="147"/>
      <c r="AC31" s="147"/>
      <c r="AD31" s="147"/>
      <c r="AE31" s="147"/>
      <c r="AF31" s="147"/>
      <c r="AG31" s="147" t="s">
        <v>141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">
      <c r="A32" s="154"/>
      <c r="B32" s="155"/>
      <c r="C32" s="181" t="s">
        <v>257</v>
      </c>
      <c r="D32" s="161"/>
      <c r="E32" s="162">
        <v>6.6249000000000002</v>
      </c>
      <c r="F32" s="157"/>
      <c r="G32" s="157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47"/>
      <c r="Z32" s="147"/>
      <c r="AA32" s="147"/>
      <c r="AB32" s="147"/>
      <c r="AC32" s="147"/>
      <c r="AD32" s="147"/>
      <c r="AE32" s="147"/>
      <c r="AF32" s="147"/>
      <c r="AG32" s="147" t="s">
        <v>141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ht="22.5" outlineLevel="1" x14ac:dyDescent="0.2">
      <c r="A33" s="170">
        <v>8</v>
      </c>
      <c r="B33" s="171" t="s">
        <v>264</v>
      </c>
      <c r="C33" s="180" t="s">
        <v>265</v>
      </c>
      <c r="D33" s="172" t="s">
        <v>253</v>
      </c>
      <c r="E33" s="173">
        <v>1505.385</v>
      </c>
      <c r="F33" s="174"/>
      <c r="G33" s="175">
        <f>ROUND(E33*F33,2)</f>
        <v>0</v>
      </c>
      <c r="H33" s="174"/>
      <c r="I33" s="175">
        <f>ROUND(E33*H33,2)</f>
        <v>0</v>
      </c>
      <c r="J33" s="174"/>
      <c r="K33" s="175">
        <f>ROUND(E33*J33,2)</f>
        <v>0</v>
      </c>
      <c r="L33" s="175">
        <v>21</v>
      </c>
      <c r="M33" s="175">
        <f>G33*(1+L33/100)</f>
        <v>0</v>
      </c>
      <c r="N33" s="173">
        <v>0</v>
      </c>
      <c r="O33" s="173">
        <f>ROUND(E33*N33,2)</f>
        <v>0</v>
      </c>
      <c r="P33" s="173">
        <v>0</v>
      </c>
      <c r="Q33" s="173">
        <f>ROUND(E33*P33,2)</f>
        <v>0</v>
      </c>
      <c r="R33" s="175" t="s">
        <v>254</v>
      </c>
      <c r="S33" s="175" t="s">
        <v>135</v>
      </c>
      <c r="T33" s="176" t="s">
        <v>135</v>
      </c>
      <c r="U33" s="157">
        <v>0</v>
      </c>
      <c r="V33" s="157">
        <f>ROUND(E33*U33,2)</f>
        <v>0</v>
      </c>
      <c r="W33" s="157"/>
      <c r="X33" s="157" t="s">
        <v>136</v>
      </c>
      <c r="Y33" s="147"/>
      <c r="Z33" s="147"/>
      <c r="AA33" s="147"/>
      <c r="AB33" s="147"/>
      <c r="AC33" s="147"/>
      <c r="AD33" s="147"/>
      <c r="AE33" s="147"/>
      <c r="AF33" s="147"/>
      <c r="AG33" s="147" t="s">
        <v>137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1" x14ac:dyDescent="0.2">
      <c r="A34" s="154"/>
      <c r="B34" s="155"/>
      <c r="C34" s="253" t="s">
        <v>260</v>
      </c>
      <c r="D34" s="254"/>
      <c r="E34" s="254"/>
      <c r="F34" s="254"/>
      <c r="G34" s="254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47"/>
      <c r="Z34" s="147"/>
      <c r="AA34" s="147"/>
      <c r="AB34" s="147"/>
      <c r="AC34" s="147"/>
      <c r="AD34" s="147"/>
      <c r="AE34" s="147"/>
      <c r="AF34" s="147"/>
      <c r="AG34" s="147" t="s">
        <v>250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ht="33.75" outlineLevel="1" x14ac:dyDescent="0.2">
      <c r="A35" s="154"/>
      <c r="B35" s="155"/>
      <c r="C35" s="181" t="s">
        <v>266</v>
      </c>
      <c r="D35" s="161"/>
      <c r="E35" s="162">
        <v>1505.385</v>
      </c>
      <c r="F35" s="157"/>
      <c r="G35" s="157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47"/>
      <c r="Z35" s="147"/>
      <c r="AA35" s="147"/>
      <c r="AB35" s="147"/>
      <c r="AC35" s="147"/>
      <c r="AD35" s="147"/>
      <c r="AE35" s="147"/>
      <c r="AF35" s="147"/>
      <c r="AG35" s="147" t="s">
        <v>141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">
      <c r="A36" s="170">
        <v>9</v>
      </c>
      <c r="B36" s="171" t="s">
        <v>267</v>
      </c>
      <c r="C36" s="180" t="s">
        <v>268</v>
      </c>
      <c r="D36" s="172" t="s">
        <v>133</v>
      </c>
      <c r="E36" s="173">
        <v>163.29</v>
      </c>
      <c r="F36" s="174"/>
      <c r="G36" s="175">
        <f>ROUND(E36*F36,2)</f>
        <v>0</v>
      </c>
      <c r="H36" s="174"/>
      <c r="I36" s="175">
        <f>ROUND(E36*H36,2)</f>
        <v>0</v>
      </c>
      <c r="J36" s="174"/>
      <c r="K36" s="175">
        <f>ROUND(E36*J36,2)</f>
        <v>0</v>
      </c>
      <c r="L36" s="175">
        <v>21</v>
      </c>
      <c r="M36" s="175">
        <f>G36*(1+L36/100)</f>
        <v>0</v>
      </c>
      <c r="N36" s="173">
        <v>0</v>
      </c>
      <c r="O36" s="173">
        <f>ROUND(E36*N36,2)</f>
        <v>0</v>
      </c>
      <c r="P36" s="173">
        <v>0</v>
      </c>
      <c r="Q36" s="173">
        <f>ROUND(E36*P36,2)</f>
        <v>0</v>
      </c>
      <c r="R36" s="175" t="s">
        <v>254</v>
      </c>
      <c r="S36" s="175" t="s">
        <v>135</v>
      </c>
      <c r="T36" s="176" t="s">
        <v>135</v>
      </c>
      <c r="U36" s="157">
        <v>9.6000000000000002E-2</v>
      </c>
      <c r="V36" s="157">
        <f>ROUND(E36*U36,2)</f>
        <v>15.68</v>
      </c>
      <c r="W36" s="157"/>
      <c r="X36" s="157" t="s">
        <v>136</v>
      </c>
      <c r="Y36" s="147"/>
      <c r="Z36" s="147"/>
      <c r="AA36" s="147"/>
      <c r="AB36" s="147"/>
      <c r="AC36" s="147"/>
      <c r="AD36" s="147"/>
      <c r="AE36" s="147"/>
      <c r="AF36" s="147"/>
      <c r="AG36" s="147" t="s">
        <v>137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1" x14ac:dyDescent="0.2">
      <c r="A37" s="154"/>
      <c r="B37" s="155"/>
      <c r="C37" s="253" t="s">
        <v>269</v>
      </c>
      <c r="D37" s="254"/>
      <c r="E37" s="254"/>
      <c r="F37" s="254"/>
      <c r="G37" s="254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47"/>
      <c r="Z37" s="147"/>
      <c r="AA37" s="147"/>
      <c r="AB37" s="147"/>
      <c r="AC37" s="147"/>
      <c r="AD37" s="147"/>
      <c r="AE37" s="147"/>
      <c r="AF37" s="147"/>
      <c r="AG37" s="147" t="s">
        <v>250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1" x14ac:dyDescent="0.2">
      <c r="A38" s="154"/>
      <c r="B38" s="155"/>
      <c r="C38" s="181" t="s">
        <v>270</v>
      </c>
      <c r="D38" s="161"/>
      <c r="E38" s="162">
        <v>163.29</v>
      </c>
      <c r="F38" s="157"/>
      <c r="G38" s="157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47"/>
      <c r="Z38" s="147"/>
      <c r="AA38" s="147"/>
      <c r="AB38" s="147"/>
      <c r="AC38" s="147"/>
      <c r="AD38" s="147"/>
      <c r="AE38" s="147"/>
      <c r="AF38" s="147"/>
      <c r="AG38" s="147" t="s">
        <v>141</v>
      </c>
      <c r="AH38" s="147">
        <v>0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x14ac:dyDescent="0.2">
      <c r="A39" s="164" t="s">
        <v>129</v>
      </c>
      <c r="B39" s="165" t="s">
        <v>49</v>
      </c>
      <c r="C39" s="179" t="s">
        <v>65</v>
      </c>
      <c r="D39" s="166"/>
      <c r="E39" s="167"/>
      <c r="F39" s="168"/>
      <c r="G39" s="168">
        <f>SUMIF(AG40:AG45,"&lt;&gt;NOR",G40:G45)</f>
        <v>0</v>
      </c>
      <c r="H39" s="168"/>
      <c r="I39" s="168">
        <f>SUM(I40:I45)</f>
        <v>0</v>
      </c>
      <c r="J39" s="168"/>
      <c r="K39" s="168">
        <f>SUM(K40:K45)</f>
        <v>0</v>
      </c>
      <c r="L39" s="168"/>
      <c r="M39" s="168">
        <f>SUM(M40:M45)</f>
        <v>0</v>
      </c>
      <c r="N39" s="167"/>
      <c r="O39" s="167">
        <f>SUM(O40:O45)</f>
        <v>100.55</v>
      </c>
      <c r="P39" s="167"/>
      <c r="Q39" s="167">
        <f>SUM(Q40:Q45)</f>
        <v>0</v>
      </c>
      <c r="R39" s="168"/>
      <c r="S39" s="168"/>
      <c r="T39" s="169"/>
      <c r="U39" s="163"/>
      <c r="V39" s="163">
        <f>SUM(V40:V45)</f>
        <v>40.81</v>
      </c>
      <c r="W39" s="163"/>
      <c r="X39" s="163"/>
      <c r="AG39" t="s">
        <v>130</v>
      </c>
    </row>
    <row r="40" spans="1:60" outlineLevel="1" x14ac:dyDescent="0.2">
      <c r="A40" s="170">
        <v>10</v>
      </c>
      <c r="B40" s="171" t="s">
        <v>271</v>
      </c>
      <c r="C40" s="180" t="s">
        <v>272</v>
      </c>
      <c r="D40" s="172" t="s">
        <v>253</v>
      </c>
      <c r="E40" s="173">
        <v>33.453000000000003</v>
      </c>
      <c r="F40" s="174"/>
      <c r="G40" s="175">
        <f>ROUND(E40*F40,2)</f>
        <v>0</v>
      </c>
      <c r="H40" s="174"/>
      <c r="I40" s="175">
        <f>ROUND(E40*H40,2)</f>
        <v>0</v>
      </c>
      <c r="J40" s="174"/>
      <c r="K40" s="175">
        <f>ROUND(E40*J40,2)</f>
        <v>0</v>
      </c>
      <c r="L40" s="175">
        <v>21</v>
      </c>
      <c r="M40" s="175">
        <f>G40*(1+L40/100)</f>
        <v>0</v>
      </c>
      <c r="N40" s="173">
        <v>2.0057999999999998</v>
      </c>
      <c r="O40" s="173">
        <f>ROUND(E40*N40,2)</f>
        <v>67.099999999999994</v>
      </c>
      <c r="P40" s="173">
        <v>0</v>
      </c>
      <c r="Q40" s="173">
        <f>ROUND(E40*P40,2)</f>
        <v>0</v>
      </c>
      <c r="R40" s="175" t="s">
        <v>273</v>
      </c>
      <c r="S40" s="175" t="s">
        <v>135</v>
      </c>
      <c r="T40" s="176" t="s">
        <v>135</v>
      </c>
      <c r="U40" s="157">
        <v>1.22</v>
      </c>
      <c r="V40" s="157">
        <f>ROUND(E40*U40,2)</f>
        <v>40.81</v>
      </c>
      <c r="W40" s="157"/>
      <c r="X40" s="157" t="s">
        <v>136</v>
      </c>
      <c r="Y40" s="147"/>
      <c r="Z40" s="147"/>
      <c r="AA40" s="147"/>
      <c r="AB40" s="147"/>
      <c r="AC40" s="147"/>
      <c r="AD40" s="147"/>
      <c r="AE40" s="147"/>
      <c r="AF40" s="147"/>
      <c r="AG40" s="147" t="s">
        <v>137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1" x14ac:dyDescent="0.2">
      <c r="A41" s="154"/>
      <c r="B41" s="155"/>
      <c r="C41" s="253" t="s">
        <v>274</v>
      </c>
      <c r="D41" s="254"/>
      <c r="E41" s="254"/>
      <c r="F41" s="254"/>
      <c r="G41" s="254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47"/>
      <c r="Z41" s="147"/>
      <c r="AA41" s="147"/>
      <c r="AB41" s="147"/>
      <c r="AC41" s="147"/>
      <c r="AD41" s="147"/>
      <c r="AE41" s="147"/>
      <c r="AF41" s="147"/>
      <c r="AG41" s="147" t="s">
        <v>250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1" x14ac:dyDescent="0.2">
      <c r="A42" s="154"/>
      <c r="B42" s="155"/>
      <c r="C42" s="244" t="s">
        <v>275</v>
      </c>
      <c r="D42" s="245"/>
      <c r="E42" s="245"/>
      <c r="F42" s="245"/>
      <c r="G42" s="245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47"/>
      <c r="Z42" s="147"/>
      <c r="AA42" s="147"/>
      <c r="AB42" s="147"/>
      <c r="AC42" s="147"/>
      <c r="AD42" s="147"/>
      <c r="AE42" s="147"/>
      <c r="AF42" s="147"/>
      <c r="AG42" s="147" t="s">
        <v>139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ht="33.75" outlineLevel="1" x14ac:dyDescent="0.2">
      <c r="A43" s="154"/>
      <c r="B43" s="155"/>
      <c r="C43" s="181" t="s">
        <v>256</v>
      </c>
      <c r="D43" s="161"/>
      <c r="E43" s="162">
        <v>33.453000000000003</v>
      </c>
      <c r="F43" s="157"/>
      <c r="G43" s="157"/>
      <c r="H43" s="157"/>
      <c r="I43" s="157"/>
      <c r="J43" s="157"/>
      <c r="K43" s="157"/>
      <c r="L43" s="157"/>
      <c r="M43" s="157"/>
      <c r="N43" s="156"/>
      <c r="O43" s="156"/>
      <c r="P43" s="156"/>
      <c r="Q43" s="156"/>
      <c r="R43" s="157"/>
      <c r="S43" s="157"/>
      <c r="T43" s="157"/>
      <c r="U43" s="157"/>
      <c r="V43" s="157"/>
      <c r="W43" s="157"/>
      <c r="X43" s="157"/>
      <c r="Y43" s="147"/>
      <c r="Z43" s="147"/>
      <c r="AA43" s="147"/>
      <c r="AB43" s="147"/>
      <c r="AC43" s="147"/>
      <c r="AD43" s="147"/>
      <c r="AE43" s="147"/>
      <c r="AF43" s="147"/>
      <c r="AG43" s="147" t="s">
        <v>141</v>
      </c>
      <c r="AH43" s="147">
        <v>0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1" x14ac:dyDescent="0.2">
      <c r="A44" s="170">
        <v>11</v>
      </c>
      <c r="B44" s="171" t="s">
        <v>276</v>
      </c>
      <c r="C44" s="180" t="s">
        <v>277</v>
      </c>
      <c r="D44" s="172" t="s">
        <v>278</v>
      </c>
      <c r="E44" s="173">
        <v>33.453000000000003</v>
      </c>
      <c r="F44" s="174"/>
      <c r="G44" s="175">
        <f>ROUND(E44*F44,2)</f>
        <v>0</v>
      </c>
      <c r="H44" s="174"/>
      <c r="I44" s="175">
        <f>ROUND(E44*H44,2)</f>
        <v>0</v>
      </c>
      <c r="J44" s="174"/>
      <c r="K44" s="175">
        <f>ROUND(E44*J44,2)</f>
        <v>0</v>
      </c>
      <c r="L44" s="175">
        <v>21</v>
      </c>
      <c r="M44" s="175">
        <f>G44*(1+L44/100)</f>
        <v>0</v>
      </c>
      <c r="N44" s="173">
        <v>1</v>
      </c>
      <c r="O44" s="173">
        <f>ROUND(E44*N44,2)</f>
        <v>33.450000000000003</v>
      </c>
      <c r="P44" s="173">
        <v>0</v>
      </c>
      <c r="Q44" s="173">
        <f>ROUND(E44*P44,2)</f>
        <v>0</v>
      </c>
      <c r="R44" s="175" t="s">
        <v>279</v>
      </c>
      <c r="S44" s="175" t="s">
        <v>135</v>
      </c>
      <c r="T44" s="176" t="s">
        <v>135</v>
      </c>
      <c r="U44" s="157">
        <v>0</v>
      </c>
      <c r="V44" s="157">
        <f>ROUND(E44*U44,2)</f>
        <v>0</v>
      </c>
      <c r="W44" s="157"/>
      <c r="X44" s="157" t="s">
        <v>280</v>
      </c>
      <c r="Y44" s="147"/>
      <c r="Z44" s="147"/>
      <c r="AA44" s="147"/>
      <c r="AB44" s="147"/>
      <c r="AC44" s="147"/>
      <c r="AD44" s="147"/>
      <c r="AE44" s="147"/>
      <c r="AF44" s="147"/>
      <c r="AG44" s="147" t="s">
        <v>281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ht="33.75" outlineLevel="1" x14ac:dyDescent="0.2">
      <c r="A45" s="154"/>
      <c r="B45" s="155"/>
      <c r="C45" s="181" t="s">
        <v>256</v>
      </c>
      <c r="D45" s="161"/>
      <c r="E45" s="162">
        <v>33.453000000000003</v>
      </c>
      <c r="F45" s="157"/>
      <c r="G45" s="157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47"/>
      <c r="Z45" s="147"/>
      <c r="AA45" s="147"/>
      <c r="AB45" s="147"/>
      <c r="AC45" s="147"/>
      <c r="AD45" s="147"/>
      <c r="AE45" s="147"/>
      <c r="AF45" s="147"/>
      <c r="AG45" s="147" t="s">
        <v>141</v>
      </c>
      <c r="AH45" s="147">
        <v>0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x14ac:dyDescent="0.2">
      <c r="A46" s="164" t="s">
        <v>129</v>
      </c>
      <c r="B46" s="165" t="s">
        <v>69</v>
      </c>
      <c r="C46" s="179" t="s">
        <v>70</v>
      </c>
      <c r="D46" s="166"/>
      <c r="E46" s="167"/>
      <c r="F46" s="168"/>
      <c r="G46" s="168">
        <f>SUMIF(AG47:AG66,"&lt;&gt;NOR",G47:G66)</f>
        <v>0</v>
      </c>
      <c r="H46" s="168"/>
      <c r="I46" s="168">
        <f>SUM(I47:I66)</f>
        <v>0</v>
      </c>
      <c r="J46" s="168"/>
      <c r="K46" s="168">
        <f>SUM(K47:K66)</f>
        <v>0</v>
      </c>
      <c r="L46" s="168"/>
      <c r="M46" s="168">
        <f>SUM(M47:M66)</f>
        <v>0</v>
      </c>
      <c r="N46" s="167"/>
      <c r="O46" s="167">
        <f>SUM(O47:O66)</f>
        <v>148.49</v>
      </c>
      <c r="P46" s="167"/>
      <c r="Q46" s="167">
        <f>SUM(Q47:Q66)</f>
        <v>0</v>
      </c>
      <c r="R46" s="168"/>
      <c r="S46" s="168"/>
      <c r="T46" s="169"/>
      <c r="U46" s="163"/>
      <c r="V46" s="163">
        <f>SUM(V47:V66)</f>
        <v>225.31</v>
      </c>
      <c r="W46" s="163"/>
      <c r="X46" s="163"/>
      <c r="AG46" t="s">
        <v>130</v>
      </c>
    </row>
    <row r="47" spans="1:60" ht="22.5" outlineLevel="1" x14ac:dyDescent="0.2">
      <c r="A47" s="170">
        <v>12</v>
      </c>
      <c r="B47" s="171" t="s">
        <v>282</v>
      </c>
      <c r="C47" s="180" t="s">
        <v>283</v>
      </c>
      <c r="D47" s="172" t="s">
        <v>133</v>
      </c>
      <c r="E47" s="173">
        <v>163.29</v>
      </c>
      <c r="F47" s="174"/>
      <c r="G47" s="175">
        <f>ROUND(E47*F47,2)</f>
        <v>0</v>
      </c>
      <c r="H47" s="174"/>
      <c r="I47" s="175">
        <f>ROUND(E47*H47,2)</f>
        <v>0</v>
      </c>
      <c r="J47" s="174"/>
      <c r="K47" s="175">
        <f>ROUND(E47*J47,2)</f>
        <v>0</v>
      </c>
      <c r="L47" s="175">
        <v>21</v>
      </c>
      <c r="M47" s="175">
        <f>G47*(1+L47/100)</f>
        <v>0</v>
      </c>
      <c r="N47" s="173">
        <v>0.2024</v>
      </c>
      <c r="O47" s="173">
        <f>ROUND(E47*N47,2)</f>
        <v>33.049999999999997</v>
      </c>
      <c r="P47" s="173">
        <v>0</v>
      </c>
      <c r="Q47" s="173">
        <f>ROUND(E47*P47,2)</f>
        <v>0</v>
      </c>
      <c r="R47" s="175" t="s">
        <v>237</v>
      </c>
      <c r="S47" s="175" t="s">
        <v>135</v>
      </c>
      <c r="T47" s="176" t="s">
        <v>135</v>
      </c>
      <c r="U47" s="157">
        <v>2.5999999999999999E-2</v>
      </c>
      <c r="V47" s="157">
        <f>ROUND(E47*U47,2)</f>
        <v>4.25</v>
      </c>
      <c r="W47" s="157"/>
      <c r="X47" s="157" t="s">
        <v>136</v>
      </c>
      <c r="Y47" s="147"/>
      <c r="Z47" s="147"/>
      <c r="AA47" s="147"/>
      <c r="AB47" s="147"/>
      <c r="AC47" s="147"/>
      <c r="AD47" s="147"/>
      <c r="AE47" s="147"/>
      <c r="AF47" s="147"/>
      <c r="AG47" s="147" t="s">
        <v>137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1" x14ac:dyDescent="0.2">
      <c r="A48" s="154"/>
      <c r="B48" s="155"/>
      <c r="C48" s="253" t="s">
        <v>284</v>
      </c>
      <c r="D48" s="254"/>
      <c r="E48" s="254"/>
      <c r="F48" s="254"/>
      <c r="G48" s="254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47"/>
      <c r="Z48" s="147"/>
      <c r="AA48" s="147"/>
      <c r="AB48" s="147"/>
      <c r="AC48" s="147"/>
      <c r="AD48" s="147"/>
      <c r="AE48" s="147"/>
      <c r="AF48" s="147"/>
      <c r="AG48" s="147" t="s">
        <v>250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1" x14ac:dyDescent="0.2">
      <c r="A49" s="154"/>
      <c r="B49" s="155"/>
      <c r="C49" s="244" t="s">
        <v>285</v>
      </c>
      <c r="D49" s="245"/>
      <c r="E49" s="245"/>
      <c r="F49" s="245"/>
      <c r="G49" s="245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47"/>
      <c r="Z49" s="147"/>
      <c r="AA49" s="147"/>
      <c r="AB49" s="147"/>
      <c r="AC49" s="147"/>
      <c r="AD49" s="147"/>
      <c r="AE49" s="147"/>
      <c r="AF49" s="147"/>
      <c r="AG49" s="147" t="s">
        <v>139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1" x14ac:dyDescent="0.2">
      <c r="A50" s="154"/>
      <c r="B50" s="155"/>
      <c r="C50" s="181" t="s">
        <v>239</v>
      </c>
      <c r="D50" s="161"/>
      <c r="E50" s="162">
        <v>149.85</v>
      </c>
      <c r="F50" s="157"/>
      <c r="G50" s="157"/>
      <c r="H50" s="157"/>
      <c r="I50" s="157"/>
      <c r="J50" s="157"/>
      <c r="K50" s="157"/>
      <c r="L50" s="157"/>
      <c r="M50" s="157"/>
      <c r="N50" s="156"/>
      <c r="O50" s="156"/>
      <c r="P50" s="156"/>
      <c r="Q50" s="156"/>
      <c r="R50" s="157"/>
      <c r="S50" s="157"/>
      <c r="T50" s="157"/>
      <c r="U50" s="157"/>
      <c r="V50" s="157"/>
      <c r="W50" s="157"/>
      <c r="X50" s="157"/>
      <c r="Y50" s="147"/>
      <c r="Z50" s="147"/>
      <c r="AA50" s="147"/>
      <c r="AB50" s="147"/>
      <c r="AC50" s="147"/>
      <c r="AD50" s="147"/>
      <c r="AE50" s="147"/>
      <c r="AF50" s="147"/>
      <c r="AG50" s="147" t="s">
        <v>141</v>
      </c>
      <c r="AH50" s="147">
        <v>0</v>
      </c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1" x14ac:dyDescent="0.2">
      <c r="A51" s="154"/>
      <c r="B51" s="155"/>
      <c r="C51" s="181" t="s">
        <v>240</v>
      </c>
      <c r="D51" s="161"/>
      <c r="E51" s="162">
        <v>13.44</v>
      </c>
      <c r="F51" s="157"/>
      <c r="G51" s="157"/>
      <c r="H51" s="157"/>
      <c r="I51" s="157"/>
      <c r="J51" s="157"/>
      <c r="K51" s="157"/>
      <c r="L51" s="157"/>
      <c r="M51" s="157"/>
      <c r="N51" s="156"/>
      <c r="O51" s="156"/>
      <c r="P51" s="156"/>
      <c r="Q51" s="156"/>
      <c r="R51" s="157"/>
      <c r="S51" s="157"/>
      <c r="T51" s="157"/>
      <c r="U51" s="157"/>
      <c r="V51" s="157"/>
      <c r="W51" s="157"/>
      <c r="X51" s="157"/>
      <c r="Y51" s="147"/>
      <c r="Z51" s="147"/>
      <c r="AA51" s="147"/>
      <c r="AB51" s="147"/>
      <c r="AC51" s="147"/>
      <c r="AD51" s="147"/>
      <c r="AE51" s="147"/>
      <c r="AF51" s="147"/>
      <c r="AG51" s="147" t="s">
        <v>141</v>
      </c>
      <c r="AH51" s="147">
        <v>0</v>
      </c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1" x14ac:dyDescent="0.2">
      <c r="A52" s="170">
        <v>13</v>
      </c>
      <c r="B52" s="171" t="s">
        <v>286</v>
      </c>
      <c r="C52" s="180" t="s">
        <v>287</v>
      </c>
      <c r="D52" s="172" t="s">
        <v>133</v>
      </c>
      <c r="E52" s="173">
        <v>163.29</v>
      </c>
      <c r="F52" s="174"/>
      <c r="G52" s="175">
        <f>ROUND(E52*F52,2)</f>
        <v>0</v>
      </c>
      <c r="H52" s="174"/>
      <c r="I52" s="175">
        <f>ROUND(E52*H52,2)</f>
        <v>0</v>
      </c>
      <c r="J52" s="174"/>
      <c r="K52" s="175">
        <f>ROUND(E52*J52,2)</f>
        <v>0</v>
      </c>
      <c r="L52" s="175">
        <v>21</v>
      </c>
      <c r="M52" s="175">
        <f>G52*(1+L52/100)</f>
        <v>0</v>
      </c>
      <c r="N52" s="173">
        <v>0.38041999999999998</v>
      </c>
      <c r="O52" s="173">
        <f>ROUND(E52*N52,2)</f>
        <v>62.12</v>
      </c>
      <c r="P52" s="173">
        <v>0</v>
      </c>
      <c r="Q52" s="173">
        <f>ROUND(E52*P52,2)</f>
        <v>0</v>
      </c>
      <c r="R52" s="175" t="s">
        <v>237</v>
      </c>
      <c r="S52" s="175" t="s">
        <v>135</v>
      </c>
      <c r="T52" s="176" t="s">
        <v>135</v>
      </c>
      <c r="U52" s="157">
        <v>0.151</v>
      </c>
      <c r="V52" s="157">
        <f>ROUND(E52*U52,2)</f>
        <v>24.66</v>
      </c>
      <c r="W52" s="157"/>
      <c r="X52" s="157" t="s">
        <v>136</v>
      </c>
      <c r="Y52" s="147"/>
      <c r="Z52" s="147"/>
      <c r="AA52" s="147"/>
      <c r="AB52" s="147"/>
      <c r="AC52" s="147"/>
      <c r="AD52" s="147"/>
      <c r="AE52" s="147"/>
      <c r="AF52" s="147"/>
      <c r="AG52" s="147" t="s">
        <v>137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1" x14ac:dyDescent="0.2">
      <c r="A53" s="154"/>
      <c r="B53" s="155"/>
      <c r="C53" s="181" t="s">
        <v>239</v>
      </c>
      <c r="D53" s="161"/>
      <c r="E53" s="162">
        <v>149.85</v>
      </c>
      <c r="F53" s="157"/>
      <c r="G53" s="157"/>
      <c r="H53" s="157"/>
      <c r="I53" s="157"/>
      <c r="J53" s="157"/>
      <c r="K53" s="157"/>
      <c r="L53" s="157"/>
      <c r="M53" s="157"/>
      <c r="N53" s="156"/>
      <c r="O53" s="156"/>
      <c r="P53" s="156"/>
      <c r="Q53" s="156"/>
      <c r="R53" s="157"/>
      <c r="S53" s="157"/>
      <c r="T53" s="157"/>
      <c r="U53" s="157"/>
      <c r="V53" s="157"/>
      <c r="W53" s="157"/>
      <c r="X53" s="157"/>
      <c r="Y53" s="147"/>
      <c r="Z53" s="147"/>
      <c r="AA53" s="147"/>
      <c r="AB53" s="147"/>
      <c r="AC53" s="147"/>
      <c r="AD53" s="147"/>
      <c r="AE53" s="147"/>
      <c r="AF53" s="147"/>
      <c r="AG53" s="147" t="s">
        <v>141</v>
      </c>
      <c r="AH53" s="147">
        <v>0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1" x14ac:dyDescent="0.2">
      <c r="A54" s="154"/>
      <c r="B54" s="155"/>
      <c r="C54" s="181" t="s">
        <v>240</v>
      </c>
      <c r="D54" s="161"/>
      <c r="E54" s="162">
        <v>13.44</v>
      </c>
      <c r="F54" s="157"/>
      <c r="G54" s="157"/>
      <c r="H54" s="157"/>
      <c r="I54" s="157"/>
      <c r="J54" s="157"/>
      <c r="K54" s="157"/>
      <c r="L54" s="157"/>
      <c r="M54" s="157"/>
      <c r="N54" s="156"/>
      <c r="O54" s="156"/>
      <c r="P54" s="156"/>
      <c r="Q54" s="156"/>
      <c r="R54" s="157"/>
      <c r="S54" s="157"/>
      <c r="T54" s="157"/>
      <c r="U54" s="157"/>
      <c r="V54" s="157"/>
      <c r="W54" s="157"/>
      <c r="X54" s="157"/>
      <c r="Y54" s="147"/>
      <c r="Z54" s="147"/>
      <c r="AA54" s="147"/>
      <c r="AB54" s="147"/>
      <c r="AC54" s="147"/>
      <c r="AD54" s="147"/>
      <c r="AE54" s="147"/>
      <c r="AF54" s="147"/>
      <c r="AG54" s="147" t="s">
        <v>141</v>
      </c>
      <c r="AH54" s="147">
        <v>0</v>
      </c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1" x14ac:dyDescent="0.2">
      <c r="A55" s="170">
        <v>14</v>
      </c>
      <c r="B55" s="171" t="s">
        <v>288</v>
      </c>
      <c r="C55" s="180" t="s">
        <v>289</v>
      </c>
      <c r="D55" s="172" t="s">
        <v>133</v>
      </c>
      <c r="E55" s="173">
        <v>13.44</v>
      </c>
      <c r="F55" s="174"/>
      <c r="G55" s="175">
        <f>ROUND(E55*F55,2)</f>
        <v>0</v>
      </c>
      <c r="H55" s="174"/>
      <c r="I55" s="175">
        <f>ROUND(E55*H55,2)</f>
        <v>0</v>
      </c>
      <c r="J55" s="174"/>
      <c r="K55" s="175">
        <f>ROUND(E55*J55,2)</f>
        <v>0</v>
      </c>
      <c r="L55" s="175">
        <v>21</v>
      </c>
      <c r="M55" s="175">
        <f>G55*(1+L55/100)</f>
        <v>0</v>
      </c>
      <c r="N55" s="173">
        <v>0.31387999999999999</v>
      </c>
      <c r="O55" s="173">
        <f>ROUND(E55*N55,2)</f>
        <v>4.22</v>
      </c>
      <c r="P55" s="173">
        <v>0</v>
      </c>
      <c r="Q55" s="173">
        <f>ROUND(E55*P55,2)</f>
        <v>0</v>
      </c>
      <c r="R55" s="175" t="s">
        <v>237</v>
      </c>
      <c r="S55" s="175" t="s">
        <v>135</v>
      </c>
      <c r="T55" s="176" t="s">
        <v>135</v>
      </c>
      <c r="U55" s="157">
        <v>1.1439999999999999</v>
      </c>
      <c r="V55" s="157">
        <f>ROUND(E55*U55,2)</f>
        <v>15.38</v>
      </c>
      <c r="W55" s="157"/>
      <c r="X55" s="157" t="s">
        <v>136</v>
      </c>
      <c r="Y55" s="147"/>
      <c r="Z55" s="147"/>
      <c r="AA55" s="147"/>
      <c r="AB55" s="147"/>
      <c r="AC55" s="147"/>
      <c r="AD55" s="147"/>
      <c r="AE55" s="147"/>
      <c r="AF55" s="147"/>
      <c r="AG55" s="147" t="s">
        <v>137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x14ac:dyDescent="0.2">
      <c r="A56" s="154"/>
      <c r="B56" s="155"/>
      <c r="C56" s="253" t="s">
        <v>290</v>
      </c>
      <c r="D56" s="254"/>
      <c r="E56" s="254"/>
      <c r="F56" s="254"/>
      <c r="G56" s="254"/>
      <c r="H56" s="157"/>
      <c r="I56" s="157"/>
      <c r="J56" s="157"/>
      <c r="K56" s="157"/>
      <c r="L56" s="157"/>
      <c r="M56" s="157"/>
      <c r="N56" s="156"/>
      <c r="O56" s="156"/>
      <c r="P56" s="156"/>
      <c r="Q56" s="156"/>
      <c r="R56" s="157"/>
      <c r="S56" s="157"/>
      <c r="T56" s="157"/>
      <c r="U56" s="157"/>
      <c r="V56" s="157"/>
      <c r="W56" s="157"/>
      <c r="X56" s="157"/>
      <c r="Y56" s="147"/>
      <c r="Z56" s="147"/>
      <c r="AA56" s="147"/>
      <c r="AB56" s="147"/>
      <c r="AC56" s="147"/>
      <c r="AD56" s="147"/>
      <c r="AE56" s="147"/>
      <c r="AF56" s="147"/>
      <c r="AG56" s="147" t="s">
        <v>250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77" t="str">
        <f>C56</f>
        <v>s provedením lože do 50 mm, s vyplněním spár, s dvojím beraněním a se smetením přebytečného materiálu na krajnici</v>
      </c>
      <c r="BB56" s="147"/>
      <c r="BC56" s="147"/>
      <c r="BD56" s="147"/>
      <c r="BE56" s="147"/>
      <c r="BF56" s="147"/>
      <c r="BG56" s="147"/>
      <c r="BH56" s="147"/>
    </row>
    <row r="57" spans="1:60" outlineLevel="1" x14ac:dyDescent="0.2">
      <c r="A57" s="154"/>
      <c r="B57" s="155"/>
      <c r="C57" s="181" t="s">
        <v>240</v>
      </c>
      <c r="D57" s="161"/>
      <c r="E57" s="162">
        <v>13.44</v>
      </c>
      <c r="F57" s="157"/>
      <c r="G57" s="157"/>
      <c r="H57" s="157"/>
      <c r="I57" s="157"/>
      <c r="J57" s="157"/>
      <c r="K57" s="157"/>
      <c r="L57" s="157"/>
      <c r="M57" s="157"/>
      <c r="N57" s="156"/>
      <c r="O57" s="156"/>
      <c r="P57" s="156"/>
      <c r="Q57" s="156"/>
      <c r="R57" s="157"/>
      <c r="S57" s="157"/>
      <c r="T57" s="157"/>
      <c r="U57" s="157"/>
      <c r="V57" s="157"/>
      <c r="W57" s="157"/>
      <c r="X57" s="157"/>
      <c r="Y57" s="147"/>
      <c r="Z57" s="147"/>
      <c r="AA57" s="147"/>
      <c r="AB57" s="147"/>
      <c r="AC57" s="147"/>
      <c r="AD57" s="147"/>
      <c r="AE57" s="147"/>
      <c r="AF57" s="147"/>
      <c r="AG57" s="147" t="s">
        <v>141</v>
      </c>
      <c r="AH57" s="147">
        <v>0</v>
      </c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1" x14ac:dyDescent="0.2">
      <c r="A58" s="170">
        <v>15</v>
      </c>
      <c r="B58" s="171" t="s">
        <v>291</v>
      </c>
      <c r="C58" s="180" t="s">
        <v>292</v>
      </c>
      <c r="D58" s="172" t="s">
        <v>133</v>
      </c>
      <c r="E58" s="173">
        <v>149.85</v>
      </c>
      <c r="F58" s="174"/>
      <c r="G58" s="175">
        <f>ROUND(E58*F58,2)</f>
        <v>0</v>
      </c>
      <c r="H58" s="174"/>
      <c r="I58" s="175">
        <f>ROUND(E58*H58,2)</f>
        <v>0</v>
      </c>
      <c r="J58" s="174"/>
      <c r="K58" s="175">
        <f>ROUND(E58*J58,2)</f>
        <v>0</v>
      </c>
      <c r="L58" s="175">
        <v>21</v>
      </c>
      <c r="M58" s="175">
        <f>G58*(1+L58/100)</f>
        <v>0</v>
      </c>
      <c r="N58" s="173">
        <v>0.31387999999999999</v>
      </c>
      <c r="O58" s="173">
        <f>ROUND(E58*N58,2)</f>
        <v>47.03</v>
      </c>
      <c r="P58" s="173">
        <v>0</v>
      </c>
      <c r="Q58" s="173">
        <f>ROUND(E58*P58,2)</f>
        <v>0</v>
      </c>
      <c r="R58" s="175" t="s">
        <v>237</v>
      </c>
      <c r="S58" s="175" t="s">
        <v>135</v>
      </c>
      <c r="T58" s="176" t="s">
        <v>135</v>
      </c>
      <c r="U58" s="157">
        <v>1.208</v>
      </c>
      <c r="V58" s="157">
        <f>ROUND(E58*U58,2)</f>
        <v>181.02</v>
      </c>
      <c r="W58" s="157"/>
      <c r="X58" s="157" t="s">
        <v>136</v>
      </c>
      <c r="Y58" s="147"/>
      <c r="Z58" s="147"/>
      <c r="AA58" s="147"/>
      <c r="AB58" s="147"/>
      <c r="AC58" s="147"/>
      <c r="AD58" s="147"/>
      <c r="AE58" s="147"/>
      <c r="AF58" s="147"/>
      <c r="AG58" s="147" t="s">
        <v>137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1" x14ac:dyDescent="0.2">
      <c r="A59" s="154"/>
      <c r="B59" s="155"/>
      <c r="C59" s="253" t="s">
        <v>290</v>
      </c>
      <c r="D59" s="254"/>
      <c r="E59" s="254"/>
      <c r="F59" s="254"/>
      <c r="G59" s="254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47"/>
      <c r="Z59" s="147"/>
      <c r="AA59" s="147"/>
      <c r="AB59" s="147"/>
      <c r="AC59" s="147"/>
      <c r="AD59" s="147"/>
      <c r="AE59" s="147"/>
      <c r="AF59" s="147"/>
      <c r="AG59" s="147" t="s">
        <v>250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77" t="str">
        <f>C59</f>
        <v>s provedením lože do 50 mm, s vyplněním spár, s dvojím beraněním a se smetením přebytečného materiálu na krajnici</v>
      </c>
      <c r="BB59" s="147"/>
      <c r="BC59" s="147"/>
      <c r="BD59" s="147"/>
      <c r="BE59" s="147"/>
      <c r="BF59" s="147"/>
      <c r="BG59" s="147"/>
      <c r="BH59" s="147"/>
    </row>
    <row r="60" spans="1:60" outlineLevel="1" x14ac:dyDescent="0.2">
      <c r="A60" s="154"/>
      <c r="B60" s="155"/>
      <c r="C60" s="181" t="s">
        <v>239</v>
      </c>
      <c r="D60" s="161"/>
      <c r="E60" s="162">
        <v>149.85</v>
      </c>
      <c r="F60" s="157"/>
      <c r="G60" s="157"/>
      <c r="H60" s="157"/>
      <c r="I60" s="157"/>
      <c r="J60" s="157"/>
      <c r="K60" s="157"/>
      <c r="L60" s="157"/>
      <c r="M60" s="157"/>
      <c r="N60" s="156"/>
      <c r="O60" s="156"/>
      <c r="P60" s="156"/>
      <c r="Q60" s="156"/>
      <c r="R60" s="157"/>
      <c r="S60" s="157"/>
      <c r="T60" s="157"/>
      <c r="U60" s="157"/>
      <c r="V60" s="157"/>
      <c r="W60" s="157"/>
      <c r="X60" s="157"/>
      <c r="Y60" s="147"/>
      <c r="Z60" s="147"/>
      <c r="AA60" s="147"/>
      <c r="AB60" s="147"/>
      <c r="AC60" s="147"/>
      <c r="AD60" s="147"/>
      <c r="AE60" s="147"/>
      <c r="AF60" s="147"/>
      <c r="AG60" s="147" t="s">
        <v>141</v>
      </c>
      <c r="AH60" s="147">
        <v>0</v>
      </c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1" x14ac:dyDescent="0.2">
      <c r="A61" s="170">
        <v>16</v>
      </c>
      <c r="B61" s="171" t="s">
        <v>293</v>
      </c>
      <c r="C61" s="180" t="s">
        <v>294</v>
      </c>
      <c r="D61" s="172" t="s">
        <v>159</v>
      </c>
      <c r="E61" s="173">
        <v>149.85</v>
      </c>
      <c r="F61" s="174"/>
      <c r="G61" s="175">
        <f>ROUND(E61*F61,2)</f>
        <v>0</v>
      </c>
      <c r="H61" s="174"/>
      <c r="I61" s="175">
        <f>ROUND(E61*H61,2)</f>
        <v>0</v>
      </c>
      <c r="J61" s="174"/>
      <c r="K61" s="175">
        <f>ROUND(E61*J61,2)</f>
        <v>0</v>
      </c>
      <c r="L61" s="175">
        <v>21</v>
      </c>
      <c r="M61" s="175">
        <f>G61*(1+L61/100)</f>
        <v>0</v>
      </c>
      <c r="N61" s="173">
        <v>0</v>
      </c>
      <c r="O61" s="173">
        <f>ROUND(E61*N61,2)</f>
        <v>0</v>
      </c>
      <c r="P61" s="173">
        <v>0</v>
      </c>
      <c r="Q61" s="173">
        <f>ROUND(E61*P61,2)</f>
        <v>0</v>
      </c>
      <c r="R61" s="175"/>
      <c r="S61" s="175" t="s">
        <v>160</v>
      </c>
      <c r="T61" s="176" t="s">
        <v>161</v>
      </c>
      <c r="U61" s="157">
        <v>0</v>
      </c>
      <c r="V61" s="157">
        <f>ROUND(E61*U61,2)</f>
        <v>0</v>
      </c>
      <c r="W61" s="157"/>
      <c r="X61" s="157" t="s">
        <v>136</v>
      </c>
      <c r="Y61" s="147"/>
      <c r="Z61" s="147"/>
      <c r="AA61" s="147"/>
      <c r="AB61" s="147"/>
      <c r="AC61" s="147"/>
      <c r="AD61" s="147"/>
      <c r="AE61" s="147"/>
      <c r="AF61" s="147"/>
      <c r="AG61" s="147" t="s">
        <v>137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1" x14ac:dyDescent="0.2">
      <c r="A62" s="154"/>
      <c r="B62" s="155"/>
      <c r="C62" s="181" t="s">
        <v>295</v>
      </c>
      <c r="D62" s="161"/>
      <c r="E62" s="162">
        <v>149.85</v>
      </c>
      <c r="F62" s="157"/>
      <c r="G62" s="157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47"/>
      <c r="Z62" s="147"/>
      <c r="AA62" s="147"/>
      <c r="AB62" s="147"/>
      <c r="AC62" s="147"/>
      <c r="AD62" s="147"/>
      <c r="AE62" s="147"/>
      <c r="AF62" s="147"/>
      <c r="AG62" s="147" t="s">
        <v>141</v>
      </c>
      <c r="AH62" s="147">
        <v>0</v>
      </c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1" x14ac:dyDescent="0.2">
      <c r="A63" s="170">
        <v>17</v>
      </c>
      <c r="B63" s="171" t="s">
        <v>296</v>
      </c>
      <c r="C63" s="180" t="s">
        <v>297</v>
      </c>
      <c r="D63" s="172" t="s">
        <v>133</v>
      </c>
      <c r="E63" s="173">
        <v>14.984999999999999</v>
      </c>
      <c r="F63" s="174"/>
      <c r="G63" s="175">
        <f>ROUND(E63*F63,2)</f>
        <v>0</v>
      </c>
      <c r="H63" s="174"/>
      <c r="I63" s="175">
        <f>ROUND(E63*H63,2)</f>
        <v>0</v>
      </c>
      <c r="J63" s="174"/>
      <c r="K63" s="175">
        <f>ROUND(E63*J63,2)</f>
        <v>0</v>
      </c>
      <c r="L63" s="175">
        <v>21</v>
      </c>
      <c r="M63" s="175">
        <f>G63*(1+L63/100)</f>
        <v>0</v>
      </c>
      <c r="N63" s="173">
        <v>0.12</v>
      </c>
      <c r="O63" s="173">
        <f>ROUND(E63*N63,2)</f>
        <v>1.8</v>
      </c>
      <c r="P63" s="173">
        <v>0</v>
      </c>
      <c r="Q63" s="173">
        <f>ROUND(E63*P63,2)</f>
        <v>0</v>
      </c>
      <c r="R63" s="175" t="s">
        <v>279</v>
      </c>
      <c r="S63" s="175" t="s">
        <v>135</v>
      </c>
      <c r="T63" s="176" t="s">
        <v>135</v>
      </c>
      <c r="U63" s="157">
        <v>0</v>
      </c>
      <c r="V63" s="157">
        <f>ROUND(E63*U63,2)</f>
        <v>0</v>
      </c>
      <c r="W63" s="157"/>
      <c r="X63" s="157" t="s">
        <v>280</v>
      </c>
      <c r="Y63" s="147"/>
      <c r="Z63" s="147"/>
      <c r="AA63" s="147"/>
      <c r="AB63" s="147"/>
      <c r="AC63" s="147"/>
      <c r="AD63" s="147"/>
      <c r="AE63" s="147"/>
      <c r="AF63" s="147"/>
      <c r="AG63" s="147" t="s">
        <v>281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1" x14ac:dyDescent="0.2">
      <c r="A64" s="154"/>
      <c r="B64" s="155"/>
      <c r="C64" s="181" t="s">
        <v>298</v>
      </c>
      <c r="D64" s="161"/>
      <c r="E64" s="162">
        <v>14.984999999999999</v>
      </c>
      <c r="F64" s="157"/>
      <c r="G64" s="157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47"/>
      <c r="Z64" s="147"/>
      <c r="AA64" s="147"/>
      <c r="AB64" s="147"/>
      <c r="AC64" s="147"/>
      <c r="AD64" s="147"/>
      <c r="AE64" s="147"/>
      <c r="AF64" s="147"/>
      <c r="AG64" s="147" t="s">
        <v>141</v>
      </c>
      <c r="AH64" s="147">
        <v>0</v>
      </c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1" x14ac:dyDescent="0.2">
      <c r="A65" s="170">
        <v>18</v>
      </c>
      <c r="B65" s="171" t="s">
        <v>299</v>
      </c>
      <c r="C65" s="180" t="s">
        <v>300</v>
      </c>
      <c r="D65" s="172" t="s">
        <v>133</v>
      </c>
      <c r="E65" s="173">
        <v>1.3440000000000001</v>
      </c>
      <c r="F65" s="174"/>
      <c r="G65" s="175">
        <f>ROUND(E65*F65,2)</f>
        <v>0</v>
      </c>
      <c r="H65" s="174"/>
      <c r="I65" s="175">
        <f>ROUND(E65*H65,2)</f>
        <v>0</v>
      </c>
      <c r="J65" s="174"/>
      <c r="K65" s="175">
        <f>ROUND(E65*J65,2)</f>
        <v>0</v>
      </c>
      <c r="L65" s="175">
        <v>21</v>
      </c>
      <c r="M65" s="175">
        <f>G65*(1+L65/100)</f>
        <v>0</v>
      </c>
      <c r="N65" s="173">
        <v>0.2</v>
      </c>
      <c r="O65" s="173">
        <f>ROUND(E65*N65,2)</f>
        <v>0.27</v>
      </c>
      <c r="P65" s="173">
        <v>0</v>
      </c>
      <c r="Q65" s="173">
        <f>ROUND(E65*P65,2)</f>
        <v>0</v>
      </c>
      <c r="R65" s="175" t="s">
        <v>279</v>
      </c>
      <c r="S65" s="175" t="s">
        <v>135</v>
      </c>
      <c r="T65" s="176" t="s">
        <v>135</v>
      </c>
      <c r="U65" s="157">
        <v>0</v>
      </c>
      <c r="V65" s="157">
        <f>ROUND(E65*U65,2)</f>
        <v>0</v>
      </c>
      <c r="W65" s="157"/>
      <c r="X65" s="157" t="s">
        <v>280</v>
      </c>
      <c r="Y65" s="147"/>
      <c r="Z65" s="147"/>
      <c r="AA65" s="147"/>
      <c r="AB65" s="147"/>
      <c r="AC65" s="147"/>
      <c r="AD65" s="147"/>
      <c r="AE65" s="147"/>
      <c r="AF65" s="147"/>
      <c r="AG65" s="147" t="s">
        <v>281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1" x14ac:dyDescent="0.2">
      <c r="A66" s="154"/>
      <c r="B66" s="155"/>
      <c r="C66" s="181" t="s">
        <v>301</v>
      </c>
      <c r="D66" s="161"/>
      <c r="E66" s="162">
        <v>1.3440000000000001</v>
      </c>
      <c r="F66" s="157"/>
      <c r="G66" s="157"/>
      <c r="H66" s="157"/>
      <c r="I66" s="157"/>
      <c r="J66" s="157"/>
      <c r="K66" s="157"/>
      <c r="L66" s="157"/>
      <c r="M66" s="157"/>
      <c r="N66" s="156"/>
      <c r="O66" s="156"/>
      <c r="P66" s="156"/>
      <c r="Q66" s="156"/>
      <c r="R66" s="157"/>
      <c r="S66" s="157"/>
      <c r="T66" s="157"/>
      <c r="U66" s="157"/>
      <c r="V66" s="157"/>
      <c r="W66" s="157"/>
      <c r="X66" s="157"/>
      <c r="Y66" s="147"/>
      <c r="Z66" s="147"/>
      <c r="AA66" s="147"/>
      <c r="AB66" s="147"/>
      <c r="AC66" s="147"/>
      <c r="AD66" s="147"/>
      <c r="AE66" s="147"/>
      <c r="AF66" s="147"/>
      <c r="AG66" s="147" t="s">
        <v>141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x14ac:dyDescent="0.2">
      <c r="A67" s="164" t="s">
        <v>129</v>
      </c>
      <c r="B67" s="165" t="s">
        <v>79</v>
      </c>
      <c r="C67" s="179" t="s">
        <v>80</v>
      </c>
      <c r="D67" s="166"/>
      <c r="E67" s="167"/>
      <c r="F67" s="168"/>
      <c r="G67" s="168">
        <f>SUMIF(AG68:AG74,"&lt;&gt;NOR",G68:G74)</f>
        <v>0</v>
      </c>
      <c r="H67" s="168"/>
      <c r="I67" s="168">
        <f>SUM(I68:I74)</f>
        <v>0</v>
      </c>
      <c r="J67" s="168"/>
      <c r="K67" s="168">
        <f>SUM(K68:K74)</f>
        <v>0</v>
      </c>
      <c r="L67" s="168"/>
      <c r="M67" s="168">
        <f>SUM(M68:M74)</f>
        <v>0</v>
      </c>
      <c r="N67" s="167"/>
      <c r="O67" s="167">
        <f>SUM(O68:O74)</f>
        <v>4.9399999999999995</v>
      </c>
      <c r="P67" s="167"/>
      <c r="Q67" s="167">
        <f>SUM(Q68:Q74)</f>
        <v>0</v>
      </c>
      <c r="R67" s="168"/>
      <c r="S67" s="168"/>
      <c r="T67" s="169"/>
      <c r="U67" s="163"/>
      <c r="V67" s="163">
        <f>SUM(V68:V74)</f>
        <v>13.52</v>
      </c>
      <c r="W67" s="163"/>
      <c r="X67" s="163"/>
      <c r="AG67" t="s">
        <v>130</v>
      </c>
    </row>
    <row r="68" spans="1:60" outlineLevel="1" x14ac:dyDescent="0.2">
      <c r="A68" s="170">
        <v>19</v>
      </c>
      <c r="B68" s="171" t="s">
        <v>302</v>
      </c>
      <c r="C68" s="180" t="s">
        <v>303</v>
      </c>
      <c r="D68" s="172" t="s">
        <v>248</v>
      </c>
      <c r="E68" s="173">
        <v>26</v>
      </c>
      <c r="F68" s="174"/>
      <c r="G68" s="175">
        <f>ROUND(E68*F68,2)</f>
        <v>0</v>
      </c>
      <c r="H68" s="174"/>
      <c r="I68" s="175">
        <f>ROUND(E68*H68,2)</f>
        <v>0</v>
      </c>
      <c r="J68" s="174"/>
      <c r="K68" s="175">
        <f>ROUND(E68*J68,2)</f>
        <v>0</v>
      </c>
      <c r="L68" s="175">
        <v>21</v>
      </c>
      <c r="M68" s="175">
        <f>G68*(1+L68/100)</f>
        <v>0</v>
      </c>
      <c r="N68" s="173">
        <v>5.11E-3</v>
      </c>
      <c r="O68" s="173">
        <f>ROUND(E68*N68,2)</f>
        <v>0.13</v>
      </c>
      <c r="P68" s="173">
        <v>0</v>
      </c>
      <c r="Q68" s="173">
        <f>ROUND(E68*P68,2)</f>
        <v>0</v>
      </c>
      <c r="R68" s="175" t="s">
        <v>134</v>
      </c>
      <c r="S68" s="175" t="s">
        <v>135</v>
      </c>
      <c r="T68" s="176" t="s">
        <v>135</v>
      </c>
      <c r="U68" s="157">
        <v>0.14599999999999999</v>
      </c>
      <c r="V68" s="157">
        <f>ROUND(E68*U68,2)</f>
        <v>3.8</v>
      </c>
      <c r="W68" s="157"/>
      <c r="X68" s="157" t="s">
        <v>136</v>
      </c>
      <c r="Y68" s="147"/>
      <c r="Z68" s="147"/>
      <c r="AA68" s="147"/>
      <c r="AB68" s="147"/>
      <c r="AC68" s="147"/>
      <c r="AD68" s="147"/>
      <c r="AE68" s="147"/>
      <c r="AF68" s="147"/>
      <c r="AG68" s="147" t="s">
        <v>137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1" x14ac:dyDescent="0.2">
      <c r="A69" s="154"/>
      <c r="B69" s="155"/>
      <c r="C69" s="253" t="s">
        <v>304</v>
      </c>
      <c r="D69" s="254"/>
      <c r="E69" s="254"/>
      <c r="F69" s="254"/>
      <c r="G69" s="254"/>
      <c r="H69" s="157"/>
      <c r="I69" s="157"/>
      <c r="J69" s="157"/>
      <c r="K69" s="157"/>
      <c r="L69" s="157"/>
      <c r="M69" s="157"/>
      <c r="N69" s="156"/>
      <c r="O69" s="156"/>
      <c r="P69" s="156"/>
      <c r="Q69" s="156"/>
      <c r="R69" s="157"/>
      <c r="S69" s="157"/>
      <c r="T69" s="157"/>
      <c r="U69" s="157"/>
      <c r="V69" s="157"/>
      <c r="W69" s="157"/>
      <c r="X69" s="157"/>
      <c r="Y69" s="147"/>
      <c r="Z69" s="147"/>
      <c r="AA69" s="147"/>
      <c r="AB69" s="147"/>
      <c r="AC69" s="147"/>
      <c r="AD69" s="147"/>
      <c r="AE69" s="147"/>
      <c r="AF69" s="147"/>
      <c r="AG69" s="147" t="s">
        <v>250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ht="22.5" outlineLevel="1" x14ac:dyDescent="0.2">
      <c r="A70" s="170">
        <v>20</v>
      </c>
      <c r="B70" s="171" t="s">
        <v>305</v>
      </c>
      <c r="C70" s="180" t="s">
        <v>306</v>
      </c>
      <c r="D70" s="172" t="s">
        <v>248</v>
      </c>
      <c r="E70" s="173">
        <v>26</v>
      </c>
      <c r="F70" s="174"/>
      <c r="G70" s="175">
        <f>ROUND(E70*F70,2)</f>
        <v>0</v>
      </c>
      <c r="H70" s="174"/>
      <c r="I70" s="175">
        <f>ROUND(E70*H70,2)</f>
        <v>0</v>
      </c>
      <c r="J70" s="174"/>
      <c r="K70" s="175">
        <f>ROUND(E70*J70,2)</f>
        <v>0</v>
      </c>
      <c r="L70" s="175">
        <v>21</v>
      </c>
      <c r="M70" s="175">
        <f>G70*(1+L70/100)</f>
        <v>0</v>
      </c>
      <c r="N70" s="173">
        <v>0.185</v>
      </c>
      <c r="O70" s="173">
        <f>ROUND(E70*N70,2)</f>
        <v>4.8099999999999996</v>
      </c>
      <c r="P70" s="173">
        <v>0</v>
      </c>
      <c r="Q70" s="173">
        <f>ROUND(E70*P70,2)</f>
        <v>0</v>
      </c>
      <c r="R70" s="175" t="s">
        <v>237</v>
      </c>
      <c r="S70" s="175" t="s">
        <v>135</v>
      </c>
      <c r="T70" s="176" t="s">
        <v>135</v>
      </c>
      <c r="U70" s="157">
        <v>0.33704000000000001</v>
      </c>
      <c r="V70" s="157">
        <f>ROUND(E70*U70,2)</f>
        <v>8.76</v>
      </c>
      <c r="W70" s="157"/>
      <c r="X70" s="157" t="s">
        <v>136</v>
      </c>
      <c r="Y70" s="147"/>
      <c r="Z70" s="147"/>
      <c r="AA70" s="147"/>
      <c r="AB70" s="147"/>
      <c r="AC70" s="147"/>
      <c r="AD70" s="147"/>
      <c r="AE70" s="147"/>
      <c r="AF70" s="147"/>
      <c r="AG70" s="147" t="s">
        <v>137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1" x14ac:dyDescent="0.2">
      <c r="A71" s="154"/>
      <c r="B71" s="155"/>
      <c r="C71" s="253" t="s">
        <v>307</v>
      </c>
      <c r="D71" s="254"/>
      <c r="E71" s="254"/>
      <c r="F71" s="254"/>
      <c r="G71" s="254"/>
      <c r="H71" s="157"/>
      <c r="I71" s="157"/>
      <c r="J71" s="157"/>
      <c r="K71" s="157"/>
      <c r="L71" s="157"/>
      <c r="M71" s="157"/>
      <c r="N71" s="156"/>
      <c r="O71" s="156"/>
      <c r="P71" s="156"/>
      <c r="Q71" s="156"/>
      <c r="R71" s="157"/>
      <c r="S71" s="157"/>
      <c r="T71" s="157"/>
      <c r="U71" s="157"/>
      <c r="V71" s="157"/>
      <c r="W71" s="157"/>
      <c r="X71" s="157"/>
      <c r="Y71" s="147"/>
      <c r="Z71" s="147"/>
      <c r="AA71" s="147"/>
      <c r="AB71" s="147"/>
      <c r="AC71" s="147"/>
      <c r="AD71" s="147"/>
      <c r="AE71" s="147"/>
      <c r="AF71" s="147"/>
      <c r="AG71" s="147" t="s">
        <v>250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1" x14ac:dyDescent="0.2">
      <c r="A72" s="154"/>
      <c r="B72" s="155"/>
      <c r="C72" s="244" t="s">
        <v>308</v>
      </c>
      <c r="D72" s="245"/>
      <c r="E72" s="245"/>
      <c r="F72" s="245"/>
      <c r="G72" s="245"/>
      <c r="H72" s="157"/>
      <c r="I72" s="157"/>
      <c r="J72" s="157"/>
      <c r="K72" s="157"/>
      <c r="L72" s="157"/>
      <c r="M72" s="157"/>
      <c r="N72" s="156"/>
      <c r="O72" s="156"/>
      <c r="P72" s="156"/>
      <c r="Q72" s="156"/>
      <c r="R72" s="157"/>
      <c r="S72" s="157"/>
      <c r="T72" s="157"/>
      <c r="U72" s="157"/>
      <c r="V72" s="157"/>
      <c r="W72" s="157"/>
      <c r="X72" s="157"/>
      <c r="Y72" s="147"/>
      <c r="Z72" s="147"/>
      <c r="AA72" s="147"/>
      <c r="AB72" s="147"/>
      <c r="AC72" s="147"/>
      <c r="AD72" s="147"/>
      <c r="AE72" s="147"/>
      <c r="AF72" s="147"/>
      <c r="AG72" s="147" t="s">
        <v>139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1" x14ac:dyDescent="0.2">
      <c r="A73" s="170">
        <v>21</v>
      </c>
      <c r="B73" s="171" t="s">
        <v>309</v>
      </c>
      <c r="C73" s="180" t="s">
        <v>310</v>
      </c>
      <c r="D73" s="172" t="s">
        <v>248</v>
      </c>
      <c r="E73" s="173">
        <v>26</v>
      </c>
      <c r="F73" s="174"/>
      <c r="G73" s="175">
        <f>ROUND(E73*F73,2)</f>
        <v>0</v>
      </c>
      <c r="H73" s="174"/>
      <c r="I73" s="175">
        <f>ROUND(E73*H73,2)</f>
        <v>0</v>
      </c>
      <c r="J73" s="174"/>
      <c r="K73" s="175">
        <f>ROUND(E73*J73,2)</f>
        <v>0</v>
      </c>
      <c r="L73" s="175">
        <v>21</v>
      </c>
      <c r="M73" s="175">
        <f>G73*(1+L73/100)</f>
        <v>0</v>
      </c>
      <c r="N73" s="173">
        <v>0</v>
      </c>
      <c r="O73" s="173">
        <f>ROUND(E73*N73,2)</f>
        <v>0</v>
      </c>
      <c r="P73" s="173">
        <v>0</v>
      </c>
      <c r="Q73" s="173">
        <f>ROUND(E73*P73,2)</f>
        <v>0</v>
      </c>
      <c r="R73" s="175" t="s">
        <v>237</v>
      </c>
      <c r="S73" s="175" t="s">
        <v>135</v>
      </c>
      <c r="T73" s="176" t="s">
        <v>135</v>
      </c>
      <c r="U73" s="157">
        <v>3.6999999999999998E-2</v>
      </c>
      <c r="V73" s="157">
        <f>ROUND(E73*U73,2)</f>
        <v>0.96</v>
      </c>
      <c r="W73" s="157"/>
      <c r="X73" s="157" t="s">
        <v>136</v>
      </c>
      <c r="Y73" s="147"/>
      <c r="Z73" s="147"/>
      <c r="AA73" s="147"/>
      <c r="AB73" s="147"/>
      <c r="AC73" s="147"/>
      <c r="AD73" s="147"/>
      <c r="AE73" s="147"/>
      <c r="AF73" s="147"/>
      <c r="AG73" s="147" t="s">
        <v>137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1" x14ac:dyDescent="0.2">
      <c r="A74" s="154"/>
      <c r="B74" s="155"/>
      <c r="C74" s="253" t="s">
        <v>311</v>
      </c>
      <c r="D74" s="254"/>
      <c r="E74" s="254"/>
      <c r="F74" s="254"/>
      <c r="G74" s="254"/>
      <c r="H74" s="157"/>
      <c r="I74" s="157"/>
      <c r="J74" s="157"/>
      <c r="K74" s="157"/>
      <c r="L74" s="157"/>
      <c r="M74" s="157"/>
      <c r="N74" s="156"/>
      <c r="O74" s="156"/>
      <c r="P74" s="156"/>
      <c r="Q74" s="156"/>
      <c r="R74" s="157"/>
      <c r="S74" s="157"/>
      <c r="T74" s="157"/>
      <c r="U74" s="157"/>
      <c r="V74" s="157"/>
      <c r="W74" s="157"/>
      <c r="X74" s="157"/>
      <c r="Y74" s="147"/>
      <c r="Z74" s="147"/>
      <c r="AA74" s="147"/>
      <c r="AB74" s="147"/>
      <c r="AC74" s="147"/>
      <c r="AD74" s="147"/>
      <c r="AE74" s="147"/>
      <c r="AF74" s="147"/>
      <c r="AG74" s="147" t="s">
        <v>250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x14ac:dyDescent="0.2">
      <c r="A75" s="164" t="s">
        <v>129</v>
      </c>
      <c r="B75" s="165" t="s">
        <v>85</v>
      </c>
      <c r="C75" s="179" t="s">
        <v>86</v>
      </c>
      <c r="D75" s="166"/>
      <c r="E75" s="167"/>
      <c r="F75" s="168"/>
      <c r="G75" s="168">
        <f>SUMIF(AG76:AG80,"&lt;&gt;NOR",G76:G80)</f>
        <v>0</v>
      </c>
      <c r="H75" s="168"/>
      <c r="I75" s="168">
        <f>SUM(I76:I80)</f>
        <v>0</v>
      </c>
      <c r="J75" s="168"/>
      <c r="K75" s="168">
        <f>SUM(K76:K80)</f>
        <v>0</v>
      </c>
      <c r="L75" s="168"/>
      <c r="M75" s="168">
        <f>SUM(M76:M80)</f>
        <v>0</v>
      </c>
      <c r="N75" s="167"/>
      <c r="O75" s="167">
        <f>SUM(O76:O80)</f>
        <v>0</v>
      </c>
      <c r="P75" s="167"/>
      <c r="Q75" s="167">
        <f>SUM(Q76:Q80)</f>
        <v>0</v>
      </c>
      <c r="R75" s="168"/>
      <c r="S75" s="168"/>
      <c r="T75" s="169"/>
      <c r="U75" s="163"/>
      <c r="V75" s="163">
        <f>SUM(V76:V80)</f>
        <v>0</v>
      </c>
      <c r="W75" s="163"/>
      <c r="X75" s="163"/>
      <c r="AG75" t="s">
        <v>130</v>
      </c>
    </row>
    <row r="76" spans="1:60" outlineLevel="1" x14ac:dyDescent="0.2">
      <c r="A76" s="170">
        <v>22</v>
      </c>
      <c r="B76" s="171" t="s">
        <v>312</v>
      </c>
      <c r="C76" s="180" t="s">
        <v>313</v>
      </c>
      <c r="D76" s="172" t="s">
        <v>278</v>
      </c>
      <c r="E76" s="173">
        <v>147.66544999999999</v>
      </c>
      <c r="F76" s="174"/>
      <c r="G76" s="175">
        <f>ROUND(E76*F76,2)</f>
        <v>0</v>
      </c>
      <c r="H76" s="174"/>
      <c r="I76" s="175">
        <f>ROUND(E76*H76,2)</f>
        <v>0</v>
      </c>
      <c r="J76" s="174"/>
      <c r="K76" s="175">
        <f>ROUND(E76*J76,2)</f>
        <v>0</v>
      </c>
      <c r="L76" s="175">
        <v>21</v>
      </c>
      <c r="M76" s="175">
        <f>G76*(1+L76/100)</f>
        <v>0</v>
      </c>
      <c r="N76" s="173">
        <v>0</v>
      </c>
      <c r="O76" s="173">
        <f>ROUND(E76*N76,2)</f>
        <v>0</v>
      </c>
      <c r="P76" s="173">
        <v>0</v>
      </c>
      <c r="Q76" s="173">
        <f>ROUND(E76*P76,2)</f>
        <v>0</v>
      </c>
      <c r="R76" s="175" t="s">
        <v>314</v>
      </c>
      <c r="S76" s="175" t="s">
        <v>135</v>
      </c>
      <c r="T76" s="176" t="s">
        <v>161</v>
      </c>
      <c r="U76" s="157">
        <v>0</v>
      </c>
      <c r="V76" s="157">
        <f>ROUND(E76*U76,2)</f>
        <v>0</v>
      </c>
      <c r="W76" s="157"/>
      <c r="X76" s="157" t="s">
        <v>136</v>
      </c>
      <c r="Y76" s="147"/>
      <c r="Z76" s="147"/>
      <c r="AA76" s="147"/>
      <c r="AB76" s="147"/>
      <c r="AC76" s="147"/>
      <c r="AD76" s="147"/>
      <c r="AE76" s="147"/>
      <c r="AF76" s="147"/>
      <c r="AG76" s="147" t="s">
        <v>137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1" x14ac:dyDescent="0.2">
      <c r="A77" s="154"/>
      <c r="B77" s="155"/>
      <c r="C77" s="242" t="s">
        <v>315</v>
      </c>
      <c r="D77" s="243"/>
      <c r="E77" s="243"/>
      <c r="F77" s="243"/>
      <c r="G77" s="243"/>
      <c r="H77" s="157"/>
      <c r="I77" s="157"/>
      <c r="J77" s="157"/>
      <c r="K77" s="157"/>
      <c r="L77" s="157"/>
      <c r="M77" s="157"/>
      <c r="N77" s="156"/>
      <c r="O77" s="156"/>
      <c r="P77" s="156"/>
      <c r="Q77" s="156"/>
      <c r="R77" s="157"/>
      <c r="S77" s="157"/>
      <c r="T77" s="157"/>
      <c r="U77" s="157"/>
      <c r="V77" s="157"/>
      <c r="W77" s="157"/>
      <c r="X77" s="157"/>
      <c r="Y77" s="147"/>
      <c r="Z77" s="147"/>
      <c r="AA77" s="147"/>
      <c r="AB77" s="147"/>
      <c r="AC77" s="147"/>
      <c r="AD77" s="147"/>
      <c r="AE77" s="147"/>
      <c r="AF77" s="147"/>
      <c r="AG77" s="147" t="s">
        <v>139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1" x14ac:dyDescent="0.2">
      <c r="A78" s="154"/>
      <c r="B78" s="155"/>
      <c r="C78" s="181" t="s">
        <v>316</v>
      </c>
      <c r="D78" s="161"/>
      <c r="E78" s="162">
        <v>69.305629999999994</v>
      </c>
      <c r="F78" s="157"/>
      <c r="G78" s="157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47"/>
      <c r="Z78" s="147"/>
      <c r="AA78" s="147"/>
      <c r="AB78" s="147"/>
      <c r="AC78" s="147"/>
      <c r="AD78" s="147"/>
      <c r="AE78" s="147"/>
      <c r="AF78" s="147"/>
      <c r="AG78" s="147" t="s">
        <v>141</v>
      </c>
      <c r="AH78" s="147">
        <v>0</v>
      </c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1" x14ac:dyDescent="0.2">
      <c r="A79" s="154"/>
      <c r="B79" s="155"/>
      <c r="C79" s="181" t="s">
        <v>317</v>
      </c>
      <c r="D79" s="161"/>
      <c r="E79" s="162">
        <v>6.2160000000000002</v>
      </c>
      <c r="F79" s="157"/>
      <c r="G79" s="157"/>
      <c r="H79" s="157"/>
      <c r="I79" s="157"/>
      <c r="J79" s="157"/>
      <c r="K79" s="157"/>
      <c r="L79" s="157"/>
      <c r="M79" s="157"/>
      <c r="N79" s="156"/>
      <c r="O79" s="156"/>
      <c r="P79" s="156"/>
      <c r="Q79" s="156"/>
      <c r="R79" s="157"/>
      <c r="S79" s="157"/>
      <c r="T79" s="157"/>
      <c r="U79" s="157"/>
      <c r="V79" s="157"/>
      <c r="W79" s="157"/>
      <c r="X79" s="157"/>
      <c r="Y79" s="147"/>
      <c r="Z79" s="147"/>
      <c r="AA79" s="147"/>
      <c r="AB79" s="147"/>
      <c r="AC79" s="147"/>
      <c r="AD79" s="147"/>
      <c r="AE79" s="147"/>
      <c r="AF79" s="147"/>
      <c r="AG79" s="147" t="s">
        <v>141</v>
      </c>
      <c r="AH79" s="147">
        <v>0</v>
      </c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1" x14ac:dyDescent="0.2">
      <c r="A80" s="154"/>
      <c r="B80" s="155"/>
      <c r="C80" s="181" t="s">
        <v>318</v>
      </c>
      <c r="D80" s="161"/>
      <c r="E80" s="162">
        <v>72.143820000000005</v>
      </c>
      <c r="F80" s="157"/>
      <c r="G80" s="157"/>
      <c r="H80" s="157"/>
      <c r="I80" s="157"/>
      <c r="J80" s="157"/>
      <c r="K80" s="157"/>
      <c r="L80" s="157"/>
      <c r="M80" s="157"/>
      <c r="N80" s="156"/>
      <c r="O80" s="156"/>
      <c r="P80" s="156"/>
      <c r="Q80" s="156"/>
      <c r="R80" s="157"/>
      <c r="S80" s="157"/>
      <c r="T80" s="157"/>
      <c r="U80" s="157"/>
      <c r="V80" s="157"/>
      <c r="W80" s="157"/>
      <c r="X80" s="157"/>
      <c r="Y80" s="147"/>
      <c r="Z80" s="147"/>
      <c r="AA80" s="147"/>
      <c r="AB80" s="147"/>
      <c r="AC80" s="147"/>
      <c r="AD80" s="147"/>
      <c r="AE80" s="147"/>
      <c r="AF80" s="147"/>
      <c r="AG80" s="147" t="s">
        <v>141</v>
      </c>
      <c r="AH80" s="147">
        <v>0</v>
      </c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x14ac:dyDescent="0.2">
      <c r="A81" s="164" t="s">
        <v>129</v>
      </c>
      <c r="B81" s="165" t="s">
        <v>99</v>
      </c>
      <c r="C81" s="179" t="s">
        <v>86</v>
      </c>
      <c r="D81" s="166"/>
      <c r="E81" s="167"/>
      <c r="F81" s="168"/>
      <c r="G81" s="168">
        <f>SUMIF(AG82:AG105,"&lt;&gt;NOR",G82:G105)</f>
        <v>0</v>
      </c>
      <c r="H81" s="168"/>
      <c r="I81" s="168">
        <f>SUM(I82:I105)</f>
        <v>0</v>
      </c>
      <c r="J81" s="168"/>
      <c r="K81" s="168">
        <f>SUM(K82:K105)</f>
        <v>0</v>
      </c>
      <c r="L81" s="168"/>
      <c r="M81" s="168">
        <f>SUM(M82:M105)</f>
        <v>0</v>
      </c>
      <c r="N81" s="167"/>
      <c r="O81" s="167">
        <f>SUM(O82:O105)</f>
        <v>0</v>
      </c>
      <c r="P81" s="167"/>
      <c r="Q81" s="167">
        <f>SUM(Q82:Q105)</f>
        <v>0</v>
      </c>
      <c r="R81" s="168"/>
      <c r="S81" s="168"/>
      <c r="T81" s="169"/>
      <c r="U81" s="163"/>
      <c r="V81" s="163">
        <f>SUM(V82:V105)</f>
        <v>56.819999999999993</v>
      </c>
      <c r="W81" s="163"/>
      <c r="X81" s="163"/>
      <c r="AG81" t="s">
        <v>130</v>
      </c>
    </row>
    <row r="82" spans="1:60" outlineLevel="1" x14ac:dyDescent="0.2">
      <c r="A82" s="170">
        <v>23</v>
      </c>
      <c r="B82" s="171" t="s">
        <v>319</v>
      </c>
      <c r="C82" s="180" t="s">
        <v>320</v>
      </c>
      <c r="D82" s="172" t="s">
        <v>278</v>
      </c>
      <c r="E82" s="173">
        <v>40.431100000000001</v>
      </c>
      <c r="F82" s="174"/>
      <c r="G82" s="175">
        <f>ROUND(E82*F82,2)</f>
        <v>0</v>
      </c>
      <c r="H82" s="174"/>
      <c r="I82" s="175">
        <f>ROUND(E82*H82,2)</f>
        <v>0</v>
      </c>
      <c r="J82" s="174"/>
      <c r="K82" s="175">
        <f>ROUND(E82*J82,2)</f>
        <v>0</v>
      </c>
      <c r="L82" s="175">
        <v>21</v>
      </c>
      <c r="M82" s="175">
        <f>G82*(1+L82/100)</f>
        <v>0</v>
      </c>
      <c r="N82" s="173">
        <v>0</v>
      </c>
      <c r="O82" s="173">
        <f>ROUND(E82*N82,2)</f>
        <v>0</v>
      </c>
      <c r="P82" s="173">
        <v>0</v>
      </c>
      <c r="Q82" s="173">
        <f>ROUND(E82*P82,2)</f>
        <v>0</v>
      </c>
      <c r="R82" s="175" t="s">
        <v>314</v>
      </c>
      <c r="S82" s="175" t="s">
        <v>135</v>
      </c>
      <c r="T82" s="176" t="s">
        <v>135</v>
      </c>
      <c r="U82" s="157">
        <v>0.49</v>
      </c>
      <c r="V82" s="157">
        <f>ROUND(E82*U82,2)</f>
        <v>19.809999999999999</v>
      </c>
      <c r="W82" s="157"/>
      <c r="X82" s="157" t="s">
        <v>136</v>
      </c>
      <c r="Y82" s="147"/>
      <c r="Z82" s="147"/>
      <c r="AA82" s="147"/>
      <c r="AB82" s="147"/>
      <c r="AC82" s="147"/>
      <c r="AD82" s="147"/>
      <c r="AE82" s="147"/>
      <c r="AF82" s="147"/>
      <c r="AG82" s="147" t="s">
        <v>137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1" x14ac:dyDescent="0.2">
      <c r="A83" s="154"/>
      <c r="B83" s="155"/>
      <c r="C83" s="242" t="s">
        <v>321</v>
      </c>
      <c r="D83" s="243"/>
      <c r="E83" s="243"/>
      <c r="F83" s="243"/>
      <c r="G83" s="243"/>
      <c r="H83" s="157"/>
      <c r="I83" s="157"/>
      <c r="J83" s="157"/>
      <c r="K83" s="157"/>
      <c r="L83" s="157"/>
      <c r="M83" s="157"/>
      <c r="N83" s="156"/>
      <c r="O83" s="156"/>
      <c r="P83" s="156"/>
      <c r="Q83" s="156"/>
      <c r="R83" s="157"/>
      <c r="S83" s="157"/>
      <c r="T83" s="157"/>
      <c r="U83" s="157"/>
      <c r="V83" s="157"/>
      <c r="W83" s="157"/>
      <c r="X83" s="157"/>
      <c r="Y83" s="147"/>
      <c r="Z83" s="147"/>
      <c r="AA83" s="147"/>
      <c r="AB83" s="147"/>
      <c r="AC83" s="147"/>
      <c r="AD83" s="147"/>
      <c r="AE83" s="147"/>
      <c r="AF83" s="147"/>
      <c r="AG83" s="147" t="s">
        <v>139</v>
      </c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1" x14ac:dyDescent="0.2">
      <c r="A84" s="154"/>
      <c r="B84" s="155"/>
      <c r="C84" s="181" t="s">
        <v>322</v>
      </c>
      <c r="D84" s="161"/>
      <c r="E84" s="162"/>
      <c r="F84" s="157"/>
      <c r="G84" s="157"/>
      <c r="H84" s="157"/>
      <c r="I84" s="157"/>
      <c r="J84" s="157"/>
      <c r="K84" s="157"/>
      <c r="L84" s="157"/>
      <c r="M84" s="157"/>
      <c r="N84" s="156"/>
      <c r="O84" s="156"/>
      <c r="P84" s="156"/>
      <c r="Q84" s="156"/>
      <c r="R84" s="157"/>
      <c r="S84" s="157"/>
      <c r="T84" s="157"/>
      <c r="U84" s="157"/>
      <c r="V84" s="157"/>
      <c r="W84" s="157"/>
      <c r="X84" s="157"/>
      <c r="Y84" s="147"/>
      <c r="Z84" s="147"/>
      <c r="AA84" s="147"/>
      <c r="AB84" s="147"/>
      <c r="AC84" s="147"/>
      <c r="AD84" s="147"/>
      <c r="AE84" s="147"/>
      <c r="AF84" s="147"/>
      <c r="AG84" s="147" t="s">
        <v>141</v>
      </c>
      <c r="AH84" s="147">
        <v>0</v>
      </c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1" x14ac:dyDescent="0.2">
      <c r="A85" s="154"/>
      <c r="B85" s="155"/>
      <c r="C85" s="181" t="s">
        <v>323</v>
      </c>
      <c r="D85" s="161"/>
      <c r="E85" s="162">
        <v>17.232749999999999</v>
      </c>
      <c r="F85" s="157"/>
      <c r="G85" s="157"/>
      <c r="H85" s="157"/>
      <c r="I85" s="157"/>
      <c r="J85" s="157"/>
      <c r="K85" s="157"/>
      <c r="L85" s="157"/>
      <c r="M85" s="157"/>
      <c r="N85" s="156"/>
      <c r="O85" s="156"/>
      <c r="P85" s="156"/>
      <c r="Q85" s="156"/>
      <c r="R85" s="157"/>
      <c r="S85" s="157"/>
      <c r="T85" s="157"/>
      <c r="U85" s="157"/>
      <c r="V85" s="157"/>
      <c r="W85" s="157"/>
      <c r="X85" s="157"/>
      <c r="Y85" s="147"/>
      <c r="Z85" s="147"/>
      <c r="AA85" s="147"/>
      <c r="AB85" s="147"/>
      <c r="AC85" s="147"/>
      <c r="AD85" s="147"/>
      <c r="AE85" s="147"/>
      <c r="AF85" s="147"/>
      <c r="AG85" s="147" t="s">
        <v>141</v>
      </c>
      <c r="AH85" s="147">
        <v>0</v>
      </c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1" x14ac:dyDescent="0.2">
      <c r="A86" s="154"/>
      <c r="B86" s="155"/>
      <c r="C86" s="181" t="s">
        <v>324</v>
      </c>
      <c r="D86" s="161"/>
      <c r="E86" s="162">
        <v>0.77280000000000004</v>
      </c>
      <c r="F86" s="157"/>
      <c r="G86" s="157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47"/>
      <c r="Z86" s="147"/>
      <c r="AA86" s="147"/>
      <c r="AB86" s="147"/>
      <c r="AC86" s="147"/>
      <c r="AD86" s="147"/>
      <c r="AE86" s="147"/>
      <c r="AF86" s="147"/>
      <c r="AG86" s="147" t="s">
        <v>141</v>
      </c>
      <c r="AH86" s="147">
        <v>0</v>
      </c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1" x14ac:dyDescent="0.2">
      <c r="A87" s="154"/>
      <c r="B87" s="155"/>
      <c r="C87" s="181" t="s">
        <v>325</v>
      </c>
      <c r="D87" s="161"/>
      <c r="E87" s="162">
        <v>2.21</v>
      </c>
      <c r="F87" s="157"/>
      <c r="G87" s="157"/>
      <c r="H87" s="157"/>
      <c r="I87" s="157"/>
      <c r="J87" s="157"/>
      <c r="K87" s="157"/>
      <c r="L87" s="157"/>
      <c r="M87" s="157"/>
      <c r="N87" s="156"/>
      <c r="O87" s="156"/>
      <c r="P87" s="156"/>
      <c r="Q87" s="156"/>
      <c r="R87" s="157"/>
      <c r="S87" s="157"/>
      <c r="T87" s="157"/>
      <c r="U87" s="157"/>
      <c r="V87" s="157"/>
      <c r="W87" s="157"/>
      <c r="X87" s="157"/>
      <c r="Y87" s="147"/>
      <c r="Z87" s="147"/>
      <c r="AA87" s="147"/>
      <c r="AB87" s="147"/>
      <c r="AC87" s="147"/>
      <c r="AD87" s="147"/>
      <c r="AE87" s="147"/>
      <c r="AF87" s="147"/>
      <c r="AG87" s="147" t="s">
        <v>141</v>
      </c>
      <c r="AH87" s="147">
        <v>0</v>
      </c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1" x14ac:dyDescent="0.2">
      <c r="A88" s="154"/>
      <c r="B88" s="155"/>
      <c r="C88" s="181" t="s">
        <v>326</v>
      </c>
      <c r="D88" s="161"/>
      <c r="E88" s="162"/>
      <c r="F88" s="157"/>
      <c r="G88" s="157"/>
      <c r="H88" s="157"/>
      <c r="I88" s="157"/>
      <c r="J88" s="157"/>
      <c r="K88" s="157"/>
      <c r="L88" s="157"/>
      <c r="M88" s="157"/>
      <c r="N88" s="156"/>
      <c r="O88" s="156"/>
      <c r="P88" s="156"/>
      <c r="Q88" s="156"/>
      <c r="R88" s="157"/>
      <c r="S88" s="157"/>
      <c r="T88" s="157"/>
      <c r="U88" s="157"/>
      <c r="V88" s="157"/>
      <c r="W88" s="157"/>
      <c r="X88" s="157"/>
      <c r="Y88" s="147"/>
      <c r="Z88" s="147"/>
      <c r="AA88" s="147"/>
      <c r="AB88" s="147"/>
      <c r="AC88" s="147"/>
      <c r="AD88" s="147"/>
      <c r="AE88" s="147"/>
      <c r="AF88" s="147"/>
      <c r="AG88" s="147" t="s">
        <v>141</v>
      </c>
      <c r="AH88" s="147">
        <v>0</v>
      </c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1" x14ac:dyDescent="0.2">
      <c r="A89" s="154"/>
      <c r="B89" s="155"/>
      <c r="C89" s="181" t="s">
        <v>323</v>
      </c>
      <c r="D89" s="161"/>
      <c r="E89" s="162">
        <v>17.232749999999999</v>
      </c>
      <c r="F89" s="157"/>
      <c r="G89" s="157"/>
      <c r="H89" s="157"/>
      <c r="I89" s="157"/>
      <c r="J89" s="157"/>
      <c r="K89" s="157"/>
      <c r="L89" s="157"/>
      <c r="M89" s="157"/>
      <c r="N89" s="156"/>
      <c r="O89" s="156"/>
      <c r="P89" s="156"/>
      <c r="Q89" s="156"/>
      <c r="R89" s="157"/>
      <c r="S89" s="157"/>
      <c r="T89" s="157"/>
      <c r="U89" s="157"/>
      <c r="V89" s="157"/>
      <c r="W89" s="157"/>
      <c r="X89" s="157"/>
      <c r="Y89" s="147"/>
      <c r="Z89" s="147"/>
      <c r="AA89" s="147"/>
      <c r="AB89" s="147"/>
      <c r="AC89" s="147"/>
      <c r="AD89" s="147"/>
      <c r="AE89" s="147"/>
      <c r="AF89" s="147"/>
      <c r="AG89" s="147" t="s">
        <v>141</v>
      </c>
      <c r="AH89" s="147">
        <v>0</v>
      </c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1" x14ac:dyDescent="0.2">
      <c r="A90" s="154"/>
      <c r="B90" s="155"/>
      <c r="C90" s="181" t="s">
        <v>324</v>
      </c>
      <c r="D90" s="161"/>
      <c r="E90" s="162">
        <v>0.77280000000000004</v>
      </c>
      <c r="F90" s="157"/>
      <c r="G90" s="157"/>
      <c r="H90" s="157"/>
      <c r="I90" s="157"/>
      <c r="J90" s="157"/>
      <c r="K90" s="157"/>
      <c r="L90" s="157"/>
      <c r="M90" s="157"/>
      <c r="N90" s="156"/>
      <c r="O90" s="156"/>
      <c r="P90" s="156"/>
      <c r="Q90" s="156"/>
      <c r="R90" s="157"/>
      <c r="S90" s="157"/>
      <c r="T90" s="157"/>
      <c r="U90" s="157"/>
      <c r="V90" s="157"/>
      <c r="W90" s="157"/>
      <c r="X90" s="157"/>
      <c r="Y90" s="147"/>
      <c r="Z90" s="147"/>
      <c r="AA90" s="147"/>
      <c r="AB90" s="147"/>
      <c r="AC90" s="147"/>
      <c r="AD90" s="147"/>
      <c r="AE90" s="147"/>
      <c r="AF90" s="147"/>
      <c r="AG90" s="147" t="s">
        <v>141</v>
      </c>
      <c r="AH90" s="147">
        <v>0</v>
      </c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1" x14ac:dyDescent="0.2">
      <c r="A91" s="154"/>
      <c r="B91" s="155"/>
      <c r="C91" s="181" t="s">
        <v>325</v>
      </c>
      <c r="D91" s="161"/>
      <c r="E91" s="162">
        <v>2.21</v>
      </c>
      <c r="F91" s="157"/>
      <c r="G91" s="157"/>
      <c r="H91" s="157"/>
      <c r="I91" s="157"/>
      <c r="J91" s="157"/>
      <c r="K91" s="157"/>
      <c r="L91" s="157"/>
      <c r="M91" s="157"/>
      <c r="N91" s="156"/>
      <c r="O91" s="156"/>
      <c r="P91" s="156"/>
      <c r="Q91" s="156"/>
      <c r="R91" s="157"/>
      <c r="S91" s="157"/>
      <c r="T91" s="157"/>
      <c r="U91" s="157"/>
      <c r="V91" s="157"/>
      <c r="W91" s="157"/>
      <c r="X91" s="157"/>
      <c r="Y91" s="147"/>
      <c r="Z91" s="147"/>
      <c r="AA91" s="147"/>
      <c r="AB91" s="147"/>
      <c r="AC91" s="147"/>
      <c r="AD91" s="147"/>
      <c r="AE91" s="147"/>
      <c r="AF91" s="147"/>
      <c r="AG91" s="147" t="s">
        <v>141</v>
      </c>
      <c r="AH91" s="147">
        <v>0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1" x14ac:dyDescent="0.2">
      <c r="A92" s="170">
        <v>24</v>
      </c>
      <c r="B92" s="171" t="s">
        <v>327</v>
      </c>
      <c r="C92" s="180" t="s">
        <v>320</v>
      </c>
      <c r="D92" s="172" t="s">
        <v>278</v>
      </c>
      <c r="E92" s="173">
        <v>75.521630000000002</v>
      </c>
      <c r="F92" s="174"/>
      <c r="G92" s="175">
        <f>ROUND(E92*F92,2)</f>
        <v>0</v>
      </c>
      <c r="H92" s="174"/>
      <c r="I92" s="175">
        <f>ROUND(E92*H92,2)</f>
        <v>0</v>
      </c>
      <c r="J92" s="174"/>
      <c r="K92" s="175">
        <f>ROUND(E92*J92,2)</f>
        <v>0</v>
      </c>
      <c r="L92" s="175">
        <v>21</v>
      </c>
      <c r="M92" s="175">
        <f>G92*(1+L92/100)</f>
        <v>0</v>
      </c>
      <c r="N92" s="173">
        <v>0</v>
      </c>
      <c r="O92" s="173">
        <f>ROUND(E92*N92,2)</f>
        <v>0</v>
      </c>
      <c r="P92" s="173">
        <v>0</v>
      </c>
      <c r="Q92" s="173">
        <f>ROUND(E92*P92,2)</f>
        <v>0</v>
      </c>
      <c r="R92" s="175" t="s">
        <v>314</v>
      </c>
      <c r="S92" s="175" t="s">
        <v>135</v>
      </c>
      <c r="T92" s="176" t="s">
        <v>135</v>
      </c>
      <c r="U92" s="157">
        <v>0.49</v>
      </c>
      <c r="V92" s="157">
        <f>ROUND(E92*U92,2)</f>
        <v>37.01</v>
      </c>
      <c r="W92" s="157"/>
      <c r="X92" s="157" t="s">
        <v>136</v>
      </c>
      <c r="Y92" s="147"/>
      <c r="Z92" s="147"/>
      <c r="AA92" s="147"/>
      <c r="AB92" s="147"/>
      <c r="AC92" s="147"/>
      <c r="AD92" s="147"/>
      <c r="AE92" s="147"/>
      <c r="AF92" s="147"/>
      <c r="AG92" s="147" t="s">
        <v>137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1" x14ac:dyDescent="0.2">
      <c r="A93" s="154"/>
      <c r="B93" s="155"/>
      <c r="C93" s="242" t="s">
        <v>328</v>
      </c>
      <c r="D93" s="243"/>
      <c r="E93" s="243"/>
      <c r="F93" s="243"/>
      <c r="G93" s="243"/>
      <c r="H93" s="157"/>
      <c r="I93" s="157"/>
      <c r="J93" s="157"/>
      <c r="K93" s="157"/>
      <c r="L93" s="157"/>
      <c r="M93" s="157"/>
      <c r="N93" s="156"/>
      <c r="O93" s="156"/>
      <c r="P93" s="156"/>
      <c r="Q93" s="156"/>
      <c r="R93" s="157"/>
      <c r="S93" s="157"/>
      <c r="T93" s="157"/>
      <c r="U93" s="157"/>
      <c r="V93" s="157"/>
      <c r="W93" s="157"/>
      <c r="X93" s="157"/>
      <c r="Y93" s="147"/>
      <c r="Z93" s="147"/>
      <c r="AA93" s="147"/>
      <c r="AB93" s="147"/>
      <c r="AC93" s="147"/>
      <c r="AD93" s="147"/>
      <c r="AE93" s="147"/>
      <c r="AF93" s="147"/>
      <c r="AG93" s="147" t="s">
        <v>139</v>
      </c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1" x14ac:dyDescent="0.2">
      <c r="A94" s="154"/>
      <c r="B94" s="155"/>
      <c r="C94" s="182" t="s">
        <v>178</v>
      </c>
      <c r="D94" s="158"/>
      <c r="E94" s="159"/>
      <c r="F94" s="160"/>
      <c r="G94" s="160"/>
      <c r="H94" s="157"/>
      <c r="I94" s="157"/>
      <c r="J94" s="157"/>
      <c r="K94" s="157"/>
      <c r="L94" s="157"/>
      <c r="M94" s="157"/>
      <c r="N94" s="156"/>
      <c r="O94" s="156"/>
      <c r="P94" s="156"/>
      <c r="Q94" s="156"/>
      <c r="R94" s="157"/>
      <c r="S94" s="157"/>
      <c r="T94" s="157"/>
      <c r="U94" s="157"/>
      <c r="V94" s="157"/>
      <c r="W94" s="157"/>
      <c r="X94" s="157"/>
      <c r="Y94" s="147"/>
      <c r="Z94" s="147"/>
      <c r="AA94" s="147"/>
      <c r="AB94" s="147"/>
      <c r="AC94" s="147"/>
      <c r="AD94" s="147"/>
      <c r="AE94" s="147"/>
      <c r="AF94" s="147"/>
      <c r="AG94" s="147" t="s">
        <v>139</v>
      </c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1" x14ac:dyDescent="0.2">
      <c r="A95" s="154"/>
      <c r="B95" s="155"/>
      <c r="C95" s="244" t="s">
        <v>329</v>
      </c>
      <c r="D95" s="245"/>
      <c r="E95" s="245"/>
      <c r="F95" s="245"/>
      <c r="G95" s="245"/>
      <c r="H95" s="157"/>
      <c r="I95" s="157"/>
      <c r="J95" s="157"/>
      <c r="K95" s="157"/>
      <c r="L95" s="157"/>
      <c r="M95" s="157"/>
      <c r="N95" s="156"/>
      <c r="O95" s="156"/>
      <c r="P95" s="156"/>
      <c r="Q95" s="156"/>
      <c r="R95" s="157"/>
      <c r="S95" s="157"/>
      <c r="T95" s="157"/>
      <c r="U95" s="157"/>
      <c r="V95" s="157"/>
      <c r="W95" s="157"/>
      <c r="X95" s="157"/>
      <c r="Y95" s="147"/>
      <c r="Z95" s="147"/>
      <c r="AA95" s="147"/>
      <c r="AB95" s="147"/>
      <c r="AC95" s="147"/>
      <c r="AD95" s="147"/>
      <c r="AE95" s="147"/>
      <c r="AF95" s="147"/>
      <c r="AG95" s="147" t="s">
        <v>139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1" x14ac:dyDescent="0.2">
      <c r="A96" s="154"/>
      <c r="B96" s="155"/>
      <c r="C96" s="181" t="s">
        <v>316</v>
      </c>
      <c r="D96" s="161"/>
      <c r="E96" s="162">
        <v>69.305629999999994</v>
      </c>
      <c r="F96" s="157"/>
      <c r="G96" s="157"/>
      <c r="H96" s="157"/>
      <c r="I96" s="157"/>
      <c r="J96" s="157"/>
      <c r="K96" s="157"/>
      <c r="L96" s="157"/>
      <c r="M96" s="157"/>
      <c r="N96" s="156"/>
      <c r="O96" s="156"/>
      <c r="P96" s="156"/>
      <c r="Q96" s="156"/>
      <c r="R96" s="157"/>
      <c r="S96" s="157"/>
      <c r="T96" s="157"/>
      <c r="U96" s="157"/>
      <c r="V96" s="157"/>
      <c r="W96" s="157"/>
      <c r="X96" s="157"/>
      <c r="Y96" s="147"/>
      <c r="Z96" s="147"/>
      <c r="AA96" s="147"/>
      <c r="AB96" s="147"/>
      <c r="AC96" s="147"/>
      <c r="AD96" s="147"/>
      <c r="AE96" s="147"/>
      <c r="AF96" s="147"/>
      <c r="AG96" s="147" t="s">
        <v>141</v>
      </c>
      <c r="AH96" s="147">
        <v>0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1" x14ac:dyDescent="0.2">
      <c r="A97" s="154"/>
      <c r="B97" s="155"/>
      <c r="C97" s="181" t="s">
        <v>317</v>
      </c>
      <c r="D97" s="161"/>
      <c r="E97" s="162">
        <v>6.2160000000000002</v>
      </c>
      <c r="F97" s="157"/>
      <c r="G97" s="157"/>
      <c r="H97" s="157"/>
      <c r="I97" s="157"/>
      <c r="J97" s="157"/>
      <c r="K97" s="157"/>
      <c r="L97" s="157"/>
      <c r="M97" s="157"/>
      <c r="N97" s="156"/>
      <c r="O97" s="156"/>
      <c r="P97" s="156"/>
      <c r="Q97" s="156"/>
      <c r="R97" s="157"/>
      <c r="S97" s="157"/>
      <c r="T97" s="157"/>
      <c r="U97" s="157"/>
      <c r="V97" s="157"/>
      <c r="W97" s="157"/>
      <c r="X97" s="157"/>
      <c r="Y97" s="147"/>
      <c r="Z97" s="147"/>
      <c r="AA97" s="147"/>
      <c r="AB97" s="147"/>
      <c r="AC97" s="147"/>
      <c r="AD97" s="147"/>
      <c r="AE97" s="147"/>
      <c r="AF97" s="147"/>
      <c r="AG97" s="147" t="s">
        <v>141</v>
      </c>
      <c r="AH97" s="147">
        <v>0</v>
      </c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1" x14ac:dyDescent="0.2">
      <c r="A98" s="170">
        <v>25</v>
      </c>
      <c r="B98" s="171" t="s">
        <v>330</v>
      </c>
      <c r="C98" s="180" t="s">
        <v>331</v>
      </c>
      <c r="D98" s="172" t="s">
        <v>278</v>
      </c>
      <c r="E98" s="173">
        <v>604.17304000000001</v>
      </c>
      <c r="F98" s="174"/>
      <c r="G98" s="175">
        <f>ROUND(E98*F98,2)</f>
        <v>0</v>
      </c>
      <c r="H98" s="174"/>
      <c r="I98" s="175">
        <f>ROUND(E98*H98,2)</f>
        <v>0</v>
      </c>
      <c r="J98" s="174"/>
      <c r="K98" s="175">
        <f>ROUND(E98*J98,2)</f>
        <v>0</v>
      </c>
      <c r="L98" s="175">
        <v>21</v>
      </c>
      <c r="M98" s="175">
        <f>G98*(1+L98/100)</f>
        <v>0</v>
      </c>
      <c r="N98" s="173">
        <v>0</v>
      </c>
      <c r="O98" s="173">
        <f>ROUND(E98*N98,2)</f>
        <v>0</v>
      </c>
      <c r="P98" s="173">
        <v>0</v>
      </c>
      <c r="Q98" s="173">
        <f>ROUND(E98*P98,2)</f>
        <v>0</v>
      </c>
      <c r="R98" s="175" t="s">
        <v>314</v>
      </c>
      <c r="S98" s="175" t="s">
        <v>135</v>
      </c>
      <c r="T98" s="176" t="s">
        <v>135</v>
      </c>
      <c r="U98" s="157">
        <v>0</v>
      </c>
      <c r="V98" s="157">
        <f>ROUND(E98*U98,2)</f>
        <v>0</v>
      </c>
      <c r="W98" s="157"/>
      <c r="X98" s="157" t="s">
        <v>136</v>
      </c>
      <c r="Y98" s="147"/>
      <c r="Z98" s="147"/>
      <c r="AA98" s="147"/>
      <c r="AB98" s="147"/>
      <c r="AC98" s="147"/>
      <c r="AD98" s="147"/>
      <c r="AE98" s="147"/>
      <c r="AF98" s="147"/>
      <c r="AG98" s="147" t="s">
        <v>137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1" x14ac:dyDescent="0.2">
      <c r="A99" s="154"/>
      <c r="B99" s="155"/>
      <c r="C99" s="181" t="s">
        <v>332</v>
      </c>
      <c r="D99" s="161"/>
      <c r="E99" s="162">
        <v>604.17304000000001</v>
      </c>
      <c r="F99" s="157"/>
      <c r="G99" s="157"/>
      <c r="H99" s="157"/>
      <c r="I99" s="157"/>
      <c r="J99" s="157"/>
      <c r="K99" s="157"/>
      <c r="L99" s="157"/>
      <c r="M99" s="157"/>
      <c r="N99" s="156"/>
      <c r="O99" s="156"/>
      <c r="P99" s="156"/>
      <c r="Q99" s="156"/>
      <c r="R99" s="157"/>
      <c r="S99" s="157"/>
      <c r="T99" s="157"/>
      <c r="U99" s="157"/>
      <c r="V99" s="157"/>
      <c r="W99" s="157"/>
      <c r="X99" s="157"/>
      <c r="Y99" s="147"/>
      <c r="Z99" s="147"/>
      <c r="AA99" s="147"/>
      <c r="AB99" s="147"/>
      <c r="AC99" s="147"/>
      <c r="AD99" s="147"/>
      <c r="AE99" s="147"/>
      <c r="AF99" s="147"/>
      <c r="AG99" s="147" t="s">
        <v>141</v>
      </c>
      <c r="AH99" s="147">
        <v>0</v>
      </c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1" x14ac:dyDescent="0.2">
      <c r="A100" s="170">
        <v>26</v>
      </c>
      <c r="B100" s="171" t="s">
        <v>330</v>
      </c>
      <c r="C100" s="180" t="s">
        <v>331</v>
      </c>
      <c r="D100" s="172" t="s">
        <v>278</v>
      </c>
      <c r="E100" s="173">
        <v>242.58665999999999</v>
      </c>
      <c r="F100" s="174"/>
      <c r="G100" s="175">
        <f>ROUND(E100*F100,2)</f>
        <v>0</v>
      </c>
      <c r="H100" s="174"/>
      <c r="I100" s="175">
        <f>ROUND(E100*H100,2)</f>
        <v>0</v>
      </c>
      <c r="J100" s="174"/>
      <c r="K100" s="175">
        <f>ROUND(E100*J100,2)</f>
        <v>0</v>
      </c>
      <c r="L100" s="175">
        <v>21</v>
      </c>
      <c r="M100" s="175">
        <f>G100*(1+L100/100)</f>
        <v>0</v>
      </c>
      <c r="N100" s="173">
        <v>0</v>
      </c>
      <c r="O100" s="173">
        <f>ROUND(E100*N100,2)</f>
        <v>0</v>
      </c>
      <c r="P100" s="173">
        <v>0</v>
      </c>
      <c r="Q100" s="173">
        <f>ROUND(E100*P100,2)</f>
        <v>0</v>
      </c>
      <c r="R100" s="175" t="s">
        <v>314</v>
      </c>
      <c r="S100" s="175" t="s">
        <v>135</v>
      </c>
      <c r="T100" s="176" t="s">
        <v>135</v>
      </c>
      <c r="U100" s="157">
        <v>0</v>
      </c>
      <c r="V100" s="157">
        <f>ROUND(E100*U100,2)</f>
        <v>0</v>
      </c>
      <c r="W100" s="157"/>
      <c r="X100" s="157" t="s">
        <v>136</v>
      </c>
      <c r="Y100" s="147"/>
      <c r="Z100" s="147"/>
      <c r="AA100" s="147"/>
      <c r="AB100" s="147"/>
      <c r="AC100" s="147"/>
      <c r="AD100" s="147"/>
      <c r="AE100" s="147"/>
      <c r="AF100" s="147"/>
      <c r="AG100" s="147" t="s">
        <v>137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1" x14ac:dyDescent="0.2">
      <c r="A101" s="154"/>
      <c r="B101" s="155"/>
      <c r="C101" s="242" t="s">
        <v>333</v>
      </c>
      <c r="D101" s="243"/>
      <c r="E101" s="243"/>
      <c r="F101" s="243"/>
      <c r="G101" s="243"/>
      <c r="H101" s="157"/>
      <c r="I101" s="157"/>
      <c r="J101" s="157"/>
      <c r="K101" s="157"/>
      <c r="L101" s="157"/>
      <c r="M101" s="157"/>
      <c r="N101" s="156"/>
      <c r="O101" s="156"/>
      <c r="P101" s="156"/>
      <c r="Q101" s="156"/>
      <c r="R101" s="157"/>
      <c r="S101" s="157"/>
      <c r="T101" s="157"/>
      <c r="U101" s="157"/>
      <c r="V101" s="157"/>
      <c r="W101" s="157"/>
      <c r="X101" s="157"/>
      <c r="Y101" s="147"/>
      <c r="Z101" s="147"/>
      <c r="AA101" s="147"/>
      <c r="AB101" s="147"/>
      <c r="AC101" s="147"/>
      <c r="AD101" s="147"/>
      <c r="AE101" s="147"/>
      <c r="AF101" s="147"/>
      <c r="AG101" s="147" t="s">
        <v>139</v>
      </c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1" x14ac:dyDescent="0.2">
      <c r="A102" s="154"/>
      <c r="B102" s="155"/>
      <c r="C102" s="181" t="s">
        <v>334</v>
      </c>
      <c r="D102" s="161"/>
      <c r="E102" s="162">
        <v>242.58665999999999</v>
      </c>
      <c r="F102" s="157"/>
      <c r="G102" s="157"/>
      <c r="H102" s="157"/>
      <c r="I102" s="157"/>
      <c r="J102" s="157"/>
      <c r="K102" s="157"/>
      <c r="L102" s="157"/>
      <c r="M102" s="157"/>
      <c r="N102" s="156"/>
      <c r="O102" s="156"/>
      <c r="P102" s="156"/>
      <c r="Q102" s="156"/>
      <c r="R102" s="157"/>
      <c r="S102" s="157"/>
      <c r="T102" s="157"/>
      <c r="U102" s="157"/>
      <c r="V102" s="157"/>
      <c r="W102" s="157"/>
      <c r="X102" s="157"/>
      <c r="Y102" s="147"/>
      <c r="Z102" s="147"/>
      <c r="AA102" s="147"/>
      <c r="AB102" s="147"/>
      <c r="AC102" s="147"/>
      <c r="AD102" s="147"/>
      <c r="AE102" s="147"/>
      <c r="AF102" s="147"/>
      <c r="AG102" s="147" t="s">
        <v>141</v>
      </c>
      <c r="AH102" s="147">
        <v>0</v>
      </c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1" x14ac:dyDescent="0.2">
      <c r="A103" s="170">
        <v>27</v>
      </c>
      <c r="B103" s="171" t="s">
        <v>335</v>
      </c>
      <c r="C103" s="180" t="s">
        <v>336</v>
      </c>
      <c r="D103" s="172" t="s">
        <v>159</v>
      </c>
      <c r="E103" s="173">
        <v>163.29</v>
      </c>
      <c r="F103" s="174"/>
      <c r="G103" s="175">
        <f>ROUND(E103*F103,2)</f>
        <v>0</v>
      </c>
      <c r="H103" s="174"/>
      <c r="I103" s="175">
        <f>ROUND(E103*H103,2)</f>
        <v>0</v>
      </c>
      <c r="J103" s="174"/>
      <c r="K103" s="175">
        <f>ROUND(E103*J103,2)</f>
        <v>0</v>
      </c>
      <c r="L103" s="175">
        <v>21</v>
      </c>
      <c r="M103" s="175">
        <f>G103*(1+L103/100)</f>
        <v>0</v>
      </c>
      <c r="N103" s="173">
        <v>0</v>
      </c>
      <c r="O103" s="173">
        <f>ROUND(E103*N103,2)</f>
        <v>0</v>
      </c>
      <c r="P103" s="173">
        <v>0</v>
      </c>
      <c r="Q103" s="173">
        <f>ROUND(E103*P103,2)</f>
        <v>0</v>
      </c>
      <c r="R103" s="175"/>
      <c r="S103" s="175" t="s">
        <v>160</v>
      </c>
      <c r="T103" s="176" t="s">
        <v>161</v>
      </c>
      <c r="U103" s="157">
        <v>0</v>
      </c>
      <c r="V103" s="157">
        <f>ROUND(E103*U103,2)</f>
        <v>0</v>
      </c>
      <c r="W103" s="157"/>
      <c r="X103" s="157" t="s">
        <v>136</v>
      </c>
      <c r="Y103" s="147"/>
      <c r="Z103" s="147"/>
      <c r="AA103" s="147"/>
      <c r="AB103" s="147"/>
      <c r="AC103" s="147"/>
      <c r="AD103" s="147"/>
      <c r="AE103" s="147"/>
      <c r="AF103" s="147"/>
      <c r="AG103" s="147" t="s">
        <v>137</v>
      </c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1" x14ac:dyDescent="0.2">
      <c r="A104" s="154"/>
      <c r="B104" s="155"/>
      <c r="C104" s="181" t="s">
        <v>239</v>
      </c>
      <c r="D104" s="161"/>
      <c r="E104" s="162">
        <v>149.85</v>
      </c>
      <c r="F104" s="157"/>
      <c r="G104" s="157"/>
      <c r="H104" s="157"/>
      <c r="I104" s="157"/>
      <c r="J104" s="157"/>
      <c r="K104" s="157"/>
      <c r="L104" s="157"/>
      <c r="M104" s="157"/>
      <c r="N104" s="156"/>
      <c r="O104" s="156"/>
      <c r="P104" s="156"/>
      <c r="Q104" s="156"/>
      <c r="R104" s="157"/>
      <c r="S104" s="157"/>
      <c r="T104" s="157"/>
      <c r="U104" s="157"/>
      <c r="V104" s="157"/>
      <c r="W104" s="157"/>
      <c r="X104" s="157"/>
      <c r="Y104" s="147"/>
      <c r="Z104" s="147"/>
      <c r="AA104" s="147"/>
      <c r="AB104" s="147"/>
      <c r="AC104" s="147"/>
      <c r="AD104" s="147"/>
      <c r="AE104" s="147"/>
      <c r="AF104" s="147"/>
      <c r="AG104" s="147" t="s">
        <v>141</v>
      </c>
      <c r="AH104" s="147">
        <v>0</v>
      </c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1" x14ac:dyDescent="0.2">
      <c r="A105" s="154"/>
      <c r="B105" s="155"/>
      <c r="C105" s="181" t="s">
        <v>240</v>
      </c>
      <c r="D105" s="161"/>
      <c r="E105" s="162">
        <v>13.44</v>
      </c>
      <c r="F105" s="157"/>
      <c r="G105" s="157"/>
      <c r="H105" s="157"/>
      <c r="I105" s="157"/>
      <c r="J105" s="157"/>
      <c r="K105" s="157"/>
      <c r="L105" s="157"/>
      <c r="M105" s="157"/>
      <c r="N105" s="156"/>
      <c r="O105" s="156"/>
      <c r="P105" s="156"/>
      <c r="Q105" s="156"/>
      <c r="R105" s="157"/>
      <c r="S105" s="157"/>
      <c r="T105" s="157"/>
      <c r="U105" s="157"/>
      <c r="V105" s="157"/>
      <c r="W105" s="157"/>
      <c r="X105" s="157"/>
      <c r="Y105" s="147"/>
      <c r="Z105" s="147"/>
      <c r="AA105" s="147"/>
      <c r="AB105" s="147"/>
      <c r="AC105" s="147"/>
      <c r="AD105" s="147"/>
      <c r="AE105" s="147"/>
      <c r="AF105" s="147"/>
      <c r="AG105" s="147" t="s">
        <v>141</v>
      </c>
      <c r="AH105" s="147">
        <v>0</v>
      </c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x14ac:dyDescent="0.2">
      <c r="A106" s="164" t="s">
        <v>129</v>
      </c>
      <c r="B106" s="165" t="s">
        <v>102</v>
      </c>
      <c r="C106" s="179" t="s">
        <v>28</v>
      </c>
      <c r="D106" s="166"/>
      <c r="E106" s="167"/>
      <c r="F106" s="168"/>
      <c r="G106" s="168">
        <f>SUMIF(AG107:AG117,"&lt;&gt;NOR",G107:G117)</f>
        <v>0</v>
      </c>
      <c r="H106" s="168"/>
      <c r="I106" s="168">
        <f>SUM(I107:I117)</f>
        <v>0</v>
      </c>
      <c r="J106" s="168"/>
      <c r="K106" s="168">
        <f>SUM(K107:K117)</f>
        <v>0</v>
      </c>
      <c r="L106" s="168"/>
      <c r="M106" s="168">
        <f>SUM(M107:M117)</f>
        <v>0</v>
      </c>
      <c r="N106" s="167"/>
      <c r="O106" s="167">
        <f>SUM(O107:O117)</f>
        <v>0</v>
      </c>
      <c r="P106" s="167"/>
      <c r="Q106" s="167">
        <f>SUM(Q107:Q117)</f>
        <v>0</v>
      </c>
      <c r="R106" s="168"/>
      <c r="S106" s="168"/>
      <c r="T106" s="169"/>
      <c r="U106" s="163"/>
      <c r="V106" s="163">
        <f>SUM(V107:V117)</f>
        <v>0</v>
      </c>
      <c r="W106" s="163"/>
      <c r="X106" s="163"/>
      <c r="AG106" t="s">
        <v>130</v>
      </c>
    </row>
    <row r="107" spans="1:60" outlineLevel="1" x14ac:dyDescent="0.2">
      <c r="A107" s="170">
        <v>28</v>
      </c>
      <c r="B107" s="171" t="s">
        <v>337</v>
      </c>
      <c r="C107" s="180" t="s">
        <v>338</v>
      </c>
      <c r="D107" s="172" t="s">
        <v>339</v>
      </c>
      <c r="E107" s="173">
        <v>1</v>
      </c>
      <c r="F107" s="174"/>
      <c r="G107" s="175">
        <f>ROUND(E107*F107,2)</f>
        <v>0</v>
      </c>
      <c r="H107" s="174"/>
      <c r="I107" s="175">
        <f>ROUND(E107*H107,2)</f>
        <v>0</v>
      </c>
      <c r="J107" s="174"/>
      <c r="K107" s="175">
        <f>ROUND(E107*J107,2)</f>
        <v>0</v>
      </c>
      <c r="L107" s="175">
        <v>21</v>
      </c>
      <c r="M107" s="175">
        <f>G107*(1+L107/100)</f>
        <v>0</v>
      </c>
      <c r="N107" s="173">
        <v>0</v>
      </c>
      <c r="O107" s="173">
        <f>ROUND(E107*N107,2)</f>
        <v>0</v>
      </c>
      <c r="P107" s="173">
        <v>0</v>
      </c>
      <c r="Q107" s="173">
        <f>ROUND(E107*P107,2)</f>
        <v>0</v>
      </c>
      <c r="R107" s="175"/>
      <c r="S107" s="175" t="s">
        <v>160</v>
      </c>
      <c r="T107" s="176" t="s">
        <v>161</v>
      </c>
      <c r="U107" s="157">
        <v>0</v>
      </c>
      <c r="V107" s="157">
        <f>ROUND(E107*U107,2)</f>
        <v>0</v>
      </c>
      <c r="W107" s="157"/>
      <c r="X107" s="157" t="s">
        <v>136</v>
      </c>
      <c r="Y107" s="147"/>
      <c r="Z107" s="147"/>
      <c r="AA107" s="147"/>
      <c r="AB107" s="147"/>
      <c r="AC107" s="147"/>
      <c r="AD107" s="147"/>
      <c r="AE107" s="147"/>
      <c r="AF107" s="147"/>
      <c r="AG107" s="147" t="s">
        <v>137</v>
      </c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1" x14ac:dyDescent="0.2">
      <c r="A108" s="170">
        <v>29</v>
      </c>
      <c r="B108" s="171" t="s">
        <v>340</v>
      </c>
      <c r="C108" s="180" t="s">
        <v>341</v>
      </c>
      <c r="D108" s="172" t="s">
        <v>339</v>
      </c>
      <c r="E108" s="173">
        <v>1</v>
      </c>
      <c r="F108" s="174"/>
      <c r="G108" s="175">
        <f>ROUND(E108*F108,2)</f>
        <v>0</v>
      </c>
      <c r="H108" s="174"/>
      <c r="I108" s="175">
        <f>ROUND(E108*H108,2)</f>
        <v>0</v>
      </c>
      <c r="J108" s="174"/>
      <c r="K108" s="175">
        <f>ROUND(E108*J108,2)</f>
        <v>0</v>
      </c>
      <c r="L108" s="175">
        <v>21</v>
      </c>
      <c r="M108" s="175">
        <f>G108*(1+L108/100)</f>
        <v>0</v>
      </c>
      <c r="N108" s="173">
        <v>0</v>
      </c>
      <c r="O108" s="173">
        <f>ROUND(E108*N108,2)</f>
        <v>0</v>
      </c>
      <c r="P108" s="173">
        <v>0</v>
      </c>
      <c r="Q108" s="173">
        <f>ROUND(E108*P108,2)</f>
        <v>0</v>
      </c>
      <c r="R108" s="175"/>
      <c r="S108" s="175" t="s">
        <v>160</v>
      </c>
      <c r="T108" s="176" t="s">
        <v>161</v>
      </c>
      <c r="U108" s="157">
        <v>0</v>
      </c>
      <c r="V108" s="157">
        <f>ROUND(E108*U108,2)</f>
        <v>0</v>
      </c>
      <c r="W108" s="157"/>
      <c r="X108" s="157" t="s">
        <v>136</v>
      </c>
      <c r="Y108" s="147"/>
      <c r="Z108" s="147"/>
      <c r="AA108" s="147"/>
      <c r="AB108" s="147"/>
      <c r="AC108" s="147"/>
      <c r="AD108" s="147"/>
      <c r="AE108" s="147"/>
      <c r="AF108" s="147"/>
      <c r="AG108" s="147" t="s">
        <v>137</v>
      </c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1" x14ac:dyDescent="0.2">
      <c r="A109" s="170">
        <v>30</v>
      </c>
      <c r="B109" s="171" t="s">
        <v>342</v>
      </c>
      <c r="C109" s="180" t="s">
        <v>343</v>
      </c>
      <c r="D109" s="172" t="s">
        <v>339</v>
      </c>
      <c r="E109" s="173">
        <v>1</v>
      </c>
      <c r="F109" s="174"/>
      <c r="G109" s="175">
        <f>ROUND(E109*F109,2)</f>
        <v>0</v>
      </c>
      <c r="H109" s="174"/>
      <c r="I109" s="175">
        <f>ROUND(E109*H109,2)</f>
        <v>0</v>
      </c>
      <c r="J109" s="174"/>
      <c r="K109" s="175">
        <f>ROUND(E109*J109,2)</f>
        <v>0</v>
      </c>
      <c r="L109" s="175">
        <v>21</v>
      </c>
      <c r="M109" s="175">
        <f>G109*(1+L109/100)</f>
        <v>0</v>
      </c>
      <c r="N109" s="173">
        <v>0</v>
      </c>
      <c r="O109" s="173">
        <f>ROUND(E109*N109,2)</f>
        <v>0</v>
      </c>
      <c r="P109" s="173">
        <v>0</v>
      </c>
      <c r="Q109" s="173">
        <f>ROUND(E109*P109,2)</f>
        <v>0</v>
      </c>
      <c r="R109" s="175"/>
      <c r="S109" s="175" t="s">
        <v>160</v>
      </c>
      <c r="T109" s="176" t="s">
        <v>161</v>
      </c>
      <c r="U109" s="157">
        <v>0</v>
      </c>
      <c r="V109" s="157">
        <f>ROUND(E109*U109,2)</f>
        <v>0</v>
      </c>
      <c r="W109" s="157"/>
      <c r="X109" s="157" t="s">
        <v>136</v>
      </c>
      <c r="Y109" s="147"/>
      <c r="Z109" s="147"/>
      <c r="AA109" s="147"/>
      <c r="AB109" s="147"/>
      <c r="AC109" s="147"/>
      <c r="AD109" s="147"/>
      <c r="AE109" s="147"/>
      <c r="AF109" s="147"/>
      <c r="AG109" s="147" t="s">
        <v>137</v>
      </c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1" x14ac:dyDescent="0.2">
      <c r="A110" s="154"/>
      <c r="B110" s="155"/>
      <c r="C110" s="242" t="s">
        <v>344</v>
      </c>
      <c r="D110" s="243"/>
      <c r="E110" s="243"/>
      <c r="F110" s="243"/>
      <c r="G110" s="243"/>
      <c r="H110" s="157"/>
      <c r="I110" s="157"/>
      <c r="J110" s="157"/>
      <c r="K110" s="157"/>
      <c r="L110" s="157"/>
      <c r="M110" s="157"/>
      <c r="N110" s="156"/>
      <c r="O110" s="156"/>
      <c r="P110" s="156"/>
      <c r="Q110" s="156"/>
      <c r="R110" s="157"/>
      <c r="S110" s="157"/>
      <c r="T110" s="157"/>
      <c r="U110" s="157"/>
      <c r="V110" s="157"/>
      <c r="W110" s="157"/>
      <c r="X110" s="157"/>
      <c r="Y110" s="147"/>
      <c r="Z110" s="147"/>
      <c r="AA110" s="147"/>
      <c r="AB110" s="147"/>
      <c r="AC110" s="147"/>
      <c r="AD110" s="147"/>
      <c r="AE110" s="147"/>
      <c r="AF110" s="147"/>
      <c r="AG110" s="147" t="s">
        <v>139</v>
      </c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1" x14ac:dyDescent="0.2">
      <c r="A111" s="170">
        <v>31</v>
      </c>
      <c r="B111" s="171" t="s">
        <v>345</v>
      </c>
      <c r="C111" s="180" t="s">
        <v>346</v>
      </c>
      <c r="D111" s="172" t="s">
        <v>347</v>
      </c>
      <c r="E111" s="173">
        <v>124</v>
      </c>
      <c r="F111" s="174"/>
      <c r="G111" s="175">
        <f>ROUND(E111*F111,2)</f>
        <v>0</v>
      </c>
      <c r="H111" s="174"/>
      <c r="I111" s="175">
        <f>ROUND(E111*H111,2)</f>
        <v>0</v>
      </c>
      <c r="J111" s="174"/>
      <c r="K111" s="175">
        <f>ROUND(E111*J111,2)</f>
        <v>0</v>
      </c>
      <c r="L111" s="175">
        <v>21</v>
      </c>
      <c r="M111" s="175">
        <f>G111*(1+L111/100)</f>
        <v>0</v>
      </c>
      <c r="N111" s="173">
        <v>0</v>
      </c>
      <c r="O111" s="173">
        <f>ROUND(E111*N111,2)</f>
        <v>0</v>
      </c>
      <c r="P111" s="173">
        <v>0</v>
      </c>
      <c r="Q111" s="173">
        <f>ROUND(E111*P111,2)</f>
        <v>0</v>
      </c>
      <c r="R111" s="175"/>
      <c r="S111" s="175" t="s">
        <v>135</v>
      </c>
      <c r="T111" s="176" t="s">
        <v>161</v>
      </c>
      <c r="U111" s="157">
        <v>0</v>
      </c>
      <c r="V111" s="157">
        <f>ROUND(E111*U111,2)</f>
        <v>0</v>
      </c>
      <c r="W111" s="157"/>
      <c r="X111" s="157" t="s">
        <v>348</v>
      </c>
      <c r="Y111" s="147"/>
      <c r="Z111" s="147"/>
      <c r="AA111" s="147"/>
      <c r="AB111" s="147"/>
      <c r="AC111" s="147"/>
      <c r="AD111" s="147"/>
      <c r="AE111" s="147"/>
      <c r="AF111" s="147"/>
      <c r="AG111" s="147" t="s">
        <v>349</v>
      </c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ht="22.5" outlineLevel="1" x14ac:dyDescent="0.2">
      <c r="A112" s="154"/>
      <c r="B112" s="155"/>
      <c r="C112" s="242" t="s">
        <v>350</v>
      </c>
      <c r="D112" s="243"/>
      <c r="E112" s="243"/>
      <c r="F112" s="243"/>
      <c r="G112" s="243"/>
      <c r="H112" s="157"/>
      <c r="I112" s="157"/>
      <c r="J112" s="157"/>
      <c r="K112" s="157"/>
      <c r="L112" s="157"/>
      <c r="M112" s="157"/>
      <c r="N112" s="156"/>
      <c r="O112" s="156"/>
      <c r="P112" s="156"/>
      <c r="Q112" s="156"/>
      <c r="R112" s="157"/>
      <c r="S112" s="157"/>
      <c r="T112" s="157"/>
      <c r="U112" s="157"/>
      <c r="V112" s="157"/>
      <c r="W112" s="157"/>
      <c r="X112" s="157"/>
      <c r="Y112" s="147"/>
      <c r="Z112" s="147"/>
      <c r="AA112" s="147"/>
      <c r="AB112" s="147"/>
      <c r="AC112" s="147"/>
      <c r="AD112" s="147"/>
      <c r="AE112" s="147"/>
      <c r="AF112" s="147"/>
      <c r="AG112" s="147" t="s">
        <v>139</v>
      </c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77" t="str">
        <f>C112</f>
        <v>Náklady dodavatele vyplývající z povinností dodavatele stanovených obchodními podmínkami před zahájením stavebních prací, požadavky správců sítí apod. ( výzvy před zahájením, výzvy k odkrytým konstrukcím, ohlášení ukončení prací, předání ).</v>
      </c>
      <c r="BB112" s="147"/>
      <c r="BC112" s="147"/>
      <c r="BD112" s="147"/>
      <c r="BE112" s="147"/>
      <c r="BF112" s="147"/>
      <c r="BG112" s="147"/>
      <c r="BH112" s="147"/>
    </row>
    <row r="113" spans="1:60" outlineLevel="1" x14ac:dyDescent="0.2">
      <c r="A113" s="170">
        <v>32</v>
      </c>
      <c r="B113" s="171" t="s">
        <v>351</v>
      </c>
      <c r="C113" s="180" t="s">
        <v>352</v>
      </c>
      <c r="D113" s="172" t="s">
        <v>353</v>
      </c>
      <c r="E113" s="173">
        <v>1</v>
      </c>
      <c r="F113" s="174"/>
      <c r="G113" s="175">
        <f>ROUND(E113*F113,2)</f>
        <v>0</v>
      </c>
      <c r="H113" s="174"/>
      <c r="I113" s="175">
        <f>ROUND(E113*H113,2)</f>
        <v>0</v>
      </c>
      <c r="J113" s="174"/>
      <c r="K113" s="175">
        <f>ROUND(E113*J113,2)</f>
        <v>0</v>
      </c>
      <c r="L113" s="175">
        <v>21</v>
      </c>
      <c r="M113" s="175">
        <f>G113*(1+L113/100)</f>
        <v>0</v>
      </c>
      <c r="N113" s="173">
        <v>0</v>
      </c>
      <c r="O113" s="173">
        <f>ROUND(E113*N113,2)</f>
        <v>0</v>
      </c>
      <c r="P113" s="173">
        <v>0</v>
      </c>
      <c r="Q113" s="173">
        <f>ROUND(E113*P113,2)</f>
        <v>0</v>
      </c>
      <c r="R113" s="175"/>
      <c r="S113" s="175" t="s">
        <v>135</v>
      </c>
      <c r="T113" s="176" t="s">
        <v>161</v>
      </c>
      <c r="U113" s="157">
        <v>0</v>
      </c>
      <c r="V113" s="157">
        <f>ROUND(E113*U113,2)</f>
        <v>0</v>
      </c>
      <c r="W113" s="157"/>
      <c r="X113" s="157" t="s">
        <v>348</v>
      </c>
      <c r="Y113" s="147"/>
      <c r="Z113" s="147"/>
      <c r="AA113" s="147"/>
      <c r="AB113" s="147"/>
      <c r="AC113" s="147"/>
      <c r="AD113" s="147"/>
      <c r="AE113" s="147"/>
      <c r="AF113" s="147"/>
      <c r="AG113" s="147" t="s">
        <v>349</v>
      </c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1" x14ac:dyDescent="0.2">
      <c r="A114" s="154"/>
      <c r="B114" s="155"/>
      <c r="C114" s="242" t="s">
        <v>354</v>
      </c>
      <c r="D114" s="243"/>
      <c r="E114" s="243"/>
      <c r="F114" s="243"/>
      <c r="G114" s="243"/>
      <c r="H114" s="157"/>
      <c r="I114" s="157"/>
      <c r="J114" s="157"/>
      <c r="K114" s="157"/>
      <c r="L114" s="157"/>
      <c r="M114" s="157"/>
      <c r="N114" s="156"/>
      <c r="O114" s="156"/>
      <c r="P114" s="156"/>
      <c r="Q114" s="156"/>
      <c r="R114" s="157"/>
      <c r="S114" s="157"/>
      <c r="T114" s="157"/>
      <c r="U114" s="157"/>
      <c r="V114" s="157"/>
      <c r="W114" s="157"/>
      <c r="X114" s="157"/>
      <c r="Y114" s="147"/>
      <c r="Z114" s="147"/>
      <c r="AA114" s="147"/>
      <c r="AB114" s="147"/>
      <c r="AC114" s="147"/>
      <c r="AD114" s="147"/>
      <c r="AE114" s="147"/>
      <c r="AF114" s="147"/>
      <c r="AG114" s="147" t="s">
        <v>139</v>
      </c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1" x14ac:dyDescent="0.2">
      <c r="A115" s="170">
        <v>33</v>
      </c>
      <c r="B115" s="171" t="s">
        <v>355</v>
      </c>
      <c r="C115" s="180" t="s">
        <v>356</v>
      </c>
      <c r="D115" s="172" t="s">
        <v>159</v>
      </c>
      <c r="E115" s="173">
        <v>8800</v>
      </c>
      <c r="F115" s="174"/>
      <c r="G115" s="175">
        <f>ROUND(E115*F115,2)</f>
        <v>0</v>
      </c>
      <c r="H115" s="174"/>
      <c r="I115" s="175">
        <f>ROUND(E115*H115,2)</f>
        <v>0</v>
      </c>
      <c r="J115" s="174"/>
      <c r="K115" s="175">
        <f>ROUND(E115*J115,2)</f>
        <v>0</v>
      </c>
      <c r="L115" s="175">
        <v>21</v>
      </c>
      <c r="M115" s="175">
        <f>G115*(1+L115/100)</f>
        <v>0</v>
      </c>
      <c r="N115" s="173">
        <v>0</v>
      </c>
      <c r="O115" s="173">
        <f>ROUND(E115*N115,2)</f>
        <v>0</v>
      </c>
      <c r="P115" s="173">
        <v>0</v>
      </c>
      <c r="Q115" s="173">
        <f>ROUND(E115*P115,2)</f>
        <v>0</v>
      </c>
      <c r="R115" s="175"/>
      <c r="S115" s="175" t="s">
        <v>135</v>
      </c>
      <c r="T115" s="176" t="s">
        <v>161</v>
      </c>
      <c r="U115" s="157">
        <v>0</v>
      </c>
      <c r="V115" s="157">
        <f>ROUND(E115*U115,2)</f>
        <v>0</v>
      </c>
      <c r="W115" s="157"/>
      <c r="X115" s="157" t="s">
        <v>348</v>
      </c>
      <c r="Y115" s="147"/>
      <c r="Z115" s="147"/>
      <c r="AA115" s="147"/>
      <c r="AB115" s="147"/>
      <c r="AC115" s="147"/>
      <c r="AD115" s="147"/>
      <c r="AE115" s="147"/>
      <c r="AF115" s="147"/>
      <c r="AG115" s="147" t="s">
        <v>349</v>
      </c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ht="22.5" outlineLevel="1" x14ac:dyDescent="0.2">
      <c r="A116" s="154"/>
      <c r="B116" s="155"/>
      <c r="C116" s="242" t="s">
        <v>357</v>
      </c>
      <c r="D116" s="243"/>
      <c r="E116" s="243"/>
      <c r="F116" s="243"/>
      <c r="G116" s="243"/>
      <c r="H116" s="157"/>
      <c r="I116" s="157"/>
      <c r="J116" s="157"/>
      <c r="K116" s="157"/>
      <c r="L116" s="157"/>
      <c r="M116" s="157"/>
      <c r="N116" s="156"/>
      <c r="O116" s="156"/>
      <c r="P116" s="156"/>
      <c r="Q116" s="156"/>
      <c r="R116" s="157"/>
      <c r="S116" s="157"/>
      <c r="T116" s="157"/>
      <c r="U116" s="157"/>
      <c r="V116" s="157"/>
      <c r="W116" s="157"/>
      <c r="X116" s="157"/>
      <c r="Y116" s="147"/>
      <c r="Z116" s="147"/>
      <c r="AA116" s="147"/>
      <c r="AB116" s="147"/>
      <c r="AC116" s="147"/>
      <c r="AD116" s="147"/>
      <c r="AE116" s="147"/>
      <c r="AF116" s="147"/>
      <c r="AG116" s="147" t="s">
        <v>139</v>
      </c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77" t="str">
        <f>C116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116" s="147"/>
      <c r="BC116" s="147"/>
      <c r="BD116" s="147"/>
      <c r="BE116" s="147"/>
      <c r="BF116" s="147"/>
      <c r="BG116" s="147"/>
      <c r="BH116" s="147"/>
    </row>
    <row r="117" spans="1:60" outlineLevel="1" x14ac:dyDescent="0.2">
      <c r="A117" s="154"/>
      <c r="B117" s="155"/>
      <c r="C117" s="181" t="s">
        <v>358</v>
      </c>
      <c r="D117" s="161"/>
      <c r="E117" s="162">
        <v>8800</v>
      </c>
      <c r="F117" s="157"/>
      <c r="G117" s="157"/>
      <c r="H117" s="157"/>
      <c r="I117" s="157"/>
      <c r="J117" s="157"/>
      <c r="K117" s="157"/>
      <c r="L117" s="157"/>
      <c r="M117" s="157"/>
      <c r="N117" s="156"/>
      <c r="O117" s="156"/>
      <c r="P117" s="156"/>
      <c r="Q117" s="156"/>
      <c r="R117" s="157"/>
      <c r="S117" s="157"/>
      <c r="T117" s="157"/>
      <c r="U117" s="157"/>
      <c r="V117" s="157"/>
      <c r="W117" s="157"/>
      <c r="X117" s="157"/>
      <c r="Y117" s="147"/>
      <c r="Z117" s="147"/>
      <c r="AA117" s="147"/>
      <c r="AB117" s="147"/>
      <c r="AC117" s="147"/>
      <c r="AD117" s="147"/>
      <c r="AE117" s="147"/>
      <c r="AF117" s="147"/>
      <c r="AG117" s="147" t="s">
        <v>141</v>
      </c>
      <c r="AH117" s="147">
        <v>0</v>
      </c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x14ac:dyDescent="0.2">
      <c r="A118" s="3"/>
      <c r="B118" s="4"/>
      <c r="C118" s="183"/>
      <c r="D118" s="6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AE118">
        <v>15</v>
      </c>
      <c r="AF118">
        <v>21</v>
      </c>
      <c r="AG118" t="s">
        <v>116</v>
      </c>
    </row>
    <row r="119" spans="1:60" x14ac:dyDescent="0.2">
      <c r="A119" s="150"/>
      <c r="B119" s="151" t="s">
        <v>29</v>
      </c>
      <c r="C119" s="184"/>
      <c r="D119" s="152"/>
      <c r="E119" s="153"/>
      <c r="F119" s="153"/>
      <c r="G119" s="178">
        <f>G8+G39+G46+G67+G75+G81+G106</f>
        <v>0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AE119">
        <f>SUMIF(L7:L117,AE118,G7:G117)</f>
        <v>0</v>
      </c>
      <c r="AF119">
        <f>SUMIF(L7:L117,AF118,G7:G117)</f>
        <v>0</v>
      </c>
      <c r="AG119" t="s">
        <v>233</v>
      </c>
    </row>
    <row r="120" spans="1:60" x14ac:dyDescent="0.2">
      <c r="C120" s="185"/>
      <c r="D120" s="10"/>
      <c r="AG120" t="s">
        <v>234</v>
      </c>
    </row>
    <row r="121" spans="1:60" x14ac:dyDescent="0.2">
      <c r="D121" s="10"/>
    </row>
    <row r="122" spans="1:60" x14ac:dyDescent="0.2">
      <c r="D122" s="10"/>
    </row>
    <row r="123" spans="1:60" x14ac:dyDescent="0.2">
      <c r="D123" s="10"/>
    </row>
    <row r="124" spans="1:60" x14ac:dyDescent="0.2">
      <c r="D124" s="10"/>
    </row>
    <row r="125" spans="1:60" x14ac:dyDescent="0.2">
      <c r="D125" s="10"/>
    </row>
    <row r="126" spans="1:60" x14ac:dyDescent="0.2">
      <c r="D126" s="10"/>
    </row>
    <row r="127" spans="1:60" x14ac:dyDescent="0.2">
      <c r="D127" s="10"/>
    </row>
    <row r="128" spans="1:60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</sheetData>
  <sheetProtection algorithmName="SHA-512" hashValue="w8ResiuxDHJALD1HSFaWgQoukYPK8p93Tn8dnUEcsmBi3q0INzIUEJ60DaEOwbiYLFzFjBvm05QuTigWYzBGhg==" saltValue="U/ltj2+OOol3b9lJXegc1A==" spinCount="100000" sheet="1"/>
  <mergeCells count="31">
    <mergeCell ref="A1:G1"/>
    <mergeCell ref="C2:G2"/>
    <mergeCell ref="C3:G3"/>
    <mergeCell ref="C4:G4"/>
    <mergeCell ref="C10:G10"/>
    <mergeCell ref="C34:G34"/>
    <mergeCell ref="C17:G17"/>
    <mergeCell ref="C21:G21"/>
    <mergeCell ref="C23:G23"/>
    <mergeCell ref="C27:G27"/>
    <mergeCell ref="C30:G30"/>
    <mergeCell ref="C56:G56"/>
    <mergeCell ref="C37:G37"/>
    <mergeCell ref="C41:G41"/>
    <mergeCell ref="C42:G42"/>
    <mergeCell ref="C48:G48"/>
    <mergeCell ref="C49:G49"/>
    <mergeCell ref="C74:G74"/>
    <mergeCell ref="C59:G59"/>
    <mergeCell ref="C69:G69"/>
    <mergeCell ref="C71:G71"/>
    <mergeCell ref="C72:G72"/>
    <mergeCell ref="C114:G114"/>
    <mergeCell ref="C116:G116"/>
    <mergeCell ref="C110:G110"/>
    <mergeCell ref="C112:G112"/>
    <mergeCell ref="C77:G77"/>
    <mergeCell ref="C83:G83"/>
    <mergeCell ref="C93:G93"/>
    <mergeCell ref="C95:G95"/>
    <mergeCell ref="C101:G101"/>
  </mergeCells>
  <pageMargins left="0.59055118110236204" right="0.196850393700787" top="0.78740157499999996" bottom="0.78740157499999996" header="0.3" footer="0.3"/>
  <pageSetup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4947"/>
  <sheetViews>
    <sheetView workbookViewId="0">
      <pane ySplit="7" topLeftCell="A8" activePane="bottomLeft" state="frozen"/>
      <selection pane="bottomLeft" activeCell="F9" sqref="F9"/>
    </sheetView>
  </sheetViews>
  <sheetFormatPr defaultRowHeight="12.75" outlineLevelRow="1" x14ac:dyDescent="0.2"/>
  <cols>
    <col min="1" max="1" width="3.42578125" customWidth="1"/>
    <col min="2" max="2" width="12.5703125" style="121" customWidth="1"/>
    <col min="3" max="3" width="63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46" t="s">
        <v>103</v>
      </c>
      <c r="B1" s="246"/>
      <c r="C1" s="246"/>
      <c r="D1" s="246"/>
      <c r="E1" s="246"/>
      <c r="F1" s="246"/>
      <c r="G1" s="246"/>
      <c r="AG1" t="s">
        <v>104</v>
      </c>
    </row>
    <row r="2" spans="1:60" ht="24.95" customHeight="1" x14ac:dyDescent="0.2">
      <c r="A2" s="139" t="s">
        <v>7</v>
      </c>
      <c r="B2" s="49" t="s">
        <v>43</v>
      </c>
      <c r="C2" s="247" t="s">
        <v>44</v>
      </c>
      <c r="D2" s="248"/>
      <c r="E2" s="248"/>
      <c r="F2" s="248"/>
      <c r="G2" s="249"/>
      <c r="AG2" t="s">
        <v>105</v>
      </c>
    </row>
    <row r="3" spans="1:60" ht="24.95" customHeight="1" x14ac:dyDescent="0.2">
      <c r="A3" s="139" t="s">
        <v>8</v>
      </c>
      <c r="B3" s="49" t="s">
        <v>47</v>
      </c>
      <c r="C3" s="247" t="s">
        <v>44</v>
      </c>
      <c r="D3" s="248"/>
      <c r="E3" s="248"/>
      <c r="F3" s="248"/>
      <c r="G3" s="249"/>
      <c r="AC3" s="121" t="s">
        <v>105</v>
      </c>
      <c r="AG3" t="s">
        <v>106</v>
      </c>
    </row>
    <row r="4" spans="1:60" ht="24.95" customHeight="1" x14ac:dyDescent="0.2">
      <c r="A4" s="140" t="s">
        <v>9</v>
      </c>
      <c r="B4" s="141" t="s">
        <v>51</v>
      </c>
      <c r="C4" s="250" t="s">
        <v>52</v>
      </c>
      <c r="D4" s="251"/>
      <c r="E4" s="251"/>
      <c r="F4" s="251"/>
      <c r="G4" s="252"/>
      <c r="AG4" t="s">
        <v>107</v>
      </c>
    </row>
    <row r="5" spans="1:60" x14ac:dyDescent="0.2">
      <c r="D5" s="10"/>
    </row>
    <row r="6" spans="1:60" ht="38.25" x14ac:dyDescent="0.2">
      <c r="A6" s="143" t="s">
        <v>108</v>
      </c>
      <c r="B6" s="145" t="s">
        <v>109</v>
      </c>
      <c r="C6" s="145" t="s">
        <v>110</v>
      </c>
      <c r="D6" s="144" t="s">
        <v>111</v>
      </c>
      <c r="E6" s="143" t="s">
        <v>112</v>
      </c>
      <c r="F6" s="142" t="s">
        <v>113</v>
      </c>
      <c r="G6" s="143" t="s">
        <v>29</v>
      </c>
      <c r="H6" s="146" t="s">
        <v>30</v>
      </c>
      <c r="I6" s="146" t="s">
        <v>114</v>
      </c>
      <c r="J6" s="146" t="s">
        <v>31</v>
      </c>
      <c r="K6" s="146" t="s">
        <v>115</v>
      </c>
      <c r="L6" s="146" t="s">
        <v>116</v>
      </c>
      <c r="M6" s="146" t="s">
        <v>117</v>
      </c>
      <c r="N6" s="146" t="s">
        <v>118</v>
      </c>
      <c r="O6" s="146" t="s">
        <v>119</v>
      </c>
      <c r="P6" s="146" t="s">
        <v>120</v>
      </c>
      <c r="Q6" s="146" t="s">
        <v>121</v>
      </c>
      <c r="R6" s="146" t="s">
        <v>122</v>
      </c>
      <c r="S6" s="146" t="s">
        <v>123</v>
      </c>
      <c r="T6" s="146" t="s">
        <v>124</v>
      </c>
      <c r="U6" s="146" t="s">
        <v>125</v>
      </c>
      <c r="V6" s="146" t="s">
        <v>126</v>
      </c>
      <c r="W6" s="146" t="s">
        <v>127</v>
      </c>
      <c r="X6" s="146" t="s">
        <v>128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</row>
    <row r="8" spans="1:60" x14ac:dyDescent="0.2">
      <c r="A8" s="164" t="s">
        <v>129</v>
      </c>
      <c r="B8" s="165" t="s">
        <v>49</v>
      </c>
      <c r="C8" s="179" t="s">
        <v>65</v>
      </c>
      <c r="D8" s="166"/>
      <c r="E8" s="167"/>
      <c r="F8" s="168"/>
      <c r="G8" s="168">
        <f>SUMIF(AG9:AG33,"&lt;&gt;NOR",G9:G33)</f>
        <v>0</v>
      </c>
      <c r="H8" s="168"/>
      <c r="I8" s="168">
        <f>SUM(I9:I33)</f>
        <v>0</v>
      </c>
      <c r="J8" s="168"/>
      <c r="K8" s="168">
        <f>SUM(K9:K33)</f>
        <v>0</v>
      </c>
      <c r="L8" s="168"/>
      <c r="M8" s="168">
        <f>SUM(M9:M33)</f>
        <v>0</v>
      </c>
      <c r="N8" s="167"/>
      <c r="O8" s="167">
        <f>SUM(O9:O33)</f>
        <v>0.05</v>
      </c>
      <c r="P8" s="167"/>
      <c r="Q8" s="167">
        <f>SUM(Q9:Q33)</f>
        <v>0</v>
      </c>
      <c r="R8" s="168"/>
      <c r="S8" s="168"/>
      <c r="T8" s="169"/>
      <c r="U8" s="163"/>
      <c r="V8" s="163">
        <f>SUM(V9:V33)</f>
        <v>44.489999999999995</v>
      </c>
      <c r="W8" s="163"/>
      <c r="X8" s="163"/>
      <c r="AG8" t="s">
        <v>130</v>
      </c>
    </row>
    <row r="9" spans="1:60" ht="22.5" outlineLevel="1" x14ac:dyDescent="0.2">
      <c r="A9" s="170">
        <v>1</v>
      </c>
      <c r="B9" s="171" t="s">
        <v>359</v>
      </c>
      <c r="C9" s="180" t="s">
        <v>360</v>
      </c>
      <c r="D9" s="172" t="s">
        <v>133</v>
      </c>
      <c r="E9" s="173">
        <v>65.2</v>
      </c>
      <c r="F9" s="174"/>
      <c r="G9" s="175">
        <f>ROUND(E9*F9,2)</f>
        <v>0</v>
      </c>
      <c r="H9" s="174"/>
      <c r="I9" s="175">
        <f>ROUND(E9*H9,2)</f>
        <v>0</v>
      </c>
      <c r="J9" s="174"/>
      <c r="K9" s="175">
        <f>ROUND(E9*J9,2)</f>
        <v>0</v>
      </c>
      <c r="L9" s="175">
        <v>21</v>
      </c>
      <c r="M9" s="175">
        <f>G9*(1+L9/100)</f>
        <v>0</v>
      </c>
      <c r="N9" s="173">
        <v>0</v>
      </c>
      <c r="O9" s="173">
        <f>ROUND(E9*N9,2)</f>
        <v>0</v>
      </c>
      <c r="P9" s="173">
        <v>0</v>
      </c>
      <c r="Q9" s="173">
        <f>ROUND(E9*P9,2)</f>
        <v>0</v>
      </c>
      <c r="R9" s="175" t="s">
        <v>273</v>
      </c>
      <c r="S9" s="175" t="s">
        <v>135</v>
      </c>
      <c r="T9" s="176" t="s">
        <v>135</v>
      </c>
      <c r="U9" s="157">
        <v>0.52600000000000002</v>
      </c>
      <c r="V9" s="157">
        <f>ROUND(E9*U9,2)</f>
        <v>34.299999999999997</v>
      </c>
      <c r="W9" s="157"/>
      <c r="X9" s="157" t="s">
        <v>136</v>
      </c>
      <c r="Y9" s="147"/>
      <c r="Z9" s="147"/>
      <c r="AA9" s="147"/>
      <c r="AB9" s="147"/>
      <c r="AC9" s="147"/>
      <c r="AD9" s="147"/>
      <c r="AE9" s="147"/>
      <c r="AF9" s="147"/>
      <c r="AG9" s="147" t="s">
        <v>137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">
      <c r="A10" s="154"/>
      <c r="B10" s="155"/>
      <c r="C10" s="181" t="s">
        <v>361</v>
      </c>
      <c r="D10" s="161"/>
      <c r="E10" s="162">
        <v>12.55</v>
      </c>
      <c r="F10" s="157"/>
      <c r="G10" s="157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47"/>
      <c r="Z10" s="147"/>
      <c r="AA10" s="147"/>
      <c r="AB10" s="147"/>
      <c r="AC10" s="147"/>
      <c r="AD10" s="147"/>
      <c r="AE10" s="147"/>
      <c r="AF10" s="147"/>
      <c r="AG10" s="147" t="s">
        <v>141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54"/>
      <c r="B11" s="155"/>
      <c r="C11" s="181" t="s">
        <v>362</v>
      </c>
      <c r="D11" s="161"/>
      <c r="E11" s="162">
        <v>1.98</v>
      </c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47"/>
      <c r="Z11" s="147"/>
      <c r="AA11" s="147"/>
      <c r="AB11" s="147"/>
      <c r="AC11" s="147"/>
      <c r="AD11" s="147"/>
      <c r="AE11" s="147"/>
      <c r="AF11" s="147"/>
      <c r="AG11" s="147" t="s">
        <v>141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54"/>
      <c r="B12" s="155"/>
      <c r="C12" s="181" t="s">
        <v>149</v>
      </c>
      <c r="D12" s="161"/>
      <c r="E12" s="162">
        <v>3.6629999999999998</v>
      </c>
      <c r="F12" s="157"/>
      <c r="G12" s="157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47"/>
      <c r="Z12" s="147"/>
      <c r="AA12" s="147"/>
      <c r="AB12" s="147"/>
      <c r="AC12" s="147"/>
      <c r="AD12" s="147"/>
      <c r="AE12" s="147"/>
      <c r="AF12" s="147"/>
      <c r="AG12" s="147" t="s">
        <v>141</v>
      </c>
      <c r="AH12" s="147">
        <v>0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">
      <c r="A13" s="154"/>
      <c r="B13" s="155"/>
      <c r="C13" s="181" t="s">
        <v>151</v>
      </c>
      <c r="D13" s="161"/>
      <c r="E13" s="162">
        <v>12.861000000000001</v>
      </c>
      <c r="F13" s="157"/>
      <c r="G13" s="157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47"/>
      <c r="Z13" s="147"/>
      <c r="AA13" s="147"/>
      <c r="AB13" s="147"/>
      <c r="AC13" s="147"/>
      <c r="AD13" s="147"/>
      <c r="AE13" s="147"/>
      <c r="AF13" s="147"/>
      <c r="AG13" s="147" t="s">
        <v>141</v>
      </c>
      <c r="AH13" s="147">
        <v>0</v>
      </c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54"/>
      <c r="B14" s="155"/>
      <c r="C14" s="181" t="s">
        <v>363</v>
      </c>
      <c r="D14" s="161"/>
      <c r="E14" s="162">
        <v>22.869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47"/>
      <c r="Z14" s="147"/>
      <c r="AA14" s="147"/>
      <c r="AB14" s="147"/>
      <c r="AC14" s="147"/>
      <c r="AD14" s="147"/>
      <c r="AE14" s="147"/>
      <c r="AF14" s="147"/>
      <c r="AG14" s="147" t="s">
        <v>141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54"/>
      <c r="B15" s="155"/>
      <c r="C15" s="181" t="s">
        <v>364</v>
      </c>
      <c r="D15" s="161"/>
      <c r="E15" s="162">
        <v>1.9890000000000001</v>
      </c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47"/>
      <c r="Z15" s="147"/>
      <c r="AA15" s="147"/>
      <c r="AB15" s="147"/>
      <c r="AC15" s="147"/>
      <c r="AD15" s="147"/>
      <c r="AE15" s="147"/>
      <c r="AF15" s="147"/>
      <c r="AG15" s="147" t="s">
        <v>141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154"/>
      <c r="B16" s="155"/>
      <c r="C16" s="181" t="s">
        <v>365</v>
      </c>
      <c r="D16" s="161"/>
      <c r="E16" s="162">
        <v>2.5379999999999998</v>
      </c>
      <c r="F16" s="157"/>
      <c r="G16" s="157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47"/>
      <c r="Z16" s="147"/>
      <c r="AA16" s="147"/>
      <c r="AB16" s="147"/>
      <c r="AC16" s="147"/>
      <c r="AD16" s="147"/>
      <c r="AE16" s="147"/>
      <c r="AF16" s="147"/>
      <c r="AG16" s="147" t="s">
        <v>141</v>
      </c>
      <c r="AH16" s="147">
        <v>0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">
      <c r="A17" s="154"/>
      <c r="B17" s="155"/>
      <c r="C17" s="181" t="s">
        <v>366</v>
      </c>
      <c r="D17" s="161"/>
      <c r="E17" s="162">
        <v>3.15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47"/>
      <c r="Z17" s="147"/>
      <c r="AA17" s="147"/>
      <c r="AB17" s="147"/>
      <c r="AC17" s="147"/>
      <c r="AD17" s="147"/>
      <c r="AE17" s="147"/>
      <c r="AF17" s="147"/>
      <c r="AG17" s="147" t="s">
        <v>141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54"/>
      <c r="B18" s="155"/>
      <c r="C18" s="181" t="s">
        <v>367</v>
      </c>
      <c r="D18" s="161"/>
      <c r="E18" s="162">
        <v>3.6</v>
      </c>
      <c r="F18" s="157"/>
      <c r="G18" s="157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47"/>
      <c r="Z18" s="147"/>
      <c r="AA18" s="147"/>
      <c r="AB18" s="147"/>
      <c r="AC18" s="147"/>
      <c r="AD18" s="147"/>
      <c r="AE18" s="147"/>
      <c r="AF18" s="147"/>
      <c r="AG18" s="147" t="s">
        <v>141</v>
      </c>
      <c r="AH18" s="147">
        <v>0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70">
        <v>2</v>
      </c>
      <c r="B19" s="171" t="s">
        <v>368</v>
      </c>
      <c r="C19" s="180" t="s">
        <v>369</v>
      </c>
      <c r="D19" s="172" t="s">
        <v>133</v>
      </c>
      <c r="E19" s="173">
        <v>108.44</v>
      </c>
      <c r="F19" s="174"/>
      <c r="G19" s="175">
        <f>ROUND(E19*F19,2)</f>
        <v>0</v>
      </c>
      <c r="H19" s="174"/>
      <c r="I19" s="175">
        <f>ROUND(E19*H19,2)</f>
        <v>0</v>
      </c>
      <c r="J19" s="174"/>
      <c r="K19" s="175">
        <f>ROUND(E19*J19,2)</f>
        <v>0</v>
      </c>
      <c r="L19" s="175">
        <v>21</v>
      </c>
      <c r="M19" s="175">
        <f>G19*(1+L19/100)</f>
        <v>0</v>
      </c>
      <c r="N19" s="173">
        <v>5.0000000000000001E-4</v>
      </c>
      <c r="O19" s="173">
        <f>ROUND(E19*N19,2)</f>
        <v>0.05</v>
      </c>
      <c r="P19" s="173">
        <v>0</v>
      </c>
      <c r="Q19" s="173">
        <f>ROUND(E19*P19,2)</f>
        <v>0</v>
      </c>
      <c r="R19" s="175" t="s">
        <v>273</v>
      </c>
      <c r="S19" s="175" t="s">
        <v>135</v>
      </c>
      <c r="T19" s="176" t="s">
        <v>135</v>
      </c>
      <c r="U19" s="157">
        <v>9.4E-2</v>
      </c>
      <c r="V19" s="157">
        <f>ROUND(E19*U19,2)</f>
        <v>10.19</v>
      </c>
      <c r="W19" s="157"/>
      <c r="X19" s="157" t="s">
        <v>136</v>
      </c>
      <c r="Y19" s="147"/>
      <c r="Z19" s="147"/>
      <c r="AA19" s="147"/>
      <c r="AB19" s="147"/>
      <c r="AC19" s="147"/>
      <c r="AD19" s="147"/>
      <c r="AE19" s="147"/>
      <c r="AF19" s="147"/>
      <c r="AG19" s="147" t="s">
        <v>137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">
      <c r="A20" s="154"/>
      <c r="B20" s="155"/>
      <c r="C20" s="181" t="s">
        <v>370</v>
      </c>
      <c r="D20" s="161"/>
      <c r="E20" s="162"/>
      <c r="F20" s="157"/>
      <c r="G20" s="157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47"/>
      <c r="Z20" s="147"/>
      <c r="AA20" s="147"/>
      <c r="AB20" s="147"/>
      <c r="AC20" s="147"/>
      <c r="AD20" s="147"/>
      <c r="AE20" s="147"/>
      <c r="AF20" s="147"/>
      <c r="AG20" s="147" t="s">
        <v>141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">
      <c r="A21" s="154"/>
      <c r="B21" s="155"/>
      <c r="C21" s="181" t="s">
        <v>371</v>
      </c>
      <c r="D21" s="161"/>
      <c r="E21" s="162">
        <v>4.71</v>
      </c>
      <c r="F21" s="157"/>
      <c r="G21" s="157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47"/>
      <c r="Z21" s="147"/>
      <c r="AA21" s="147"/>
      <c r="AB21" s="147"/>
      <c r="AC21" s="147"/>
      <c r="AD21" s="147"/>
      <c r="AE21" s="147"/>
      <c r="AF21" s="147"/>
      <c r="AG21" s="147" t="s">
        <v>141</v>
      </c>
      <c r="AH21" s="147">
        <v>0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1" x14ac:dyDescent="0.2">
      <c r="A22" s="154"/>
      <c r="B22" s="155"/>
      <c r="C22" s="181" t="s">
        <v>372</v>
      </c>
      <c r="D22" s="161"/>
      <c r="E22" s="162">
        <v>29.93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47"/>
      <c r="Z22" s="147"/>
      <c r="AA22" s="147"/>
      <c r="AB22" s="147"/>
      <c r="AC22" s="147"/>
      <c r="AD22" s="147"/>
      <c r="AE22" s="147"/>
      <c r="AF22" s="147"/>
      <c r="AG22" s="147" t="s">
        <v>141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54"/>
      <c r="B23" s="155"/>
      <c r="C23" s="181" t="s">
        <v>373</v>
      </c>
      <c r="D23" s="161"/>
      <c r="E23" s="162">
        <v>8.6</v>
      </c>
      <c r="F23" s="157"/>
      <c r="G23" s="157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47"/>
      <c r="Z23" s="147"/>
      <c r="AA23" s="147"/>
      <c r="AB23" s="147"/>
      <c r="AC23" s="147"/>
      <c r="AD23" s="147"/>
      <c r="AE23" s="147"/>
      <c r="AF23" s="147"/>
      <c r="AG23" s="147" t="s">
        <v>141</v>
      </c>
      <c r="AH23" s="147">
        <v>0</v>
      </c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1" x14ac:dyDescent="0.2">
      <c r="A24" s="154"/>
      <c r="B24" s="155"/>
      <c r="C24" s="181" t="s">
        <v>374</v>
      </c>
      <c r="D24" s="161"/>
      <c r="E24" s="162"/>
      <c r="F24" s="157"/>
      <c r="G24" s="157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47"/>
      <c r="Z24" s="147"/>
      <c r="AA24" s="147"/>
      <c r="AB24" s="147"/>
      <c r="AC24" s="147"/>
      <c r="AD24" s="147"/>
      <c r="AE24" s="147"/>
      <c r="AF24" s="147"/>
      <c r="AG24" s="147" t="s">
        <v>141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">
      <c r="A25" s="154"/>
      <c r="B25" s="155"/>
      <c r="C25" s="181" t="s">
        <v>361</v>
      </c>
      <c r="D25" s="161"/>
      <c r="E25" s="162">
        <v>12.55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47"/>
      <c r="Z25" s="147"/>
      <c r="AA25" s="147"/>
      <c r="AB25" s="147"/>
      <c r="AC25" s="147"/>
      <c r="AD25" s="147"/>
      <c r="AE25" s="147"/>
      <c r="AF25" s="147"/>
      <c r="AG25" s="147" t="s">
        <v>141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">
      <c r="A26" s="154"/>
      <c r="B26" s="155"/>
      <c r="C26" s="181" t="s">
        <v>362</v>
      </c>
      <c r="D26" s="161"/>
      <c r="E26" s="162">
        <v>1.98</v>
      </c>
      <c r="F26" s="157"/>
      <c r="G26" s="157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47"/>
      <c r="Z26" s="147"/>
      <c r="AA26" s="147"/>
      <c r="AB26" s="147"/>
      <c r="AC26" s="147"/>
      <c r="AD26" s="147"/>
      <c r="AE26" s="147"/>
      <c r="AF26" s="147"/>
      <c r="AG26" s="147" t="s">
        <v>141</v>
      </c>
      <c r="AH26" s="147">
        <v>0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1" x14ac:dyDescent="0.2">
      <c r="A27" s="154"/>
      <c r="B27" s="155"/>
      <c r="C27" s="181" t="s">
        <v>149</v>
      </c>
      <c r="D27" s="161"/>
      <c r="E27" s="162">
        <v>3.6629999999999998</v>
      </c>
      <c r="F27" s="157"/>
      <c r="G27" s="157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47"/>
      <c r="Z27" s="147"/>
      <c r="AA27" s="147"/>
      <c r="AB27" s="147"/>
      <c r="AC27" s="147"/>
      <c r="AD27" s="147"/>
      <c r="AE27" s="147"/>
      <c r="AF27" s="147"/>
      <c r="AG27" s="147" t="s">
        <v>141</v>
      </c>
      <c r="AH27" s="147">
        <v>0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">
      <c r="A28" s="154"/>
      <c r="B28" s="155"/>
      <c r="C28" s="181" t="s">
        <v>151</v>
      </c>
      <c r="D28" s="161"/>
      <c r="E28" s="162">
        <v>12.861000000000001</v>
      </c>
      <c r="F28" s="157"/>
      <c r="G28" s="157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47"/>
      <c r="Z28" s="147"/>
      <c r="AA28" s="147"/>
      <c r="AB28" s="147"/>
      <c r="AC28" s="147"/>
      <c r="AD28" s="147"/>
      <c r="AE28" s="147"/>
      <c r="AF28" s="147"/>
      <c r="AG28" s="147" t="s">
        <v>141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">
      <c r="A29" s="154"/>
      <c r="B29" s="155"/>
      <c r="C29" s="181" t="s">
        <v>363</v>
      </c>
      <c r="D29" s="161"/>
      <c r="E29" s="162">
        <v>22.869</v>
      </c>
      <c r="F29" s="157"/>
      <c r="G29" s="157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47"/>
      <c r="Z29" s="147"/>
      <c r="AA29" s="147"/>
      <c r="AB29" s="147"/>
      <c r="AC29" s="147"/>
      <c r="AD29" s="147"/>
      <c r="AE29" s="147"/>
      <c r="AF29" s="147"/>
      <c r="AG29" s="147" t="s">
        <v>141</v>
      </c>
      <c r="AH29" s="147">
        <v>0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">
      <c r="A30" s="154"/>
      <c r="B30" s="155"/>
      <c r="C30" s="181" t="s">
        <v>364</v>
      </c>
      <c r="D30" s="161"/>
      <c r="E30" s="162">
        <v>1.9890000000000001</v>
      </c>
      <c r="F30" s="157"/>
      <c r="G30" s="157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47"/>
      <c r="Z30" s="147"/>
      <c r="AA30" s="147"/>
      <c r="AB30" s="147"/>
      <c r="AC30" s="147"/>
      <c r="AD30" s="147"/>
      <c r="AE30" s="147"/>
      <c r="AF30" s="147"/>
      <c r="AG30" s="147" t="s">
        <v>141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">
      <c r="A31" s="154"/>
      <c r="B31" s="155"/>
      <c r="C31" s="181" t="s">
        <v>365</v>
      </c>
      <c r="D31" s="161"/>
      <c r="E31" s="162">
        <v>2.5379999999999998</v>
      </c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47"/>
      <c r="Z31" s="147"/>
      <c r="AA31" s="147"/>
      <c r="AB31" s="147"/>
      <c r="AC31" s="147"/>
      <c r="AD31" s="147"/>
      <c r="AE31" s="147"/>
      <c r="AF31" s="147"/>
      <c r="AG31" s="147" t="s">
        <v>141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">
      <c r="A32" s="154"/>
      <c r="B32" s="155"/>
      <c r="C32" s="181" t="s">
        <v>366</v>
      </c>
      <c r="D32" s="161"/>
      <c r="E32" s="162">
        <v>3.15</v>
      </c>
      <c r="F32" s="157"/>
      <c r="G32" s="157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47"/>
      <c r="Z32" s="147"/>
      <c r="AA32" s="147"/>
      <c r="AB32" s="147"/>
      <c r="AC32" s="147"/>
      <c r="AD32" s="147"/>
      <c r="AE32" s="147"/>
      <c r="AF32" s="147"/>
      <c r="AG32" s="147" t="s">
        <v>141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1" x14ac:dyDescent="0.2">
      <c r="A33" s="154"/>
      <c r="B33" s="155"/>
      <c r="C33" s="181" t="s">
        <v>367</v>
      </c>
      <c r="D33" s="161"/>
      <c r="E33" s="162">
        <v>3.6</v>
      </c>
      <c r="F33" s="157"/>
      <c r="G33" s="157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47"/>
      <c r="Z33" s="147"/>
      <c r="AA33" s="147"/>
      <c r="AB33" s="147"/>
      <c r="AC33" s="147"/>
      <c r="AD33" s="147"/>
      <c r="AE33" s="147"/>
      <c r="AF33" s="147"/>
      <c r="AG33" s="147" t="s">
        <v>141</v>
      </c>
      <c r="AH33" s="147">
        <v>0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x14ac:dyDescent="0.2">
      <c r="A34" s="164" t="s">
        <v>129</v>
      </c>
      <c r="B34" s="165" t="s">
        <v>51</v>
      </c>
      <c r="C34" s="179" t="s">
        <v>66</v>
      </c>
      <c r="D34" s="166"/>
      <c r="E34" s="167"/>
      <c r="F34" s="168"/>
      <c r="G34" s="168">
        <f>SUMIF(AG35:AG49,"&lt;&gt;NOR",G35:G49)</f>
        <v>0</v>
      </c>
      <c r="H34" s="168"/>
      <c r="I34" s="168">
        <f>SUM(I35:I49)</f>
        <v>0</v>
      </c>
      <c r="J34" s="168"/>
      <c r="K34" s="168">
        <f>SUM(K35:K49)</f>
        <v>0</v>
      </c>
      <c r="L34" s="168"/>
      <c r="M34" s="168">
        <f>SUM(M35:M49)</f>
        <v>0</v>
      </c>
      <c r="N34" s="167"/>
      <c r="O34" s="167">
        <f>SUM(O35:O49)</f>
        <v>3.3499999999999996</v>
      </c>
      <c r="P34" s="167"/>
      <c r="Q34" s="167">
        <f>SUM(Q35:Q49)</f>
        <v>0</v>
      </c>
      <c r="R34" s="168"/>
      <c r="S34" s="168"/>
      <c r="T34" s="169"/>
      <c r="U34" s="163"/>
      <c r="V34" s="163">
        <f>SUM(V35:V49)</f>
        <v>82.09</v>
      </c>
      <c r="W34" s="163"/>
      <c r="X34" s="163"/>
      <c r="AG34" t="s">
        <v>130</v>
      </c>
    </row>
    <row r="35" spans="1:60" outlineLevel="1" x14ac:dyDescent="0.2">
      <c r="A35" s="170">
        <v>3</v>
      </c>
      <c r="B35" s="171" t="s">
        <v>375</v>
      </c>
      <c r="C35" s="180" t="s">
        <v>376</v>
      </c>
      <c r="D35" s="172" t="s">
        <v>133</v>
      </c>
      <c r="E35" s="173">
        <v>65.2</v>
      </c>
      <c r="F35" s="174"/>
      <c r="G35" s="175">
        <f>ROUND(E35*F35,2)</f>
        <v>0</v>
      </c>
      <c r="H35" s="174"/>
      <c r="I35" s="175">
        <f>ROUND(E35*H35,2)</f>
        <v>0</v>
      </c>
      <c r="J35" s="174"/>
      <c r="K35" s="175">
        <f>ROUND(E35*J35,2)</f>
        <v>0</v>
      </c>
      <c r="L35" s="175">
        <v>21</v>
      </c>
      <c r="M35" s="175">
        <f>G35*(1+L35/100)</f>
        <v>0</v>
      </c>
      <c r="N35" s="173">
        <v>4.3319999999999997E-2</v>
      </c>
      <c r="O35" s="173">
        <f>ROUND(E35*N35,2)</f>
        <v>2.82</v>
      </c>
      <c r="P35" s="173">
        <v>0</v>
      </c>
      <c r="Q35" s="173">
        <f>ROUND(E35*P35,2)</f>
        <v>0</v>
      </c>
      <c r="R35" s="175" t="s">
        <v>134</v>
      </c>
      <c r="S35" s="175" t="s">
        <v>135</v>
      </c>
      <c r="T35" s="176" t="s">
        <v>135</v>
      </c>
      <c r="U35" s="157">
        <v>0.57999999999999996</v>
      </c>
      <c r="V35" s="157">
        <f>ROUND(E35*U35,2)</f>
        <v>37.82</v>
      </c>
      <c r="W35" s="157"/>
      <c r="X35" s="157" t="s">
        <v>136</v>
      </c>
      <c r="Y35" s="147"/>
      <c r="Z35" s="147"/>
      <c r="AA35" s="147"/>
      <c r="AB35" s="147"/>
      <c r="AC35" s="147"/>
      <c r="AD35" s="147"/>
      <c r="AE35" s="147"/>
      <c r="AF35" s="147"/>
      <c r="AG35" s="147" t="s">
        <v>137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">
      <c r="A36" s="154"/>
      <c r="B36" s="155"/>
      <c r="C36" s="253" t="s">
        <v>377</v>
      </c>
      <c r="D36" s="254"/>
      <c r="E36" s="254"/>
      <c r="F36" s="254"/>
      <c r="G36" s="254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47"/>
      <c r="Z36" s="147"/>
      <c r="AA36" s="147"/>
      <c r="AB36" s="147"/>
      <c r="AC36" s="147"/>
      <c r="AD36" s="147"/>
      <c r="AE36" s="147"/>
      <c r="AF36" s="147"/>
      <c r="AG36" s="147" t="s">
        <v>250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1" x14ac:dyDescent="0.2">
      <c r="A37" s="154"/>
      <c r="B37" s="155"/>
      <c r="C37" s="244" t="s">
        <v>378</v>
      </c>
      <c r="D37" s="245"/>
      <c r="E37" s="245"/>
      <c r="F37" s="245"/>
      <c r="G37" s="245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47"/>
      <c r="Z37" s="147"/>
      <c r="AA37" s="147"/>
      <c r="AB37" s="147"/>
      <c r="AC37" s="147"/>
      <c r="AD37" s="147"/>
      <c r="AE37" s="147"/>
      <c r="AF37" s="147"/>
      <c r="AG37" s="147" t="s">
        <v>139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1" x14ac:dyDescent="0.2">
      <c r="A38" s="154"/>
      <c r="B38" s="155"/>
      <c r="C38" s="181" t="s">
        <v>361</v>
      </c>
      <c r="D38" s="161"/>
      <c r="E38" s="162">
        <v>12.55</v>
      </c>
      <c r="F38" s="157"/>
      <c r="G38" s="157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47"/>
      <c r="Z38" s="147"/>
      <c r="AA38" s="147"/>
      <c r="AB38" s="147"/>
      <c r="AC38" s="147"/>
      <c r="AD38" s="147"/>
      <c r="AE38" s="147"/>
      <c r="AF38" s="147"/>
      <c r="AG38" s="147" t="s">
        <v>141</v>
      </c>
      <c r="AH38" s="147">
        <v>0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1" x14ac:dyDescent="0.2">
      <c r="A39" s="154"/>
      <c r="B39" s="155"/>
      <c r="C39" s="181" t="s">
        <v>362</v>
      </c>
      <c r="D39" s="161"/>
      <c r="E39" s="162">
        <v>1.98</v>
      </c>
      <c r="F39" s="157"/>
      <c r="G39" s="157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47"/>
      <c r="Z39" s="147"/>
      <c r="AA39" s="147"/>
      <c r="AB39" s="147"/>
      <c r="AC39" s="147"/>
      <c r="AD39" s="147"/>
      <c r="AE39" s="147"/>
      <c r="AF39" s="147"/>
      <c r="AG39" s="147" t="s">
        <v>141</v>
      </c>
      <c r="AH39" s="147">
        <v>0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1" x14ac:dyDescent="0.2">
      <c r="A40" s="154"/>
      <c r="B40" s="155"/>
      <c r="C40" s="181" t="s">
        <v>149</v>
      </c>
      <c r="D40" s="161"/>
      <c r="E40" s="162">
        <v>3.6629999999999998</v>
      </c>
      <c r="F40" s="157"/>
      <c r="G40" s="157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47"/>
      <c r="Z40" s="147"/>
      <c r="AA40" s="147"/>
      <c r="AB40" s="147"/>
      <c r="AC40" s="147"/>
      <c r="AD40" s="147"/>
      <c r="AE40" s="147"/>
      <c r="AF40" s="147"/>
      <c r="AG40" s="147" t="s">
        <v>141</v>
      </c>
      <c r="AH40" s="147">
        <v>0</v>
      </c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1" x14ac:dyDescent="0.2">
      <c r="A41" s="154"/>
      <c r="B41" s="155"/>
      <c r="C41" s="181" t="s">
        <v>151</v>
      </c>
      <c r="D41" s="161"/>
      <c r="E41" s="162">
        <v>12.861000000000001</v>
      </c>
      <c r="F41" s="157"/>
      <c r="G41" s="157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47"/>
      <c r="Z41" s="147"/>
      <c r="AA41" s="147"/>
      <c r="AB41" s="147"/>
      <c r="AC41" s="147"/>
      <c r="AD41" s="147"/>
      <c r="AE41" s="147"/>
      <c r="AF41" s="147"/>
      <c r="AG41" s="147" t="s">
        <v>141</v>
      </c>
      <c r="AH41" s="147">
        <v>0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1" x14ac:dyDescent="0.2">
      <c r="A42" s="154"/>
      <c r="B42" s="155"/>
      <c r="C42" s="181" t="s">
        <v>363</v>
      </c>
      <c r="D42" s="161"/>
      <c r="E42" s="162">
        <v>22.869</v>
      </c>
      <c r="F42" s="157"/>
      <c r="G42" s="1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47"/>
      <c r="Z42" s="147"/>
      <c r="AA42" s="147"/>
      <c r="AB42" s="147"/>
      <c r="AC42" s="147"/>
      <c r="AD42" s="147"/>
      <c r="AE42" s="147"/>
      <c r="AF42" s="147"/>
      <c r="AG42" s="147" t="s">
        <v>141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1" x14ac:dyDescent="0.2">
      <c r="A43" s="154"/>
      <c r="B43" s="155"/>
      <c r="C43" s="181" t="s">
        <v>364</v>
      </c>
      <c r="D43" s="161"/>
      <c r="E43" s="162">
        <v>1.9890000000000001</v>
      </c>
      <c r="F43" s="157"/>
      <c r="G43" s="157"/>
      <c r="H43" s="157"/>
      <c r="I43" s="157"/>
      <c r="J43" s="157"/>
      <c r="K43" s="157"/>
      <c r="L43" s="157"/>
      <c r="M43" s="157"/>
      <c r="N43" s="156"/>
      <c r="O43" s="156"/>
      <c r="P43" s="156"/>
      <c r="Q43" s="156"/>
      <c r="R43" s="157"/>
      <c r="S43" s="157"/>
      <c r="T43" s="157"/>
      <c r="U43" s="157"/>
      <c r="V43" s="157"/>
      <c r="W43" s="157"/>
      <c r="X43" s="157"/>
      <c r="Y43" s="147"/>
      <c r="Z43" s="147"/>
      <c r="AA43" s="147"/>
      <c r="AB43" s="147"/>
      <c r="AC43" s="147"/>
      <c r="AD43" s="147"/>
      <c r="AE43" s="147"/>
      <c r="AF43" s="147"/>
      <c r="AG43" s="147" t="s">
        <v>141</v>
      </c>
      <c r="AH43" s="147">
        <v>0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1" x14ac:dyDescent="0.2">
      <c r="A44" s="154"/>
      <c r="B44" s="155"/>
      <c r="C44" s="181" t="s">
        <v>365</v>
      </c>
      <c r="D44" s="161"/>
      <c r="E44" s="162">
        <v>2.5379999999999998</v>
      </c>
      <c r="F44" s="157"/>
      <c r="G44" s="157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47"/>
      <c r="Z44" s="147"/>
      <c r="AA44" s="147"/>
      <c r="AB44" s="147"/>
      <c r="AC44" s="147"/>
      <c r="AD44" s="147"/>
      <c r="AE44" s="147"/>
      <c r="AF44" s="147"/>
      <c r="AG44" s="147" t="s">
        <v>141</v>
      </c>
      <c r="AH44" s="147">
        <v>0</v>
      </c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1" x14ac:dyDescent="0.2">
      <c r="A45" s="154"/>
      <c r="B45" s="155"/>
      <c r="C45" s="181" t="s">
        <v>366</v>
      </c>
      <c r="D45" s="161"/>
      <c r="E45" s="162">
        <v>3.15</v>
      </c>
      <c r="F45" s="157"/>
      <c r="G45" s="157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47"/>
      <c r="Z45" s="147"/>
      <c r="AA45" s="147"/>
      <c r="AB45" s="147"/>
      <c r="AC45" s="147"/>
      <c r="AD45" s="147"/>
      <c r="AE45" s="147"/>
      <c r="AF45" s="147"/>
      <c r="AG45" s="147" t="s">
        <v>141</v>
      </c>
      <c r="AH45" s="147">
        <v>0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1" x14ac:dyDescent="0.2">
      <c r="A46" s="154"/>
      <c r="B46" s="155"/>
      <c r="C46" s="181" t="s">
        <v>367</v>
      </c>
      <c r="D46" s="161"/>
      <c r="E46" s="162">
        <v>3.6</v>
      </c>
      <c r="F46" s="157"/>
      <c r="G46" s="157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47"/>
      <c r="Z46" s="147"/>
      <c r="AA46" s="147"/>
      <c r="AB46" s="147"/>
      <c r="AC46" s="147"/>
      <c r="AD46" s="147"/>
      <c r="AE46" s="147"/>
      <c r="AF46" s="147"/>
      <c r="AG46" s="147" t="s">
        <v>141</v>
      </c>
      <c r="AH46" s="147">
        <v>0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ht="22.5" outlineLevel="1" x14ac:dyDescent="0.2">
      <c r="A47" s="170">
        <v>4</v>
      </c>
      <c r="B47" s="171" t="s">
        <v>379</v>
      </c>
      <c r="C47" s="180" t="s">
        <v>380</v>
      </c>
      <c r="D47" s="172" t="s">
        <v>133</v>
      </c>
      <c r="E47" s="173">
        <v>28.3</v>
      </c>
      <c r="F47" s="174"/>
      <c r="G47" s="175">
        <f>ROUND(E47*F47,2)</f>
        <v>0</v>
      </c>
      <c r="H47" s="174"/>
      <c r="I47" s="175">
        <f>ROUND(E47*H47,2)</f>
        <v>0</v>
      </c>
      <c r="J47" s="174"/>
      <c r="K47" s="175">
        <f>ROUND(E47*J47,2)</f>
        <v>0</v>
      </c>
      <c r="L47" s="175">
        <v>21</v>
      </c>
      <c r="M47" s="175">
        <f>G47*(1+L47/100)</f>
        <v>0</v>
      </c>
      <c r="N47" s="173">
        <v>1.857E-2</v>
      </c>
      <c r="O47" s="173">
        <f>ROUND(E47*N47,2)</f>
        <v>0.53</v>
      </c>
      <c r="P47" s="173">
        <v>0</v>
      </c>
      <c r="Q47" s="173">
        <f>ROUND(E47*P47,2)</f>
        <v>0</v>
      </c>
      <c r="R47" s="175" t="s">
        <v>381</v>
      </c>
      <c r="S47" s="175" t="s">
        <v>135</v>
      </c>
      <c r="T47" s="176" t="s">
        <v>135</v>
      </c>
      <c r="U47" s="157">
        <v>1.5644800000000001</v>
      </c>
      <c r="V47" s="157">
        <f>ROUND(E47*U47,2)</f>
        <v>44.27</v>
      </c>
      <c r="W47" s="157"/>
      <c r="X47" s="157" t="s">
        <v>382</v>
      </c>
      <c r="Y47" s="147"/>
      <c r="Z47" s="147"/>
      <c r="AA47" s="147"/>
      <c r="AB47" s="147"/>
      <c r="AC47" s="147"/>
      <c r="AD47" s="147"/>
      <c r="AE47" s="147"/>
      <c r="AF47" s="147"/>
      <c r="AG47" s="147" t="s">
        <v>383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1" x14ac:dyDescent="0.2">
      <c r="A48" s="154"/>
      <c r="B48" s="155"/>
      <c r="C48" s="253" t="s">
        <v>384</v>
      </c>
      <c r="D48" s="254"/>
      <c r="E48" s="254"/>
      <c r="F48" s="254"/>
      <c r="G48" s="254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47"/>
      <c r="Z48" s="147"/>
      <c r="AA48" s="147"/>
      <c r="AB48" s="147"/>
      <c r="AC48" s="147"/>
      <c r="AD48" s="147"/>
      <c r="AE48" s="147"/>
      <c r="AF48" s="147"/>
      <c r="AG48" s="147" t="s">
        <v>250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77" t="str">
        <f>C48</f>
        <v>ocelový rošt nebo na dřevěnou konstrukci s provedením konečné povrchové úpravy minerální omítkou, včetně pomocného lešení.</v>
      </c>
      <c r="BB48" s="147"/>
      <c r="BC48" s="147"/>
      <c r="BD48" s="147"/>
      <c r="BE48" s="147"/>
      <c r="BF48" s="147"/>
      <c r="BG48" s="147"/>
      <c r="BH48" s="147"/>
    </row>
    <row r="49" spans="1:60" outlineLevel="1" x14ac:dyDescent="0.2">
      <c r="A49" s="154"/>
      <c r="B49" s="155"/>
      <c r="C49" s="181" t="s">
        <v>385</v>
      </c>
      <c r="D49" s="161"/>
      <c r="E49" s="162">
        <v>28.3</v>
      </c>
      <c r="F49" s="157"/>
      <c r="G49" s="157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47"/>
      <c r="Z49" s="147"/>
      <c r="AA49" s="147"/>
      <c r="AB49" s="147"/>
      <c r="AC49" s="147"/>
      <c r="AD49" s="147"/>
      <c r="AE49" s="147"/>
      <c r="AF49" s="147"/>
      <c r="AG49" s="147" t="s">
        <v>141</v>
      </c>
      <c r="AH49" s="147">
        <v>0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x14ac:dyDescent="0.2">
      <c r="A50" s="164" t="s">
        <v>129</v>
      </c>
      <c r="B50" s="165" t="s">
        <v>67</v>
      </c>
      <c r="C50" s="179" t="s">
        <v>68</v>
      </c>
      <c r="D50" s="166"/>
      <c r="E50" s="167"/>
      <c r="F50" s="168"/>
      <c r="G50" s="168">
        <f>SUMIF(AG51:AG56,"&lt;&gt;NOR",G51:G56)</f>
        <v>0</v>
      </c>
      <c r="H50" s="168"/>
      <c r="I50" s="168">
        <f>SUM(I51:I56)</f>
        <v>0</v>
      </c>
      <c r="J50" s="168"/>
      <c r="K50" s="168">
        <f>SUM(K51:K56)</f>
        <v>0</v>
      </c>
      <c r="L50" s="168"/>
      <c r="M50" s="168">
        <f>SUM(M51:M56)</f>
        <v>0</v>
      </c>
      <c r="N50" s="167"/>
      <c r="O50" s="167">
        <f>SUM(O51:O56)</f>
        <v>0.96</v>
      </c>
      <c r="P50" s="167"/>
      <c r="Q50" s="167">
        <f>SUM(Q51:Q56)</f>
        <v>0</v>
      </c>
      <c r="R50" s="168"/>
      <c r="S50" s="168"/>
      <c r="T50" s="169"/>
      <c r="U50" s="163"/>
      <c r="V50" s="163">
        <f>SUM(V51:V56)</f>
        <v>5.5</v>
      </c>
      <c r="W50" s="163"/>
      <c r="X50" s="163"/>
      <c r="AG50" t="s">
        <v>130</v>
      </c>
    </row>
    <row r="51" spans="1:60" outlineLevel="1" x14ac:dyDescent="0.2">
      <c r="A51" s="170">
        <v>5</v>
      </c>
      <c r="B51" s="171" t="s">
        <v>386</v>
      </c>
      <c r="C51" s="180" t="s">
        <v>387</v>
      </c>
      <c r="D51" s="172" t="s">
        <v>388</v>
      </c>
      <c r="E51" s="173">
        <v>1</v>
      </c>
      <c r="F51" s="174"/>
      <c r="G51" s="175">
        <f>ROUND(E51*F51,2)</f>
        <v>0</v>
      </c>
      <c r="H51" s="174"/>
      <c r="I51" s="175">
        <f>ROUND(E51*H51,2)</f>
        <v>0</v>
      </c>
      <c r="J51" s="174"/>
      <c r="K51" s="175">
        <f>ROUND(E51*J51,2)</f>
        <v>0</v>
      </c>
      <c r="L51" s="175">
        <v>21</v>
      </c>
      <c r="M51" s="175">
        <f>G51*(1+L51/100)</f>
        <v>0</v>
      </c>
      <c r="N51" s="173">
        <v>8.9499999999999996E-2</v>
      </c>
      <c r="O51" s="173">
        <f>ROUND(E51*N51,2)</f>
        <v>0.09</v>
      </c>
      <c r="P51" s="173">
        <v>0</v>
      </c>
      <c r="Q51" s="173">
        <f>ROUND(E51*P51,2)</f>
        <v>0</v>
      </c>
      <c r="R51" s="175"/>
      <c r="S51" s="175" t="s">
        <v>135</v>
      </c>
      <c r="T51" s="176" t="s">
        <v>135</v>
      </c>
      <c r="U51" s="157">
        <v>0.63100000000000001</v>
      </c>
      <c r="V51" s="157">
        <f>ROUND(E51*U51,2)</f>
        <v>0.63</v>
      </c>
      <c r="W51" s="157"/>
      <c r="X51" s="157" t="s">
        <v>136</v>
      </c>
      <c r="Y51" s="147"/>
      <c r="Z51" s="147"/>
      <c r="AA51" s="147"/>
      <c r="AB51" s="147"/>
      <c r="AC51" s="147"/>
      <c r="AD51" s="147"/>
      <c r="AE51" s="147"/>
      <c r="AF51" s="147"/>
      <c r="AG51" s="147" t="s">
        <v>137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1" x14ac:dyDescent="0.2">
      <c r="A52" s="170">
        <v>6</v>
      </c>
      <c r="B52" s="171" t="s">
        <v>389</v>
      </c>
      <c r="C52" s="180" t="s">
        <v>390</v>
      </c>
      <c r="D52" s="172" t="s">
        <v>339</v>
      </c>
      <c r="E52" s="173">
        <v>1</v>
      </c>
      <c r="F52" s="174"/>
      <c r="G52" s="175">
        <f>ROUND(E52*F52,2)</f>
        <v>0</v>
      </c>
      <c r="H52" s="174"/>
      <c r="I52" s="175">
        <f>ROUND(E52*H52,2)</f>
        <v>0</v>
      </c>
      <c r="J52" s="174"/>
      <c r="K52" s="175">
        <f>ROUND(E52*J52,2)</f>
        <v>0</v>
      </c>
      <c r="L52" s="175">
        <v>21</v>
      </c>
      <c r="M52" s="175">
        <f>G52*(1+L52/100)</f>
        <v>0</v>
      </c>
      <c r="N52" s="173">
        <v>0</v>
      </c>
      <c r="O52" s="173">
        <f>ROUND(E52*N52,2)</f>
        <v>0</v>
      </c>
      <c r="P52" s="173">
        <v>0</v>
      </c>
      <c r="Q52" s="173">
        <f>ROUND(E52*P52,2)</f>
        <v>0</v>
      </c>
      <c r="R52" s="175"/>
      <c r="S52" s="175" t="s">
        <v>160</v>
      </c>
      <c r="T52" s="176" t="s">
        <v>161</v>
      </c>
      <c r="U52" s="157">
        <v>0</v>
      </c>
      <c r="V52" s="157">
        <f>ROUND(E52*U52,2)</f>
        <v>0</v>
      </c>
      <c r="W52" s="157"/>
      <c r="X52" s="157" t="s">
        <v>136</v>
      </c>
      <c r="Y52" s="147"/>
      <c r="Z52" s="147"/>
      <c r="AA52" s="147"/>
      <c r="AB52" s="147"/>
      <c r="AC52" s="147"/>
      <c r="AD52" s="147"/>
      <c r="AE52" s="147"/>
      <c r="AF52" s="147"/>
      <c r="AG52" s="147" t="s">
        <v>137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ht="22.5" outlineLevel="1" x14ac:dyDescent="0.2">
      <c r="A53" s="170">
        <v>7</v>
      </c>
      <c r="B53" s="171" t="s">
        <v>391</v>
      </c>
      <c r="C53" s="180" t="s">
        <v>392</v>
      </c>
      <c r="D53" s="172" t="s">
        <v>248</v>
      </c>
      <c r="E53" s="173">
        <v>4.0999999999999996</v>
      </c>
      <c r="F53" s="174"/>
      <c r="G53" s="175">
        <f>ROUND(E53*F53,2)</f>
        <v>0</v>
      </c>
      <c r="H53" s="174"/>
      <c r="I53" s="175">
        <f>ROUND(E53*H53,2)</f>
        <v>0</v>
      </c>
      <c r="J53" s="174"/>
      <c r="K53" s="175">
        <f>ROUND(E53*J53,2)</f>
        <v>0</v>
      </c>
      <c r="L53" s="175">
        <v>21</v>
      </c>
      <c r="M53" s="175">
        <f>G53*(1+L53/100)</f>
        <v>0</v>
      </c>
      <c r="N53" s="173">
        <v>0.12071</v>
      </c>
      <c r="O53" s="173">
        <f>ROUND(E53*N53,2)</f>
        <v>0.49</v>
      </c>
      <c r="P53" s="173">
        <v>0</v>
      </c>
      <c r="Q53" s="173">
        <f>ROUND(E53*P53,2)</f>
        <v>0</v>
      </c>
      <c r="R53" s="175" t="s">
        <v>381</v>
      </c>
      <c r="S53" s="175" t="s">
        <v>135</v>
      </c>
      <c r="T53" s="176" t="s">
        <v>135</v>
      </c>
      <c r="U53" s="157">
        <v>1.1873899999999999</v>
      </c>
      <c r="V53" s="157">
        <f>ROUND(E53*U53,2)</f>
        <v>4.87</v>
      </c>
      <c r="W53" s="157"/>
      <c r="X53" s="157" t="s">
        <v>382</v>
      </c>
      <c r="Y53" s="147"/>
      <c r="Z53" s="147"/>
      <c r="AA53" s="147"/>
      <c r="AB53" s="147"/>
      <c r="AC53" s="147"/>
      <c r="AD53" s="147"/>
      <c r="AE53" s="147"/>
      <c r="AF53" s="147"/>
      <c r="AG53" s="147" t="s">
        <v>383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1" x14ac:dyDescent="0.2">
      <c r="A54" s="154"/>
      <c r="B54" s="155"/>
      <c r="C54" s="253" t="s">
        <v>393</v>
      </c>
      <c r="D54" s="254"/>
      <c r="E54" s="254"/>
      <c r="F54" s="254"/>
      <c r="G54" s="254"/>
      <c r="H54" s="157"/>
      <c r="I54" s="157"/>
      <c r="J54" s="157"/>
      <c r="K54" s="157"/>
      <c r="L54" s="157"/>
      <c r="M54" s="157"/>
      <c r="N54" s="156"/>
      <c r="O54" s="156"/>
      <c r="P54" s="156"/>
      <c r="Q54" s="156"/>
      <c r="R54" s="157"/>
      <c r="S54" s="157"/>
      <c r="T54" s="157"/>
      <c r="U54" s="157"/>
      <c r="V54" s="157"/>
      <c r="W54" s="157"/>
      <c r="X54" s="157"/>
      <c r="Y54" s="147"/>
      <c r="Z54" s="147"/>
      <c r="AA54" s="147"/>
      <c r="AB54" s="147"/>
      <c r="AC54" s="147"/>
      <c r="AD54" s="147"/>
      <c r="AE54" s="147"/>
      <c r="AF54" s="147"/>
      <c r="AG54" s="147" t="s">
        <v>250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1" x14ac:dyDescent="0.2">
      <c r="A55" s="154"/>
      <c r="B55" s="155"/>
      <c r="C55" s="181" t="s">
        <v>394</v>
      </c>
      <c r="D55" s="161"/>
      <c r="E55" s="162">
        <v>4.0999999999999996</v>
      </c>
      <c r="F55" s="157"/>
      <c r="G55" s="157"/>
      <c r="H55" s="157"/>
      <c r="I55" s="157"/>
      <c r="J55" s="157"/>
      <c r="K55" s="157"/>
      <c r="L55" s="157"/>
      <c r="M55" s="157"/>
      <c r="N55" s="156"/>
      <c r="O55" s="156"/>
      <c r="P55" s="156"/>
      <c r="Q55" s="156"/>
      <c r="R55" s="157"/>
      <c r="S55" s="157"/>
      <c r="T55" s="157"/>
      <c r="U55" s="157"/>
      <c r="V55" s="157"/>
      <c r="W55" s="157"/>
      <c r="X55" s="157"/>
      <c r="Y55" s="147"/>
      <c r="Z55" s="147"/>
      <c r="AA55" s="147"/>
      <c r="AB55" s="147"/>
      <c r="AC55" s="147"/>
      <c r="AD55" s="147"/>
      <c r="AE55" s="147"/>
      <c r="AF55" s="147"/>
      <c r="AG55" s="147" t="s">
        <v>141</v>
      </c>
      <c r="AH55" s="147">
        <v>0</v>
      </c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ht="22.5" outlineLevel="1" x14ac:dyDescent="0.2">
      <c r="A56" s="170">
        <v>8</v>
      </c>
      <c r="B56" s="171" t="s">
        <v>395</v>
      </c>
      <c r="C56" s="180" t="s">
        <v>396</v>
      </c>
      <c r="D56" s="172" t="s">
        <v>248</v>
      </c>
      <c r="E56" s="173">
        <v>1.4</v>
      </c>
      <c r="F56" s="174"/>
      <c r="G56" s="175">
        <f>ROUND(E56*F56,2)</f>
        <v>0</v>
      </c>
      <c r="H56" s="174"/>
      <c r="I56" s="175">
        <f>ROUND(E56*H56,2)</f>
        <v>0</v>
      </c>
      <c r="J56" s="174"/>
      <c r="K56" s="175">
        <f>ROUND(E56*J56,2)</f>
        <v>0</v>
      </c>
      <c r="L56" s="175">
        <v>21</v>
      </c>
      <c r="M56" s="175">
        <f>G56*(1+L56/100)</f>
        <v>0</v>
      </c>
      <c r="N56" s="173">
        <v>0.27200000000000002</v>
      </c>
      <c r="O56" s="173">
        <f>ROUND(E56*N56,2)</f>
        <v>0.38</v>
      </c>
      <c r="P56" s="173">
        <v>0</v>
      </c>
      <c r="Q56" s="173">
        <f>ROUND(E56*P56,2)</f>
        <v>0</v>
      </c>
      <c r="R56" s="175" t="s">
        <v>279</v>
      </c>
      <c r="S56" s="175" t="s">
        <v>135</v>
      </c>
      <c r="T56" s="176" t="s">
        <v>135</v>
      </c>
      <c r="U56" s="157">
        <v>0</v>
      </c>
      <c r="V56" s="157">
        <f>ROUND(E56*U56,2)</f>
        <v>0</v>
      </c>
      <c r="W56" s="157"/>
      <c r="X56" s="157" t="s">
        <v>280</v>
      </c>
      <c r="Y56" s="147"/>
      <c r="Z56" s="147"/>
      <c r="AA56" s="147"/>
      <c r="AB56" s="147"/>
      <c r="AC56" s="147"/>
      <c r="AD56" s="147"/>
      <c r="AE56" s="147"/>
      <c r="AF56" s="147"/>
      <c r="AG56" s="147" t="s">
        <v>281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x14ac:dyDescent="0.2">
      <c r="A57" s="164" t="s">
        <v>129</v>
      </c>
      <c r="B57" s="165" t="s">
        <v>71</v>
      </c>
      <c r="C57" s="179" t="s">
        <v>72</v>
      </c>
      <c r="D57" s="166"/>
      <c r="E57" s="167"/>
      <c r="F57" s="168"/>
      <c r="G57" s="168">
        <f>SUMIF(AG58:AG60,"&lt;&gt;NOR",G58:G60)</f>
        <v>0</v>
      </c>
      <c r="H57" s="168"/>
      <c r="I57" s="168">
        <f>SUM(I58:I60)</f>
        <v>0</v>
      </c>
      <c r="J57" s="168"/>
      <c r="K57" s="168">
        <f>SUM(K58:K60)</f>
        <v>0</v>
      </c>
      <c r="L57" s="168"/>
      <c r="M57" s="168">
        <f>SUM(M58:M60)</f>
        <v>0</v>
      </c>
      <c r="N57" s="167"/>
      <c r="O57" s="167">
        <f>SUM(O58:O60)</f>
        <v>1.51</v>
      </c>
      <c r="P57" s="167"/>
      <c r="Q57" s="167">
        <f>SUM(Q58:Q60)</f>
        <v>0</v>
      </c>
      <c r="R57" s="168"/>
      <c r="S57" s="168"/>
      <c r="T57" s="169"/>
      <c r="U57" s="163"/>
      <c r="V57" s="163">
        <f>SUM(V58:V60)</f>
        <v>30.73</v>
      </c>
      <c r="W57" s="163"/>
      <c r="X57" s="163"/>
      <c r="AG57" t="s">
        <v>130</v>
      </c>
    </row>
    <row r="58" spans="1:60" outlineLevel="1" x14ac:dyDescent="0.2">
      <c r="A58" s="170">
        <v>9</v>
      </c>
      <c r="B58" s="171" t="s">
        <v>397</v>
      </c>
      <c r="C58" s="180" t="s">
        <v>398</v>
      </c>
      <c r="D58" s="172" t="s">
        <v>159</v>
      </c>
      <c r="E58" s="173">
        <v>35</v>
      </c>
      <c r="F58" s="174"/>
      <c r="G58" s="175">
        <f>ROUND(E58*F58,2)</f>
        <v>0</v>
      </c>
      <c r="H58" s="174"/>
      <c r="I58" s="175">
        <f>ROUND(E58*H58,2)</f>
        <v>0</v>
      </c>
      <c r="J58" s="174"/>
      <c r="K58" s="175">
        <f>ROUND(E58*J58,2)</f>
        <v>0</v>
      </c>
      <c r="L58" s="175">
        <v>21</v>
      </c>
      <c r="M58" s="175">
        <f>G58*(1+L58/100)</f>
        <v>0</v>
      </c>
      <c r="N58" s="173">
        <v>4.3049999999999998E-2</v>
      </c>
      <c r="O58" s="173">
        <f>ROUND(E58*N58,2)</f>
        <v>1.51</v>
      </c>
      <c r="P58" s="173">
        <v>0</v>
      </c>
      <c r="Q58" s="173">
        <f>ROUND(E58*P58,2)</f>
        <v>0</v>
      </c>
      <c r="R58" s="175" t="s">
        <v>399</v>
      </c>
      <c r="S58" s="175" t="s">
        <v>135</v>
      </c>
      <c r="T58" s="176" t="s">
        <v>135</v>
      </c>
      <c r="U58" s="157">
        <v>0.87802999999999998</v>
      </c>
      <c r="V58" s="157">
        <f>ROUND(E58*U58,2)</f>
        <v>30.73</v>
      </c>
      <c r="W58" s="157"/>
      <c r="X58" s="157" t="s">
        <v>136</v>
      </c>
      <c r="Y58" s="147"/>
      <c r="Z58" s="147"/>
      <c r="AA58" s="147"/>
      <c r="AB58" s="147"/>
      <c r="AC58" s="147"/>
      <c r="AD58" s="147"/>
      <c r="AE58" s="147"/>
      <c r="AF58" s="147"/>
      <c r="AG58" s="147" t="s">
        <v>137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1" x14ac:dyDescent="0.2">
      <c r="A59" s="154"/>
      <c r="B59" s="155"/>
      <c r="C59" s="253" t="s">
        <v>400</v>
      </c>
      <c r="D59" s="254"/>
      <c r="E59" s="254"/>
      <c r="F59" s="254"/>
      <c r="G59" s="254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47"/>
      <c r="Z59" s="147"/>
      <c r="AA59" s="147"/>
      <c r="AB59" s="147"/>
      <c r="AC59" s="147"/>
      <c r="AD59" s="147"/>
      <c r="AE59" s="147"/>
      <c r="AF59" s="147"/>
      <c r="AG59" s="147" t="s">
        <v>250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77" t="str">
        <f>C59</f>
        <v>jakoukoliv maltou, z pomocného pracovního lešení o výšce podlahy do 1900 mm a pro zatížení do 1,5 kPa,</v>
      </c>
      <c r="BB59" s="147"/>
      <c r="BC59" s="147"/>
      <c r="BD59" s="147"/>
      <c r="BE59" s="147"/>
      <c r="BF59" s="147"/>
      <c r="BG59" s="147"/>
      <c r="BH59" s="147"/>
    </row>
    <row r="60" spans="1:60" outlineLevel="1" x14ac:dyDescent="0.2">
      <c r="A60" s="154"/>
      <c r="B60" s="155"/>
      <c r="C60" s="244" t="s">
        <v>401</v>
      </c>
      <c r="D60" s="245"/>
      <c r="E60" s="245"/>
      <c r="F60" s="245"/>
      <c r="G60" s="245"/>
      <c r="H60" s="157"/>
      <c r="I60" s="157"/>
      <c r="J60" s="157"/>
      <c r="K60" s="157"/>
      <c r="L60" s="157"/>
      <c r="M60" s="157"/>
      <c r="N60" s="156"/>
      <c r="O60" s="156"/>
      <c r="P60" s="156"/>
      <c r="Q60" s="156"/>
      <c r="R60" s="157"/>
      <c r="S60" s="157"/>
      <c r="T60" s="157"/>
      <c r="U60" s="157"/>
      <c r="V60" s="157"/>
      <c r="W60" s="157"/>
      <c r="X60" s="157"/>
      <c r="Y60" s="147"/>
      <c r="Z60" s="147"/>
      <c r="AA60" s="147"/>
      <c r="AB60" s="147"/>
      <c r="AC60" s="147"/>
      <c r="AD60" s="147"/>
      <c r="AE60" s="147"/>
      <c r="AF60" s="147"/>
      <c r="AG60" s="147" t="s">
        <v>139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x14ac:dyDescent="0.2">
      <c r="A61" s="164" t="s">
        <v>129</v>
      </c>
      <c r="B61" s="165" t="s">
        <v>73</v>
      </c>
      <c r="C61" s="179" t="s">
        <v>74</v>
      </c>
      <c r="D61" s="166"/>
      <c r="E61" s="167"/>
      <c r="F61" s="168"/>
      <c r="G61" s="168">
        <f>SUMIF(AG62:AG66,"&lt;&gt;NOR",G62:G66)</f>
        <v>0</v>
      </c>
      <c r="H61" s="168"/>
      <c r="I61" s="168">
        <f>SUM(I62:I66)</f>
        <v>0</v>
      </c>
      <c r="J61" s="168"/>
      <c r="K61" s="168">
        <f>SUM(K62:K66)</f>
        <v>0</v>
      </c>
      <c r="L61" s="168"/>
      <c r="M61" s="168">
        <f>SUM(M62:M66)</f>
        <v>0</v>
      </c>
      <c r="N61" s="167"/>
      <c r="O61" s="167">
        <f>SUM(O62:O66)</f>
        <v>0.03</v>
      </c>
      <c r="P61" s="167"/>
      <c r="Q61" s="167">
        <f>SUM(Q62:Q66)</f>
        <v>0</v>
      </c>
      <c r="R61" s="168"/>
      <c r="S61" s="168"/>
      <c r="T61" s="169"/>
      <c r="U61" s="163"/>
      <c r="V61" s="163">
        <f>SUM(V62:V66)</f>
        <v>2.2200000000000002</v>
      </c>
      <c r="W61" s="163"/>
      <c r="X61" s="163"/>
      <c r="AG61" t="s">
        <v>130</v>
      </c>
    </row>
    <row r="62" spans="1:60" outlineLevel="1" x14ac:dyDescent="0.2">
      <c r="A62" s="170">
        <v>10</v>
      </c>
      <c r="B62" s="171" t="s">
        <v>402</v>
      </c>
      <c r="C62" s="180" t="s">
        <v>403</v>
      </c>
      <c r="D62" s="172" t="s">
        <v>133</v>
      </c>
      <c r="E62" s="173">
        <v>4.5</v>
      </c>
      <c r="F62" s="174"/>
      <c r="G62" s="175">
        <f>ROUND(E62*F62,2)</f>
        <v>0</v>
      </c>
      <c r="H62" s="174"/>
      <c r="I62" s="175">
        <f>ROUND(E62*H62,2)</f>
        <v>0</v>
      </c>
      <c r="J62" s="174"/>
      <c r="K62" s="175">
        <f>ROUND(E62*J62,2)</f>
        <v>0</v>
      </c>
      <c r="L62" s="175">
        <v>21</v>
      </c>
      <c r="M62" s="175">
        <f>G62*(1+L62/100)</f>
        <v>0</v>
      </c>
      <c r="N62" s="173">
        <v>7.3600000000000002E-3</v>
      </c>
      <c r="O62" s="173">
        <f>ROUND(E62*N62,2)</f>
        <v>0.03</v>
      </c>
      <c r="P62" s="173">
        <v>0</v>
      </c>
      <c r="Q62" s="173">
        <f>ROUND(E62*P62,2)</f>
        <v>0</v>
      </c>
      <c r="R62" s="175" t="s">
        <v>134</v>
      </c>
      <c r="S62" s="175" t="s">
        <v>135</v>
      </c>
      <c r="T62" s="176" t="s">
        <v>135</v>
      </c>
      <c r="U62" s="157">
        <v>0.49299999999999999</v>
      </c>
      <c r="V62" s="157">
        <f>ROUND(E62*U62,2)</f>
        <v>2.2200000000000002</v>
      </c>
      <c r="W62" s="157"/>
      <c r="X62" s="157" t="s">
        <v>136</v>
      </c>
      <c r="Y62" s="147"/>
      <c r="Z62" s="147"/>
      <c r="AA62" s="147"/>
      <c r="AB62" s="147"/>
      <c r="AC62" s="147"/>
      <c r="AD62" s="147"/>
      <c r="AE62" s="147"/>
      <c r="AF62" s="147"/>
      <c r="AG62" s="147" t="s">
        <v>137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1" x14ac:dyDescent="0.2">
      <c r="A63" s="154"/>
      <c r="B63" s="155"/>
      <c r="C63" s="253" t="s">
        <v>404</v>
      </c>
      <c r="D63" s="254"/>
      <c r="E63" s="254"/>
      <c r="F63" s="254"/>
      <c r="G63" s="254"/>
      <c r="H63" s="157"/>
      <c r="I63" s="157"/>
      <c r="J63" s="157"/>
      <c r="K63" s="157"/>
      <c r="L63" s="157"/>
      <c r="M63" s="157"/>
      <c r="N63" s="156"/>
      <c r="O63" s="156"/>
      <c r="P63" s="156"/>
      <c r="Q63" s="156"/>
      <c r="R63" s="157"/>
      <c r="S63" s="157"/>
      <c r="T63" s="157"/>
      <c r="U63" s="157"/>
      <c r="V63" s="157"/>
      <c r="W63" s="157"/>
      <c r="X63" s="157"/>
      <c r="Y63" s="147"/>
      <c r="Z63" s="147"/>
      <c r="AA63" s="147"/>
      <c r="AB63" s="147"/>
      <c r="AC63" s="147"/>
      <c r="AD63" s="147"/>
      <c r="AE63" s="147"/>
      <c r="AF63" s="147"/>
      <c r="AG63" s="147" t="s">
        <v>250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77" t="str">
        <f>C63</f>
        <v>nanesení lepicího tmelu na izolační desky, nalepení desek a zajištění talířovými hmoždinkami (6 ks/m2). Bez povrchové úpravy desek.</v>
      </c>
      <c r="BB63" s="147"/>
      <c r="BC63" s="147"/>
      <c r="BD63" s="147"/>
      <c r="BE63" s="147"/>
      <c r="BF63" s="147"/>
      <c r="BG63" s="147"/>
      <c r="BH63" s="147"/>
    </row>
    <row r="64" spans="1:60" outlineLevel="1" x14ac:dyDescent="0.2">
      <c r="A64" s="154"/>
      <c r="B64" s="155"/>
      <c r="C64" s="244" t="s">
        <v>405</v>
      </c>
      <c r="D64" s="245"/>
      <c r="E64" s="245"/>
      <c r="F64" s="245"/>
      <c r="G64" s="245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47"/>
      <c r="Z64" s="147"/>
      <c r="AA64" s="147"/>
      <c r="AB64" s="147"/>
      <c r="AC64" s="147"/>
      <c r="AD64" s="147"/>
      <c r="AE64" s="147"/>
      <c r="AF64" s="147"/>
      <c r="AG64" s="147" t="s">
        <v>139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1" x14ac:dyDescent="0.2">
      <c r="A65" s="154"/>
      <c r="B65" s="155"/>
      <c r="C65" s="181" t="s">
        <v>406</v>
      </c>
      <c r="D65" s="161"/>
      <c r="E65" s="162">
        <v>2.04</v>
      </c>
      <c r="F65" s="157"/>
      <c r="G65" s="157"/>
      <c r="H65" s="157"/>
      <c r="I65" s="157"/>
      <c r="J65" s="157"/>
      <c r="K65" s="157"/>
      <c r="L65" s="157"/>
      <c r="M65" s="157"/>
      <c r="N65" s="156"/>
      <c r="O65" s="156"/>
      <c r="P65" s="156"/>
      <c r="Q65" s="156"/>
      <c r="R65" s="157"/>
      <c r="S65" s="157"/>
      <c r="T65" s="157"/>
      <c r="U65" s="157"/>
      <c r="V65" s="157"/>
      <c r="W65" s="157"/>
      <c r="X65" s="157"/>
      <c r="Y65" s="147"/>
      <c r="Z65" s="147"/>
      <c r="AA65" s="147"/>
      <c r="AB65" s="147"/>
      <c r="AC65" s="147"/>
      <c r="AD65" s="147"/>
      <c r="AE65" s="147"/>
      <c r="AF65" s="147"/>
      <c r="AG65" s="147" t="s">
        <v>141</v>
      </c>
      <c r="AH65" s="147">
        <v>0</v>
      </c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1" x14ac:dyDescent="0.2">
      <c r="A66" s="154"/>
      <c r="B66" s="155"/>
      <c r="C66" s="181" t="s">
        <v>407</v>
      </c>
      <c r="D66" s="161"/>
      <c r="E66" s="162">
        <v>2.46</v>
      </c>
      <c r="F66" s="157"/>
      <c r="G66" s="157"/>
      <c r="H66" s="157"/>
      <c r="I66" s="157"/>
      <c r="J66" s="157"/>
      <c r="K66" s="157"/>
      <c r="L66" s="157"/>
      <c r="M66" s="157"/>
      <c r="N66" s="156"/>
      <c r="O66" s="156"/>
      <c r="P66" s="156"/>
      <c r="Q66" s="156"/>
      <c r="R66" s="157"/>
      <c r="S66" s="157"/>
      <c r="T66" s="157"/>
      <c r="U66" s="157"/>
      <c r="V66" s="157"/>
      <c r="W66" s="157"/>
      <c r="X66" s="157"/>
      <c r="Y66" s="147"/>
      <c r="Z66" s="147"/>
      <c r="AA66" s="147"/>
      <c r="AB66" s="147"/>
      <c r="AC66" s="147"/>
      <c r="AD66" s="147"/>
      <c r="AE66" s="147"/>
      <c r="AF66" s="147"/>
      <c r="AG66" s="147" t="s">
        <v>141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x14ac:dyDescent="0.2">
      <c r="A67" s="164" t="s">
        <v>129</v>
      </c>
      <c r="B67" s="165" t="s">
        <v>75</v>
      </c>
      <c r="C67" s="179" t="s">
        <v>76</v>
      </c>
      <c r="D67" s="166"/>
      <c r="E67" s="167"/>
      <c r="F67" s="168"/>
      <c r="G67" s="168">
        <f>SUMIF(AG68:AG71,"&lt;&gt;NOR",G68:G71)</f>
        <v>0</v>
      </c>
      <c r="H67" s="168"/>
      <c r="I67" s="168">
        <f>SUM(I68:I71)</f>
        <v>0</v>
      </c>
      <c r="J67" s="168"/>
      <c r="K67" s="168">
        <f>SUM(K68:K71)</f>
        <v>0</v>
      </c>
      <c r="L67" s="168"/>
      <c r="M67" s="168">
        <f>SUM(M68:M71)</f>
        <v>0</v>
      </c>
      <c r="N67" s="167"/>
      <c r="O67" s="167">
        <f>SUM(O68:O71)</f>
        <v>0.76</v>
      </c>
      <c r="P67" s="167"/>
      <c r="Q67" s="167">
        <f>SUM(Q68:Q71)</f>
        <v>0</v>
      </c>
      <c r="R67" s="168"/>
      <c r="S67" s="168"/>
      <c r="T67" s="169"/>
      <c r="U67" s="163"/>
      <c r="V67" s="163">
        <f>SUM(V68:V71)</f>
        <v>29.09</v>
      </c>
      <c r="W67" s="163"/>
      <c r="X67" s="163"/>
      <c r="AG67" t="s">
        <v>130</v>
      </c>
    </row>
    <row r="68" spans="1:60" ht="22.5" outlineLevel="1" x14ac:dyDescent="0.2">
      <c r="A68" s="170">
        <v>11</v>
      </c>
      <c r="B68" s="171" t="s">
        <v>408</v>
      </c>
      <c r="C68" s="180" t="s">
        <v>409</v>
      </c>
      <c r="D68" s="172" t="s">
        <v>133</v>
      </c>
      <c r="E68" s="173">
        <v>29.93</v>
      </c>
      <c r="F68" s="174"/>
      <c r="G68" s="175">
        <f>ROUND(E68*F68,2)</f>
        <v>0</v>
      </c>
      <c r="H68" s="174"/>
      <c r="I68" s="175">
        <f>ROUND(E68*H68,2)</f>
        <v>0</v>
      </c>
      <c r="J68" s="174"/>
      <c r="K68" s="175">
        <f>ROUND(E68*J68,2)</f>
        <v>0</v>
      </c>
      <c r="L68" s="175">
        <v>21</v>
      </c>
      <c r="M68" s="175">
        <f>G68*(1+L68/100)</f>
        <v>0</v>
      </c>
      <c r="N68" s="173">
        <v>2.545E-2</v>
      </c>
      <c r="O68" s="173">
        <f>ROUND(E68*N68,2)</f>
        <v>0.76</v>
      </c>
      <c r="P68" s="173">
        <v>0</v>
      </c>
      <c r="Q68" s="173">
        <f>ROUND(E68*P68,2)</f>
        <v>0</v>
      </c>
      <c r="R68" s="175" t="s">
        <v>134</v>
      </c>
      <c r="S68" s="175" t="s">
        <v>135</v>
      </c>
      <c r="T68" s="176" t="s">
        <v>135</v>
      </c>
      <c r="U68" s="157">
        <v>0.97199999999999998</v>
      </c>
      <c r="V68" s="157">
        <f>ROUND(E68*U68,2)</f>
        <v>29.09</v>
      </c>
      <c r="W68" s="157"/>
      <c r="X68" s="157" t="s">
        <v>136</v>
      </c>
      <c r="Y68" s="147"/>
      <c r="Z68" s="147"/>
      <c r="AA68" s="147"/>
      <c r="AB68" s="147"/>
      <c r="AC68" s="147"/>
      <c r="AD68" s="147"/>
      <c r="AE68" s="147"/>
      <c r="AF68" s="147"/>
      <c r="AG68" s="147" t="s">
        <v>137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1" x14ac:dyDescent="0.2">
      <c r="A69" s="154"/>
      <c r="B69" s="155"/>
      <c r="C69" s="253" t="s">
        <v>410</v>
      </c>
      <c r="D69" s="254"/>
      <c r="E69" s="254"/>
      <c r="F69" s="254"/>
      <c r="G69" s="254"/>
      <c r="H69" s="157"/>
      <c r="I69" s="157"/>
      <c r="J69" s="157"/>
      <c r="K69" s="157"/>
      <c r="L69" s="157"/>
      <c r="M69" s="157"/>
      <c r="N69" s="156"/>
      <c r="O69" s="156"/>
      <c r="P69" s="156"/>
      <c r="Q69" s="156"/>
      <c r="R69" s="157"/>
      <c r="S69" s="157"/>
      <c r="T69" s="157"/>
      <c r="U69" s="157"/>
      <c r="V69" s="157"/>
      <c r="W69" s="157"/>
      <c r="X69" s="157"/>
      <c r="Y69" s="147"/>
      <c r="Z69" s="147"/>
      <c r="AA69" s="147"/>
      <c r="AB69" s="147"/>
      <c r="AC69" s="147"/>
      <c r="AD69" s="147"/>
      <c r="AE69" s="147"/>
      <c r="AF69" s="147"/>
      <c r="AG69" s="147" t="s">
        <v>250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1" x14ac:dyDescent="0.2">
      <c r="A70" s="154"/>
      <c r="B70" s="155"/>
      <c r="C70" s="244" t="s">
        <v>411</v>
      </c>
      <c r="D70" s="245"/>
      <c r="E70" s="245"/>
      <c r="F70" s="245"/>
      <c r="G70" s="245"/>
      <c r="H70" s="157"/>
      <c r="I70" s="157"/>
      <c r="J70" s="157"/>
      <c r="K70" s="157"/>
      <c r="L70" s="157"/>
      <c r="M70" s="157"/>
      <c r="N70" s="156"/>
      <c r="O70" s="156"/>
      <c r="P70" s="156"/>
      <c r="Q70" s="156"/>
      <c r="R70" s="157"/>
      <c r="S70" s="157"/>
      <c r="T70" s="157"/>
      <c r="U70" s="157"/>
      <c r="V70" s="157"/>
      <c r="W70" s="157"/>
      <c r="X70" s="157"/>
      <c r="Y70" s="147"/>
      <c r="Z70" s="147"/>
      <c r="AA70" s="147"/>
      <c r="AB70" s="147"/>
      <c r="AC70" s="147"/>
      <c r="AD70" s="147"/>
      <c r="AE70" s="147"/>
      <c r="AF70" s="147"/>
      <c r="AG70" s="147" t="s">
        <v>139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1" x14ac:dyDescent="0.2">
      <c r="A71" s="154"/>
      <c r="B71" s="155"/>
      <c r="C71" s="181" t="s">
        <v>412</v>
      </c>
      <c r="D71" s="161"/>
      <c r="E71" s="162">
        <v>29.93</v>
      </c>
      <c r="F71" s="157"/>
      <c r="G71" s="157"/>
      <c r="H71" s="157"/>
      <c r="I71" s="157"/>
      <c r="J71" s="157"/>
      <c r="K71" s="157"/>
      <c r="L71" s="157"/>
      <c r="M71" s="157"/>
      <c r="N71" s="156"/>
      <c r="O71" s="156"/>
      <c r="P71" s="156"/>
      <c r="Q71" s="156"/>
      <c r="R71" s="157"/>
      <c r="S71" s="157"/>
      <c r="T71" s="157"/>
      <c r="U71" s="157"/>
      <c r="V71" s="157"/>
      <c r="W71" s="157"/>
      <c r="X71" s="157"/>
      <c r="Y71" s="147"/>
      <c r="Z71" s="147"/>
      <c r="AA71" s="147"/>
      <c r="AB71" s="147"/>
      <c r="AC71" s="147"/>
      <c r="AD71" s="147"/>
      <c r="AE71" s="147"/>
      <c r="AF71" s="147"/>
      <c r="AG71" s="147" t="s">
        <v>141</v>
      </c>
      <c r="AH71" s="147">
        <v>0</v>
      </c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x14ac:dyDescent="0.2">
      <c r="A72" s="164" t="s">
        <v>129</v>
      </c>
      <c r="B72" s="165" t="s">
        <v>77</v>
      </c>
      <c r="C72" s="179" t="s">
        <v>78</v>
      </c>
      <c r="D72" s="166"/>
      <c r="E72" s="167"/>
      <c r="F72" s="168"/>
      <c r="G72" s="168">
        <f>SUMIF(AG73:AG82,"&lt;&gt;NOR",G73:G82)</f>
        <v>0</v>
      </c>
      <c r="H72" s="168"/>
      <c r="I72" s="168">
        <f>SUM(I73:I82)</f>
        <v>0</v>
      </c>
      <c r="J72" s="168"/>
      <c r="K72" s="168">
        <f>SUM(K73:K82)</f>
        <v>0</v>
      </c>
      <c r="L72" s="168"/>
      <c r="M72" s="168">
        <f>SUM(M73:M82)</f>
        <v>0</v>
      </c>
      <c r="N72" s="167"/>
      <c r="O72" s="167">
        <f>SUM(O73:O82)</f>
        <v>0</v>
      </c>
      <c r="P72" s="167"/>
      <c r="Q72" s="167">
        <f>SUM(Q73:Q82)</f>
        <v>0</v>
      </c>
      <c r="R72" s="168"/>
      <c r="S72" s="168"/>
      <c r="T72" s="169"/>
      <c r="U72" s="163"/>
      <c r="V72" s="163">
        <f>SUM(V73:V82)</f>
        <v>593.64</v>
      </c>
      <c r="W72" s="163"/>
      <c r="X72" s="163"/>
      <c r="AG72" t="s">
        <v>130</v>
      </c>
    </row>
    <row r="73" spans="1:60" outlineLevel="1" x14ac:dyDescent="0.2">
      <c r="A73" s="170">
        <v>12</v>
      </c>
      <c r="B73" s="171" t="s">
        <v>413</v>
      </c>
      <c r="C73" s="180" t="s">
        <v>414</v>
      </c>
      <c r="D73" s="172" t="s">
        <v>171</v>
      </c>
      <c r="E73" s="173">
        <v>593.63750000000005</v>
      </c>
      <c r="F73" s="174"/>
      <c r="G73" s="175">
        <f>ROUND(E73*F73,2)</f>
        <v>0</v>
      </c>
      <c r="H73" s="174"/>
      <c r="I73" s="175">
        <f>ROUND(E73*H73,2)</f>
        <v>0</v>
      </c>
      <c r="J73" s="174"/>
      <c r="K73" s="175">
        <f>ROUND(E73*J73,2)</f>
        <v>0</v>
      </c>
      <c r="L73" s="175">
        <v>21</v>
      </c>
      <c r="M73" s="175">
        <f>G73*(1+L73/100)</f>
        <v>0</v>
      </c>
      <c r="N73" s="173">
        <v>0</v>
      </c>
      <c r="O73" s="173">
        <f>ROUND(E73*N73,2)</f>
        <v>0</v>
      </c>
      <c r="P73" s="173">
        <v>0</v>
      </c>
      <c r="Q73" s="173">
        <f>ROUND(E73*P73,2)</f>
        <v>0</v>
      </c>
      <c r="R73" s="175" t="s">
        <v>134</v>
      </c>
      <c r="S73" s="175" t="s">
        <v>135</v>
      </c>
      <c r="T73" s="176" t="s">
        <v>135</v>
      </c>
      <c r="U73" s="157">
        <v>1</v>
      </c>
      <c r="V73" s="157">
        <f>ROUND(E73*U73,2)</f>
        <v>593.64</v>
      </c>
      <c r="W73" s="157"/>
      <c r="X73" s="157" t="s">
        <v>136</v>
      </c>
      <c r="Y73" s="147"/>
      <c r="Z73" s="147"/>
      <c r="AA73" s="147"/>
      <c r="AB73" s="147"/>
      <c r="AC73" s="147"/>
      <c r="AD73" s="147"/>
      <c r="AE73" s="147"/>
      <c r="AF73" s="147"/>
      <c r="AG73" s="147" t="s">
        <v>137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ht="33.75" outlineLevel="1" x14ac:dyDescent="0.2">
      <c r="A74" s="154"/>
      <c r="B74" s="155"/>
      <c r="C74" s="181" t="s">
        <v>415</v>
      </c>
      <c r="D74" s="161"/>
      <c r="E74" s="162">
        <v>178.05</v>
      </c>
      <c r="F74" s="157"/>
      <c r="G74" s="157"/>
      <c r="H74" s="157"/>
      <c r="I74" s="157"/>
      <c r="J74" s="157"/>
      <c r="K74" s="157"/>
      <c r="L74" s="157"/>
      <c r="M74" s="157"/>
      <c r="N74" s="156"/>
      <c r="O74" s="156"/>
      <c r="P74" s="156"/>
      <c r="Q74" s="156"/>
      <c r="R74" s="157"/>
      <c r="S74" s="157"/>
      <c r="T74" s="157"/>
      <c r="U74" s="157"/>
      <c r="V74" s="157"/>
      <c r="W74" s="157"/>
      <c r="X74" s="157"/>
      <c r="Y74" s="147"/>
      <c r="Z74" s="147"/>
      <c r="AA74" s="147"/>
      <c r="AB74" s="147"/>
      <c r="AC74" s="147"/>
      <c r="AD74" s="147"/>
      <c r="AE74" s="147"/>
      <c r="AF74" s="147"/>
      <c r="AG74" s="147" t="s">
        <v>141</v>
      </c>
      <c r="AH74" s="147">
        <v>0</v>
      </c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ht="33.75" outlineLevel="1" x14ac:dyDescent="0.2">
      <c r="A75" s="154"/>
      <c r="B75" s="155"/>
      <c r="C75" s="181" t="s">
        <v>416</v>
      </c>
      <c r="D75" s="161"/>
      <c r="E75" s="162">
        <v>44.512500000000003</v>
      </c>
      <c r="F75" s="157"/>
      <c r="G75" s="157"/>
      <c r="H75" s="157"/>
      <c r="I75" s="157"/>
      <c r="J75" s="157"/>
      <c r="K75" s="157"/>
      <c r="L75" s="157"/>
      <c r="M75" s="157"/>
      <c r="N75" s="156"/>
      <c r="O75" s="156"/>
      <c r="P75" s="156"/>
      <c r="Q75" s="156"/>
      <c r="R75" s="157"/>
      <c r="S75" s="157"/>
      <c r="T75" s="157"/>
      <c r="U75" s="157"/>
      <c r="V75" s="157"/>
      <c r="W75" s="157"/>
      <c r="X75" s="157"/>
      <c r="Y75" s="147"/>
      <c r="Z75" s="147"/>
      <c r="AA75" s="147"/>
      <c r="AB75" s="147"/>
      <c r="AC75" s="147"/>
      <c r="AD75" s="147"/>
      <c r="AE75" s="147"/>
      <c r="AF75" s="147"/>
      <c r="AG75" s="147" t="s">
        <v>141</v>
      </c>
      <c r="AH75" s="147">
        <v>0</v>
      </c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ht="33.75" outlineLevel="1" x14ac:dyDescent="0.2">
      <c r="A76" s="154"/>
      <c r="B76" s="155"/>
      <c r="C76" s="181" t="s">
        <v>417</v>
      </c>
      <c r="D76" s="161"/>
      <c r="E76" s="162">
        <v>178.05</v>
      </c>
      <c r="F76" s="157"/>
      <c r="G76" s="157"/>
      <c r="H76" s="157"/>
      <c r="I76" s="157"/>
      <c r="J76" s="157"/>
      <c r="K76" s="157"/>
      <c r="L76" s="157"/>
      <c r="M76" s="157"/>
      <c r="N76" s="156"/>
      <c r="O76" s="156"/>
      <c r="P76" s="156"/>
      <c r="Q76" s="156"/>
      <c r="R76" s="157"/>
      <c r="S76" s="157"/>
      <c r="T76" s="157"/>
      <c r="U76" s="157"/>
      <c r="V76" s="157"/>
      <c r="W76" s="157"/>
      <c r="X76" s="157"/>
      <c r="Y76" s="147"/>
      <c r="Z76" s="147"/>
      <c r="AA76" s="147"/>
      <c r="AB76" s="147"/>
      <c r="AC76" s="147"/>
      <c r="AD76" s="147"/>
      <c r="AE76" s="147"/>
      <c r="AF76" s="147"/>
      <c r="AG76" s="147" t="s">
        <v>141</v>
      </c>
      <c r="AH76" s="147">
        <v>0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ht="33.75" outlineLevel="1" x14ac:dyDescent="0.2">
      <c r="A77" s="154"/>
      <c r="B77" s="155"/>
      <c r="C77" s="181" t="s">
        <v>418</v>
      </c>
      <c r="D77" s="161"/>
      <c r="E77" s="162">
        <v>89.025000000000006</v>
      </c>
      <c r="F77" s="157"/>
      <c r="G77" s="157"/>
      <c r="H77" s="157"/>
      <c r="I77" s="157"/>
      <c r="J77" s="157"/>
      <c r="K77" s="157"/>
      <c r="L77" s="157"/>
      <c r="M77" s="157"/>
      <c r="N77" s="156"/>
      <c r="O77" s="156"/>
      <c r="P77" s="156"/>
      <c r="Q77" s="156"/>
      <c r="R77" s="157"/>
      <c r="S77" s="157"/>
      <c r="T77" s="157"/>
      <c r="U77" s="157"/>
      <c r="V77" s="157"/>
      <c r="W77" s="157"/>
      <c r="X77" s="157"/>
      <c r="Y77" s="147"/>
      <c r="Z77" s="147"/>
      <c r="AA77" s="147"/>
      <c r="AB77" s="147"/>
      <c r="AC77" s="147"/>
      <c r="AD77" s="147"/>
      <c r="AE77" s="147"/>
      <c r="AF77" s="147"/>
      <c r="AG77" s="147" t="s">
        <v>141</v>
      </c>
      <c r="AH77" s="147">
        <v>0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1" x14ac:dyDescent="0.2">
      <c r="A78" s="154"/>
      <c r="B78" s="155"/>
      <c r="C78" s="181" t="s">
        <v>419</v>
      </c>
      <c r="D78" s="161"/>
      <c r="E78" s="162">
        <v>56</v>
      </c>
      <c r="F78" s="157"/>
      <c r="G78" s="157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47"/>
      <c r="Z78" s="147"/>
      <c r="AA78" s="147"/>
      <c r="AB78" s="147"/>
      <c r="AC78" s="147"/>
      <c r="AD78" s="147"/>
      <c r="AE78" s="147"/>
      <c r="AF78" s="147"/>
      <c r="AG78" s="147" t="s">
        <v>141</v>
      </c>
      <c r="AH78" s="147">
        <v>0</v>
      </c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1" x14ac:dyDescent="0.2">
      <c r="A79" s="154"/>
      <c r="B79" s="155"/>
      <c r="C79" s="181" t="s">
        <v>420</v>
      </c>
      <c r="D79" s="161"/>
      <c r="E79" s="162">
        <v>32</v>
      </c>
      <c r="F79" s="157"/>
      <c r="G79" s="157"/>
      <c r="H79" s="157"/>
      <c r="I79" s="157"/>
      <c r="J79" s="157"/>
      <c r="K79" s="157"/>
      <c r="L79" s="157"/>
      <c r="M79" s="157"/>
      <c r="N79" s="156"/>
      <c r="O79" s="156"/>
      <c r="P79" s="156"/>
      <c r="Q79" s="156"/>
      <c r="R79" s="157"/>
      <c r="S79" s="157"/>
      <c r="T79" s="157"/>
      <c r="U79" s="157"/>
      <c r="V79" s="157"/>
      <c r="W79" s="157"/>
      <c r="X79" s="157"/>
      <c r="Y79" s="147"/>
      <c r="Z79" s="147"/>
      <c r="AA79" s="147"/>
      <c r="AB79" s="147"/>
      <c r="AC79" s="147"/>
      <c r="AD79" s="147"/>
      <c r="AE79" s="147"/>
      <c r="AF79" s="147"/>
      <c r="AG79" s="147" t="s">
        <v>141</v>
      </c>
      <c r="AH79" s="147">
        <v>0</v>
      </c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1" x14ac:dyDescent="0.2">
      <c r="A80" s="154"/>
      <c r="B80" s="155"/>
      <c r="C80" s="181" t="s">
        <v>421</v>
      </c>
      <c r="D80" s="161"/>
      <c r="E80" s="162">
        <v>16</v>
      </c>
      <c r="F80" s="157"/>
      <c r="G80" s="157"/>
      <c r="H80" s="157"/>
      <c r="I80" s="157"/>
      <c r="J80" s="157"/>
      <c r="K80" s="157"/>
      <c r="L80" s="157"/>
      <c r="M80" s="157"/>
      <c r="N80" s="156"/>
      <c r="O80" s="156"/>
      <c r="P80" s="156"/>
      <c r="Q80" s="156"/>
      <c r="R80" s="157"/>
      <c r="S80" s="157"/>
      <c r="T80" s="157"/>
      <c r="U80" s="157"/>
      <c r="V80" s="157"/>
      <c r="W80" s="157"/>
      <c r="X80" s="157"/>
      <c r="Y80" s="147"/>
      <c r="Z80" s="147"/>
      <c r="AA80" s="147"/>
      <c r="AB80" s="147"/>
      <c r="AC80" s="147"/>
      <c r="AD80" s="147"/>
      <c r="AE80" s="147"/>
      <c r="AF80" s="147"/>
      <c r="AG80" s="147" t="s">
        <v>141</v>
      </c>
      <c r="AH80" s="147">
        <v>0</v>
      </c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1" x14ac:dyDescent="0.2">
      <c r="A81" s="170">
        <v>13</v>
      </c>
      <c r="B81" s="171" t="s">
        <v>422</v>
      </c>
      <c r="C81" s="180" t="s">
        <v>423</v>
      </c>
      <c r="D81" s="172" t="s">
        <v>168</v>
      </c>
      <c r="E81" s="173">
        <v>1</v>
      </c>
      <c r="F81" s="174"/>
      <c r="G81" s="175">
        <f>ROUND(E81*F81,2)</f>
        <v>0</v>
      </c>
      <c r="H81" s="174"/>
      <c r="I81" s="175">
        <f>ROUND(E81*H81,2)</f>
        <v>0</v>
      </c>
      <c r="J81" s="174"/>
      <c r="K81" s="175">
        <f>ROUND(E81*J81,2)</f>
        <v>0</v>
      </c>
      <c r="L81" s="175">
        <v>21</v>
      </c>
      <c r="M81" s="175">
        <f>G81*(1+L81/100)</f>
        <v>0</v>
      </c>
      <c r="N81" s="173">
        <v>0</v>
      </c>
      <c r="O81" s="173">
        <f>ROUND(E81*N81,2)</f>
        <v>0</v>
      </c>
      <c r="P81" s="173">
        <v>0</v>
      </c>
      <c r="Q81" s="173">
        <f>ROUND(E81*P81,2)</f>
        <v>0</v>
      </c>
      <c r="R81" s="175"/>
      <c r="S81" s="175" t="s">
        <v>160</v>
      </c>
      <c r="T81" s="176" t="s">
        <v>161</v>
      </c>
      <c r="U81" s="157">
        <v>0</v>
      </c>
      <c r="V81" s="157">
        <f>ROUND(E81*U81,2)</f>
        <v>0</v>
      </c>
      <c r="W81" s="157"/>
      <c r="X81" s="157" t="s">
        <v>280</v>
      </c>
      <c r="Y81" s="147"/>
      <c r="Z81" s="147"/>
      <c r="AA81" s="147"/>
      <c r="AB81" s="147"/>
      <c r="AC81" s="147"/>
      <c r="AD81" s="147"/>
      <c r="AE81" s="147"/>
      <c r="AF81" s="147"/>
      <c r="AG81" s="147" t="s">
        <v>281</v>
      </c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1" x14ac:dyDescent="0.2">
      <c r="A82" s="154"/>
      <c r="B82" s="155"/>
      <c r="C82" s="242" t="s">
        <v>424</v>
      </c>
      <c r="D82" s="243"/>
      <c r="E82" s="243"/>
      <c r="F82" s="243"/>
      <c r="G82" s="243"/>
      <c r="H82" s="157"/>
      <c r="I82" s="157"/>
      <c r="J82" s="157"/>
      <c r="K82" s="157"/>
      <c r="L82" s="157"/>
      <c r="M82" s="157"/>
      <c r="N82" s="156"/>
      <c r="O82" s="156"/>
      <c r="P82" s="156"/>
      <c r="Q82" s="156"/>
      <c r="R82" s="157"/>
      <c r="S82" s="157"/>
      <c r="T82" s="157"/>
      <c r="U82" s="157"/>
      <c r="V82" s="157"/>
      <c r="W82" s="157"/>
      <c r="X82" s="157"/>
      <c r="Y82" s="147"/>
      <c r="Z82" s="147"/>
      <c r="AA82" s="147"/>
      <c r="AB82" s="147"/>
      <c r="AC82" s="147"/>
      <c r="AD82" s="147"/>
      <c r="AE82" s="147"/>
      <c r="AF82" s="147"/>
      <c r="AG82" s="147" t="s">
        <v>139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x14ac:dyDescent="0.2">
      <c r="A83" s="164" t="s">
        <v>129</v>
      </c>
      <c r="B83" s="165" t="s">
        <v>81</v>
      </c>
      <c r="C83" s="179" t="s">
        <v>82</v>
      </c>
      <c r="D83" s="166"/>
      <c r="E83" s="167"/>
      <c r="F83" s="168"/>
      <c r="G83" s="168">
        <f>SUMIF(AG84:AG85,"&lt;&gt;NOR",G84:G85)</f>
        <v>0</v>
      </c>
      <c r="H83" s="168"/>
      <c r="I83" s="168">
        <f>SUM(I84:I85)</f>
        <v>0</v>
      </c>
      <c r="J83" s="168"/>
      <c r="K83" s="168">
        <f>SUM(K84:K85)</f>
        <v>0</v>
      </c>
      <c r="L83" s="168"/>
      <c r="M83" s="168">
        <f>SUM(M84:M85)</f>
        <v>0</v>
      </c>
      <c r="N83" s="167"/>
      <c r="O83" s="167">
        <f>SUM(O84:O85)</f>
        <v>0</v>
      </c>
      <c r="P83" s="167"/>
      <c r="Q83" s="167">
        <f>SUM(Q84:Q85)</f>
        <v>0</v>
      </c>
      <c r="R83" s="168"/>
      <c r="S83" s="168"/>
      <c r="T83" s="169"/>
      <c r="U83" s="163"/>
      <c r="V83" s="163">
        <f>SUM(V84:V85)</f>
        <v>21.04</v>
      </c>
      <c r="W83" s="163"/>
      <c r="X83" s="163"/>
      <c r="AG83" t="s">
        <v>130</v>
      </c>
    </row>
    <row r="84" spans="1:60" outlineLevel="1" x14ac:dyDescent="0.2">
      <c r="A84" s="170">
        <v>14</v>
      </c>
      <c r="B84" s="171" t="s">
        <v>425</v>
      </c>
      <c r="C84" s="180" t="s">
        <v>426</v>
      </c>
      <c r="D84" s="172" t="s">
        <v>133</v>
      </c>
      <c r="E84" s="173">
        <v>29.93</v>
      </c>
      <c r="F84" s="174"/>
      <c r="G84" s="175">
        <f>ROUND(E84*F84,2)</f>
        <v>0</v>
      </c>
      <c r="H84" s="174"/>
      <c r="I84" s="175">
        <f>ROUND(E84*H84,2)</f>
        <v>0</v>
      </c>
      <c r="J84" s="174"/>
      <c r="K84" s="175">
        <f>ROUND(E84*J84,2)</f>
        <v>0</v>
      </c>
      <c r="L84" s="175">
        <v>21</v>
      </c>
      <c r="M84" s="175">
        <f>G84*(1+L84/100)</f>
        <v>0</v>
      </c>
      <c r="N84" s="173">
        <v>0</v>
      </c>
      <c r="O84" s="173">
        <f>ROUND(E84*N84,2)</f>
        <v>0</v>
      </c>
      <c r="P84" s="173">
        <v>0</v>
      </c>
      <c r="Q84" s="173">
        <f>ROUND(E84*P84,2)</f>
        <v>0</v>
      </c>
      <c r="R84" s="175" t="s">
        <v>427</v>
      </c>
      <c r="S84" s="175" t="s">
        <v>135</v>
      </c>
      <c r="T84" s="176" t="s">
        <v>135</v>
      </c>
      <c r="U84" s="157">
        <v>0.70299999999999996</v>
      </c>
      <c r="V84" s="157">
        <f>ROUND(E84*U84,2)</f>
        <v>21.04</v>
      </c>
      <c r="W84" s="157"/>
      <c r="X84" s="157" t="s">
        <v>136</v>
      </c>
      <c r="Y84" s="147"/>
      <c r="Z84" s="147"/>
      <c r="AA84" s="147"/>
      <c r="AB84" s="147"/>
      <c r="AC84" s="147"/>
      <c r="AD84" s="147"/>
      <c r="AE84" s="147"/>
      <c r="AF84" s="147"/>
      <c r="AG84" s="147" t="s">
        <v>137</v>
      </c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1" x14ac:dyDescent="0.2">
      <c r="A85" s="154"/>
      <c r="B85" s="155"/>
      <c r="C85" s="181" t="s">
        <v>428</v>
      </c>
      <c r="D85" s="161"/>
      <c r="E85" s="162">
        <v>29.93</v>
      </c>
      <c r="F85" s="157"/>
      <c r="G85" s="157"/>
      <c r="H85" s="157"/>
      <c r="I85" s="157"/>
      <c r="J85" s="157"/>
      <c r="K85" s="157"/>
      <c r="L85" s="157"/>
      <c r="M85" s="157"/>
      <c r="N85" s="156"/>
      <c r="O85" s="156"/>
      <c r="P85" s="156"/>
      <c r="Q85" s="156"/>
      <c r="R85" s="157"/>
      <c r="S85" s="157"/>
      <c r="T85" s="157"/>
      <c r="U85" s="157"/>
      <c r="V85" s="157"/>
      <c r="W85" s="157"/>
      <c r="X85" s="157"/>
      <c r="Y85" s="147"/>
      <c r="Z85" s="147"/>
      <c r="AA85" s="147"/>
      <c r="AB85" s="147"/>
      <c r="AC85" s="147"/>
      <c r="AD85" s="147"/>
      <c r="AE85" s="147"/>
      <c r="AF85" s="147"/>
      <c r="AG85" s="147" t="s">
        <v>141</v>
      </c>
      <c r="AH85" s="147">
        <v>0</v>
      </c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x14ac:dyDescent="0.2">
      <c r="A86" s="164" t="s">
        <v>129</v>
      </c>
      <c r="B86" s="165" t="s">
        <v>83</v>
      </c>
      <c r="C86" s="179" t="s">
        <v>84</v>
      </c>
      <c r="D86" s="166"/>
      <c r="E86" s="167"/>
      <c r="F86" s="168"/>
      <c r="G86" s="168">
        <f>SUMIF(AG87:AG103,"&lt;&gt;NOR",G87:G103)</f>
        <v>0</v>
      </c>
      <c r="H86" s="168"/>
      <c r="I86" s="168">
        <f>SUM(I87:I103)</f>
        <v>0</v>
      </c>
      <c r="J86" s="168"/>
      <c r="K86" s="168">
        <f>SUM(K87:K103)</f>
        <v>0</v>
      </c>
      <c r="L86" s="168"/>
      <c r="M86" s="168">
        <f>SUM(M87:M103)</f>
        <v>0</v>
      </c>
      <c r="N86" s="167"/>
      <c r="O86" s="167">
        <f>SUM(O87:O103)</f>
        <v>0.03</v>
      </c>
      <c r="P86" s="167"/>
      <c r="Q86" s="167">
        <f>SUM(Q87:Q103)</f>
        <v>8.32</v>
      </c>
      <c r="R86" s="168"/>
      <c r="S86" s="168"/>
      <c r="T86" s="169"/>
      <c r="U86" s="163"/>
      <c r="V86" s="163">
        <f>SUM(V87:V103)</f>
        <v>58.019999999999996</v>
      </c>
      <c r="W86" s="163"/>
      <c r="X86" s="163"/>
      <c r="AG86" t="s">
        <v>130</v>
      </c>
    </row>
    <row r="87" spans="1:60" ht="22.5" outlineLevel="1" x14ac:dyDescent="0.2">
      <c r="A87" s="170">
        <v>15</v>
      </c>
      <c r="B87" s="171" t="s">
        <v>429</v>
      </c>
      <c r="C87" s="180" t="s">
        <v>430</v>
      </c>
      <c r="D87" s="172" t="s">
        <v>253</v>
      </c>
      <c r="E87" s="173">
        <v>1.107</v>
      </c>
      <c r="F87" s="174"/>
      <c r="G87" s="175">
        <f>ROUND(E87*F87,2)</f>
        <v>0</v>
      </c>
      <c r="H87" s="174"/>
      <c r="I87" s="175">
        <f>ROUND(E87*H87,2)</f>
        <v>0</v>
      </c>
      <c r="J87" s="174"/>
      <c r="K87" s="175">
        <f>ROUND(E87*J87,2)</f>
        <v>0</v>
      </c>
      <c r="L87" s="175">
        <v>21</v>
      </c>
      <c r="M87" s="175">
        <f>G87*(1+L87/100)</f>
        <v>0</v>
      </c>
      <c r="N87" s="173">
        <v>1.2800000000000001E-3</v>
      </c>
      <c r="O87" s="173">
        <f>ROUND(E87*N87,2)</f>
        <v>0</v>
      </c>
      <c r="P87" s="173">
        <v>1.8</v>
      </c>
      <c r="Q87" s="173">
        <f>ROUND(E87*P87,2)</f>
        <v>1.99</v>
      </c>
      <c r="R87" s="175" t="s">
        <v>314</v>
      </c>
      <c r="S87" s="175" t="s">
        <v>135</v>
      </c>
      <c r="T87" s="176" t="s">
        <v>135</v>
      </c>
      <c r="U87" s="157">
        <v>1.52</v>
      </c>
      <c r="V87" s="157">
        <f>ROUND(E87*U87,2)</f>
        <v>1.68</v>
      </c>
      <c r="W87" s="157"/>
      <c r="X87" s="157" t="s">
        <v>136</v>
      </c>
      <c r="Y87" s="147"/>
      <c r="Z87" s="147"/>
      <c r="AA87" s="147"/>
      <c r="AB87" s="147"/>
      <c r="AC87" s="147"/>
      <c r="AD87" s="147"/>
      <c r="AE87" s="147"/>
      <c r="AF87" s="147"/>
      <c r="AG87" s="147" t="s">
        <v>137</v>
      </c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ht="22.5" outlineLevel="1" x14ac:dyDescent="0.2">
      <c r="A88" s="154"/>
      <c r="B88" s="155"/>
      <c r="C88" s="253" t="s">
        <v>431</v>
      </c>
      <c r="D88" s="254"/>
      <c r="E88" s="254"/>
      <c r="F88" s="254"/>
      <c r="G88" s="254"/>
      <c r="H88" s="157"/>
      <c r="I88" s="157"/>
      <c r="J88" s="157"/>
      <c r="K88" s="157"/>
      <c r="L88" s="157"/>
      <c r="M88" s="157"/>
      <c r="N88" s="156"/>
      <c r="O88" s="156"/>
      <c r="P88" s="156"/>
      <c r="Q88" s="156"/>
      <c r="R88" s="157"/>
      <c r="S88" s="157"/>
      <c r="T88" s="157"/>
      <c r="U88" s="157"/>
      <c r="V88" s="157"/>
      <c r="W88" s="157"/>
      <c r="X88" s="157"/>
      <c r="Y88" s="147"/>
      <c r="Z88" s="147"/>
      <c r="AA88" s="147"/>
      <c r="AB88" s="147"/>
      <c r="AC88" s="147"/>
      <c r="AD88" s="147"/>
      <c r="AE88" s="147"/>
      <c r="AF88" s="147"/>
      <c r="AG88" s="147" t="s">
        <v>250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77" t="str">
        <f>C88</f>
        <v>nebo vybourání otvorů průřezové plochy přes 4 m2 ve zdivu nadzákladovém, včetně pomocného lešení o výšce podlahy do 1900 mm a pro zatížení do 1,5 kPa  (150 kg/m2)</v>
      </c>
      <c r="BB88" s="147"/>
      <c r="BC88" s="147"/>
      <c r="BD88" s="147"/>
      <c r="BE88" s="147"/>
      <c r="BF88" s="147"/>
      <c r="BG88" s="147"/>
      <c r="BH88" s="147"/>
    </row>
    <row r="89" spans="1:60" outlineLevel="1" x14ac:dyDescent="0.2">
      <c r="A89" s="154"/>
      <c r="B89" s="155"/>
      <c r="C89" s="244" t="s">
        <v>432</v>
      </c>
      <c r="D89" s="245"/>
      <c r="E89" s="245"/>
      <c r="F89" s="245"/>
      <c r="G89" s="245"/>
      <c r="H89" s="157"/>
      <c r="I89" s="157"/>
      <c r="J89" s="157"/>
      <c r="K89" s="157"/>
      <c r="L89" s="157"/>
      <c r="M89" s="157"/>
      <c r="N89" s="156"/>
      <c r="O89" s="156"/>
      <c r="P89" s="156"/>
      <c r="Q89" s="156"/>
      <c r="R89" s="157"/>
      <c r="S89" s="157"/>
      <c r="T89" s="157"/>
      <c r="U89" s="157"/>
      <c r="V89" s="157"/>
      <c r="W89" s="157"/>
      <c r="X89" s="157"/>
      <c r="Y89" s="147"/>
      <c r="Z89" s="147"/>
      <c r="AA89" s="147"/>
      <c r="AB89" s="147"/>
      <c r="AC89" s="147"/>
      <c r="AD89" s="147"/>
      <c r="AE89" s="147"/>
      <c r="AF89" s="147"/>
      <c r="AG89" s="147" t="s">
        <v>139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1" x14ac:dyDescent="0.2">
      <c r="A90" s="154"/>
      <c r="B90" s="155"/>
      <c r="C90" s="181" t="s">
        <v>433</v>
      </c>
      <c r="D90" s="161"/>
      <c r="E90" s="162">
        <v>1.107</v>
      </c>
      <c r="F90" s="157"/>
      <c r="G90" s="157"/>
      <c r="H90" s="157"/>
      <c r="I90" s="157"/>
      <c r="J90" s="157"/>
      <c r="K90" s="157"/>
      <c r="L90" s="157"/>
      <c r="M90" s="157"/>
      <c r="N90" s="156"/>
      <c r="O90" s="156"/>
      <c r="P90" s="156"/>
      <c r="Q90" s="156"/>
      <c r="R90" s="157"/>
      <c r="S90" s="157"/>
      <c r="T90" s="157"/>
      <c r="U90" s="157"/>
      <c r="V90" s="157"/>
      <c r="W90" s="157"/>
      <c r="X90" s="157"/>
      <c r="Y90" s="147"/>
      <c r="Z90" s="147"/>
      <c r="AA90" s="147"/>
      <c r="AB90" s="147"/>
      <c r="AC90" s="147"/>
      <c r="AD90" s="147"/>
      <c r="AE90" s="147"/>
      <c r="AF90" s="147"/>
      <c r="AG90" s="147" t="s">
        <v>141</v>
      </c>
      <c r="AH90" s="147">
        <v>0</v>
      </c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ht="22.5" outlineLevel="1" x14ac:dyDescent="0.2">
      <c r="A91" s="170">
        <v>16</v>
      </c>
      <c r="B91" s="171" t="s">
        <v>434</v>
      </c>
      <c r="C91" s="180" t="s">
        <v>435</v>
      </c>
      <c r="D91" s="172" t="s">
        <v>133</v>
      </c>
      <c r="E91" s="173">
        <v>28.3</v>
      </c>
      <c r="F91" s="174"/>
      <c r="G91" s="175">
        <f>ROUND(E91*F91,2)</f>
        <v>0</v>
      </c>
      <c r="H91" s="174"/>
      <c r="I91" s="175">
        <f>ROUND(E91*H91,2)</f>
        <v>0</v>
      </c>
      <c r="J91" s="174"/>
      <c r="K91" s="175">
        <f>ROUND(E91*J91,2)</f>
        <v>0</v>
      </c>
      <c r="L91" s="175">
        <v>21</v>
      </c>
      <c r="M91" s="175">
        <f>G91*(1+L91/100)</f>
        <v>0</v>
      </c>
      <c r="N91" s="173">
        <v>3.3E-4</v>
      </c>
      <c r="O91" s="173">
        <f>ROUND(E91*N91,2)</f>
        <v>0.01</v>
      </c>
      <c r="P91" s="173">
        <v>1.183E-2</v>
      </c>
      <c r="Q91" s="173">
        <f>ROUND(E91*P91,2)</f>
        <v>0.33</v>
      </c>
      <c r="R91" s="175" t="s">
        <v>314</v>
      </c>
      <c r="S91" s="175" t="s">
        <v>135</v>
      </c>
      <c r="T91" s="176" t="s">
        <v>135</v>
      </c>
      <c r="U91" s="157">
        <v>0.34599999999999997</v>
      </c>
      <c r="V91" s="157">
        <f>ROUND(E91*U91,2)</f>
        <v>9.7899999999999991</v>
      </c>
      <c r="W91" s="157"/>
      <c r="X91" s="157" t="s">
        <v>136</v>
      </c>
      <c r="Y91" s="147"/>
      <c r="Z91" s="147"/>
      <c r="AA91" s="147"/>
      <c r="AB91" s="147"/>
      <c r="AC91" s="147"/>
      <c r="AD91" s="147"/>
      <c r="AE91" s="147"/>
      <c r="AF91" s="147"/>
      <c r="AG91" s="147" t="s">
        <v>137</v>
      </c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1" x14ac:dyDescent="0.2">
      <c r="A92" s="154"/>
      <c r="B92" s="155"/>
      <c r="C92" s="181" t="s">
        <v>436</v>
      </c>
      <c r="D92" s="161"/>
      <c r="E92" s="162">
        <v>28.3</v>
      </c>
      <c r="F92" s="157"/>
      <c r="G92" s="157"/>
      <c r="H92" s="157"/>
      <c r="I92" s="157"/>
      <c r="J92" s="157"/>
      <c r="K92" s="157"/>
      <c r="L92" s="157"/>
      <c r="M92" s="157"/>
      <c r="N92" s="156"/>
      <c r="O92" s="156"/>
      <c r="P92" s="156"/>
      <c r="Q92" s="156"/>
      <c r="R92" s="157"/>
      <c r="S92" s="157"/>
      <c r="T92" s="157"/>
      <c r="U92" s="157"/>
      <c r="V92" s="157"/>
      <c r="W92" s="157"/>
      <c r="X92" s="157"/>
      <c r="Y92" s="147"/>
      <c r="Z92" s="147"/>
      <c r="AA92" s="147"/>
      <c r="AB92" s="147"/>
      <c r="AC92" s="147"/>
      <c r="AD92" s="147"/>
      <c r="AE92" s="147"/>
      <c r="AF92" s="147"/>
      <c r="AG92" s="147" t="s">
        <v>141</v>
      </c>
      <c r="AH92" s="147">
        <v>0</v>
      </c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1" x14ac:dyDescent="0.2">
      <c r="A93" s="170">
        <v>17</v>
      </c>
      <c r="B93" s="171" t="s">
        <v>437</v>
      </c>
      <c r="C93" s="180" t="s">
        <v>438</v>
      </c>
      <c r="D93" s="172" t="s">
        <v>133</v>
      </c>
      <c r="E93" s="173">
        <v>65.2</v>
      </c>
      <c r="F93" s="174"/>
      <c r="G93" s="175">
        <f>ROUND(E93*F93,2)</f>
        <v>0</v>
      </c>
      <c r="H93" s="174"/>
      <c r="I93" s="175">
        <f>ROUND(E93*H93,2)</f>
        <v>0</v>
      </c>
      <c r="J93" s="174"/>
      <c r="K93" s="175">
        <f>ROUND(E93*J93,2)</f>
        <v>0</v>
      </c>
      <c r="L93" s="175">
        <v>21</v>
      </c>
      <c r="M93" s="175">
        <f>G93*(1+L93/100)</f>
        <v>0</v>
      </c>
      <c r="N93" s="173">
        <v>3.4000000000000002E-4</v>
      </c>
      <c r="O93" s="173">
        <f>ROUND(E93*N93,2)</f>
        <v>0.02</v>
      </c>
      <c r="P93" s="173">
        <v>9.1999999999999998E-2</v>
      </c>
      <c r="Q93" s="173">
        <f>ROUND(E93*P93,2)</f>
        <v>6</v>
      </c>
      <c r="R93" s="175" t="s">
        <v>314</v>
      </c>
      <c r="S93" s="175" t="s">
        <v>135</v>
      </c>
      <c r="T93" s="176" t="s">
        <v>135</v>
      </c>
      <c r="U93" s="157">
        <v>0.71399999999999997</v>
      </c>
      <c r="V93" s="157">
        <f>ROUND(E93*U93,2)</f>
        <v>46.55</v>
      </c>
      <c r="W93" s="157"/>
      <c r="X93" s="157" t="s">
        <v>136</v>
      </c>
      <c r="Y93" s="147"/>
      <c r="Z93" s="147"/>
      <c r="AA93" s="147"/>
      <c r="AB93" s="147"/>
      <c r="AC93" s="147"/>
      <c r="AD93" s="147"/>
      <c r="AE93" s="147"/>
      <c r="AF93" s="147"/>
      <c r="AG93" s="147" t="s">
        <v>137</v>
      </c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1" x14ac:dyDescent="0.2">
      <c r="A94" s="154"/>
      <c r="B94" s="155"/>
      <c r="C94" s="253" t="s">
        <v>439</v>
      </c>
      <c r="D94" s="254"/>
      <c r="E94" s="254"/>
      <c r="F94" s="254"/>
      <c r="G94" s="254"/>
      <c r="H94" s="157"/>
      <c r="I94" s="157"/>
      <c r="J94" s="157"/>
      <c r="K94" s="157"/>
      <c r="L94" s="157"/>
      <c r="M94" s="157"/>
      <c r="N94" s="156"/>
      <c r="O94" s="156"/>
      <c r="P94" s="156"/>
      <c r="Q94" s="156"/>
      <c r="R94" s="157"/>
      <c r="S94" s="157"/>
      <c r="T94" s="157"/>
      <c r="U94" s="157"/>
      <c r="V94" s="157"/>
      <c r="W94" s="157"/>
      <c r="X94" s="157"/>
      <c r="Y94" s="147"/>
      <c r="Z94" s="147"/>
      <c r="AA94" s="147"/>
      <c r="AB94" s="147"/>
      <c r="AC94" s="147"/>
      <c r="AD94" s="147"/>
      <c r="AE94" s="147"/>
      <c r="AF94" s="147"/>
      <c r="AG94" s="147" t="s">
        <v>250</v>
      </c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77" t="str">
        <f>C94</f>
        <v>z jakýchkoliv cihel pálených, včetně pomocného lešení o výšce podlahy do 1900 mm a pro zatížení do 1,5 kPa  (150 kg/m2),</v>
      </c>
      <c r="BB94" s="147"/>
      <c r="BC94" s="147"/>
      <c r="BD94" s="147"/>
      <c r="BE94" s="147"/>
      <c r="BF94" s="147"/>
      <c r="BG94" s="147"/>
      <c r="BH94" s="147"/>
    </row>
    <row r="95" spans="1:60" outlineLevel="1" x14ac:dyDescent="0.2">
      <c r="A95" s="154"/>
      <c r="B95" s="155"/>
      <c r="C95" s="181" t="s">
        <v>361</v>
      </c>
      <c r="D95" s="161"/>
      <c r="E95" s="162">
        <v>12.55</v>
      </c>
      <c r="F95" s="157"/>
      <c r="G95" s="157"/>
      <c r="H95" s="157"/>
      <c r="I95" s="157"/>
      <c r="J95" s="157"/>
      <c r="K95" s="157"/>
      <c r="L95" s="157"/>
      <c r="M95" s="157"/>
      <c r="N95" s="156"/>
      <c r="O95" s="156"/>
      <c r="P95" s="156"/>
      <c r="Q95" s="156"/>
      <c r="R95" s="157"/>
      <c r="S95" s="157"/>
      <c r="T95" s="157"/>
      <c r="U95" s="157"/>
      <c r="V95" s="157"/>
      <c r="W95" s="157"/>
      <c r="X95" s="157"/>
      <c r="Y95" s="147"/>
      <c r="Z95" s="147"/>
      <c r="AA95" s="147"/>
      <c r="AB95" s="147"/>
      <c r="AC95" s="147"/>
      <c r="AD95" s="147"/>
      <c r="AE95" s="147"/>
      <c r="AF95" s="147"/>
      <c r="AG95" s="147" t="s">
        <v>141</v>
      </c>
      <c r="AH95" s="147">
        <v>0</v>
      </c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1" x14ac:dyDescent="0.2">
      <c r="A96" s="154"/>
      <c r="B96" s="155"/>
      <c r="C96" s="181" t="s">
        <v>362</v>
      </c>
      <c r="D96" s="161"/>
      <c r="E96" s="162">
        <v>1.98</v>
      </c>
      <c r="F96" s="157"/>
      <c r="G96" s="157"/>
      <c r="H96" s="157"/>
      <c r="I96" s="157"/>
      <c r="J96" s="157"/>
      <c r="K96" s="157"/>
      <c r="L96" s="157"/>
      <c r="M96" s="157"/>
      <c r="N96" s="156"/>
      <c r="O96" s="156"/>
      <c r="P96" s="156"/>
      <c r="Q96" s="156"/>
      <c r="R96" s="157"/>
      <c r="S96" s="157"/>
      <c r="T96" s="157"/>
      <c r="U96" s="157"/>
      <c r="V96" s="157"/>
      <c r="W96" s="157"/>
      <c r="X96" s="157"/>
      <c r="Y96" s="147"/>
      <c r="Z96" s="147"/>
      <c r="AA96" s="147"/>
      <c r="AB96" s="147"/>
      <c r="AC96" s="147"/>
      <c r="AD96" s="147"/>
      <c r="AE96" s="147"/>
      <c r="AF96" s="147"/>
      <c r="AG96" s="147" t="s">
        <v>141</v>
      </c>
      <c r="AH96" s="147">
        <v>0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1" x14ac:dyDescent="0.2">
      <c r="A97" s="154"/>
      <c r="B97" s="155"/>
      <c r="C97" s="181" t="s">
        <v>149</v>
      </c>
      <c r="D97" s="161"/>
      <c r="E97" s="162">
        <v>3.6629999999999998</v>
      </c>
      <c r="F97" s="157"/>
      <c r="G97" s="157"/>
      <c r="H97" s="157"/>
      <c r="I97" s="157"/>
      <c r="J97" s="157"/>
      <c r="K97" s="157"/>
      <c r="L97" s="157"/>
      <c r="M97" s="157"/>
      <c r="N97" s="156"/>
      <c r="O97" s="156"/>
      <c r="P97" s="156"/>
      <c r="Q97" s="156"/>
      <c r="R97" s="157"/>
      <c r="S97" s="157"/>
      <c r="T97" s="157"/>
      <c r="U97" s="157"/>
      <c r="V97" s="157"/>
      <c r="W97" s="157"/>
      <c r="X97" s="157"/>
      <c r="Y97" s="147"/>
      <c r="Z97" s="147"/>
      <c r="AA97" s="147"/>
      <c r="AB97" s="147"/>
      <c r="AC97" s="147"/>
      <c r="AD97" s="147"/>
      <c r="AE97" s="147"/>
      <c r="AF97" s="147"/>
      <c r="AG97" s="147" t="s">
        <v>141</v>
      </c>
      <c r="AH97" s="147">
        <v>0</v>
      </c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1" x14ac:dyDescent="0.2">
      <c r="A98" s="154"/>
      <c r="B98" s="155"/>
      <c r="C98" s="181" t="s">
        <v>151</v>
      </c>
      <c r="D98" s="161"/>
      <c r="E98" s="162">
        <v>12.861000000000001</v>
      </c>
      <c r="F98" s="157"/>
      <c r="G98" s="157"/>
      <c r="H98" s="157"/>
      <c r="I98" s="157"/>
      <c r="J98" s="157"/>
      <c r="K98" s="157"/>
      <c r="L98" s="157"/>
      <c r="M98" s="157"/>
      <c r="N98" s="156"/>
      <c r="O98" s="156"/>
      <c r="P98" s="156"/>
      <c r="Q98" s="156"/>
      <c r="R98" s="157"/>
      <c r="S98" s="157"/>
      <c r="T98" s="157"/>
      <c r="U98" s="157"/>
      <c r="V98" s="157"/>
      <c r="W98" s="157"/>
      <c r="X98" s="157"/>
      <c r="Y98" s="147"/>
      <c r="Z98" s="147"/>
      <c r="AA98" s="147"/>
      <c r="AB98" s="147"/>
      <c r="AC98" s="147"/>
      <c r="AD98" s="147"/>
      <c r="AE98" s="147"/>
      <c r="AF98" s="147"/>
      <c r="AG98" s="147" t="s">
        <v>141</v>
      </c>
      <c r="AH98" s="147">
        <v>0</v>
      </c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1" x14ac:dyDescent="0.2">
      <c r="A99" s="154"/>
      <c r="B99" s="155"/>
      <c r="C99" s="181" t="s">
        <v>363</v>
      </c>
      <c r="D99" s="161"/>
      <c r="E99" s="162">
        <v>22.869</v>
      </c>
      <c r="F99" s="157"/>
      <c r="G99" s="157"/>
      <c r="H99" s="157"/>
      <c r="I99" s="157"/>
      <c r="J99" s="157"/>
      <c r="K99" s="157"/>
      <c r="L99" s="157"/>
      <c r="M99" s="157"/>
      <c r="N99" s="156"/>
      <c r="O99" s="156"/>
      <c r="P99" s="156"/>
      <c r="Q99" s="156"/>
      <c r="R99" s="157"/>
      <c r="S99" s="157"/>
      <c r="T99" s="157"/>
      <c r="U99" s="157"/>
      <c r="V99" s="157"/>
      <c r="W99" s="157"/>
      <c r="X99" s="157"/>
      <c r="Y99" s="147"/>
      <c r="Z99" s="147"/>
      <c r="AA99" s="147"/>
      <c r="AB99" s="147"/>
      <c r="AC99" s="147"/>
      <c r="AD99" s="147"/>
      <c r="AE99" s="147"/>
      <c r="AF99" s="147"/>
      <c r="AG99" s="147" t="s">
        <v>141</v>
      </c>
      <c r="AH99" s="147">
        <v>0</v>
      </c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1" x14ac:dyDescent="0.2">
      <c r="A100" s="154"/>
      <c r="B100" s="155"/>
      <c r="C100" s="181" t="s">
        <v>364</v>
      </c>
      <c r="D100" s="161"/>
      <c r="E100" s="162">
        <v>1.9890000000000001</v>
      </c>
      <c r="F100" s="157"/>
      <c r="G100" s="157"/>
      <c r="H100" s="157"/>
      <c r="I100" s="157"/>
      <c r="J100" s="157"/>
      <c r="K100" s="157"/>
      <c r="L100" s="157"/>
      <c r="M100" s="157"/>
      <c r="N100" s="156"/>
      <c r="O100" s="156"/>
      <c r="P100" s="156"/>
      <c r="Q100" s="156"/>
      <c r="R100" s="157"/>
      <c r="S100" s="157"/>
      <c r="T100" s="157"/>
      <c r="U100" s="157"/>
      <c r="V100" s="157"/>
      <c r="W100" s="157"/>
      <c r="X100" s="157"/>
      <c r="Y100" s="147"/>
      <c r="Z100" s="147"/>
      <c r="AA100" s="147"/>
      <c r="AB100" s="147"/>
      <c r="AC100" s="147"/>
      <c r="AD100" s="147"/>
      <c r="AE100" s="147"/>
      <c r="AF100" s="147"/>
      <c r="AG100" s="147" t="s">
        <v>141</v>
      </c>
      <c r="AH100" s="147">
        <v>0</v>
      </c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1" x14ac:dyDescent="0.2">
      <c r="A101" s="154"/>
      <c r="B101" s="155"/>
      <c r="C101" s="181" t="s">
        <v>365</v>
      </c>
      <c r="D101" s="161"/>
      <c r="E101" s="162">
        <v>2.5379999999999998</v>
      </c>
      <c r="F101" s="157"/>
      <c r="G101" s="157"/>
      <c r="H101" s="157"/>
      <c r="I101" s="157"/>
      <c r="J101" s="157"/>
      <c r="K101" s="157"/>
      <c r="L101" s="157"/>
      <c r="M101" s="157"/>
      <c r="N101" s="156"/>
      <c r="O101" s="156"/>
      <c r="P101" s="156"/>
      <c r="Q101" s="156"/>
      <c r="R101" s="157"/>
      <c r="S101" s="157"/>
      <c r="T101" s="157"/>
      <c r="U101" s="157"/>
      <c r="V101" s="157"/>
      <c r="W101" s="157"/>
      <c r="X101" s="157"/>
      <c r="Y101" s="147"/>
      <c r="Z101" s="147"/>
      <c r="AA101" s="147"/>
      <c r="AB101" s="147"/>
      <c r="AC101" s="147"/>
      <c r="AD101" s="147"/>
      <c r="AE101" s="147"/>
      <c r="AF101" s="147"/>
      <c r="AG101" s="147" t="s">
        <v>141</v>
      </c>
      <c r="AH101" s="147">
        <v>0</v>
      </c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1" x14ac:dyDescent="0.2">
      <c r="A102" s="154"/>
      <c r="B102" s="155"/>
      <c r="C102" s="181" t="s">
        <v>366</v>
      </c>
      <c r="D102" s="161"/>
      <c r="E102" s="162">
        <v>3.15</v>
      </c>
      <c r="F102" s="157"/>
      <c r="G102" s="157"/>
      <c r="H102" s="157"/>
      <c r="I102" s="157"/>
      <c r="J102" s="157"/>
      <c r="K102" s="157"/>
      <c r="L102" s="157"/>
      <c r="M102" s="157"/>
      <c r="N102" s="156"/>
      <c r="O102" s="156"/>
      <c r="P102" s="156"/>
      <c r="Q102" s="156"/>
      <c r="R102" s="157"/>
      <c r="S102" s="157"/>
      <c r="T102" s="157"/>
      <c r="U102" s="157"/>
      <c r="V102" s="157"/>
      <c r="W102" s="157"/>
      <c r="X102" s="157"/>
      <c r="Y102" s="147"/>
      <c r="Z102" s="147"/>
      <c r="AA102" s="147"/>
      <c r="AB102" s="147"/>
      <c r="AC102" s="147"/>
      <c r="AD102" s="147"/>
      <c r="AE102" s="147"/>
      <c r="AF102" s="147"/>
      <c r="AG102" s="147" t="s">
        <v>141</v>
      </c>
      <c r="AH102" s="147">
        <v>0</v>
      </c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1" x14ac:dyDescent="0.2">
      <c r="A103" s="154"/>
      <c r="B103" s="155"/>
      <c r="C103" s="181" t="s">
        <v>367</v>
      </c>
      <c r="D103" s="161"/>
      <c r="E103" s="162">
        <v>3.6</v>
      </c>
      <c r="F103" s="157"/>
      <c r="G103" s="157"/>
      <c r="H103" s="157"/>
      <c r="I103" s="157"/>
      <c r="J103" s="157"/>
      <c r="K103" s="157"/>
      <c r="L103" s="157"/>
      <c r="M103" s="157"/>
      <c r="N103" s="156"/>
      <c r="O103" s="156"/>
      <c r="P103" s="156"/>
      <c r="Q103" s="156"/>
      <c r="R103" s="157"/>
      <c r="S103" s="157"/>
      <c r="T103" s="157"/>
      <c r="U103" s="157"/>
      <c r="V103" s="157"/>
      <c r="W103" s="157"/>
      <c r="X103" s="157"/>
      <c r="Y103" s="147"/>
      <c r="Z103" s="147"/>
      <c r="AA103" s="147"/>
      <c r="AB103" s="147"/>
      <c r="AC103" s="147"/>
      <c r="AD103" s="147"/>
      <c r="AE103" s="147"/>
      <c r="AF103" s="147"/>
      <c r="AG103" s="147" t="s">
        <v>141</v>
      </c>
      <c r="AH103" s="147">
        <v>0</v>
      </c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x14ac:dyDescent="0.2">
      <c r="A104" s="164" t="s">
        <v>129</v>
      </c>
      <c r="B104" s="165" t="s">
        <v>87</v>
      </c>
      <c r="C104" s="179" t="s">
        <v>88</v>
      </c>
      <c r="D104" s="166"/>
      <c r="E104" s="167"/>
      <c r="F104" s="168"/>
      <c r="G104" s="168">
        <f>SUMIF(AG105:AG109,"&lt;&gt;NOR",G105:G109)</f>
        <v>0</v>
      </c>
      <c r="H104" s="168"/>
      <c r="I104" s="168">
        <f>SUM(I105:I109)</f>
        <v>0</v>
      </c>
      <c r="J104" s="168"/>
      <c r="K104" s="168">
        <f>SUM(K105:K109)</f>
        <v>0</v>
      </c>
      <c r="L104" s="168"/>
      <c r="M104" s="168">
        <f>SUM(M105:M109)</f>
        <v>0</v>
      </c>
      <c r="N104" s="167"/>
      <c r="O104" s="167">
        <f>SUM(O105:O109)</f>
        <v>0</v>
      </c>
      <c r="P104" s="167"/>
      <c r="Q104" s="167">
        <f>SUM(Q105:Q109)</f>
        <v>0.05</v>
      </c>
      <c r="R104" s="168"/>
      <c r="S104" s="168"/>
      <c r="T104" s="169"/>
      <c r="U104" s="163"/>
      <c r="V104" s="163">
        <f>SUM(V105:V109)</f>
        <v>63.31</v>
      </c>
      <c r="W104" s="163"/>
      <c r="X104" s="163"/>
      <c r="AG104" t="s">
        <v>130</v>
      </c>
    </row>
    <row r="105" spans="1:60" outlineLevel="1" x14ac:dyDescent="0.2">
      <c r="A105" s="170">
        <v>18</v>
      </c>
      <c r="B105" s="171" t="s">
        <v>440</v>
      </c>
      <c r="C105" s="180" t="s">
        <v>441</v>
      </c>
      <c r="D105" s="172" t="s">
        <v>248</v>
      </c>
      <c r="E105" s="173">
        <v>5.65</v>
      </c>
      <c r="F105" s="174"/>
      <c r="G105" s="175">
        <f>ROUND(E105*F105,2)</f>
        <v>0</v>
      </c>
      <c r="H105" s="174"/>
      <c r="I105" s="175">
        <f>ROUND(E105*H105,2)</f>
        <v>0</v>
      </c>
      <c r="J105" s="174"/>
      <c r="K105" s="175">
        <f>ROUND(E105*J105,2)</f>
        <v>0</v>
      </c>
      <c r="L105" s="175">
        <v>21</v>
      </c>
      <c r="M105" s="175">
        <f>G105*(1+L105/100)</f>
        <v>0</v>
      </c>
      <c r="N105" s="173">
        <v>0</v>
      </c>
      <c r="O105" s="173">
        <f>ROUND(E105*N105,2)</f>
        <v>0</v>
      </c>
      <c r="P105" s="173">
        <v>4.6000000000000001E-4</v>
      </c>
      <c r="Q105" s="173">
        <f>ROUND(E105*P105,2)</f>
        <v>0</v>
      </c>
      <c r="R105" s="175" t="s">
        <v>314</v>
      </c>
      <c r="S105" s="175" t="s">
        <v>135</v>
      </c>
      <c r="T105" s="176" t="s">
        <v>135</v>
      </c>
      <c r="U105" s="157">
        <v>2.25</v>
      </c>
      <c r="V105" s="157">
        <f>ROUND(E105*U105,2)</f>
        <v>12.71</v>
      </c>
      <c r="W105" s="157"/>
      <c r="X105" s="157" t="s">
        <v>136</v>
      </c>
      <c r="Y105" s="147"/>
      <c r="Z105" s="147"/>
      <c r="AA105" s="147"/>
      <c r="AB105" s="147"/>
      <c r="AC105" s="147"/>
      <c r="AD105" s="147"/>
      <c r="AE105" s="147"/>
      <c r="AF105" s="147"/>
      <c r="AG105" s="147" t="s">
        <v>137</v>
      </c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1" x14ac:dyDescent="0.2">
      <c r="A106" s="154"/>
      <c r="B106" s="155"/>
      <c r="C106" s="181" t="s">
        <v>442</v>
      </c>
      <c r="D106" s="161"/>
      <c r="E106" s="162">
        <v>5.65</v>
      </c>
      <c r="F106" s="157"/>
      <c r="G106" s="157"/>
      <c r="H106" s="157"/>
      <c r="I106" s="157"/>
      <c r="J106" s="157"/>
      <c r="K106" s="157"/>
      <c r="L106" s="157"/>
      <c r="M106" s="157"/>
      <c r="N106" s="156"/>
      <c r="O106" s="156"/>
      <c r="P106" s="156"/>
      <c r="Q106" s="156"/>
      <c r="R106" s="157"/>
      <c r="S106" s="157"/>
      <c r="T106" s="157"/>
      <c r="U106" s="157"/>
      <c r="V106" s="157"/>
      <c r="W106" s="157"/>
      <c r="X106" s="157"/>
      <c r="Y106" s="147"/>
      <c r="Z106" s="147"/>
      <c r="AA106" s="147"/>
      <c r="AB106" s="147"/>
      <c r="AC106" s="147"/>
      <c r="AD106" s="147"/>
      <c r="AE106" s="147"/>
      <c r="AF106" s="147"/>
      <c r="AG106" s="147" t="s">
        <v>141</v>
      </c>
      <c r="AH106" s="147">
        <v>0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1" x14ac:dyDescent="0.2">
      <c r="A107" s="170">
        <v>19</v>
      </c>
      <c r="B107" s="171" t="s">
        <v>443</v>
      </c>
      <c r="C107" s="180" t="s">
        <v>444</v>
      </c>
      <c r="D107" s="172" t="s">
        <v>248</v>
      </c>
      <c r="E107" s="173">
        <v>22</v>
      </c>
      <c r="F107" s="174"/>
      <c r="G107" s="175">
        <f>ROUND(E107*F107,2)</f>
        <v>0</v>
      </c>
      <c r="H107" s="174"/>
      <c r="I107" s="175">
        <f>ROUND(E107*H107,2)</f>
        <v>0</v>
      </c>
      <c r="J107" s="174"/>
      <c r="K107" s="175">
        <f>ROUND(E107*J107,2)</f>
        <v>0</v>
      </c>
      <c r="L107" s="175">
        <v>21</v>
      </c>
      <c r="M107" s="175">
        <f>G107*(1+L107/100)</f>
        <v>0</v>
      </c>
      <c r="N107" s="173">
        <v>0</v>
      </c>
      <c r="O107" s="173">
        <f>ROUND(E107*N107,2)</f>
        <v>0</v>
      </c>
      <c r="P107" s="173">
        <v>2.2599999999999999E-3</v>
      </c>
      <c r="Q107" s="173">
        <f>ROUND(E107*P107,2)</f>
        <v>0.05</v>
      </c>
      <c r="R107" s="175" t="s">
        <v>314</v>
      </c>
      <c r="S107" s="175" t="s">
        <v>135</v>
      </c>
      <c r="T107" s="176" t="s">
        <v>135</v>
      </c>
      <c r="U107" s="157">
        <v>2.2999999999999998</v>
      </c>
      <c r="V107" s="157">
        <f>ROUND(E107*U107,2)</f>
        <v>50.6</v>
      </c>
      <c r="W107" s="157"/>
      <c r="X107" s="157" t="s">
        <v>136</v>
      </c>
      <c r="Y107" s="147"/>
      <c r="Z107" s="147"/>
      <c r="AA107" s="147"/>
      <c r="AB107" s="147"/>
      <c r="AC107" s="147"/>
      <c r="AD107" s="147"/>
      <c r="AE107" s="147"/>
      <c r="AF107" s="147"/>
      <c r="AG107" s="147" t="s">
        <v>137</v>
      </c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1" x14ac:dyDescent="0.2">
      <c r="A108" s="154"/>
      <c r="B108" s="155"/>
      <c r="C108" s="242" t="s">
        <v>445</v>
      </c>
      <c r="D108" s="243"/>
      <c r="E108" s="243"/>
      <c r="F108" s="243"/>
      <c r="G108" s="243"/>
      <c r="H108" s="157"/>
      <c r="I108" s="157"/>
      <c r="J108" s="157"/>
      <c r="K108" s="157"/>
      <c r="L108" s="157"/>
      <c r="M108" s="157"/>
      <c r="N108" s="156"/>
      <c r="O108" s="156"/>
      <c r="P108" s="156"/>
      <c r="Q108" s="156"/>
      <c r="R108" s="157"/>
      <c r="S108" s="157"/>
      <c r="T108" s="157"/>
      <c r="U108" s="157"/>
      <c r="V108" s="157"/>
      <c r="W108" s="157"/>
      <c r="X108" s="157"/>
      <c r="Y108" s="147"/>
      <c r="Z108" s="147"/>
      <c r="AA108" s="147"/>
      <c r="AB108" s="147"/>
      <c r="AC108" s="147"/>
      <c r="AD108" s="147"/>
      <c r="AE108" s="147"/>
      <c r="AF108" s="147"/>
      <c r="AG108" s="147" t="s">
        <v>139</v>
      </c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1" x14ac:dyDescent="0.2">
      <c r="A109" s="154"/>
      <c r="B109" s="155"/>
      <c r="C109" s="181" t="s">
        <v>446</v>
      </c>
      <c r="D109" s="161"/>
      <c r="E109" s="162">
        <v>22</v>
      </c>
      <c r="F109" s="157"/>
      <c r="G109" s="157"/>
      <c r="H109" s="157"/>
      <c r="I109" s="157"/>
      <c r="J109" s="157"/>
      <c r="K109" s="157"/>
      <c r="L109" s="157"/>
      <c r="M109" s="157"/>
      <c r="N109" s="156"/>
      <c r="O109" s="156"/>
      <c r="P109" s="156"/>
      <c r="Q109" s="156"/>
      <c r="R109" s="157"/>
      <c r="S109" s="157"/>
      <c r="T109" s="157"/>
      <c r="U109" s="157"/>
      <c r="V109" s="157"/>
      <c r="W109" s="157"/>
      <c r="X109" s="157"/>
      <c r="Y109" s="147"/>
      <c r="Z109" s="147"/>
      <c r="AA109" s="147"/>
      <c r="AB109" s="147"/>
      <c r="AC109" s="147"/>
      <c r="AD109" s="147"/>
      <c r="AE109" s="147"/>
      <c r="AF109" s="147"/>
      <c r="AG109" s="147" t="s">
        <v>141</v>
      </c>
      <c r="AH109" s="147">
        <v>0</v>
      </c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x14ac:dyDescent="0.2">
      <c r="A110" s="164" t="s">
        <v>129</v>
      </c>
      <c r="B110" s="165" t="s">
        <v>89</v>
      </c>
      <c r="C110" s="179" t="s">
        <v>90</v>
      </c>
      <c r="D110" s="166"/>
      <c r="E110" s="167"/>
      <c r="F110" s="168"/>
      <c r="G110" s="168">
        <f>SUMIF(AG111:AG173,"&lt;&gt;NOR",G111:G173)</f>
        <v>0</v>
      </c>
      <c r="H110" s="168"/>
      <c r="I110" s="168">
        <f>SUM(I111:I173)</f>
        <v>0</v>
      </c>
      <c r="J110" s="168"/>
      <c r="K110" s="168">
        <f>SUM(K111:K173)</f>
        <v>0</v>
      </c>
      <c r="L110" s="168"/>
      <c r="M110" s="168">
        <f>SUM(M111:M173)</f>
        <v>0</v>
      </c>
      <c r="N110" s="167"/>
      <c r="O110" s="167">
        <f>SUM(O111:O173)</f>
        <v>0.62</v>
      </c>
      <c r="P110" s="167"/>
      <c r="Q110" s="167">
        <f>SUM(Q111:Q173)</f>
        <v>0.42</v>
      </c>
      <c r="R110" s="168"/>
      <c r="S110" s="168"/>
      <c r="T110" s="169"/>
      <c r="U110" s="163"/>
      <c r="V110" s="163">
        <f>SUM(V111:V173)</f>
        <v>105.46000000000001</v>
      </c>
      <c r="W110" s="163"/>
      <c r="X110" s="163"/>
      <c r="AG110" t="s">
        <v>130</v>
      </c>
    </row>
    <row r="111" spans="1:60" ht="22.5" outlineLevel="1" x14ac:dyDescent="0.2">
      <c r="A111" s="170">
        <v>20</v>
      </c>
      <c r="B111" s="171" t="s">
        <v>447</v>
      </c>
      <c r="C111" s="180" t="s">
        <v>448</v>
      </c>
      <c r="D111" s="172" t="s">
        <v>133</v>
      </c>
      <c r="E111" s="173">
        <v>65.2</v>
      </c>
      <c r="F111" s="174"/>
      <c r="G111" s="175">
        <f>ROUND(E111*F111,2)</f>
        <v>0</v>
      </c>
      <c r="H111" s="174"/>
      <c r="I111" s="175">
        <f>ROUND(E111*H111,2)</f>
        <v>0</v>
      </c>
      <c r="J111" s="174"/>
      <c r="K111" s="175">
        <f>ROUND(E111*J111,2)</f>
        <v>0</v>
      </c>
      <c r="L111" s="175">
        <v>21</v>
      </c>
      <c r="M111" s="175">
        <f>G111*(1+L111/100)</f>
        <v>0</v>
      </c>
      <c r="N111" s="173">
        <v>1E-4</v>
      </c>
      <c r="O111" s="173">
        <f>ROUND(E111*N111,2)</f>
        <v>0.01</v>
      </c>
      <c r="P111" s="173">
        <v>0</v>
      </c>
      <c r="Q111" s="173">
        <f>ROUND(E111*P111,2)</f>
        <v>0</v>
      </c>
      <c r="R111" s="175" t="s">
        <v>449</v>
      </c>
      <c r="S111" s="175" t="s">
        <v>135</v>
      </c>
      <c r="T111" s="176" t="s">
        <v>135</v>
      </c>
      <c r="U111" s="157">
        <v>0.34</v>
      </c>
      <c r="V111" s="157">
        <f>ROUND(E111*U111,2)</f>
        <v>22.17</v>
      </c>
      <c r="W111" s="157"/>
      <c r="X111" s="157" t="s">
        <v>136</v>
      </c>
      <c r="Y111" s="147"/>
      <c r="Z111" s="147"/>
      <c r="AA111" s="147"/>
      <c r="AB111" s="147"/>
      <c r="AC111" s="147"/>
      <c r="AD111" s="147"/>
      <c r="AE111" s="147"/>
      <c r="AF111" s="147"/>
      <c r="AG111" s="147" t="s">
        <v>137</v>
      </c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1" x14ac:dyDescent="0.2">
      <c r="A112" s="154"/>
      <c r="B112" s="155"/>
      <c r="C112" s="181" t="s">
        <v>361</v>
      </c>
      <c r="D112" s="161"/>
      <c r="E112" s="162">
        <v>12.55</v>
      </c>
      <c r="F112" s="157"/>
      <c r="G112" s="157"/>
      <c r="H112" s="157"/>
      <c r="I112" s="157"/>
      <c r="J112" s="157"/>
      <c r="K112" s="157"/>
      <c r="L112" s="157"/>
      <c r="M112" s="157"/>
      <c r="N112" s="156"/>
      <c r="O112" s="156"/>
      <c r="P112" s="156"/>
      <c r="Q112" s="156"/>
      <c r="R112" s="157"/>
      <c r="S112" s="157"/>
      <c r="T112" s="157"/>
      <c r="U112" s="157"/>
      <c r="V112" s="157"/>
      <c r="W112" s="157"/>
      <c r="X112" s="157"/>
      <c r="Y112" s="147"/>
      <c r="Z112" s="147"/>
      <c r="AA112" s="147"/>
      <c r="AB112" s="147"/>
      <c r="AC112" s="147"/>
      <c r="AD112" s="147"/>
      <c r="AE112" s="147"/>
      <c r="AF112" s="147"/>
      <c r="AG112" s="147" t="s">
        <v>141</v>
      </c>
      <c r="AH112" s="147">
        <v>0</v>
      </c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1" x14ac:dyDescent="0.2">
      <c r="A113" s="154"/>
      <c r="B113" s="155"/>
      <c r="C113" s="181" t="s">
        <v>362</v>
      </c>
      <c r="D113" s="161"/>
      <c r="E113" s="162">
        <v>1.98</v>
      </c>
      <c r="F113" s="157"/>
      <c r="G113" s="157"/>
      <c r="H113" s="157"/>
      <c r="I113" s="157"/>
      <c r="J113" s="157"/>
      <c r="K113" s="157"/>
      <c r="L113" s="157"/>
      <c r="M113" s="157"/>
      <c r="N113" s="156"/>
      <c r="O113" s="156"/>
      <c r="P113" s="156"/>
      <c r="Q113" s="156"/>
      <c r="R113" s="157"/>
      <c r="S113" s="157"/>
      <c r="T113" s="157"/>
      <c r="U113" s="157"/>
      <c r="V113" s="157"/>
      <c r="W113" s="157"/>
      <c r="X113" s="157"/>
      <c r="Y113" s="147"/>
      <c r="Z113" s="147"/>
      <c r="AA113" s="147"/>
      <c r="AB113" s="147"/>
      <c r="AC113" s="147"/>
      <c r="AD113" s="147"/>
      <c r="AE113" s="147"/>
      <c r="AF113" s="147"/>
      <c r="AG113" s="147" t="s">
        <v>141</v>
      </c>
      <c r="AH113" s="147">
        <v>0</v>
      </c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1" x14ac:dyDescent="0.2">
      <c r="A114" s="154"/>
      <c r="B114" s="155"/>
      <c r="C114" s="181" t="s">
        <v>149</v>
      </c>
      <c r="D114" s="161"/>
      <c r="E114" s="162">
        <v>3.6629999999999998</v>
      </c>
      <c r="F114" s="157"/>
      <c r="G114" s="157"/>
      <c r="H114" s="157"/>
      <c r="I114" s="157"/>
      <c r="J114" s="157"/>
      <c r="K114" s="157"/>
      <c r="L114" s="157"/>
      <c r="M114" s="157"/>
      <c r="N114" s="156"/>
      <c r="O114" s="156"/>
      <c r="P114" s="156"/>
      <c r="Q114" s="156"/>
      <c r="R114" s="157"/>
      <c r="S114" s="157"/>
      <c r="T114" s="157"/>
      <c r="U114" s="157"/>
      <c r="V114" s="157"/>
      <c r="W114" s="157"/>
      <c r="X114" s="157"/>
      <c r="Y114" s="147"/>
      <c r="Z114" s="147"/>
      <c r="AA114" s="147"/>
      <c r="AB114" s="147"/>
      <c r="AC114" s="147"/>
      <c r="AD114" s="147"/>
      <c r="AE114" s="147"/>
      <c r="AF114" s="147"/>
      <c r="AG114" s="147" t="s">
        <v>141</v>
      </c>
      <c r="AH114" s="147">
        <v>0</v>
      </c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1" x14ac:dyDescent="0.2">
      <c r="A115" s="154"/>
      <c r="B115" s="155"/>
      <c r="C115" s="181" t="s">
        <v>151</v>
      </c>
      <c r="D115" s="161"/>
      <c r="E115" s="162">
        <v>12.861000000000001</v>
      </c>
      <c r="F115" s="157"/>
      <c r="G115" s="157"/>
      <c r="H115" s="157"/>
      <c r="I115" s="157"/>
      <c r="J115" s="157"/>
      <c r="K115" s="157"/>
      <c r="L115" s="157"/>
      <c r="M115" s="157"/>
      <c r="N115" s="156"/>
      <c r="O115" s="156"/>
      <c r="P115" s="156"/>
      <c r="Q115" s="156"/>
      <c r="R115" s="157"/>
      <c r="S115" s="157"/>
      <c r="T115" s="157"/>
      <c r="U115" s="157"/>
      <c r="V115" s="157"/>
      <c r="W115" s="157"/>
      <c r="X115" s="157"/>
      <c r="Y115" s="147"/>
      <c r="Z115" s="147"/>
      <c r="AA115" s="147"/>
      <c r="AB115" s="147"/>
      <c r="AC115" s="147"/>
      <c r="AD115" s="147"/>
      <c r="AE115" s="147"/>
      <c r="AF115" s="147"/>
      <c r="AG115" s="147" t="s">
        <v>141</v>
      </c>
      <c r="AH115" s="147">
        <v>0</v>
      </c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1" x14ac:dyDescent="0.2">
      <c r="A116" s="154"/>
      <c r="B116" s="155"/>
      <c r="C116" s="181" t="s">
        <v>363</v>
      </c>
      <c r="D116" s="161"/>
      <c r="E116" s="162">
        <v>22.869</v>
      </c>
      <c r="F116" s="157"/>
      <c r="G116" s="157"/>
      <c r="H116" s="157"/>
      <c r="I116" s="157"/>
      <c r="J116" s="157"/>
      <c r="K116" s="157"/>
      <c r="L116" s="157"/>
      <c r="M116" s="157"/>
      <c r="N116" s="156"/>
      <c r="O116" s="156"/>
      <c r="P116" s="156"/>
      <c r="Q116" s="156"/>
      <c r="R116" s="157"/>
      <c r="S116" s="157"/>
      <c r="T116" s="157"/>
      <c r="U116" s="157"/>
      <c r="V116" s="157"/>
      <c r="W116" s="157"/>
      <c r="X116" s="157"/>
      <c r="Y116" s="147"/>
      <c r="Z116" s="147"/>
      <c r="AA116" s="147"/>
      <c r="AB116" s="147"/>
      <c r="AC116" s="147"/>
      <c r="AD116" s="147"/>
      <c r="AE116" s="147"/>
      <c r="AF116" s="147"/>
      <c r="AG116" s="147" t="s">
        <v>141</v>
      </c>
      <c r="AH116" s="147">
        <v>0</v>
      </c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1" x14ac:dyDescent="0.2">
      <c r="A117" s="154"/>
      <c r="B117" s="155"/>
      <c r="C117" s="181" t="s">
        <v>364</v>
      </c>
      <c r="D117" s="161"/>
      <c r="E117" s="162">
        <v>1.9890000000000001</v>
      </c>
      <c r="F117" s="157"/>
      <c r="G117" s="157"/>
      <c r="H117" s="157"/>
      <c r="I117" s="157"/>
      <c r="J117" s="157"/>
      <c r="K117" s="157"/>
      <c r="L117" s="157"/>
      <c r="M117" s="157"/>
      <c r="N117" s="156"/>
      <c r="O117" s="156"/>
      <c r="P117" s="156"/>
      <c r="Q117" s="156"/>
      <c r="R117" s="157"/>
      <c r="S117" s="157"/>
      <c r="T117" s="157"/>
      <c r="U117" s="157"/>
      <c r="V117" s="157"/>
      <c r="W117" s="157"/>
      <c r="X117" s="157"/>
      <c r="Y117" s="147"/>
      <c r="Z117" s="147"/>
      <c r="AA117" s="147"/>
      <c r="AB117" s="147"/>
      <c r="AC117" s="147"/>
      <c r="AD117" s="147"/>
      <c r="AE117" s="147"/>
      <c r="AF117" s="147"/>
      <c r="AG117" s="147" t="s">
        <v>141</v>
      </c>
      <c r="AH117" s="147">
        <v>0</v>
      </c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1" x14ac:dyDescent="0.2">
      <c r="A118" s="154"/>
      <c r="B118" s="155"/>
      <c r="C118" s="181" t="s">
        <v>365</v>
      </c>
      <c r="D118" s="161"/>
      <c r="E118" s="162">
        <v>2.5379999999999998</v>
      </c>
      <c r="F118" s="157"/>
      <c r="G118" s="157"/>
      <c r="H118" s="157"/>
      <c r="I118" s="157"/>
      <c r="J118" s="157"/>
      <c r="K118" s="157"/>
      <c r="L118" s="157"/>
      <c r="M118" s="157"/>
      <c r="N118" s="156"/>
      <c r="O118" s="156"/>
      <c r="P118" s="156"/>
      <c r="Q118" s="156"/>
      <c r="R118" s="157"/>
      <c r="S118" s="157"/>
      <c r="T118" s="157"/>
      <c r="U118" s="157"/>
      <c r="V118" s="157"/>
      <c r="W118" s="157"/>
      <c r="X118" s="157"/>
      <c r="Y118" s="147"/>
      <c r="Z118" s="147"/>
      <c r="AA118" s="147"/>
      <c r="AB118" s="147"/>
      <c r="AC118" s="147"/>
      <c r="AD118" s="147"/>
      <c r="AE118" s="147"/>
      <c r="AF118" s="147"/>
      <c r="AG118" s="147" t="s">
        <v>141</v>
      </c>
      <c r="AH118" s="147">
        <v>0</v>
      </c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1" x14ac:dyDescent="0.2">
      <c r="A119" s="154"/>
      <c r="B119" s="155"/>
      <c r="C119" s="181" t="s">
        <v>366</v>
      </c>
      <c r="D119" s="161"/>
      <c r="E119" s="162">
        <v>3.15</v>
      </c>
      <c r="F119" s="157"/>
      <c r="G119" s="157"/>
      <c r="H119" s="157"/>
      <c r="I119" s="157"/>
      <c r="J119" s="157"/>
      <c r="K119" s="157"/>
      <c r="L119" s="157"/>
      <c r="M119" s="157"/>
      <c r="N119" s="156"/>
      <c r="O119" s="156"/>
      <c r="P119" s="156"/>
      <c r="Q119" s="156"/>
      <c r="R119" s="157"/>
      <c r="S119" s="157"/>
      <c r="T119" s="157"/>
      <c r="U119" s="157"/>
      <c r="V119" s="157"/>
      <c r="W119" s="157"/>
      <c r="X119" s="157"/>
      <c r="Y119" s="147"/>
      <c r="Z119" s="147"/>
      <c r="AA119" s="147"/>
      <c r="AB119" s="147"/>
      <c r="AC119" s="147"/>
      <c r="AD119" s="147"/>
      <c r="AE119" s="147"/>
      <c r="AF119" s="147"/>
      <c r="AG119" s="147" t="s">
        <v>141</v>
      </c>
      <c r="AH119" s="147">
        <v>0</v>
      </c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1" x14ac:dyDescent="0.2">
      <c r="A120" s="154"/>
      <c r="B120" s="155"/>
      <c r="C120" s="181" t="s">
        <v>367</v>
      </c>
      <c r="D120" s="161"/>
      <c r="E120" s="162">
        <v>3.6</v>
      </c>
      <c r="F120" s="157"/>
      <c r="G120" s="157"/>
      <c r="H120" s="157"/>
      <c r="I120" s="157"/>
      <c r="J120" s="157"/>
      <c r="K120" s="157"/>
      <c r="L120" s="157"/>
      <c r="M120" s="157"/>
      <c r="N120" s="156"/>
      <c r="O120" s="156"/>
      <c r="P120" s="156"/>
      <c r="Q120" s="156"/>
      <c r="R120" s="157"/>
      <c r="S120" s="157"/>
      <c r="T120" s="157"/>
      <c r="U120" s="157"/>
      <c r="V120" s="157"/>
      <c r="W120" s="157"/>
      <c r="X120" s="157"/>
      <c r="Y120" s="147"/>
      <c r="Z120" s="147"/>
      <c r="AA120" s="147"/>
      <c r="AB120" s="147"/>
      <c r="AC120" s="147"/>
      <c r="AD120" s="147"/>
      <c r="AE120" s="147"/>
      <c r="AF120" s="147"/>
      <c r="AG120" s="147" t="s">
        <v>141</v>
      </c>
      <c r="AH120" s="147">
        <v>0</v>
      </c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1" x14ac:dyDescent="0.2">
      <c r="A121" s="170">
        <v>21</v>
      </c>
      <c r="B121" s="171" t="s">
        <v>450</v>
      </c>
      <c r="C121" s="180" t="s">
        <v>451</v>
      </c>
      <c r="D121" s="172" t="s">
        <v>133</v>
      </c>
      <c r="E121" s="173">
        <v>43.24</v>
      </c>
      <c r="F121" s="174"/>
      <c r="G121" s="175">
        <f>ROUND(E121*F121,2)</f>
        <v>0</v>
      </c>
      <c r="H121" s="174"/>
      <c r="I121" s="175">
        <f>ROUND(E121*H121,2)</f>
        <v>0</v>
      </c>
      <c r="J121" s="174"/>
      <c r="K121" s="175">
        <f>ROUND(E121*J121,2)</f>
        <v>0</v>
      </c>
      <c r="L121" s="175">
        <v>21</v>
      </c>
      <c r="M121" s="175">
        <f>G121*(1+L121/100)</f>
        <v>0</v>
      </c>
      <c r="N121" s="173">
        <v>0</v>
      </c>
      <c r="O121" s="173">
        <f>ROUND(E121*N121,2)</f>
        <v>0</v>
      </c>
      <c r="P121" s="173">
        <v>9.7400000000000004E-3</v>
      </c>
      <c r="Q121" s="173">
        <f>ROUND(E121*P121,2)</f>
        <v>0.42</v>
      </c>
      <c r="R121" s="175" t="s">
        <v>449</v>
      </c>
      <c r="S121" s="175" t="s">
        <v>135</v>
      </c>
      <c r="T121" s="176" t="s">
        <v>135</v>
      </c>
      <c r="U121" s="157">
        <v>4.3999999999999997E-2</v>
      </c>
      <c r="V121" s="157">
        <f>ROUND(E121*U121,2)</f>
        <v>1.9</v>
      </c>
      <c r="W121" s="157"/>
      <c r="X121" s="157" t="s">
        <v>136</v>
      </c>
      <c r="Y121" s="147"/>
      <c r="Z121" s="147"/>
      <c r="AA121" s="147"/>
      <c r="AB121" s="147"/>
      <c r="AC121" s="147"/>
      <c r="AD121" s="147"/>
      <c r="AE121" s="147"/>
      <c r="AF121" s="147"/>
      <c r="AG121" s="147" t="s">
        <v>137</v>
      </c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1" x14ac:dyDescent="0.2">
      <c r="A122" s="154"/>
      <c r="B122" s="155"/>
      <c r="C122" s="181" t="s">
        <v>452</v>
      </c>
      <c r="D122" s="161"/>
      <c r="E122" s="162"/>
      <c r="F122" s="157"/>
      <c r="G122" s="157"/>
      <c r="H122" s="157"/>
      <c r="I122" s="157"/>
      <c r="J122" s="157"/>
      <c r="K122" s="157"/>
      <c r="L122" s="157"/>
      <c r="M122" s="157"/>
      <c r="N122" s="156"/>
      <c r="O122" s="156"/>
      <c r="P122" s="156"/>
      <c r="Q122" s="156"/>
      <c r="R122" s="157"/>
      <c r="S122" s="157"/>
      <c r="T122" s="157"/>
      <c r="U122" s="157"/>
      <c r="V122" s="157"/>
      <c r="W122" s="157"/>
      <c r="X122" s="157"/>
      <c r="Y122" s="147"/>
      <c r="Z122" s="147"/>
      <c r="AA122" s="147"/>
      <c r="AB122" s="147"/>
      <c r="AC122" s="147"/>
      <c r="AD122" s="147"/>
      <c r="AE122" s="147"/>
      <c r="AF122" s="147"/>
      <c r="AG122" s="147" t="s">
        <v>141</v>
      </c>
      <c r="AH122" s="147">
        <v>0</v>
      </c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1" x14ac:dyDescent="0.2">
      <c r="A123" s="154"/>
      <c r="B123" s="155"/>
      <c r="C123" s="181" t="s">
        <v>453</v>
      </c>
      <c r="D123" s="161"/>
      <c r="E123" s="162">
        <v>4.71</v>
      </c>
      <c r="F123" s="157"/>
      <c r="G123" s="157"/>
      <c r="H123" s="157"/>
      <c r="I123" s="157"/>
      <c r="J123" s="157"/>
      <c r="K123" s="157"/>
      <c r="L123" s="157"/>
      <c r="M123" s="157"/>
      <c r="N123" s="156"/>
      <c r="O123" s="156"/>
      <c r="P123" s="156"/>
      <c r="Q123" s="156"/>
      <c r="R123" s="157"/>
      <c r="S123" s="157"/>
      <c r="T123" s="157"/>
      <c r="U123" s="157"/>
      <c r="V123" s="157"/>
      <c r="W123" s="157"/>
      <c r="X123" s="157"/>
      <c r="Y123" s="147"/>
      <c r="Z123" s="147"/>
      <c r="AA123" s="147"/>
      <c r="AB123" s="147"/>
      <c r="AC123" s="147"/>
      <c r="AD123" s="147"/>
      <c r="AE123" s="147"/>
      <c r="AF123" s="147"/>
      <c r="AG123" s="147" t="s">
        <v>141</v>
      </c>
      <c r="AH123" s="147">
        <v>0</v>
      </c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1" x14ac:dyDescent="0.2">
      <c r="A124" s="154"/>
      <c r="B124" s="155"/>
      <c r="C124" s="181" t="s">
        <v>454</v>
      </c>
      <c r="D124" s="161"/>
      <c r="E124" s="162">
        <v>29.93</v>
      </c>
      <c r="F124" s="157"/>
      <c r="G124" s="157"/>
      <c r="H124" s="157"/>
      <c r="I124" s="157"/>
      <c r="J124" s="157"/>
      <c r="K124" s="157"/>
      <c r="L124" s="157"/>
      <c r="M124" s="157"/>
      <c r="N124" s="156"/>
      <c r="O124" s="156"/>
      <c r="P124" s="156"/>
      <c r="Q124" s="156"/>
      <c r="R124" s="157"/>
      <c r="S124" s="157"/>
      <c r="T124" s="157"/>
      <c r="U124" s="157"/>
      <c r="V124" s="157"/>
      <c r="W124" s="157"/>
      <c r="X124" s="157"/>
      <c r="Y124" s="147"/>
      <c r="Z124" s="147"/>
      <c r="AA124" s="147"/>
      <c r="AB124" s="147"/>
      <c r="AC124" s="147"/>
      <c r="AD124" s="147"/>
      <c r="AE124" s="147"/>
      <c r="AF124" s="147"/>
      <c r="AG124" s="147" t="s">
        <v>141</v>
      </c>
      <c r="AH124" s="147">
        <v>0</v>
      </c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1" x14ac:dyDescent="0.2">
      <c r="A125" s="154"/>
      <c r="B125" s="155"/>
      <c r="C125" s="181" t="s">
        <v>455</v>
      </c>
      <c r="D125" s="161"/>
      <c r="E125" s="162">
        <v>8.6</v>
      </c>
      <c r="F125" s="157"/>
      <c r="G125" s="157"/>
      <c r="H125" s="157"/>
      <c r="I125" s="157"/>
      <c r="J125" s="157"/>
      <c r="K125" s="157"/>
      <c r="L125" s="157"/>
      <c r="M125" s="157"/>
      <c r="N125" s="156"/>
      <c r="O125" s="156"/>
      <c r="P125" s="156"/>
      <c r="Q125" s="156"/>
      <c r="R125" s="157"/>
      <c r="S125" s="157"/>
      <c r="T125" s="157"/>
      <c r="U125" s="157"/>
      <c r="V125" s="157"/>
      <c r="W125" s="157"/>
      <c r="X125" s="157"/>
      <c r="Y125" s="147"/>
      <c r="Z125" s="147"/>
      <c r="AA125" s="147"/>
      <c r="AB125" s="147"/>
      <c r="AC125" s="147"/>
      <c r="AD125" s="147"/>
      <c r="AE125" s="147"/>
      <c r="AF125" s="147"/>
      <c r="AG125" s="147" t="s">
        <v>141</v>
      </c>
      <c r="AH125" s="147">
        <v>0</v>
      </c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1" x14ac:dyDescent="0.2">
      <c r="A126" s="170">
        <v>22</v>
      </c>
      <c r="B126" s="171" t="s">
        <v>456</v>
      </c>
      <c r="C126" s="180" t="s">
        <v>457</v>
      </c>
      <c r="D126" s="172" t="s">
        <v>133</v>
      </c>
      <c r="E126" s="173">
        <v>110.565</v>
      </c>
      <c r="F126" s="174"/>
      <c r="G126" s="175">
        <f>ROUND(E126*F126,2)</f>
        <v>0</v>
      </c>
      <c r="H126" s="174"/>
      <c r="I126" s="175">
        <f>ROUND(E126*H126,2)</f>
        <v>0</v>
      </c>
      <c r="J126" s="174"/>
      <c r="K126" s="175">
        <f>ROUND(E126*J126,2)</f>
        <v>0</v>
      </c>
      <c r="L126" s="175">
        <v>21</v>
      </c>
      <c r="M126" s="175">
        <f>G126*(1+L126/100)</f>
        <v>0</v>
      </c>
      <c r="N126" s="173">
        <v>3.7799999999999999E-3</v>
      </c>
      <c r="O126" s="173">
        <f>ROUND(E126*N126,2)</f>
        <v>0.42</v>
      </c>
      <c r="P126" s="173">
        <v>0</v>
      </c>
      <c r="Q126" s="173">
        <f>ROUND(E126*P126,2)</f>
        <v>0</v>
      </c>
      <c r="R126" s="175" t="s">
        <v>449</v>
      </c>
      <c r="S126" s="175" t="s">
        <v>135</v>
      </c>
      <c r="T126" s="176" t="s">
        <v>135</v>
      </c>
      <c r="U126" s="157">
        <v>0.38500000000000001</v>
      </c>
      <c r="V126" s="157">
        <f>ROUND(E126*U126,2)</f>
        <v>42.57</v>
      </c>
      <c r="W126" s="157"/>
      <c r="X126" s="157" t="s">
        <v>136</v>
      </c>
      <c r="Y126" s="147"/>
      <c r="Z126" s="147"/>
      <c r="AA126" s="147"/>
      <c r="AB126" s="147"/>
      <c r="AC126" s="147"/>
      <c r="AD126" s="147"/>
      <c r="AE126" s="147"/>
      <c r="AF126" s="147"/>
      <c r="AG126" s="147" t="s">
        <v>137</v>
      </c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1" x14ac:dyDescent="0.2">
      <c r="A127" s="154"/>
      <c r="B127" s="155"/>
      <c r="C127" s="181" t="s">
        <v>458</v>
      </c>
      <c r="D127" s="161"/>
      <c r="E127" s="162">
        <v>12.55</v>
      </c>
      <c r="F127" s="157"/>
      <c r="G127" s="157"/>
      <c r="H127" s="157"/>
      <c r="I127" s="157"/>
      <c r="J127" s="157"/>
      <c r="K127" s="157"/>
      <c r="L127" s="157"/>
      <c r="M127" s="157"/>
      <c r="N127" s="156"/>
      <c r="O127" s="156"/>
      <c r="P127" s="156"/>
      <c r="Q127" s="156"/>
      <c r="R127" s="157"/>
      <c r="S127" s="157"/>
      <c r="T127" s="157"/>
      <c r="U127" s="157"/>
      <c r="V127" s="157"/>
      <c r="W127" s="157"/>
      <c r="X127" s="157"/>
      <c r="Y127" s="147"/>
      <c r="Z127" s="147"/>
      <c r="AA127" s="147"/>
      <c r="AB127" s="147"/>
      <c r="AC127" s="147"/>
      <c r="AD127" s="147"/>
      <c r="AE127" s="147"/>
      <c r="AF127" s="147"/>
      <c r="AG127" s="147" t="s">
        <v>141</v>
      </c>
      <c r="AH127" s="147">
        <v>0</v>
      </c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1" x14ac:dyDescent="0.2">
      <c r="A128" s="154"/>
      <c r="B128" s="155"/>
      <c r="C128" s="181" t="s">
        <v>362</v>
      </c>
      <c r="D128" s="161"/>
      <c r="E128" s="162">
        <v>1.98</v>
      </c>
      <c r="F128" s="157"/>
      <c r="G128" s="157"/>
      <c r="H128" s="157"/>
      <c r="I128" s="157"/>
      <c r="J128" s="157"/>
      <c r="K128" s="157"/>
      <c r="L128" s="157"/>
      <c r="M128" s="157"/>
      <c r="N128" s="156"/>
      <c r="O128" s="156"/>
      <c r="P128" s="156"/>
      <c r="Q128" s="156"/>
      <c r="R128" s="157"/>
      <c r="S128" s="157"/>
      <c r="T128" s="157"/>
      <c r="U128" s="157"/>
      <c r="V128" s="157"/>
      <c r="W128" s="157"/>
      <c r="X128" s="157"/>
      <c r="Y128" s="147"/>
      <c r="Z128" s="147"/>
      <c r="AA128" s="147"/>
      <c r="AB128" s="147"/>
      <c r="AC128" s="147"/>
      <c r="AD128" s="147"/>
      <c r="AE128" s="147"/>
      <c r="AF128" s="147"/>
      <c r="AG128" s="147" t="s">
        <v>141</v>
      </c>
      <c r="AH128" s="147">
        <v>0</v>
      </c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1" x14ac:dyDescent="0.2">
      <c r="A129" s="154"/>
      <c r="B129" s="155"/>
      <c r="C129" s="181" t="s">
        <v>149</v>
      </c>
      <c r="D129" s="161"/>
      <c r="E129" s="162">
        <v>3.6629999999999998</v>
      </c>
      <c r="F129" s="157"/>
      <c r="G129" s="157"/>
      <c r="H129" s="157"/>
      <c r="I129" s="157"/>
      <c r="J129" s="157"/>
      <c r="K129" s="157"/>
      <c r="L129" s="157"/>
      <c r="M129" s="157"/>
      <c r="N129" s="156"/>
      <c r="O129" s="156"/>
      <c r="P129" s="156"/>
      <c r="Q129" s="156"/>
      <c r="R129" s="157"/>
      <c r="S129" s="157"/>
      <c r="T129" s="157"/>
      <c r="U129" s="157"/>
      <c r="V129" s="157"/>
      <c r="W129" s="157"/>
      <c r="X129" s="157"/>
      <c r="Y129" s="147"/>
      <c r="Z129" s="147"/>
      <c r="AA129" s="147"/>
      <c r="AB129" s="147"/>
      <c r="AC129" s="147"/>
      <c r="AD129" s="147"/>
      <c r="AE129" s="147"/>
      <c r="AF129" s="147"/>
      <c r="AG129" s="147" t="s">
        <v>141</v>
      </c>
      <c r="AH129" s="147">
        <v>0</v>
      </c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1" x14ac:dyDescent="0.2">
      <c r="A130" s="154"/>
      <c r="B130" s="155"/>
      <c r="C130" s="181" t="s">
        <v>151</v>
      </c>
      <c r="D130" s="161"/>
      <c r="E130" s="162">
        <v>12.861000000000001</v>
      </c>
      <c r="F130" s="157"/>
      <c r="G130" s="157"/>
      <c r="H130" s="157"/>
      <c r="I130" s="157"/>
      <c r="J130" s="157"/>
      <c r="K130" s="157"/>
      <c r="L130" s="157"/>
      <c r="M130" s="157"/>
      <c r="N130" s="156"/>
      <c r="O130" s="156"/>
      <c r="P130" s="156"/>
      <c r="Q130" s="156"/>
      <c r="R130" s="157"/>
      <c r="S130" s="157"/>
      <c r="T130" s="157"/>
      <c r="U130" s="157"/>
      <c r="V130" s="157"/>
      <c r="W130" s="157"/>
      <c r="X130" s="157"/>
      <c r="Y130" s="147"/>
      <c r="Z130" s="147"/>
      <c r="AA130" s="147"/>
      <c r="AB130" s="147"/>
      <c r="AC130" s="147"/>
      <c r="AD130" s="147"/>
      <c r="AE130" s="147"/>
      <c r="AF130" s="147"/>
      <c r="AG130" s="147" t="s">
        <v>141</v>
      </c>
      <c r="AH130" s="147">
        <v>0</v>
      </c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1" x14ac:dyDescent="0.2">
      <c r="A131" s="154"/>
      <c r="B131" s="155"/>
      <c r="C131" s="181" t="s">
        <v>363</v>
      </c>
      <c r="D131" s="161"/>
      <c r="E131" s="162">
        <v>22.869</v>
      </c>
      <c r="F131" s="157"/>
      <c r="G131" s="157"/>
      <c r="H131" s="157"/>
      <c r="I131" s="157"/>
      <c r="J131" s="157"/>
      <c r="K131" s="157"/>
      <c r="L131" s="157"/>
      <c r="M131" s="157"/>
      <c r="N131" s="156"/>
      <c r="O131" s="156"/>
      <c r="P131" s="156"/>
      <c r="Q131" s="156"/>
      <c r="R131" s="157"/>
      <c r="S131" s="157"/>
      <c r="T131" s="157"/>
      <c r="U131" s="157"/>
      <c r="V131" s="157"/>
      <c r="W131" s="157"/>
      <c r="X131" s="157"/>
      <c r="Y131" s="147"/>
      <c r="Z131" s="147"/>
      <c r="AA131" s="147"/>
      <c r="AB131" s="147"/>
      <c r="AC131" s="147"/>
      <c r="AD131" s="147"/>
      <c r="AE131" s="147"/>
      <c r="AF131" s="147"/>
      <c r="AG131" s="147" t="s">
        <v>141</v>
      </c>
      <c r="AH131" s="147">
        <v>0</v>
      </c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1" x14ac:dyDescent="0.2">
      <c r="A132" s="154"/>
      <c r="B132" s="155"/>
      <c r="C132" s="181" t="s">
        <v>364</v>
      </c>
      <c r="D132" s="161"/>
      <c r="E132" s="162">
        <v>1.9890000000000001</v>
      </c>
      <c r="F132" s="157"/>
      <c r="G132" s="157"/>
      <c r="H132" s="157"/>
      <c r="I132" s="157"/>
      <c r="J132" s="157"/>
      <c r="K132" s="157"/>
      <c r="L132" s="157"/>
      <c r="M132" s="157"/>
      <c r="N132" s="156"/>
      <c r="O132" s="156"/>
      <c r="P132" s="156"/>
      <c r="Q132" s="156"/>
      <c r="R132" s="157"/>
      <c r="S132" s="157"/>
      <c r="T132" s="157"/>
      <c r="U132" s="157"/>
      <c r="V132" s="157"/>
      <c r="W132" s="157"/>
      <c r="X132" s="157"/>
      <c r="Y132" s="147"/>
      <c r="Z132" s="147"/>
      <c r="AA132" s="147"/>
      <c r="AB132" s="147"/>
      <c r="AC132" s="147"/>
      <c r="AD132" s="147"/>
      <c r="AE132" s="147"/>
      <c r="AF132" s="147"/>
      <c r="AG132" s="147" t="s">
        <v>141</v>
      </c>
      <c r="AH132" s="147">
        <v>0</v>
      </c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1" x14ac:dyDescent="0.2">
      <c r="A133" s="154"/>
      <c r="B133" s="155"/>
      <c r="C133" s="181" t="s">
        <v>365</v>
      </c>
      <c r="D133" s="161"/>
      <c r="E133" s="162">
        <v>2.5379999999999998</v>
      </c>
      <c r="F133" s="157"/>
      <c r="G133" s="157"/>
      <c r="H133" s="157"/>
      <c r="I133" s="157"/>
      <c r="J133" s="157"/>
      <c r="K133" s="157"/>
      <c r="L133" s="157"/>
      <c r="M133" s="157"/>
      <c r="N133" s="156"/>
      <c r="O133" s="156"/>
      <c r="P133" s="156"/>
      <c r="Q133" s="156"/>
      <c r="R133" s="157"/>
      <c r="S133" s="157"/>
      <c r="T133" s="157"/>
      <c r="U133" s="157"/>
      <c r="V133" s="157"/>
      <c r="W133" s="157"/>
      <c r="X133" s="157"/>
      <c r="Y133" s="147"/>
      <c r="Z133" s="147"/>
      <c r="AA133" s="147"/>
      <c r="AB133" s="147"/>
      <c r="AC133" s="147"/>
      <c r="AD133" s="147"/>
      <c r="AE133" s="147"/>
      <c r="AF133" s="147"/>
      <c r="AG133" s="147" t="s">
        <v>141</v>
      </c>
      <c r="AH133" s="147">
        <v>0</v>
      </c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1" x14ac:dyDescent="0.2">
      <c r="A134" s="154"/>
      <c r="B134" s="155"/>
      <c r="C134" s="181" t="s">
        <v>366</v>
      </c>
      <c r="D134" s="161"/>
      <c r="E134" s="162">
        <v>3.15</v>
      </c>
      <c r="F134" s="157"/>
      <c r="G134" s="157"/>
      <c r="H134" s="157"/>
      <c r="I134" s="157"/>
      <c r="J134" s="157"/>
      <c r="K134" s="157"/>
      <c r="L134" s="157"/>
      <c r="M134" s="157"/>
      <c r="N134" s="156"/>
      <c r="O134" s="156"/>
      <c r="P134" s="156"/>
      <c r="Q134" s="156"/>
      <c r="R134" s="157"/>
      <c r="S134" s="157"/>
      <c r="T134" s="157"/>
      <c r="U134" s="157"/>
      <c r="V134" s="157"/>
      <c r="W134" s="157"/>
      <c r="X134" s="157"/>
      <c r="Y134" s="147"/>
      <c r="Z134" s="147"/>
      <c r="AA134" s="147"/>
      <c r="AB134" s="147"/>
      <c r="AC134" s="147"/>
      <c r="AD134" s="147"/>
      <c r="AE134" s="147"/>
      <c r="AF134" s="147"/>
      <c r="AG134" s="147" t="s">
        <v>141</v>
      </c>
      <c r="AH134" s="147">
        <v>0</v>
      </c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1" x14ac:dyDescent="0.2">
      <c r="A135" s="154"/>
      <c r="B135" s="155"/>
      <c r="C135" s="181" t="s">
        <v>367</v>
      </c>
      <c r="D135" s="161"/>
      <c r="E135" s="162">
        <v>3.6</v>
      </c>
      <c r="F135" s="157"/>
      <c r="G135" s="157"/>
      <c r="H135" s="157"/>
      <c r="I135" s="157"/>
      <c r="J135" s="157"/>
      <c r="K135" s="157"/>
      <c r="L135" s="157"/>
      <c r="M135" s="157"/>
      <c r="N135" s="156"/>
      <c r="O135" s="156"/>
      <c r="P135" s="156"/>
      <c r="Q135" s="156"/>
      <c r="R135" s="157"/>
      <c r="S135" s="157"/>
      <c r="T135" s="157"/>
      <c r="U135" s="157"/>
      <c r="V135" s="157"/>
      <c r="W135" s="157"/>
      <c r="X135" s="157"/>
      <c r="Y135" s="147"/>
      <c r="Z135" s="147"/>
      <c r="AA135" s="147"/>
      <c r="AB135" s="147"/>
      <c r="AC135" s="147"/>
      <c r="AD135" s="147"/>
      <c r="AE135" s="147"/>
      <c r="AF135" s="147"/>
      <c r="AG135" s="147" t="s">
        <v>141</v>
      </c>
      <c r="AH135" s="147">
        <v>0</v>
      </c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1" x14ac:dyDescent="0.2">
      <c r="A136" s="154"/>
      <c r="B136" s="155"/>
      <c r="C136" s="181" t="s">
        <v>459</v>
      </c>
      <c r="D136" s="161"/>
      <c r="E136" s="162"/>
      <c r="F136" s="157"/>
      <c r="G136" s="157"/>
      <c r="H136" s="157"/>
      <c r="I136" s="157"/>
      <c r="J136" s="157"/>
      <c r="K136" s="157"/>
      <c r="L136" s="157"/>
      <c r="M136" s="157"/>
      <c r="N136" s="156"/>
      <c r="O136" s="156"/>
      <c r="P136" s="156"/>
      <c r="Q136" s="156"/>
      <c r="R136" s="157"/>
      <c r="S136" s="157"/>
      <c r="T136" s="157"/>
      <c r="U136" s="157"/>
      <c r="V136" s="157"/>
      <c r="W136" s="157"/>
      <c r="X136" s="157"/>
      <c r="Y136" s="147"/>
      <c r="Z136" s="147"/>
      <c r="AA136" s="147"/>
      <c r="AB136" s="147"/>
      <c r="AC136" s="147"/>
      <c r="AD136" s="147"/>
      <c r="AE136" s="147"/>
      <c r="AF136" s="147"/>
      <c r="AG136" s="147" t="s">
        <v>141</v>
      </c>
      <c r="AH136" s="147">
        <v>0</v>
      </c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1" x14ac:dyDescent="0.2">
      <c r="A137" s="154"/>
      <c r="B137" s="155"/>
      <c r="C137" s="181" t="s">
        <v>371</v>
      </c>
      <c r="D137" s="161"/>
      <c r="E137" s="162">
        <v>4.71</v>
      </c>
      <c r="F137" s="157"/>
      <c r="G137" s="157"/>
      <c r="H137" s="157"/>
      <c r="I137" s="157"/>
      <c r="J137" s="157"/>
      <c r="K137" s="157"/>
      <c r="L137" s="157"/>
      <c r="M137" s="157"/>
      <c r="N137" s="156"/>
      <c r="O137" s="156"/>
      <c r="P137" s="156"/>
      <c r="Q137" s="156"/>
      <c r="R137" s="157"/>
      <c r="S137" s="157"/>
      <c r="T137" s="157"/>
      <c r="U137" s="157"/>
      <c r="V137" s="157"/>
      <c r="W137" s="157"/>
      <c r="X137" s="157"/>
      <c r="Y137" s="147"/>
      <c r="Z137" s="147"/>
      <c r="AA137" s="147"/>
      <c r="AB137" s="147"/>
      <c r="AC137" s="147"/>
      <c r="AD137" s="147"/>
      <c r="AE137" s="147"/>
      <c r="AF137" s="147"/>
      <c r="AG137" s="147" t="s">
        <v>141</v>
      </c>
      <c r="AH137" s="147">
        <v>0</v>
      </c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1" x14ac:dyDescent="0.2">
      <c r="A138" s="154"/>
      <c r="B138" s="155"/>
      <c r="C138" s="181" t="s">
        <v>372</v>
      </c>
      <c r="D138" s="161"/>
      <c r="E138" s="162">
        <v>29.93</v>
      </c>
      <c r="F138" s="157"/>
      <c r="G138" s="157"/>
      <c r="H138" s="157"/>
      <c r="I138" s="157"/>
      <c r="J138" s="157"/>
      <c r="K138" s="157"/>
      <c r="L138" s="157"/>
      <c r="M138" s="157"/>
      <c r="N138" s="156"/>
      <c r="O138" s="156"/>
      <c r="P138" s="156"/>
      <c r="Q138" s="156"/>
      <c r="R138" s="157"/>
      <c r="S138" s="157"/>
      <c r="T138" s="157"/>
      <c r="U138" s="157"/>
      <c r="V138" s="157"/>
      <c r="W138" s="157"/>
      <c r="X138" s="157"/>
      <c r="Y138" s="147"/>
      <c r="Z138" s="147"/>
      <c r="AA138" s="147"/>
      <c r="AB138" s="147"/>
      <c r="AC138" s="147"/>
      <c r="AD138" s="147"/>
      <c r="AE138" s="147"/>
      <c r="AF138" s="147"/>
      <c r="AG138" s="147" t="s">
        <v>141</v>
      </c>
      <c r="AH138" s="147">
        <v>0</v>
      </c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1" x14ac:dyDescent="0.2">
      <c r="A139" s="154"/>
      <c r="B139" s="155"/>
      <c r="C139" s="181" t="s">
        <v>373</v>
      </c>
      <c r="D139" s="161"/>
      <c r="E139" s="162">
        <v>8.6</v>
      </c>
      <c r="F139" s="157"/>
      <c r="G139" s="157"/>
      <c r="H139" s="157"/>
      <c r="I139" s="157"/>
      <c r="J139" s="157"/>
      <c r="K139" s="157"/>
      <c r="L139" s="157"/>
      <c r="M139" s="157"/>
      <c r="N139" s="156"/>
      <c r="O139" s="156"/>
      <c r="P139" s="156"/>
      <c r="Q139" s="156"/>
      <c r="R139" s="157"/>
      <c r="S139" s="157"/>
      <c r="T139" s="157"/>
      <c r="U139" s="157"/>
      <c r="V139" s="157"/>
      <c r="W139" s="157"/>
      <c r="X139" s="157"/>
      <c r="Y139" s="147"/>
      <c r="Z139" s="147"/>
      <c r="AA139" s="147"/>
      <c r="AB139" s="147"/>
      <c r="AC139" s="147"/>
      <c r="AD139" s="147"/>
      <c r="AE139" s="147"/>
      <c r="AF139" s="147"/>
      <c r="AG139" s="147" t="s">
        <v>141</v>
      </c>
      <c r="AH139" s="147">
        <v>0</v>
      </c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1" x14ac:dyDescent="0.2">
      <c r="A140" s="154"/>
      <c r="B140" s="155"/>
      <c r="C140" s="181" t="s">
        <v>460</v>
      </c>
      <c r="D140" s="161"/>
      <c r="E140" s="162">
        <v>2.125</v>
      </c>
      <c r="F140" s="157"/>
      <c r="G140" s="157"/>
      <c r="H140" s="157"/>
      <c r="I140" s="157"/>
      <c r="J140" s="157"/>
      <c r="K140" s="157"/>
      <c r="L140" s="157"/>
      <c r="M140" s="157"/>
      <c r="N140" s="156"/>
      <c r="O140" s="156"/>
      <c r="P140" s="156"/>
      <c r="Q140" s="156"/>
      <c r="R140" s="157"/>
      <c r="S140" s="157"/>
      <c r="T140" s="157"/>
      <c r="U140" s="157"/>
      <c r="V140" s="157"/>
      <c r="W140" s="157"/>
      <c r="X140" s="157"/>
      <c r="Y140" s="147"/>
      <c r="Z140" s="147"/>
      <c r="AA140" s="147"/>
      <c r="AB140" s="147"/>
      <c r="AC140" s="147"/>
      <c r="AD140" s="147"/>
      <c r="AE140" s="147"/>
      <c r="AF140" s="147"/>
      <c r="AG140" s="147" t="s">
        <v>141</v>
      </c>
      <c r="AH140" s="147">
        <v>0</v>
      </c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1" x14ac:dyDescent="0.2">
      <c r="A141" s="170">
        <v>23</v>
      </c>
      <c r="B141" s="171" t="s">
        <v>461</v>
      </c>
      <c r="C141" s="180" t="s">
        <v>462</v>
      </c>
      <c r="D141" s="172" t="s">
        <v>133</v>
      </c>
      <c r="E141" s="173">
        <v>110.565</v>
      </c>
      <c r="F141" s="174"/>
      <c r="G141" s="175">
        <f>ROUND(E141*F141,2)</f>
        <v>0</v>
      </c>
      <c r="H141" s="174"/>
      <c r="I141" s="175">
        <f>ROUND(E141*H141,2)</f>
        <v>0</v>
      </c>
      <c r="J141" s="174"/>
      <c r="K141" s="175">
        <f>ROUND(E141*J141,2)</f>
        <v>0</v>
      </c>
      <c r="L141" s="175">
        <v>21</v>
      </c>
      <c r="M141" s="175">
        <f>G141*(1+L141/100)</f>
        <v>0</v>
      </c>
      <c r="N141" s="173">
        <v>0</v>
      </c>
      <c r="O141" s="173">
        <f>ROUND(E141*N141,2)</f>
        <v>0</v>
      </c>
      <c r="P141" s="173">
        <v>0</v>
      </c>
      <c r="Q141" s="173">
        <f>ROUND(E141*P141,2)</f>
        <v>0</v>
      </c>
      <c r="R141" s="175" t="s">
        <v>449</v>
      </c>
      <c r="S141" s="175" t="s">
        <v>135</v>
      </c>
      <c r="T141" s="176" t="s">
        <v>135</v>
      </c>
      <c r="U141" s="157">
        <v>9.5000000000000001E-2</v>
      </c>
      <c r="V141" s="157">
        <f>ROUND(E141*U141,2)</f>
        <v>10.5</v>
      </c>
      <c r="W141" s="157"/>
      <c r="X141" s="157" t="s">
        <v>136</v>
      </c>
      <c r="Y141" s="147"/>
      <c r="Z141" s="147"/>
      <c r="AA141" s="147"/>
      <c r="AB141" s="147"/>
      <c r="AC141" s="147"/>
      <c r="AD141" s="147"/>
      <c r="AE141" s="147"/>
      <c r="AF141" s="147"/>
      <c r="AG141" s="147" t="s">
        <v>137</v>
      </c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1" x14ac:dyDescent="0.2">
      <c r="A142" s="154"/>
      <c r="B142" s="155"/>
      <c r="C142" s="181" t="s">
        <v>458</v>
      </c>
      <c r="D142" s="161"/>
      <c r="E142" s="162">
        <v>12.55</v>
      </c>
      <c r="F142" s="157"/>
      <c r="G142" s="157"/>
      <c r="H142" s="157"/>
      <c r="I142" s="157"/>
      <c r="J142" s="157"/>
      <c r="K142" s="157"/>
      <c r="L142" s="157"/>
      <c r="M142" s="157"/>
      <c r="N142" s="156"/>
      <c r="O142" s="156"/>
      <c r="P142" s="156"/>
      <c r="Q142" s="156"/>
      <c r="R142" s="157"/>
      <c r="S142" s="157"/>
      <c r="T142" s="157"/>
      <c r="U142" s="157"/>
      <c r="V142" s="157"/>
      <c r="W142" s="157"/>
      <c r="X142" s="157"/>
      <c r="Y142" s="147"/>
      <c r="Z142" s="147"/>
      <c r="AA142" s="147"/>
      <c r="AB142" s="147"/>
      <c r="AC142" s="147"/>
      <c r="AD142" s="147"/>
      <c r="AE142" s="147"/>
      <c r="AF142" s="147"/>
      <c r="AG142" s="147" t="s">
        <v>141</v>
      </c>
      <c r="AH142" s="147">
        <v>0</v>
      </c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1" x14ac:dyDescent="0.2">
      <c r="A143" s="154"/>
      <c r="B143" s="155"/>
      <c r="C143" s="181" t="s">
        <v>362</v>
      </c>
      <c r="D143" s="161"/>
      <c r="E143" s="162">
        <v>1.98</v>
      </c>
      <c r="F143" s="157"/>
      <c r="G143" s="157"/>
      <c r="H143" s="157"/>
      <c r="I143" s="157"/>
      <c r="J143" s="157"/>
      <c r="K143" s="157"/>
      <c r="L143" s="157"/>
      <c r="M143" s="157"/>
      <c r="N143" s="156"/>
      <c r="O143" s="156"/>
      <c r="P143" s="156"/>
      <c r="Q143" s="156"/>
      <c r="R143" s="157"/>
      <c r="S143" s="157"/>
      <c r="T143" s="157"/>
      <c r="U143" s="157"/>
      <c r="V143" s="157"/>
      <c r="W143" s="157"/>
      <c r="X143" s="157"/>
      <c r="Y143" s="147"/>
      <c r="Z143" s="147"/>
      <c r="AA143" s="147"/>
      <c r="AB143" s="147"/>
      <c r="AC143" s="147"/>
      <c r="AD143" s="147"/>
      <c r="AE143" s="147"/>
      <c r="AF143" s="147"/>
      <c r="AG143" s="147" t="s">
        <v>141</v>
      </c>
      <c r="AH143" s="147">
        <v>0</v>
      </c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1" x14ac:dyDescent="0.2">
      <c r="A144" s="154"/>
      <c r="B144" s="155"/>
      <c r="C144" s="181" t="s">
        <v>149</v>
      </c>
      <c r="D144" s="161"/>
      <c r="E144" s="162">
        <v>3.6629999999999998</v>
      </c>
      <c r="F144" s="157"/>
      <c r="G144" s="157"/>
      <c r="H144" s="157"/>
      <c r="I144" s="157"/>
      <c r="J144" s="157"/>
      <c r="K144" s="157"/>
      <c r="L144" s="157"/>
      <c r="M144" s="157"/>
      <c r="N144" s="156"/>
      <c r="O144" s="156"/>
      <c r="P144" s="156"/>
      <c r="Q144" s="156"/>
      <c r="R144" s="157"/>
      <c r="S144" s="157"/>
      <c r="T144" s="157"/>
      <c r="U144" s="157"/>
      <c r="V144" s="157"/>
      <c r="W144" s="157"/>
      <c r="X144" s="157"/>
      <c r="Y144" s="147"/>
      <c r="Z144" s="147"/>
      <c r="AA144" s="147"/>
      <c r="AB144" s="147"/>
      <c r="AC144" s="147"/>
      <c r="AD144" s="147"/>
      <c r="AE144" s="147"/>
      <c r="AF144" s="147"/>
      <c r="AG144" s="147" t="s">
        <v>141</v>
      </c>
      <c r="AH144" s="147">
        <v>0</v>
      </c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outlineLevel="1" x14ac:dyDescent="0.2">
      <c r="A145" s="154"/>
      <c r="B145" s="155"/>
      <c r="C145" s="181" t="s">
        <v>151</v>
      </c>
      <c r="D145" s="161"/>
      <c r="E145" s="162">
        <v>12.861000000000001</v>
      </c>
      <c r="F145" s="157"/>
      <c r="G145" s="157"/>
      <c r="H145" s="157"/>
      <c r="I145" s="157"/>
      <c r="J145" s="157"/>
      <c r="K145" s="157"/>
      <c r="L145" s="157"/>
      <c r="M145" s="157"/>
      <c r="N145" s="156"/>
      <c r="O145" s="156"/>
      <c r="P145" s="156"/>
      <c r="Q145" s="156"/>
      <c r="R145" s="157"/>
      <c r="S145" s="157"/>
      <c r="T145" s="157"/>
      <c r="U145" s="157"/>
      <c r="V145" s="157"/>
      <c r="W145" s="157"/>
      <c r="X145" s="157"/>
      <c r="Y145" s="147"/>
      <c r="Z145" s="147"/>
      <c r="AA145" s="147"/>
      <c r="AB145" s="147"/>
      <c r="AC145" s="147"/>
      <c r="AD145" s="147"/>
      <c r="AE145" s="147"/>
      <c r="AF145" s="147"/>
      <c r="AG145" s="147" t="s">
        <v>141</v>
      </c>
      <c r="AH145" s="147">
        <v>0</v>
      </c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1" x14ac:dyDescent="0.2">
      <c r="A146" s="154"/>
      <c r="B146" s="155"/>
      <c r="C146" s="181" t="s">
        <v>363</v>
      </c>
      <c r="D146" s="161"/>
      <c r="E146" s="162">
        <v>22.869</v>
      </c>
      <c r="F146" s="157"/>
      <c r="G146" s="157"/>
      <c r="H146" s="157"/>
      <c r="I146" s="157"/>
      <c r="J146" s="157"/>
      <c r="K146" s="157"/>
      <c r="L146" s="157"/>
      <c r="M146" s="157"/>
      <c r="N146" s="156"/>
      <c r="O146" s="156"/>
      <c r="P146" s="156"/>
      <c r="Q146" s="156"/>
      <c r="R146" s="157"/>
      <c r="S146" s="157"/>
      <c r="T146" s="157"/>
      <c r="U146" s="157"/>
      <c r="V146" s="157"/>
      <c r="W146" s="157"/>
      <c r="X146" s="157"/>
      <c r="Y146" s="147"/>
      <c r="Z146" s="147"/>
      <c r="AA146" s="147"/>
      <c r="AB146" s="147"/>
      <c r="AC146" s="147"/>
      <c r="AD146" s="147"/>
      <c r="AE146" s="147"/>
      <c r="AF146" s="147"/>
      <c r="AG146" s="147" t="s">
        <v>141</v>
      </c>
      <c r="AH146" s="147">
        <v>0</v>
      </c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1" x14ac:dyDescent="0.2">
      <c r="A147" s="154"/>
      <c r="B147" s="155"/>
      <c r="C147" s="181" t="s">
        <v>364</v>
      </c>
      <c r="D147" s="161"/>
      <c r="E147" s="162">
        <v>1.9890000000000001</v>
      </c>
      <c r="F147" s="157"/>
      <c r="G147" s="157"/>
      <c r="H147" s="157"/>
      <c r="I147" s="157"/>
      <c r="J147" s="157"/>
      <c r="K147" s="157"/>
      <c r="L147" s="157"/>
      <c r="M147" s="157"/>
      <c r="N147" s="156"/>
      <c r="O147" s="156"/>
      <c r="P147" s="156"/>
      <c r="Q147" s="156"/>
      <c r="R147" s="157"/>
      <c r="S147" s="157"/>
      <c r="T147" s="157"/>
      <c r="U147" s="157"/>
      <c r="V147" s="157"/>
      <c r="W147" s="157"/>
      <c r="X147" s="157"/>
      <c r="Y147" s="147"/>
      <c r="Z147" s="147"/>
      <c r="AA147" s="147"/>
      <c r="AB147" s="147"/>
      <c r="AC147" s="147"/>
      <c r="AD147" s="147"/>
      <c r="AE147" s="147"/>
      <c r="AF147" s="147"/>
      <c r="AG147" s="147" t="s">
        <v>141</v>
      </c>
      <c r="AH147" s="147">
        <v>0</v>
      </c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1" x14ac:dyDescent="0.2">
      <c r="A148" s="154"/>
      <c r="B148" s="155"/>
      <c r="C148" s="181" t="s">
        <v>365</v>
      </c>
      <c r="D148" s="161"/>
      <c r="E148" s="162">
        <v>2.5379999999999998</v>
      </c>
      <c r="F148" s="157"/>
      <c r="G148" s="157"/>
      <c r="H148" s="157"/>
      <c r="I148" s="157"/>
      <c r="J148" s="157"/>
      <c r="K148" s="157"/>
      <c r="L148" s="157"/>
      <c r="M148" s="157"/>
      <c r="N148" s="156"/>
      <c r="O148" s="156"/>
      <c r="P148" s="156"/>
      <c r="Q148" s="156"/>
      <c r="R148" s="157"/>
      <c r="S148" s="157"/>
      <c r="T148" s="157"/>
      <c r="U148" s="157"/>
      <c r="V148" s="157"/>
      <c r="W148" s="157"/>
      <c r="X148" s="157"/>
      <c r="Y148" s="147"/>
      <c r="Z148" s="147"/>
      <c r="AA148" s="147"/>
      <c r="AB148" s="147"/>
      <c r="AC148" s="147"/>
      <c r="AD148" s="147"/>
      <c r="AE148" s="147"/>
      <c r="AF148" s="147"/>
      <c r="AG148" s="147" t="s">
        <v>141</v>
      </c>
      <c r="AH148" s="147">
        <v>0</v>
      </c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1" x14ac:dyDescent="0.2">
      <c r="A149" s="154"/>
      <c r="B149" s="155"/>
      <c r="C149" s="181" t="s">
        <v>366</v>
      </c>
      <c r="D149" s="161"/>
      <c r="E149" s="162">
        <v>3.15</v>
      </c>
      <c r="F149" s="157"/>
      <c r="G149" s="157"/>
      <c r="H149" s="157"/>
      <c r="I149" s="157"/>
      <c r="J149" s="157"/>
      <c r="K149" s="157"/>
      <c r="L149" s="157"/>
      <c r="M149" s="157"/>
      <c r="N149" s="156"/>
      <c r="O149" s="156"/>
      <c r="P149" s="156"/>
      <c r="Q149" s="156"/>
      <c r="R149" s="157"/>
      <c r="S149" s="157"/>
      <c r="T149" s="157"/>
      <c r="U149" s="157"/>
      <c r="V149" s="157"/>
      <c r="W149" s="157"/>
      <c r="X149" s="157"/>
      <c r="Y149" s="147"/>
      <c r="Z149" s="147"/>
      <c r="AA149" s="147"/>
      <c r="AB149" s="147"/>
      <c r="AC149" s="147"/>
      <c r="AD149" s="147"/>
      <c r="AE149" s="147"/>
      <c r="AF149" s="147"/>
      <c r="AG149" s="147" t="s">
        <v>141</v>
      </c>
      <c r="AH149" s="147">
        <v>0</v>
      </c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1" x14ac:dyDescent="0.2">
      <c r="A150" s="154"/>
      <c r="B150" s="155"/>
      <c r="C150" s="181" t="s">
        <v>367</v>
      </c>
      <c r="D150" s="161"/>
      <c r="E150" s="162">
        <v>3.6</v>
      </c>
      <c r="F150" s="157"/>
      <c r="G150" s="157"/>
      <c r="H150" s="157"/>
      <c r="I150" s="157"/>
      <c r="J150" s="157"/>
      <c r="K150" s="157"/>
      <c r="L150" s="157"/>
      <c r="M150" s="157"/>
      <c r="N150" s="156"/>
      <c r="O150" s="156"/>
      <c r="P150" s="156"/>
      <c r="Q150" s="156"/>
      <c r="R150" s="157"/>
      <c r="S150" s="157"/>
      <c r="T150" s="157"/>
      <c r="U150" s="157"/>
      <c r="V150" s="157"/>
      <c r="W150" s="157"/>
      <c r="X150" s="157"/>
      <c r="Y150" s="147"/>
      <c r="Z150" s="147"/>
      <c r="AA150" s="147"/>
      <c r="AB150" s="147"/>
      <c r="AC150" s="147"/>
      <c r="AD150" s="147"/>
      <c r="AE150" s="147"/>
      <c r="AF150" s="147"/>
      <c r="AG150" s="147" t="s">
        <v>141</v>
      </c>
      <c r="AH150" s="147">
        <v>0</v>
      </c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1" x14ac:dyDescent="0.2">
      <c r="A151" s="154"/>
      <c r="B151" s="155"/>
      <c r="C151" s="181" t="s">
        <v>459</v>
      </c>
      <c r="D151" s="161"/>
      <c r="E151" s="162"/>
      <c r="F151" s="157"/>
      <c r="G151" s="157"/>
      <c r="H151" s="157"/>
      <c r="I151" s="157"/>
      <c r="J151" s="157"/>
      <c r="K151" s="157"/>
      <c r="L151" s="157"/>
      <c r="M151" s="157"/>
      <c r="N151" s="156"/>
      <c r="O151" s="156"/>
      <c r="P151" s="156"/>
      <c r="Q151" s="156"/>
      <c r="R151" s="157"/>
      <c r="S151" s="157"/>
      <c r="T151" s="157"/>
      <c r="U151" s="157"/>
      <c r="V151" s="157"/>
      <c r="W151" s="157"/>
      <c r="X151" s="157"/>
      <c r="Y151" s="147"/>
      <c r="Z151" s="147"/>
      <c r="AA151" s="147"/>
      <c r="AB151" s="147"/>
      <c r="AC151" s="147"/>
      <c r="AD151" s="147"/>
      <c r="AE151" s="147"/>
      <c r="AF151" s="147"/>
      <c r="AG151" s="147" t="s">
        <v>141</v>
      </c>
      <c r="AH151" s="147">
        <v>0</v>
      </c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outlineLevel="1" x14ac:dyDescent="0.2">
      <c r="A152" s="154"/>
      <c r="B152" s="155"/>
      <c r="C152" s="181" t="s">
        <v>371</v>
      </c>
      <c r="D152" s="161"/>
      <c r="E152" s="162">
        <v>4.71</v>
      </c>
      <c r="F152" s="157"/>
      <c r="G152" s="157"/>
      <c r="H152" s="157"/>
      <c r="I152" s="157"/>
      <c r="J152" s="157"/>
      <c r="K152" s="157"/>
      <c r="L152" s="157"/>
      <c r="M152" s="157"/>
      <c r="N152" s="156"/>
      <c r="O152" s="156"/>
      <c r="P152" s="156"/>
      <c r="Q152" s="156"/>
      <c r="R152" s="157"/>
      <c r="S152" s="157"/>
      <c r="T152" s="157"/>
      <c r="U152" s="157"/>
      <c r="V152" s="157"/>
      <c r="W152" s="157"/>
      <c r="X152" s="157"/>
      <c r="Y152" s="147"/>
      <c r="Z152" s="147"/>
      <c r="AA152" s="147"/>
      <c r="AB152" s="147"/>
      <c r="AC152" s="147"/>
      <c r="AD152" s="147"/>
      <c r="AE152" s="147"/>
      <c r="AF152" s="147"/>
      <c r="AG152" s="147" t="s">
        <v>141</v>
      </c>
      <c r="AH152" s="147">
        <v>0</v>
      </c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outlineLevel="1" x14ac:dyDescent="0.2">
      <c r="A153" s="154"/>
      <c r="B153" s="155"/>
      <c r="C153" s="181" t="s">
        <v>372</v>
      </c>
      <c r="D153" s="161"/>
      <c r="E153" s="162">
        <v>29.93</v>
      </c>
      <c r="F153" s="157"/>
      <c r="G153" s="157"/>
      <c r="H153" s="157"/>
      <c r="I153" s="157"/>
      <c r="J153" s="157"/>
      <c r="K153" s="157"/>
      <c r="L153" s="157"/>
      <c r="M153" s="157"/>
      <c r="N153" s="156"/>
      <c r="O153" s="156"/>
      <c r="P153" s="156"/>
      <c r="Q153" s="156"/>
      <c r="R153" s="157"/>
      <c r="S153" s="157"/>
      <c r="T153" s="157"/>
      <c r="U153" s="157"/>
      <c r="V153" s="157"/>
      <c r="W153" s="157"/>
      <c r="X153" s="157"/>
      <c r="Y153" s="147"/>
      <c r="Z153" s="147"/>
      <c r="AA153" s="147"/>
      <c r="AB153" s="147"/>
      <c r="AC153" s="147"/>
      <c r="AD153" s="147"/>
      <c r="AE153" s="147"/>
      <c r="AF153" s="147"/>
      <c r="AG153" s="147" t="s">
        <v>141</v>
      </c>
      <c r="AH153" s="147">
        <v>0</v>
      </c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1" x14ac:dyDescent="0.2">
      <c r="A154" s="154"/>
      <c r="B154" s="155"/>
      <c r="C154" s="181" t="s">
        <v>373</v>
      </c>
      <c r="D154" s="161"/>
      <c r="E154" s="162">
        <v>8.6</v>
      </c>
      <c r="F154" s="157"/>
      <c r="G154" s="157"/>
      <c r="H154" s="157"/>
      <c r="I154" s="157"/>
      <c r="J154" s="157"/>
      <c r="K154" s="157"/>
      <c r="L154" s="157"/>
      <c r="M154" s="157"/>
      <c r="N154" s="156"/>
      <c r="O154" s="156"/>
      <c r="P154" s="156"/>
      <c r="Q154" s="156"/>
      <c r="R154" s="157"/>
      <c r="S154" s="157"/>
      <c r="T154" s="157"/>
      <c r="U154" s="157"/>
      <c r="V154" s="157"/>
      <c r="W154" s="157"/>
      <c r="X154" s="157"/>
      <c r="Y154" s="147"/>
      <c r="Z154" s="147"/>
      <c r="AA154" s="147"/>
      <c r="AB154" s="147"/>
      <c r="AC154" s="147"/>
      <c r="AD154" s="147"/>
      <c r="AE154" s="147"/>
      <c r="AF154" s="147"/>
      <c r="AG154" s="147" t="s">
        <v>141</v>
      </c>
      <c r="AH154" s="147">
        <v>0</v>
      </c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1" x14ac:dyDescent="0.2">
      <c r="A155" s="154"/>
      <c r="B155" s="155"/>
      <c r="C155" s="181" t="s">
        <v>460</v>
      </c>
      <c r="D155" s="161"/>
      <c r="E155" s="162">
        <v>2.125</v>
      </c>
      <c r="F155" s="157"/>
      <c r="G155" s="157"/>
      <c r="H155" s="157"/>
      <c r="I155" s="157"/>
      <c r="J155" s="157"/>
      <c r="K155" s="157"/>
      <c r="L155" s="157"/>
      <c r="M155" s="157"/>
      <c r="N155" s="156"/>
      <c r="O155" s="156"/>
      <c r="P155" s="156"/>
      <c r="Q155" s="156"/>
      <c r="R155" s="157"/>
      <c r="S155" s="157"/>
      <c r="T155" s="157"/>
      <c r="U155" s="157"/>
      <c r="V155" s="157"/>
      <c r="W155" s="157"/>
      <c r="X155" s="157"/>
      <c r="Y155" s="147"/>
      <c r="Z155" s="147"/>
      <c r="AA155" s="147"/>
      <c r="AB155" s="147"/>
      <c r="AC155" s="147"/>
      <c r="AD155" s="147"/>
      <c r="AE155" s="147"/>
      <c r="AF155" s="147"/>
      <c r="AG155" s="147" t="s">
        <v>141</v>
      </c>
      <c r="AH155" s="147">
        <v>0</v>
      </c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ht="22.5" outlineLevel="1" x14ac:dyDescent="0.2">
      <c r="A156" s="170">
        <v>24</v>
      </c>
      <c r="B156" s="171" t="s">
        <v>463</v>
      </c>
      <c r="C156" s="180" t="s">
        <v>464</v>
      </c>
      <c r="D156" s="172" t="s">
        <v>133</v>
      </c>
      <c r="E156" s="173">
        <v>32.923000000000002</v>
      </c>
      <c r="F156" s="174"/>
      <c r="G156" s="175">
        <f>ROUND(E156*F156,2)</f>
        <v>0</v>
      </c>
      <c r="H156" s="174"/>
      <c r="I156" s="175">
        <f>ROUND(E156*H156,2)</f>
        <v>0</v>
      </c>
      <c r="J156" s="174"/>
      <c r="K156" s="175">
        <f>ROUND(E156*J156,2)</f>
        <v>0</v>
      </c>
      <c r="L156" s="175">
        <v>21</v>
      </c>
      <c r="M156" s="175">
        <f>G156*(1+L156/100)</f>
        <v>0</v>
      </c>
      <c r="N156" s="173">
        <v>2.14E-3</v>
      </c>
      <c r="O156" s="173">
        <f>ROUND(E156*N156,2)</f>
        <v>7.0000000000000007E-2</v>
      </c>
      <c r="P156" s="173">
        <v>0</v>
      </c>
      <c r="Q156" s="173">
        <f>ROUND(E156*P156,2)</f>
        <v>0</v>
      </c>
      <c r="R156" s="175" t="s">
        <v>449</v>
      </c>
      <c r="S156" s="175" t="s">
        <v>135</v>
      </c>
      <c r="T156" s="176" t="s">
        <v>135</v>
      </c>
      <c r="U156" s="157">
        <v>0.15</v>
      </c>
      <c r="V156" s="157">
        <f>ROUND(E156*U156,2)</f>
        <v>4.9400000000000004</v>
      </c>
      <c r="W156" s="157"/>
      <c r="X156" s="157" t="s">
        <v>136</v>
      </c>
      <c r="Y156" s="147"/>
      <c r="Z156" s="147"/>
      <c r="AA156" s="147"/>
      <c r="AB156" s="147"/>
      <c r="AC156" s="147"/>
      <c r="AD156" s="147"/>
      <c r="AE156" s="147"/>
      <c r="AF156" s="147"/>
      <c r="AG156" s="147" t="s">
        <v>137</v>
      </c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1" x14ac:dyDescent="0.2">
      <c r="A157" s="154"/>
      <c r="B157" s="155"/>
      <c r="C157" s="181" t="s">
        <v>465</v>
      </c>
      <c r="D157" s="161"/>
      <c r="E157" s="162">
        <v>29.93</v>
      </c>
      <c r="F157" s="157"/>
      <c r="G157" s="157"/>
      <c r="H157" s="157"/>
      <c r="I157" s="157"/>
      <c r="J157" s="157"/>
      <c r="K157" s="157"/>
      <c r="L157" s="157"/>
      <c r="M157" s="157"/>
      <c r="N157" s="156"/>
      <c r="O157" s="156"/>
      <c r="P157" s="156"/>
      <c r="Q157" s="156"/>
      <c r="R157" s="157"/>
      <c r="S157" s="157"/>
      <c r="T157" s="157"/>
      <c r="U157" s="157"/>
      <c r="V157" s="157"/>
      <c r="W157" s="157"/>
      <c r="X157" s="157"/>
      <c r="Y157" s="147"/>
      <c r="Z157" s="147"/>
      <c r="AA157" s="147"/>
      <c r="AB157" s="147"/>
      <c r="AC157" s="147"/>
      <c r="AD157" s="147"/>
      <c r="AE157" s="147"/>
      <c r="AF157" s="147"/>
      <c r="AG157" s="147" t="s">
        <v>141</v>
      </c>
      <c r="AH157" s="147">
        <v>0</v>
      </c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outlineLevel="1" x14ac:dyDescent="0.2">
      <c r="A158" s="154"/>
      <c r="B158" s="155"/>
      <c r="C158" s="181" t="s">
        <v>466</v>
      </c>
      <c r="D158" s="161"/>
      <c r="E158" s="162">
        <v>2.9929999999999999</v>
      </c>
      <c r="F158" s="157"/>
      <c r="G158" s="157"/>
      <c r="H158" s="157"/>
      <c r="I158" s="157"/>
      <c r="J158" s="157"/>
      <c r="K158" s="157"/>
      <c r="L158" s="157"/>
      <c r="M158" s="157"/>
      <c r="N158" s="156"/>
      <c r="O158" s="156"/>
      <c r="P158" s="156"/>
      <c r="Q158" s="156"/>
      <c r="R158" s="157"/>
      <c r="S158" s="157"/>
      <c r="T158" s="157"/>
      <c r="U158" s="157"/>
      <c r="V158" s="157"/>
      <c r="W158" s="157"/>
      <c r="X158" s="157"/>
      <c r="Y158" s="147"/>
      <c r="Z158" s="147"/>
      <c r="AA158" s="147"/>
      <c r="AB158" s="147"/>
      <c r="AC158" s="147"/>
      <c r="AD158" s="147"/>
      <c r="AE158" s="147"/>
      <c r="AF158" s="147"/>
      <c r="AG158" s="147" t="s">
        <v>141</v>
      </c>
      <c r="AH158" s="147">
        <v>0</v>
      </c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1" x14ac:dyDescent="0.2">
      <c r="A159" s="170">
        <v>25</v>
      </c>
      <c r="B159" s="171" t="s">
        <v>467</v>
      </c>
      <c r="C159" s="180" t="s">
        <v>468</v>
      </c>
      <c r="D159" s="172" t="s">
        <v>133</v>
      </c>
      <c r="E159" s="173">
        <v>43.24</v>
      </c>
      <c r="F159" s="174"/>
      <c r="G159" s="175">
        <f>ROUND(E159*F159,2)</f>
        <v>0</v>
      </c>
      <c r="H159" s="174"/>
      <c r="I159" s="175">
        <f>ROUND(E159*H159,2)</f>
        <v>0</v>
      </c>
      <c r="J159" s="174"/>
      <c r="K159" s="175">
        <f>ROUND(E159*J159,2)</f>
        <v>0</v>
      </c>
      <c r="L159" s="175">
        <v>21</v>
      </c>
      <c r="M159" s="175">
        <f>G159*(1+L159/100)</f>
        <v>0</v>
      </c>
      <c r="N159" s="173">
        <v>2.2699999999999999E-3</v>
      </c>
      <c r="O159" s="173">
        <f>ROUND(E159*N159,2)</f>
        <v>0.1</v>
      </c>
      <c r="P159" s="173">
        <v>0</v>
      </c>
      <c r="Q159" s="173">
        <f>ROUND(E159*P159,2)</f>
        <v>0</v>
      </c>
      <c r="R159" s="175" t="s">
        <v>449</v>
      </c>
      <c r="S159" s="175" t="s">
        <v>135</v>
      </c>
      <c r="T159" s="176" t="s">
        <v>135</v>
      </c>
      <c r="U159" s="157">
        <v>0.36</v>
      </c>
      <c r="V159" s="157">
        <f>ROUND(E159*U159,2)</f>
        <v>15.57</v>
      </c>
      <c r="W159" s="157"/>
      <c r="X159" s="157" t="s">
        <v>136</v>
      </c>
      <c r="Y159" s="147"/>
      <c r="Z159" s="147"/>
      <c r="AA159" s="147"/>
      <c r="AB159" s="147"/>
      <c r="AC159" s="147"/>
      <c r="AD159" s="147"/>
      <c r="AE159" s="147"/>
      <c r="AF159" s="147"/>
      <c r="AG159" s="147" t="s">
        <v>137</v>
      </c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1" x14ac:dyDescent="0.2">
      <c r="A160" s="154"/>
      <c r="B160" s="155"/>
      <c r="C160" s="181" t="s">
        <v>469</v>
      </c>
      <c r="D160" s="161"/>
      <c r="E160" s="162"/>
      <c r="F160" s="157"/>
      <c r="G160" s="157"/>
      <c r="H160" s="157"/>
      <c r="I160" s="157"/>
      <c r="J160" s="157"/>
      <c r="K160" s="157"/>
      <c r="L160" s="157"/>
      <c r="M160" s="157"/>
      <c r="N160" s="156"/>
      <c r="O160" s="156"/>
      <c r="P160" s="156"/>
      <c r="Q160" s="156"/>
      <c r="R160" s="157"/>
      <c r="S160" s="157"/>
      <c r="T160" s="157"/>
      <c r="U160" s="157"/>
      <c r="V160" s="157"/>
      <c r="W160" s="157"/>
      <c r="X160" s="157"/>
      <c r="Y160" s="147"/>
      <c r="Z160" s="147"/>
      <c r="AA160" s="147"/>
      <c r="AB160" s="147"/>
      <c r="AC160" s="147"/>
      <c r="AD160" s="147"/>
      <c r="AE160" s="147"/>
      <c r="AF160" s="147"/>
      <c r="AG160" s="147" t="s">
        <v>141</v>
      </c>
      <c r="AH160" s="147">
        <v>0</v>
      </c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1" x14ac:dyDescent="0.2">
      <c r="A161" s="154"/>
      <c r="B161" s="155"/>
      <c r="C161" s="181" t="s">
        <v>371</v>
      </c>
      <c r="D161" s="161"/>
      <c r="E161" s="162">
        <v>4.71</v>
      </c>
      <c r="F161" s="157"/>
      <c r="G161" s="157"/>
      <c r="H161" s="157"/>
      <c r="I161" s="157"/>
      <c r="J161" s="157"/>
      <c r="K161" s="157"/>
      <c r="L161" s="157"/>
      <c r="M161" s="157"/>
      <c r="N161" s="156"/>
      <c r="O161" s="156"/>
      <c r="P161" s="156"/>
      <c r="Q161" s="156"/>
      <c r="R161" s="157"/>
      <c r="S161" s="157"/>
      <c r="T161" s="157"/>
      <c r="U161" s="157"/>
      <c r="V161" s="157"/>
      <c r="W161" s="157"/>
      <c r="X161" s="157"/>
      <c r="Y161" s="147"/>
      <c r="Z161" s="147"/>
      <c r="AA161" s="147"/>
      <c r="AB161" s="147"/>
      <c r="AC161" s="147"/>
      <c r="AD161" s="147"/>
      <c r="AE161" s="147"/>
      <c r="AF161" s="147"/>
      <c r="AG161" s="147" t="s">
        <v>141</v>
      </c>
      <c r="AH161" s="147">
        <v>0</v>
      </c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1" x14ac:dyDescent="0.2">
      <c r="A162" s="154"/>
      <c r="B162" s="155"/>
      <c r="C162" s="181" t="s">
        <v>372</v>
      </c>
      <c r="D162" s="161"/>
      <c r="E162" s="162">
        <v>29.93</v>
      </c>
      <c r="F162" s="157"/>
      <c r="G162" s="157"/>
      <c r="H162" s="157"/>
      <c r="I162" s="157"/>
      <c r="J162" s="157"/>
      <c r="K162" s="157"/>
      <c r="L162" s="157"/>
      <c r="M162" s="157"/>
      <c r="N162" s="156"/>
      <c r="O162" s="156"/>
      <c r="P162" s="156"/>
      <c r="Q162" s="156"/>
      <c r="R162" s="157"/>
      <c r="S162" s="157"/>
      <c r="T162" s="157"/>
      <c r="U162" s="157"/>
      <c r="V162" s="157"/>
      <c r="W162" s="157"/>
      <c r="X162" s="157"/>
      <c r="Y162" s="147"/>
      <c r="Z162" s="147"/>
      <c r="AA162" s="147"/>
      <c r="AB162" s="147"/>
      <c r="AC162" s="147"/>
      <c r="AD162" s="147"/>
      <c r="AE162" s="147"/>
      <c r="AF162" s="147"/>
      <c r="AG162" s="147" t="s">
        <v>141</v>
      </c>
      <c r="AH162" s="147">
        <v>0</v>
      </c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outlineLevel="1" x14ac:dyDescent="0.2">
      <c r="A163" s="154"/>
      <c r="B163" s="155"/>
      <c r="C163" s="181" t="s">
        <v>455</v>
      </c>
      <c r="D163" s="161"/>
      <c r="E163" s="162">
        <v>8.6</v>
      </c>
      <c r="F163" s="157"/>
      <c r="G163" s="157"/>
      <c r="H163" s="157"/>
      <c r="I163" s="157"/>
      <c r="J163" s="157"/>
      <c r="K163" s="157"/>
      <c r="L163" s="157"/>
      <c r="M163" s="157"/>
      <c r="N163" s="156"/>
      <c r="O163" s="156"/>
      <c r="P163" s="156"/>
      <c r="Q163" s="156"/>
      <c r="R163" s="157"/>
      <c r="S163" s="157"/>
      <c r="T163" s="157"/>
      <c r="U163" s="157"/>
      <c r="V163" s="157"/>
      <c r="W163" s="157"/>
      <c r="X163" s="157"/>
      <c r="Y163" s="147"/>
      <c r="Z163" s="147"/>
      <c r="AA163" s="147"/>
      <c r="AB163" s="147"/>
      <c r="AC163" s="147"/>
      <c r="AD163" s="147"/>
      <c r="AE163" s="147"/>
      <c r="AF163" s="147"/>
      <c r="AG163" s="147" t="s">
        <v>141</v>
      </c>
      <c r="AH163" s="147">
        <v>0</v>
      </c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1" x14ac:dyDescent="0.2">
      <c r="A164" s="170">
        <v>26</v>
      </c>
      <c r="B164" s="171" t="s">
        <v>470</v>
      </c>
      <c r="C164" s="180" t="s">
        <v>471</v>
      </c>
      <c r="D164" s="172" t="s">
        <v>248</v>
      </c>
      <c r="E164" s="173">
        <v>78.14</v>
      </c>
      <c r="F164" s="174"/>
      <c r="G164" s="175">
        <f>ROUND(E164*F164,2)</f>
        <v>0</v>
      </c>
      <c r="H164" s="174"/>
      <c r="I164" s="175">
        <f>ROUND(E164*H164,2)</f>
        <v>0</v>
      </c>
      <c r="J164" s="174"/>
      <c r="K164" s="175">
        <f>ROUND(E164*J164,2)</f>
        <v>0</v>
      </c>
      <c r="L164" s="175">
        <v>21</v>
      </c>
      <c r="M164" s="175">
        <f>G164*(1+L164/100)</f>
        <v>0</v>
      </c>
      <c r="N164" s="173">
        <v>2.1000000000000001E-4</v>
      </c>
      <c r="O164" s="173">
        <f>ROUND(E164*N164,2)</f>
        <v>0.02</v>
      </c>
      <c r="P164" s="173">
        <v>0</v>
      </c>
      <c r="Q164" s="173">
        <f>ROUND(E164*P164,2)</f>
        <v>0</v>
      </c>
      <c r="R164" s="175" t="s">
        <v>449</v>
      </c>
      <c r="S164" s="175" t="s">
        <v>135</v>
      </c>
      <c r="T164" s="176" t="s">
        <v>135</v>
      </c>
      <c r="U164" s="157">
        <v>0.1</v>
      </c>
      <c r="V164" s="157">
        <f>ROUND(E164*U164,2)</f>
        <v>7.81</v>
      </c>
      <c r="W164" s="157"/>
      <c r="X164" s="157" t="s">
        <v>136</v>
      </c>
      <c r="Y164" s="147"/>
      <c r="Z164" s="147"/>
      <c r="AA164" s="147"/>
      <c r="AB164" s="147"/>
      <c r="AC164" s="147"/>
      <c r="AD164" s="147"/>
      <c r="AE164" s="147"/>
      <c r="AF164" s="147"/>
      <c r="AG164" s="147" t="s">
        <v>137</v>
      </c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outlineLevel="1" x14ac:dyDescent="0.2">
      <c r="A165" s="154"/>
      <c r="B165" s="155"/>
      <c r="C165" s="181" t="s">
        <v>472</v>
      </c>
      <c r="D165" s="161"/>
      <c r="E165" s="162">
        <v>19.64</v>
      </c>
      <c r="F165" s="157"/>
      <c r="G165" s="157"/>
      <c r="H165" s="157"/>
      <c r="I165" s="157"/>
      <c r="J165" s="157"/>
      <c r="K165" s="157"/>
      <c r="L165" s="157"/>
      <c r="M165" s="157"/>
      <c r="N165" s="156"/>
      <c r="O165" s="156"/>
      <c r="P165" s="156"/>
      <c r="Q165" s="156"/>
      <c r="R165" s="157"/>
      <c r="S165" s="157"/>
      <c r="T165" s="157"/>
      <c r="U165" s="157"/>
      <c r="V165" s="157"/>
      <c r="W165" s="157"/>
      <c r="X165" s="157"/>
      <c r="Y165" s="147"/>
      <c r="Z165" s="147"/>
      <c r="AA165" s="147"/>
      <c r="AB165" s="147"/>
      <c r="AC165" s="147"/>
      <c r="AD165" s="147"/>
      <c r="AE165" s="147"/>
      <c r="AF165" s="147"/>
      <c r="AG165" s="147" t="s">
        <v>141</v>
      </c>
      <c r="AH165" s="147">
        <v>0</v>
      </c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outlineLevel="1" x14ac:dyDescent="0.2">
      <c r="A166" s="154"/>
      <c r="B166" s="155"/>
      <c r="C166" s="181" t="s">
        <v>473</v>
      </c>
      <c r="D166" s="161"/>
      <c r="E166" s="162">
        <v>2.2000000000000002</v>
      </c>
      <c r="F166" s="157"/>
      <c r="G166" s="157"/>
      <c r="H166" s="157"/>
      <c r="I166" s="157"/>
      <c r="J166" s="157"/>
      <c r="K166" s="157"/>
      <c r="L166" s="157"/>
      <c r="M166" s="157"/>
      <c r="N166" s="156"/>
      <c r="O166" s="156"/>
      <c r="P166" s="156"/>
      <c r="Q166" s="156"/>
      <c r="R166" s="157"/>
      <c r="S166" s="157"/>
      <c r="T166" s="157"/>
      <c r="U166" s="157"/>
      <c r="V166" s="157"/>
      <c r="W166" s="157"/>
      <c r="X166" s="157"/>
      <c r="Y166" s="147"/>
      <c r="Z166" s="147"/>
      <c r="AA166" s="147"/>
      <c r="AB166" s="147"/>
      <c r="AC166" s="147"/>
      <c r="AD166" s="147"/>
      <c r="AE166" s="147"/>
      <c r="AF166" s="147"/>
      <c r="AG166" s="147" t="s">
        <v>141</v>
      </c>
      <c r="AH166" s="147">
        <v>0</v>
      </c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outlineLevel="1" x14ac:dyDescent="0.2">
      <c r="A167" s="154"/>
      <c r="B167" s="155"/>
      <c r="C167" s="181" t="s">
        <v>474</v>
      </c>
      <c r="D167" s="161"/>
      <c r="E167" s="162">
        <v>4.07</v>
      </c>
      <c r="F167" s="157"/>
      <c r="G167" s="157"/>
      <c r="H167" s="157"/>
      <c r="I167" s="157"/>
      <c r="J167" s="157"/>
      <c r="K167" s="157"/>
      <c r="L167" s="157"/>
      <c r="M167" s="157"/>
      <c r="N167" s="156"/>
      <c r="O167" s="156"/>
      <c r="P167" s="156"/>
      <c r="Q167" s="156"/>
      <c r="R167" s="157"/>
      <c r="S167" s="157"/>
      <c r="T167" s="157"/>
      <c r="U167" s="157"/>
      <c r="V167" s="157"/>
      <c r="W167" s="157"/>
      <c r="X167" s="157"/>
      <c r="Y167" s="147"/>
      <c r="Z167" s="147"/>
      <c r="AA167" s="147"/>
      <c r="AB167" s="147"/>
      <c r="AC167" s="147"/>
      <c r="AD167" s="147"/>
      <c r="AE167" s="147"/>
      <c r="AF167" s="147"/>
      <c r="AG167" s="147" t="s">
        <v>141</v>
      </c>
      <c r="AH167" s="147">
        <v>0</v>
      </c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outlineLevel="1" x14ac:dyDescent="0.2">
      <c r="A168" s="154"/>
      <c r="B168" s="155"/>
      <c r="C168" s="181" t="s">
        <v>475</v>
      </c>
      <c r="D168" s="161"/>
      <c r="E168" s="162">
        <v>14.29</v>
      </c>
      <c r="F168" s="157"/>
      <c r="G168" s="157"/>
      <c r="H168" s="157"/>
      <c r="I168" s="157"/>
      <c r="J168" s="157"/>
      <c r="K168" s="157"/>
      <c r="L168" s="157"/>
      <c r="M168" s="157"/>
      <c r="N168" s="156"/>
      <c r="O168" s="156"/>
      <c r="P168" s="156"/>
      <c r="Q168" s="156"/>
      <c r="R168" s="157"/>
      <c r="S168" s="157"/>
      <c r="T168" s="157"/>
      <c r="U168" s="157"/>
      <c r="V168" s="157"/>
      <c r="W168" s="157"/>
      <c r="X168" s="157"/>
      <c r="Y168" s="147"/>
      <c r="Z168" s="147"/>
      <c r="AA168" s="147"/>
      <c r="AB168" s="147"/>
      <c r="AC168" s="147"/>
      <c r="AD168" s="147"/>
      <c r="AE168" s="147"/>
      <c r="AF168" s="147"/>
      <c r="AG168" s="147" t="s">
        <v>141</v>
      </c>
      <c r="AH168" s="147">
        <v>0</v>
      </c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outlineLevel="1" x14ac:dyDescent="0.2">
      <c r="A169" s="154"/>
      <c r="B169" s="155"/>
      <c r="C169" s="181" t="s">
        <v>476</v>
      </c>
      <c r="D169" s="161"/>
      <c r="E169" s="162">
        <v>25.41</v>
      </c>
      <c r="F169" s="157"/>
      <c r="G169" s="157"/>
      <c r="H169" s="157"/>
      <c r="I169" s="157"/>
      <c r="J169" s="157"/>
      <c r="K169" s="157"/>
      <c r="L169" s="157"/>
      <c r="M169" s="157"/>
      <c r="N169" s="156"/>
      <c r="O169" s="156"/>
      <c r="P169" s="156"/>
      <c r="Q169" s="156"/>
      <c r="R169" s="157"/>
      <c r="S169" s="157"/>
      <c r="T169" s="157"/>
      <c r="U169" s="157"/>
      <c r="V169" s="157"/>
      <c r="W169" s="157"/>
      <c r="X169" s="157"/>
      <c r="Y169" s="147"/>
      <c r="Z169" s="147"/>
      <c r="AA169" s="147"/>
      <c r="AB169" s="147"/>
      <c r="AC169" s="147"/>
      <c r="AD169" s="147"/>
      <c r="AE169" s="147"/>
      <c r="AF169" s="147"/>
      <c r="AG169" s="147" t="s">
        <v>141</v>
      </c>
      <c r="AH169" s="147">
        <v>0</v>
      </c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outlineLevel="1" x14ac:dyDescent="0.2">
      <c r="A170" s="154"/>
      <c r="B170" s="155"/>
      <c r="C170" s="181" t="s">
        <v>477</v>
      </c>
      <c r="D170" s="161"/>
      <c r="E170" s="162">
        <v>2.21</v>
      </c>
      <c r="F170" s="157"/>
      <c r="G170" s="157"/>
      <c r="H170" s="157"/>
      <c r="I170" s="157"/>
      <c r="J170" s="157"/>
      <c r="K170" s="157"/>
      <c r="L170" s="157"/>
      <c r="M170" s="157"/>
      <c r="N170" s="156"/>
      <c r="O170" s="156"/>
      <c r="P170" s="156"/>
      <c r="Q170" s="156"/>
      <c r="R170" s="157"/>
      <c r="S170" s="157"/>
      <c r="T170" s="157"/>
      <c r="U170" s="157"/>
      <c r="V170" s="157"/>
      <c r="W170" s="157"/>
      <c r="X170" s="157"/>
      <c r="Y170" s="147"/>
      <c r="Z170" s="147"/>
      <c r="AA170" s="147"/>
      <c r="AB170" s="147"/>
      <c r="AC170" s="147"/>
      <c r="AD170" s="147"/>
      <c r="AE170" s="147"/>
      <c r="AF170" s="147"/>
      <c r="AG170" s="147" t="s">
        <v>141</v>
      </c>
      <c r="AH170" s="147">
        <v>0</v>
      </c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1" x14ac:dyDescent="0.2">
      <c r="A171" s="154"/>
      <c r="B171" s="155"/>
      <c r="C171" s="181" t="s">
        <v>478</v>
      </c>
      <c r="D171" s="161"/>
      <c r="E171" s="162">
        <v>2.82</v>
      </c>
      <c r="F171" s="157"/>
      <c r="G171" s="157"/>
      <c r="H171" s="157"/>
      <c r="I171" s="157"/>
      <c r="J171" s="157"/>
      <c r="K171" s="157"/>
      <c r="L171" s="157"/>
      <c r="M171" s="157"/>
      <c r="N171" s="156"/>
      <c r="O171" s="156"/>
      <c r="P171" s="156"/>
      <c r="Q171" s="156"/>
      <c r="R171" s="157"/>
      <c r="S171" s="157"/>
      <c r="T171" s="157"/>
      <c r="U171" s="157"/>
      <c r="V171" s="157"/>
      <c r="W171" s="157"/>
      <c r="X171" s="157"/>
      <c r="Y171" s="147"/>
      <c r="Z171" s="147"/>
      <c r="AA171" s="147"/>
      <c r="AB171" s="147"/>
      <c r="AC171" s="147"/>
      <c r="AD171" s="147"/>
      <c r="AE171" s="147"/>
      <c r="AF171" s="147"/>
      <c r="AG171" s="147" t="s">
        <v>141</v>
      </c>
      <c r="AH171" s="147">
        <v>0</v>
      </c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1" x14ac:dyDescent="0.2">
      <c r="A172" s="154"/>
      <c r="B172" s="155"/>
      <c r="C172" s="181" t="s">
        <v>479</v>
      </c>
      <c r="D172" s="161"/>
      <c r="E172" s="162">
        <v>3.5</v>
      </c>
      <c r="F172" s="157"/>
      <c r="G172" s="157"/>
      <c r="H172" s="157"/>
      <c r="I172" s="157"/>
      <c r="J172" s="157"/>
      <c r="K172" s="157"/>
      <c r="L172" s="157"/>
      <c r="M172" s="157"/>
      <c r="N172" s="156"/>
      <c r="O172" s="156"/>
      <c r="P172" s="156"/>
      <c r="Q172" s="156"/>
      <c r="R172" s="157"/>
      <c r="S172" s="157"/>
      <c r="T172" s="157"/>
      <c r="U172" s="157"/>
      <c r="V172" s="157"/>
      <c r="W172" s="157"/>
      <c r="X172" s="157"/>
      <c r="Y172" s="147"/>
      <c r="Z172" s="147"/>
      <c r="AA172" s="147"/>
      <c r="AB172" s="147"/>
      <c r="AC172" s="147"/>
      <c r="AD172" s="147"/>
      <c r="AE172" s="147"/>
      <c r="AF172" s="147"/>
      <c r="AG172" s="147" t="s">
        <v>141</v>
      </c>
      <c r="AH172" s="147">
        <v>0</v>
      </c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1" x14ac:dyDescent="0.2">
      <c r="A173" s="154"/>
      <c r="B173" s="155"/>
      <c r="C173" s="181" t="s">
        <v>67</v>
      </c>
      <c r="D173" s="161"/>
      <c r="E173" s="162">
        <v>4</v>
      </c>
      <c r="F173" s="157"/>
      <c r="G173" s="157"/>
      <c r="H173" s="157"/>
      <c r="I173" s="157"/>
      <c r="J173" s="157"/>
      <c r="K173" s="157"/>
      <c r="L173" s="157"/>
      <c r="M173" s="157"/>
      <c r="N173" s="156"/>
      <c r="O173" s="156"/>
      <c r="P173" s="156"/>
      <c r="Q173" s="156"/>
      <c r="R173" s="157"/>
      <c r="S173" s="157"/>
      <c r="T173" s="157"/>
      <c r="U173" s="157"/>
      <c r="V173" s="157"/>
      <c r="W173" s="157"/>
      <c r="X173" s="157"/>
      <c r="Y173" s="147"/>
      <c r="Z173" s="147"/>
      <c r="AA173" s="147"/>
      <c r="AB173" s="147"/>
      <c r="AC173" s="147"/>
      <c r="AD173" s="147"/>
      <c r="AE173" s="147"/>
      <c r="AF173" s="147"/>
      <c r="AG173" s="147" t="s">
        <v>141</v>
      </c>
      <c r="AH173" s="147">
        <v>0</v>
      </c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x14ac:dyDescent="0.2">
      <c r="A174" s="164" t="s">
        <v>129</v>
      </c>
      <c r="B174" s="165" t="s">
        <v>91</v>
      </c>
      <c r="C174" s="179" t="s">
        <v>92</v>
      </c>
      <c r="D174" s="166"/>
      <c r="E174" s="167"/>
      <c r="F174" s="168"/>
      <c r="G174" s="168">
        <f>SUMIF(AG175:AG179,"&lt;&gt;NOR",G175:G179)</f>
        <v>0</v>
      </c>
      <c r="H174" s="168"/>
      <c r="I174" s="168">
        <f>SUM(I175:I179)</f>
        <v>0</v>
      </c>
      <c r="J174" s="168"/>
      <c r="K174" s="168">
        <f>SUM(K175:K179)</f>
        <v>0</v>
      </c>
      <c r="L174" s="168"/>
      <c r="M174" s="168">
        <f>SUM(M175:M179)</f>
        <v>0</v>
      </c>
      <c r="N174" s="167"/>
      <c r="O174" s="167">
        <f>SUM(O175:O179)</f>
        <v>0.11</v>
      </c>
      <c r="P174" s="167"/>
      <c r="Q174" s="167">
        <f>SUM(Q175:Q179)</f>
        <v>0.13</v>
      </c>
      <c r="R174" s="168"/>
      <c r="S174" s="168"/>
      <c r="T174" s="169"/>
      <c r="U174" s="163"/>
      <c r="V174" s="163">
        <f>SUM(V175:V179)</f>
        <v>48.9</v>
      </c>
      <c r="W174" s="163"/>
      <c r="X174" s="163"/>
      <c r="AG174" t="s">
        <v>130</v>
      </c>
    </row>
    <row r="175" spans="1:60" outlineLevel="1" x14ac:dyDescent="0.2">
      <c r="A175" s="170">
        <v>27</v>
      </c>
      <c r="B175" s="171" t="s">
        <v>480</v>
      </c>
      <c r="C175" s="180" t="s">
        <v>481</v>
      </c>
      <c r="D175" s="172" t="s">
        <v>133</v>
      </c>
      <c r="E175" s="173">
        <v>43.24</v>
      </c>
      <c r="F175" s="174"/>
      <c r="G175" s="175">
        <f>ROUND(E175*F175,2)</f>
        <v>0</v>
      </c>
      <c r="H175" s="174"/>
      <c r="I175" s="175">
        <f>ROUND(E175*H175,2)</f>
        <v>0</v>
      </c>
      <c r="J175" s="174"/>
      <c r="K175" s="175">
        <f>ROUND(E175*J175,2)</f>
        <v>0</v>
      </c>
      <c r="L175" s="175">
        <v>21</v>
      </c>
      <c r="M175" s="175">
        <f>G175*(1+L175/100)</f>
        <v>0</v>
      </c>
      <c r="N175" s="173">
        <v>2.6199999999999999E-3</v>
      </c>
      <c r="O175" s="173">
        <f>ROUND(E175*N175,2)</f>
        <v>0.11</v>
      </c>
      <c r="P175" s="173">
        <v>3.0000000000000001E-3</v>
      </c>
      <c r="Q175" s="173">
        <f>ROUND(E175*P175,2)</f>
        <v>0.13</v>
      </c>
      <c r="R175" s="175" t="s">
        <v>482</v>
      </c>
      <c r="S175" s="175" t="s">
        <v>135</v>
      </c>
      <c r="T175" s="176" t="s">
        <v>135</v>
      </c>
      <c r="U175" s="157">
        <v>1.131</v>
      </c>
      <c r="V175" s="157">
        <f>ROUND(E175*U175,2)</f>
        <v>48.9</v>
      </c>
      <c r="W175" s="157"/>
      <c r="X175" s="157" t="s">
        <v>136</v>
      </c>
      <c r="Y175" s="147"/>
      <c r="Z175" s="147"/>
      <c r="AA175" s="147"/>
      <c r="AB175" s="147"/>
      <c r="AC175" s="147"/>
      <c r="AD175" s="147"/>
      <c r="AE175" s="147"/>
      <c r="AF175" s="147"/>
      <c r="AG175" s="147" t="s">
        <v>137</v>
      </c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ht="22.5" outlineLevel="1" x14ac:dyDescent="0.2">
      <c r="A176" s="154"/>
      <c r="B176" s="155"/>
      <c r="C176" s="242" t="s">
        <v>483</v>
      </c>
      <c r="D176" s="243"/>
      <c r="E176" s="243"/>
      <c r="F176" s="243"/>
      <c r="G176" s="243"/>
      <c r="H176" s="157"/>
      <c r="I176" s="157"/>
      <c r="J176" s="157"/>
      <c r="K176" s="157"/>
      <c r="L176" s="157"/>
      <c r="M176" s="157"/>
      <c r="N176" s="156"/>
      <c r="O176" s="156"/>
      <c r="P176" s="156"/>
      <c r="Q176" s="156"/>
      <c r="R176" s="157"/>
      <c r="S176" s="157"/>
      <c r="T176" s="157"/>
      <c r="U176" s="157"/>
      <c r="V176" s="157"/>
      <c r="W176" s="157"/>
      <c r="X176" s="157"/>
      <c r="Y176" s="147"/>
      <c r="Z176" s="147"/>
      <c r="AA176" s="147"/>
      <c r="AB176" s="147"/>
      <c r="AC176" s="147"/>
      <c r="AD176" s="147"/>
      <c r="AE176" s="147"/>
      <c r="AF176" s="147"/>
      <c r="AG176" s="147" t="s">
        <v>139</v>
      </c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77" t="str">
        <f>C176</f>
        <v>Odstranění zůstatků asfaltových hmot po natavených izolačních pásech, otevření struktury betonového povrchu pro aplikaci apádové vrstvy na bázi cementu</v>
      </c>
      <c r="BB176" s="147"/>
      <c r="BC176" s="147"/>
      <c r="BD176" s="147"/>
      <c r="BE176" s="147"/>
      <c r="BF176" s="147"/>
      <c r="BG176" s="147"/>
      <c r="BH176" s="147"/>
    </row>
    <row r="177" spans="1:60" outlineLevel="1" x14ac:dyDescent="0.2">
      <c r="A177" s="154"/>
      <c r="B177" s="155"/>
      <c r="C177" s="181" t="s">
        <v>453</v>
      </c>
      <c r="D177" s="161"/>
      <c r="E177" s="162">
        <v>4.71</v>
      </c>
      <c r="F177" s="157"/>
      <c r="G177" s="157"/>
      <c r="H177" s="157"/>
      <c r="I177" s="157"/>
      <c r="J177" s="157"/>
      <c r="K177" s="157"/>
      <c r="L177" s="157"/>
      <c r="M177" s="157"/>
      <c r="N177" s="156"/>
      <c r="O177" s="156"/>
      <c r="P177" s="156"/>
      <c r="Q177" s="156"/>
      <c r="R177" s="157"/>
      <c r="S177" s="157"/>
      <c r="T177" s="157"/>
      <c r="U177" s="157"/>
      <c r="V177" s="157"/>
      <c r="W177" s="157"/>
      <c r="X177" s="157"/>
      <c r="Y177" s="147"/>
      <c r="Z177" s="147"/>
      <c r="AA177" s="147"/>
      <c r="AB177" s="147"/>
      <c r="AC177" s="147"/>
      <c r="AD177" s="147"/>
      <c r="AE177" s="147"/>
      <c r="AF177" s="147"/>
      <c r="AG177" s="147" t="s">
        <v>141</v>
      </c>
      <c r="AH177" s="147">
        <v>0</v>
      </c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outlineLevel="1" x14ac:dyDescent="0.2">
      <c r="A178" s="154"/>
      <c r="B178" s="155"/>
      <c r="C178" s="181" t="s">
        <v>372</v>
      </c>
      <c r="D178" s="161"/>
      <c r="E178" s="162">
        <v>29.93</v>
      </c>
      <c r="F178" s="157"/>
      <c r="G178" s="157"/>
      <c r="H178" s="157"/>
      <c r="I178" s="157"/>
      <c r="J178" s="157"/>
      <c r="K178" s="157"/>
      <c r="L178" s="157"/>
      <c r="M178" s="157"/>
      <c r="N178" s="156"/>
      <c r="O178" s="156"/>
      <c r="P178" s="156"/>
      <c r="Q178" s="156"/>
      <c r="R178" s="157"/>
      <c r="S178" s="157"/>
      <c r="T178" s="157"/>
      <c r="U178" s="157"/>
      <c r="V178" s="157"/>
      <c r="W178" s="157"/>
      <c r="X178" s="157"/>
      <c r="Y178" s="147"/>
      <c r="Z178" s="147"/>
      <c r="AA178" s="147"/>
      <c r="AB178" s="147"/>
      <c r="AC178" s="147"/>
      <c r="AD178" s="147"/>
      <c r="AE178" s="147"/>
      <c r="AF178" s="147"/>
      <c r="AG178" s="147" t="s">
        <v>141</v>
      </c>
      <c r="AH178" s="147">
        <v>0</v>
      </c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outlineLevel="1" x14ac:dyDescent="0.2">
      <c r="A179" s="154"/>
      <c r="B179" s="155"/>
      <c r="C179" s="181" t="s">
        <v>484</v>
      </c>
      <c r="D179" s="161"/>
      <c r="E179" s="162">
        <v>8.6</v>
      </c>
      <c r="F179" s="157"/>
      <c r="G179" s="157"/>
      <c r="H179" s="157"/>
      <c r="I179" s="157"/>
      <c r="J179" s="157"/>
      <c r="K179" s="157"/>
      <c r="L179" s="157"/>
      <c r="M179" s="157"/>
      <c r="N179" s="156"/>
      <c r="O179" s="156"/>
      <c r="P179" s="156"/>
      <c r="Q179" s="156"/>
      <c r="R179" s="157"/>
      <c r="S179" s="157"/>
      <c r="T179" s="157"/>
      <c r="U179" s="157"/>
      <c r="V179" s="157"/>
      <c r="W179" s="157"/>
      <c r="X179" s="157"/>
      <c r="Y179" s="147"/>
      <c r="Z179" s="147"/>
      <c r="AA179" s="147"/>
      <c r="AB179" s="147"/>
      <c r="AC179" s="147"/>
      <c r="AD179" s="147"/>
      <c r="AE179" s="147"/>
      <c r="AF179" s="147"/>
      <c r="AG179" s="147" t="s">
        <v>141</v>
      </c>
      <c r="AH179" s="147">
        <v>0</v>
      </c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x14ac:dyDescent="0.2">
      <c r="A180" s="164" t="s">
        <v>129</v>
      </c>
      <c r="B180" s="165" t="s">
        <v>95</v>
      </c>
      <c r="C180" s="179" t="s">
        <v>96</v>
      </c>
      <c r="D180" s="166"/>
      <c r="E180" s="167"/>
      <c r="F180" s="168"/>
      <c r="G180" s="168">
        <f>SUMIF(AG181:AG183,"&lt;&gt;NOR",G181:G183)</f>
        <v>0</v>
      </c>
      <c r="H180" s="168"/>
      <c r="I180" s="168">
        <f>SUM(I181:I183)</f>
        <v>0</v>
      </c>
      <c r="J180" s="168"/>
      <c r="K180" s="168">
        <f>SUM(K181:K183)</f>
        <v>0</v>
      </c>
      <c r="L180" s="168"/>
      <c r="M180" s="168">
        <f>SUM(M181:M183)</f>
        <v>0</v>
      </c>
      <c r="N180" s="167"/>
      <c r="O180" s="167">
        <f>SUM(O181:O183)</f>
        <v>7.0000000000000007E-2</v>
      </c>
      <c r="P180" s="167"/>
      <c r="Q180" s="167">
        <f>SUM(Q181:Q183)</f>
        <v>0</v>
      </c>
      <c r="R180" s="168"/>
      <c r="S180" s="168"/>
      <c r="T180" s="169"/>
      <c r="U180" s="163"/>
      <c r="V180" s="163">
        <f>SUM(V181:V183)</f>
        <v>17.850000000000001</v>
      </c>
      <c r="W180" s="163"/>
      <c r="X180" s="163"/>
      <c r="AG180" t="s">
        <v>130</v>
      </c>
    </row>
    <row r="181" spans="1:60" outlineLevel="1" x14ac:dyDescent="0.2">
      <c r="A181" s="170">
        <v>28</v>
      </c>
      <c r="B181" s="171" t="s">
        <v>485</v>
      </c>
      <c r="C181" s="180" t="s">
        <v>486</v>
      </c>
      <c r="D181" s="172" t="s">
        <v>133</v>
      </c>
      <c r="E181" s="173">
        <v>85</v>
      </c>
      <c r="F181" s="174"/>
      <c r="G181" s="175">
        <f>ROUND(E181*F181,2)</f>
        <v>0</v>
      </c>
      <c r="H181" s="174"/>
      <c r="I181" s="175">
        <f>ROUND(E181*H181,2)</f>
        <v>0</v>
      </c>
      <c r="J181" s="174"/>
      <c r="K181" s="175">
        <f>ROUND(E181*J181,2)</f>
        <v>0</v>
      </c>
      <c r="L181" s="175">
        <v>21</v>
      </c>
      <c r="M181" s="175">
        <f>G181*(1+L181/100)</f>
        <v>0</v>
      </c>
      <c r="N181" s="173">
        <v>7.9000000000000001E-4</v>
      </c>
      <c r="O181" s="173">
        <f>ROUND(E181*N181,2)</f>
        <v>7.0000000000000007E-2</v>
      </c>
      <c r="P181" s="173">
        <v>0</v>
      </c>
      <c r="Q181" s="173">
        <f>ROUND(E181*P181,2)</f>
        <v>0</v>
      </c>
      <c r="R181" s="175" t="s">
        <v>134</v>
      </c>
      <c r="S181" s="175" t="s">
        <v>135</v>
      </c>
      <c r="T181" s="176" t="s">
        <v>135</v>
      </c>
      <c r="U181" s="157">
        <v>0.21</v>
      </c>
      <c r="V181" s="157">
        <f>ROUND(E181*U181,2)</f>
        <v>17.850000000000001</v>
      </c>
      <c r="W181" s="157"/>
      <c r="X181" s="157" t="s">
        <v>136</v>
      </c>
      <c r="Y181" s="147"/>
      <c r="Z181" s="147"/>
      <c r="AA181" s="147"/>
      <c r="AB181" s="147"/>
      <c r="AC181" s="147"/>
      <c r="AD181" s="147"/>
      <c r="AE181" s="147"/>
      <c r="AF181" s="147"/>
      <c r="AG181" s="147" t="s">
        <v>137</v>
      </c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outlineLevel="1" x14ac:dyDescent="0.2">
      <c r="A182" s="154"/>
      <c r="B182" s="155"/>
      <c r="C182" s="253" t="s">
        <v>487</v>
      </c>
      <c r="D182" s="254"/>
      <c r="E182" s="254"/>
      <c r="F182" s="254"/>
      <c r="G182" s="254"/>
      <c r="H182" s="157"/>
      <c r="I182" s="157"/>
      <c r="J182" s="157"/>
      <c r="K182" s="157"/>
      <c r="L182" s="157"/>
      <c r="M182" s="157"/>
      <c r="N182" s="156"/>
      <c r="O182" s="156"/>
      <c r="P182" s="156"/>
      <c r="Q182" s="156"/>
      <c r="R182" s="157"/>
      <c r="S182" s="157"/>
      <c r="T182" s="157"/>
      <c r="U182" s="157"/>
      <c r="V182" s="157"/>
      <c r="W182" s="157"/>
      <c r="X182" s="157"/>
      <c r="Y182" s="147"/>
      <c r="Z182" s="147"/>
      <c r="AA182" s="147"/>
      <c r="AB182" s="147"/>
      <c r="AC182" s="147"/>
      <c r="AD182" s="147"/>
      <c r="AE182" s="147"/>
      <c r="AF182" s="147"/>
      <c r="AG182" s="147" t="s">
        <v>250</v>
      </c>
      <c r="AH182" s="147"/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</row>
    <row r="183" spans="1:60" outlineLevel="1" x14ac:dyDescent="0.2">
      <c r="A183" s="154"/>
      <c r="B183" s="155"/>
      <c r="C183" s="244" t="s">
        <v>488</v>
      </c>
      <c r="D183" s="245"/>
      <c r="E183" s="245"/>
      <c r="F183" s="245"/>
      <c r="G183" s="245"/>
      <c r="H183" s="157"/>
      <c r="I183" s="157"/>
      <c r="J183" s="157"/>
      <c r="K183" s="157"/>
      <c r="L183" s="157"/>
      <c r="M183" s="157"/>
      <c r="N183" s="156"/>
      <c r="O183" s="156"/>
      <c r="P183" s="156"/>
      <c r="Q183" s="156"/>
      <c r="R183" s="157"/>
      <c r="S183" s="157"/>
      <c r="T183" s="157"/>
      <c r="U183" s="157"/>
      <c r="V183" s="157"/>
      <c r="W183" s="157"/>
      <c r="X183" s="157"/>
      <c r="Y183" s="147"/>
      <c r="Z183" s="147"/>
      <c r="AA183" s="147"/>
      <c r="AB183" s="147"/>
      <c r="AC183" s="147"/>
      <c r="AD183" s="147"/>
      <c r="AE183" s="147"/>
      <c r="AF183" s="147"/>
      <c r="AG183" s="147" t="s">
        <v>139</v>
      </c>
      <c r="AH183" s="147"/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x14ac:dyDescent="0.2">
      <c r="A184" s="164" t="s">
        <v>129</v>
      </c>
      <c r="B184" s="165" t="s">
        <v>97</v>
      </c>
      <c r="C184" s="179" t="s">
        <v>98</v>
      </c>
      <c r="D184" s="166"/>
      <c r="E184" s="167"/>
      <c r="F184" s="168"/>
      <c r="G184" s="168">
        <f>SUMIF(AG185:AG204,"&lt;&gt;NOR",G185:G204)</f>
        <v>0</v>
      </c>
      <c r="H184" s="168"/>
      <c r="I184" s="168">
        <f>SUM(I185:I204)</f>
        <v>0</v>
      </c>
      <c r="J184" s="168"/>
      <c r="K184" s="168">
        <f>SUM(K185:K204)</f>
        <v>0</v>
      </c>
      <c r="L184" s="168"/>
      <c r="M184" s="168">
        <f>SUM(M185:M204)</f>
        <v>0</v>
      </c>
      <c r="N184" s="167"/>
      <c r="O184" s="167">
        <f>SUM(O185:O204)</f>
        <v>0</v>
      </c>
      <c r="P184" s="167"/>
      <c r="Q184" s="167">
        <f>SUM(Q185:Q204)</f>
        <v>0</v>
      </c>
      <c r="R184" s="168"/>
      <c r="S184" s="168"/>
      <c r="T184" s="169"/>
      <c r="U184" s="163"/>
      <c r="V184" s="163">
        <f>SUM(V185:V204)</f>
        <v>5.26</v>
      </c>
      <c r="W184" s="163"/>
      <c r="X184" s="163"/>
      <c r="AG184" t="s">
        <v>130</v>
      </c>
    </row>
    <row r="185" spans="1:60" outlineLevel="1" x14ac:dyDescent="0.2">
      <c r="A185" s="170">
        <v>29</v>
      </c>
      <c r="B185" s="171" t="s">
        <v>489</v>
      </c>
      <c r="C185" s="180" t="s">
        <v>490</v>
      </c>
      <c r="D185" s="172" t="s">
        <v>491</v>
      </c>
      <c r="E185" s="173">
        <v>1</v>
      </c>
      <c r="F185" s="174"/>
      <c r="G185" s="175">
        <f>ROUND(E185*F185,2)</f>
        <v>0</v>
      </c>
      <c r="H185" s="174"/>
      <c r="I185" s="175">
        <f>ROUND(E185*H185,2)</f>
        <v>0</v>
      </c>
      <c r="J185" s="174"/>
      <c r="K185" s="175">
        <f>ROUND(E185*J185,2)</f>
        <v>0</v>
      </c>
      <c r="L185" s="175">
        <v>21</v>
      </c>
      <c r="M185" s="175">
        <f>G185*(1+L185/100)</f>
        <v>0</v>
      </c>
      <c r="N185" s="173">
        <v>0</v>
      </c>
      <c r="O185" s="173">
        <f>ROUND(E185*N185,2)</f>
        <v>0</v>
      </c>
      <c r="P185" s="173">
        <v>0</v>
      </c>
      <c r="Q185" s="173">
        <f>ROUND(E185*P185,2)</f>
        <v>0</v>
      </c>
      <c r="R185" s="175"/>
      <c r="S185" s="175" t="s">
        <v>160</v>
      </c>
      <c r="T185" s="176" t="s">
        <v>161</v>
      </c>
      <c r="U185" s="157">
        <v>0</v>
      </c>
      <c r="V185" s="157">
        <f>ROUND(E185*U185,2)</f>
        <v>0</v>
      </c>
      <c r="W185" s="157"/>
      <c r="X185" s="157" t="s">
        <v>136</v>
      </c>
      <c r="Y185" s="147"/>
      <c r="Z185" s="147"/>
      <c r="AA185" s="147"/>
      <c r="AB185" s="147"/>
      <c r="AC185" s="147"/>
      <c r="AD185" s="147"/>
      <c r="AE185" s="147"/>
      <c r="AF185" s="147"/>
      <c r="AG185" s="147" t="s">
        <v>137</v>
      </c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ht="33.75" outlineLevel="1" x14ac:dyDescent="0.2">
      <c r="A186" s="154"/>
      <c r="B186" s="155"/>
      <c r="C186" s="242" t="s">
        <v>492</v>
      </c>
      <c r="D186" s="243"/>
      <c r="E186" s="243"/>
      <c r="F186" s="243"/>
      <c r="G186" s="243"/>
      <c r="H186" s="157"/>
      <c r="I186" s="157"/>
      <c r="J186" s="157"/>
      <c r="K186" s="157"/>
      <c r="L186" s="157"/>
      <c r="M186" s="157"/>
      <c r="N186" s="156"/>
      <c r="O186" s="156"/>
      <c r="P186" s="156"/>
      <c r="Q186" s="156"/>
      <c r="R186" s="157"/>
      <c r="S186" s="157"/>
      <c r="T186" s="157"/>
      <c r="U186" s="157"/>
      <c r="V186" s="157"/>
      <c r="W186" s="157"/>
      <c r="X186" s="157"/>
      <c r="Y186" s="147"/>
      <c r="Z186" s="147"/>
      <c r="AA186" s="147"/>
      <c r="AB186" s="147"/>
      <c r="AC186" s="147"/>
      <c r="AD186" s="147"/>
      <c r="AE186" s="147"/>
      <c r="AF186" s="147"/>
      <c r="AG186" s="147" t="s">
        <v>139</v>
      </c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77" t="str">
        <f>C186</f>
        <v>Dodávka, montáž a uvedení do provozu řídící jednotky systému mírné drátové elektroosmózy. Výstupní hodnoty ŘJ -  napětí max. 6V s účinnou efektivní hodnotou 2,8V, záznam údajů (průtok proudu v mA, počítadlo provozních hodin), napojení na síťový rozvod 230V/50Hz ( zřízení přívodního kabelu napájení není součástí dodávky )</v>
      </c>
      <c r="BB186" s="147"/>
      <c r="BC186" s="147"/>
      <c r="BD186" s="147"/>
      <c r="BE186" s="147"/>
      <c r="BF186" s="147"/>
      <c r="BG186" s="147"/>
      <c r="BH186" s="147"/>
    </row>
    <row r="187" spans="1:60" outlineLevel="1" x14ac:dyDescent="0.2">
      <c r="A187" s="170">
        <v>30</v>
      </c>
      <c r="B187" s="171" t="s">
        <v>493</v>
      </c>
      <c r="C187" s="180" t="s">
        <v>494</v>
      </c>
      <c r="D187" s="172" t="s">
        <v>495</v>
      </c>
      <c r="E187" s="173">
        <v>66.459999999999994</v>
      </c>
      <c r="F187" s="174"/>
      <c r="G187" s="175">
        <f>ROUND(E187*F187,2)</f>
        <v>0</v>
      </c>
      <c r="H187" s="174"/>
      <c r="I187" s="175">
        <f>ROUND(E187*H187,2)</f>
        <v>0</v>
      </c>
      <c r="J187" s="174"/>
      <c r="K187" s="175">
        <f>ROUND(E187*J187,2)</f>
        <v>0</v>
      </c>
      <c r="L187" s="175">
        <v>21</v>
      </c>
      <c r="M187" s="175">
        <f>G187*(1+L187/100)</f>
        <v>0</v>
      </c>
      <c r="N187" s="173">
        <v>0</v>
      </c>
      <c r="O187" s="173">
        <f>ROUND(E187*N187,2)</f>
        <v>0</v>
      </c>
      <c r="P187" s="173">
        <v>0</v>
      </c>
      <c r="Q187" s="173">
        <f>ROUND(E187*P187,2)</f>
        <v>0</v>
      </c>
      <c r="R187" s="175"/>
      <c r="S187" s="175" t="s">
        <v>160</v>
      </c>
      <c r="T187" s="176" t="s">
        <v>161</v>
      </c>
      <c r="U187" s="157">
        <v>0</v>
      </c>
      <c r="V187" s="157">
        <f>ROUND(E187*U187,2)</f>
        <v>0</v>
      </c>
      <c r="W187" s="157"/>
      <c r="X187" s="157" t="s">
        <v>136</v>
      </c>
      <c r="Y187" s="147"/>
      <c r="Z187" s="147"/>
      <c r="AA187" s="147"/>
      <c r="AB187" s="147"/>
      <c r="AC187" s="147"/>
      <c r="AD187" s="147"/>
      <c r="AE187" s="147"/>
      <c r="AF187" s="147"/>
      <c r="AG187" s="147" t="s">
        <v>137</v>
      </c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ht="33.75" outlineLevel="1" x14ac:dyDescent="0.2">
      <c r="A188" s="154"/>
      <c r="B188" s="155"/>
      <c r="C188" s="242" t="s">
        <v>496</v>
      </c>
      <c r="D188" s="243"/>
      <c r="E188" s="243"/>
      <c r="F188" s="243"/>
      <c r="G188" s="243"/>
      <c r="H188" s="157"/>
      <c r="I188" s="157"/>
      <c r="J188" s="157"/>
      <c r="K188" s="157"/>
      <c r="L188" s="157"/>
      <c r="M188" s="157"/>
      <c r="N188" s="156"/>
      <c r="O188" s="156"/>
      <c r="P188" s="156"/>
      <c r="Q188" s="156"/>
      <c r="R188" s="157"/>
      <c r="S188" s="157"/>
      <c r="T188" s="157"/>
      <c r="U188" s="157"/>
      <c r="V188" s="157"/>
      <c r="W188" s="157"/>
      <c r="X188" s="157"/>
      <c r="Y188" s="147"/>
      <c r="Z188" s="147"/>
      <c r="AA188" s="147"/>
      <c r="AB188" s="147"/>
      <c r="AC188" s="147"/>
      <c r="AD188" s="147"/>
      <c r="AE188" s="147"/>
      <c r="AF188" s="147"/>
      <c r="AG188" s="147" t="s">
        <v>139</v>
      </c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77" t="str">
        <f>C188</f>
        <v>Síťová elektroda (anoda + pól) -  pás ze skelných vláken potažených vodivým plastem vysoký 25-30cm, kontaktní vodič titan stříbro (3:4). Instalace na zdivo zbavené stávajících omítek vč. spárování, po předchozím podrovnáním maltou vápenné báze ( standard Knauf MV 1 ), krytí kontaktní maltou s vodivou příměsí.</v>
      </c>
      <c r="BB188" s="147"/>
      <c r="BC188" s="147"/>
      <c r="BD188" s="147"/>
      <c r="BE188" s="147"/>
      <c r="BF188" s="147"/>
      <c r="BG188" s="147"/>
      <c r="BH188" s="147"/>
    </row>
    <row r="189" spans="1:60" ht="22.5" outlineLevel="1" x14ac:dyDescent="0.2">
      <c r="A189" s="154"/>
      <c r="B189" s="155"/>
      <c r="C189" s="181" t="s">
        <v>497</v>
      </c>
      <c r="D189" s="161"/>
      <c r="E189" s="162">
        <v>66.459999999999994</v>
      </c>
      <c r="F189" s="157"/>
      <c r="G189" s="157"/>
      <c r="H189" s="157"/>
      <c r="I189" s="157"/>
      <c r="J189" s="157"/>
      <c r="K189" s="157"/>
      <c r="L189" s="157"/>
      <c r="M189" s="157"/>
      <c r="N189" s="156"/>
      <c r="O189" s="156"/>
      <c r="P189" s="156"/>
      <c r="Q189" s="156"/>
      <c r="R189" s="157"/>
      <c r="S189" s="157"/>
      <c r="T189" s="157"/>
      <c r="U189" s="157"/>
      <c r="V189" s="157"/>
      <c r="W189" s="157"/>
      <c r="X189" s="157"/>
      <c r="Y189" s="147"/>
      <c r="Z189" s="147"/>
      <c r="AA189" s="147"/>
      <c r="AB189" s="147"/>
      <c r="AC189" s="147"/>
      <c r="AD189" s="147"/>
      <c r="AE189" s="147"/>
      <c r="AF189" s="147"/>
      <c r="AG189" s="147" t="s">
        <v>141</v>
      </c>
      <c r="AH189" s="147">
        <v>0</v>
      </c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</row>
    <row r="190" spans="1:60" outlineLevel="1" x14ac:dyDescent="0.2">
      <c r="A190" s="170">
        <v>31</v>
      </c>
      <c r="B190" s="171" t="s">
        <v>498</v>
      </c>
      <c r="C190" s="180" t="s">
        <v>499</v>
      </c>
      <c r="D190" s="172" t="s">
        <v>491</v>
      </c>
      <c r="E190" s="173">
        <v>22</v>
      </c>
      <c r="F190" s="174"/>
      <c r="G190" s="175">
        <f>ROUND(E190*F190,2)</f>
        <v>0</v>
      </c>
      <c r="H190" s="174"/>
      <c r="I190" s="175">
        <f>ROUND(E190*H190,2)</f>
        <v>0</v>
      </c>
      <c r="J190" s="174"/>
      <c r="K190" s="175">
        <f>ROUND(E190*J190,2)</f>
        <v>0</v>
      </c>
      <c r="L190" s="175">
        <v>21</v>
      </c>
      <c r="M190" s="175">
        <f>G190*(1+L190/100)</f>
        <v>0</v>
      </c>
      <c r="N190" s="173">
        <v>0</v>
      </c>
      <c r="O190" s="173">
        <f>ROUND(E190*N190,2)</f>
        <v>0</v>
      </c>
      <c r="P190" s="173">
        <v>0</v>
      </c>
      <c r="Q190" s="173">
        <f>ROUND(E190*P190,2)</f>
        <v>0</v>
      </c>
      <c r="R190" s="175"/>
      <c r="S190" s="175" t="s">
        <v>160</v>
      </c>
      <c r="T190" s="176" t="s">
        <v>161</v>
      </c>
      <c r="U190" s="157">
        <v>0</v>
      </c>
      <c r="V190" s="157">
        <f>ROUND(E190*U190,2)</f>
        <v>0</v>
      </c>
      <c r="W190" s="157"/>
      <c r="X190" s="157" t="s">
        <v>136</v>
      </c>
      <c r="Y190" s="147"/>
      <c r="Z190" s="147"/>
      <c r="AA190" s="147"/>
      <c r="AB190" s="147"/>
      <c r="AC190" s="147"/>
      <c r="AD190" s="147"/>
      <c r="AE190" s="147"/>
      <c r="AF190" s="147"/>
      <c r="AG190" s="147" t="s">
        <v>137</v>
      </c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</row>
    <row r="191" spans="1:60" ht="33.75" outlineLevel="1" x14ac:dyDescent="0.2">
      <c r="A191" s="154"/>
      <c r="B191" s="155"/>
      <c r="C191" s="242" t="s">
        <v>500</v>
      </c>
      <c r="D191" s="243"/>
      <c r="E191" s="243"/>
      <c r="F191" s="243"/>
      <c r="G191" s="243"/>
      <c r="H191" s="157"/>
      <c r="I191" s="157"/>
      <c r="J191" s="157"/>
      <c r="K191" s="157"/>
      <c r="L191" s="157"/>
      <c r="M191" s="157"/>
      <c r="N191" s="156"/>
      <c r="O191" s="156"/>
      <c r="P191" s="156"/>
      <c r="Q191" s="156"/>
      <c r="R191" s="157"/>
      <c r="S191" s="157"/>
      <c r="T191" s="157"/>
      <c r="U191" s="157"/>
      <c r="V191" s="157"/>
      <c r="W191" s="157"/>
      <c r="X191" s="157"/>
      <c r="Y191" s="147"/>
      <c r="Z191" s="147"/>
      <c r="AA191" s="147"/>
      <c r="AB191" s="147"/>
      <c r="AC191" s="147"/>
      <c r="AD191" s="147"/>
      <c r="AE191" s="147"/>
      <c r="AF191" s="147"/>
      <c r="AG191" s="147" t="s">
        <v>139</v>
      </c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77" t="str">
        <f>C191</f>
        <v>Zemní elektroda (katoda -pól) - tyčové elektrody na bázi grafitu v délce 450-650mm  průměru min 20mm, osová rozteč do 4,5m ( není li projektem stanoveno jinak ), provozované napětí 1,4V. Položka zahrnuje, instalaci katody do vývrtu a její zalití kontaktním lakem na bázi grafitu, vč. dodávky laku. Vývrt ( hl.1,0m/1ks ) není součástí položky a je oceněn v oddíle prorážení otvorů.</v>
      </c>
      <c r="BB191" s="147"/>
      <c r="BC191" s="147"/>
      <c r="BD191" s="147"/>
      <c r="BE191" s="147"/>
      <c r="BF191" s="147"/>
      <c r="BG191" s="147"/>
      <c r="BH191" s="147"/>
    </row>
    <row r="192" spans="1:60" outlineLevel="1" x14ac:dyDescent="0.2">
      <c r="A192" s="170">
        <v>32</v>
      </c>
      <c r="B192" s="171" t="s">
        <v>501</v>
      </c>
      <c r="C192" s="180" t="s">
        <v>502</v>
      </c>
      <c r="D192" s="172" t="s">
        <v>495</v>
      </c>
      <c r="E192" s="173">
        <v>89.025000000000006</v>
      </c>
      <c r="F192" s="174"/>
      <c r="G192" s="175">
        <f>ROUND(E192*F192,2)</f>
        <v>0</v>
      </c>
      <c r="H192" s="174"/>
      <c r="I192" s="175">
        <f>ROUND(E192*H192,2)</f>
        <v>0</v>
      </c>
      <c r="J192" s="174"/>
      <c r="K192" s="175">
        <f>ROUND(E192*J192,2)</f>
        <v>0</v>
      </c>
      <c r="L192" s="175">
        <v>21</v>
      </c>
      <c r="M192" s="175">
        <f>G192*(1+L192/100)</f>
        <v>0</v>
      </c>
      <c r="N192" s="173">
        <v>0</v>
      </c>
      <c r="O192" s="173">
        <f>ROUND(E192*N192,2)</f>
        <v>0</v>
      </c>
      <c r="P192" s="173">
        <v>0</v>
      </c>
      <c r="Q192" s="173">
        <f>ROUND(E192*P192,2)</f>
        <v>0</v>
      </c>
      <c r="R192" s="175"/>
      <c r="S192" s="175" t="s">
        <v>160</v>
      </c>
      <c r="T192" s="176" t="s">
        <v>161</v>
      </c>
      <c r="U192" s="157">
        <v>0</v>
      </c>
      <c r="V192" s="157">
        <f>ROUND(E192*U192,2)</f>
        <v>0</v>
      </c>
      <c r="W192" s="157"/>
      <c r="X192" s="157" t="s">
        <v>136</v>
      </c>
      <c r="Y192" s="147"/>
      <c r="Z192" s="147"/>
      <c r="AA192" s="147"/>
      <c r="AB192" s="147"/>
      <c r="AC192" s="147"/>
      <c r="AD192" s="147"/>
      <c r="AE192" s="147"/>
      <c r="AF192" s="147"/>
      <c r="AG192" s="147" t="s">
        <v>137</v>
      </c>
      <c r="AH192" s="147"/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</row>
    <row r="193" spans="1:60" outlineLevel="1" x14ac:dyDescent="0.2">
      <c r="A193" s="154"/>
      <c r="B193" s="155"/>
      <c r="C193" s="242" t="s">
        <v>503</v>
      </c>
      <c r="D193" s="243"/>
      <c r="E193" s="243"/>
      <c r="F193" s="243"/>
      <c r="G193" s="243"/>
      <c r="H193" s="157"/>
      <c r="I193" s="157"/>
      <c r="J193" s="157"/>
      <c r="K193" s="157"/>
      <c r="L193" s="157"/>
      <c r="M193" s="157"/>
      <c r="N193" s="156"/>
      <c r="O193" s="156"/>
      <c r="P193" s="156"/>
      <c r="Q193" s="156"/>
      <c r="R193" s="157"/>
      <c r="S193" s="157"/>
      <c r="T193" s="157"/>
      <c r="U193" s="157"/>
      <c r="V193" s="157"/>
      <c r="W193" s="157"/>
      <c r="X193" s="157"/>
      <c r="Y193" s="147"/>
      <c r="Z193" s="147"/>
      <c r="AA193" s="147"/>
      <c r="AB193" s="147"/>
      <c r="AC193" s="147"/>
      <c r="AD193" s="147"/>
      <c r="AE193" s="147"/>
      <c r="AF193" s="147"/>
      <c r="AG193" s="147" t="s">
        <v>139</v>
      </c>
      <c r="AH193" s="147"/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</row>
    <row r="194" spans="1:60" ht="22.5" outlineLevel="1" x14ac:dyDescent="0.2">
      <c r="A194" s="154"/>
      <c r="B194" s="155"/>
      <c r="C194" s="181" t="s">
        <v>504</v>
      </c>
      <c r="D194" s="161"/>
      <c r="E194" s="162">
        <v>89.025000000000006</v>
      </c>
      <c r="F194" s="157"/>
      <c r="G194" s="157"/>
      <c r="H194" s="157"/>
      <c r="I194" s="157"/>
      <c r="J194" s="157"/>
      <c r="K194" s="157"/>
      <c r="L194" s="157"/>
      <c r="M194" s="157"/>
      <c r="N194" s="156"/>
      <c r="O194" s="156"/>
      <c r="P194" s="156"/>
      <c r="Q194" s="156"/>
      <c r="R194" s="157"/>
      <c r="S194" s="157"/>
      <c r="T194" s="157"/>
      <c r="U194" s="157"/>
      <c r="V194" s="157"/>
      <c r="W194" s="157"/>
      <c r="X194" s="157"/>
      <c r="Y194" s="147"/>
      <c r="Z194" s="147"/>
      <c r="AA194" s="147"/>
      <c r="AB194" s="147"/>
      <c r="AC194" s="147"/>
      <c r="AD194" s="147"/>
      <c r="AE194" s="147"/>
      <c r="AF194" s="147"/>
      <c r="AG194" s="147" t="s">
        <v>141</v>
      </c>
      <c r="AH194" s="147">
        <v>0</v>
      </c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</row>
    <row r="195" spans="1:60" outlineLevel="1" x14ac:dyDescent="0.2">
      <c r="A195" s="170">
        <v>33</v>
      </c>
      <c r="B195" s="171" t="s">
        <v>505</v>
      </c>
      <c r="C195" s="180" t="s">
        <v>506</v>
      </c>
      <c r="D195" s="172" t="s">
        <v>491</v>
      </c>
      <c r="E195" s="173">
        <v>5</v>
      </c>
      <c r="F195" s="174"/>
      <c r="G195" s="175">
        <f>ROUND(E195*F195,2)</f>
        <v>0</v>
      </c>
      <c r="H195" s="174"/>
      <c r="I195" s="175">
        <f>ROUND(E195*H195,2)</f>
        <v>0</v>
      </c>
      <c r="J195" s="174"/>
      <c r="K195" s="175">
        <f>ROUND(E195*J195,2)</f>
        <v>0</v>
      </c>
      <c r="L195" s="175">
        <v>21</v>
      </c>
      <c r="M195" s="175">
        <f>G195*(1+L195/100)</f>
        <v>0</v>
      </c>
      <c r="N195" s="173">
        <v>0</v>
      </c>
      <c r="O195" s="173">
        <f>ROUND(E195*N195,2)</f>
        <v>0</v>
      </c>
      <c r="P195" s="173">
        <v>0</v>
      </c>
      <c r="Q195" s="173">
        <f>ROUND(E195*P195,2)</f>
        <v>0</v>
      </c>
      <c r="R195" s="175"/>
      <c r="S195" s="175" t="s">
        <v>160</v>
      </c>
      <c r="T195" s="176" t="s">
        <v>161</v>
      </c>
      <c r="U195" s="157">
        <v>0</v>
      </c>
      <c r="V195" s="157">
        <f>ROUND(E195*U195,2)</f>
        <v>0</v>
      </c>
      <c r="W195" s="157"/>
      <c r="X195" s="157" t="s">
        <v>136</v>
      </c>
      <c r="Y195" s="147"/>
      <c r="Z195" s="147"/>
      <c r="AA195" s="147"/>
      <c r="AB195" s="147"/>
      <c r="AC195" s="147"/>
      <c r="AD195" s="147"/>
      <c r="AE195" s="147"/>
      <c r="AF195" s="147"/>
      <c r="AG195" s="147" t="s">
        <v>137</v>
      </c>
      <c r="AH195" s="147"/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  <c r="BG195" s="147"/>
      <c r="BH195" s="147"/>
    </row>
    <row r="196" spans="1:60" ht="22.5" outlineLevel="1" x14ac:dyDescent="0.2">
      <c r="A196" s="154"/>
      <c r="B196" s="155"/>
      <c r="C196" s="242" t="s">
        <v>507</v>
      </c>
      <c r="D196" s="243"/>
      <c r="E196" s="243"/>
      <c r="F196" s="243"/>
      <c r="G196" s="243"/>
      <c r="H196" s="157"/>
      <c r="I196" s="157"/>
      <c r="J196" s="157"/>
      <c r="K196" s="157"/>
      <c r="L196" s="157"/>
      <c r="M196" s="157"/>
      <c r="N196" s="156"/>
      <c r="O196" s="156"/>
      <c r="P196" s="156"/>
      <c r="Q196" s="156"/>
      <c r="R196" s="157"/>
      <c r="S196" s="157"/>
      <c r="T196" s="157"/>
      <c r="U196" s="157"/>
      <c r="V196" s="157"/>
      <c r="W196" s="157"/>
      <c r="X196" s="157"/>
      <c r="Y196" s="147"/>
      <c r="Z196" s="147"/>
      <c r="AA196" s="147"/>
      <c r="AB196" s="147"/>
      <c r="AC196" s="147"/>
      <c r="AD196" s="147"/>
      <c r="AE196" s="147"/>
      <c r="AF196" s="147"/>
      <c r="AG196" s="147" t="s">
        <v>139</v>
      </c>
      <c r="AH196" s="147"/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77" t="str">
        <f>C196</f>
        <v>Zřízení  vývodu katodového a anodového okruhu s vyvedením přes svorkovnici uloženou v podomítkové krabičce, vč. dodávky a usazení el. krabičky a souvisejících propojovacích vedení a těsněných spojů.</v>
      </c>
      <c r="BB196" s="147"/>
      <c r="BC196" s="147"/>
      <c r="BD196" s="147"/>
      <c r="BE196" s="147"/>
      <c r="BF196" s="147"/>
      <c r="BG196" s="147"/>
      <c r="BH196" s="147"/>
    </row>
    <row r="197" spans="1:60" ht="22.5" outlineLevel="1" x14ac:dyDescent="0.2">
      <c r="A197" s="170">
        <v>34</v>
      </c>
      <c r="B197" s="171" t="s">
        <v>508</v>
      </c>
      <c r="C197" s="180" t="s">
        <v>509</v>
      </c>
      <c r="D197" s="172" t="s">
        <v>491</v>
      </c>
      <c r="E197" s="173">
        <v>6</v>
      </c>
      <c r="F197" s="174"/>
      <c r="G197" s="175">
        <f>ROUND(E197*F197,2)</f>
        <v>0</v>
      </c>
      <c r="H197" s="174"/>
      <c r="I197" s="175">
        <f>ROUND(E197*H197,2)</f>
        <v>0</v>
      </c>
      <c r="J197" s="174"/>
      <c r="K197" s="175">
        <f>ROUND(E197*J197,2)</f>
        <v>0</v>
      </c>
      <c r="L197" s="175">
        <v>21</v>
      </c>
      <c r="M197" s="175">
        <f>G197*(1+L197/100)</f>
        <v>0</v>
      </c>
      <c r="N197" s="173">
        <v>0</v>
      </c>
      <c r="O197" s="173">
        <f>ROUND(E197*N197,2)</f>
        <v>0</v>
      </c>
      <c r="P197" s="173">
        <v>0</v>
      </c>
      <c r="Q197" s="173">
        <f>ROUND(E197*P197,2)</f>
        <v>0</v>
      </c>
      <c r="R197" s="175"/>
      <c r="S197" s="175" t="s">
        <v>160</v>
      </c>
      <c r="T197" s="176" t="s">
        <v>161</v>
      </c>
      <c r="U197" s="157">
        <v>0</v>
      </c>
      <c r="V197" s="157">
        <f>ROUND(E197*U197,2)</f>
        <v>0</v>
      </c>
      <c r="W197" s="157"/>
      <c r="X197" s="157" t="s">
        <v>136</v>
      </c>
      <c r="Y197" s="147"/>
      <c r="Z197" s="147"/>
      <c r="AA197" s="147"/>
      <c r="AB197" s="147"/>
      <c r="AC197" s="147"/>
      <c r="AD197" s="147"/>
      <c r="AE197" s="147"/>
      <c r="AF197" s="147"/>
      <c r="AG197" s="147" t="s">
        <v>137</v>
      </c>
      <c r="AH197" s="147"/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  <c r="BG197" s="147"/>
      <c r="BH197" s="147"/>
    </row>
    <row r="198" spans="1:60" ht="22.5" outlineLevel="1" x14ac:dyDescent="0.2">
      <c r="A198" s="154"/>
      <c r="B198" s="155"/>
      <c r="C198" s="242" t="s">
        <v>510</v>
      </c>
      <c r="D198" s="243"/>
      <c r="E198" s="243"/>
      <c r="F198" s="243"/>
      <c r="G198" s="243"/>
      <c r="H198" s="157"/>
      <c r="I198" s="157"/>
      <c r="J198" s="157"/>
      <c r="K198" s="157"/>
      <c r="L198" s="157"/>
      <c r="M198" s="157"/>
      <c r="N198" s="156"/>
      <c r="O198" s="156"/>
      <c r="P198" s="156"/>
      <c r="Q198" s="156"/>
      <c r="R198" s="157"/>
      <c r="S198" s="157"/>
      <c r="T198" s="157"/>
      <c r="U198" s="157"/>
      <c r="V198" s="157"/>
      <c r="W198" s="157"/>
      <c r="X198" s="157"/>
      <c r="Y198" s="147"/>
      <c r="Z198" s="147"/>
      <c r="AA198" s="147"/>
      <c r="AB198" s="147"/>
      <c r="AC198" s="147"/>
      <c r="AD198" s="147"/>
      <c r="AE198" s="147"/>
      <c r="AF198" s="147"/>
      <c r="AG198" s="147" t="s">
        <v>139</v>
      </c>
      <c r="AH198" s="147"/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77" t="str">
        <f>C198</f>
        <v>Cena za 1 pozici ve 3 výškových úrovních, součástí zhotovení je provedení zaměření výchozí vlhkosti se záznamem v protokolu. Přesné umístění bude konzultováno při realizaci.</v>
      </c>
      <c r="BB198" s="147"/>
      <c r="BC198" s="147"/>
      <c r="BD198" s="147"/>
      <c r="BE198" s="147"/>
      <c r="BF198" s="147"/>
      <c r="BG198" s="147"/>
      <c r="BH198" s="147"/>
    </row>
    <row r="199" spans="1:60" outlineLevel="1" x14ac:dyDescent="0.2">
      <c r="A199" s="170">
        <v>35</v>
      </c>
      <c r="B199" s="171" t="s">
        <v>511</v>
      </c>
      <c r="C199" s="180" t="s">
        <v>512</v>
      </c>
      <c r="D199" s="172" t="s">
        <v>159</v>
      </c>
      <c r="E199" s="173">
        <v>26.584</v>
      </c>
      <c r="F199" s="174"/>
      <c r="G199" s="175">
        <f>ROUND(E199*F199,2)</f>
        <v>0</v>
      </c>
      <c r="H199" s="174"/>
      <c r="I199" s="175">
        <f>ROUND(E199*H199,2)</f>
        <v>0</v>
      </c>
      <c r="J199" s="174"/>
      <c r="K199" s="175">
        <f>ROUND(E199*J199,2)</f>
        <v>0</v>
      </c>
      <c r="L199" s="175">
        <v>21</v>
      </c>
      <c r="M199" s="175">
        <f>G199*(1+L199/100)</f>
        <v>0</v>
      </c>
      <c r="N199" s="173">
        <v>0</v>
      </c>
      <c r="O199" s="173">
        <f>ROUND(E199*N199,2)</f>
        <v>0</v>
      </c>
      <c r="P199" s="173">
        <v>0</v>
      </c>
      <c r="Q199" s="173">
        <f>ROUND(E199*P199,2)</f>
        <v>0</v>
      </c>
      <c r="R199" s="175"/>
      <c r="S199" s="175" t="s">
        <v>160</v>
      </c>
      <c r="T199" s="176" t="s">
        <v>161</v>
      </c>
      <c r="U199" s="157">
        <v>9.9000000000000005E-2</v>
      </c>
      <c r="V199" s="157">
        <f>ROUND(E199*U199,2)</f>
        <v>2.63</v>
      </c>
      <c r="W199" s="157"/>
      <c r="X199" s="157" t="s">
        <v>136</v>
      </c>
      <c r="Y199" s="147"/>
      <c r="Z199" s="147"/>
      <c r="AA199" s="147"/>
      <c r="AB199" s="147"/>
      <c r="AC199" s="147"/>
      <c r="AD199" s="147"/>
      <c r="AE199" s="147"/>
      <c r="AF199" s="147"/>
      <c r="AG199" s="147" t="s">
        <v>137</v>
      </c>
      <c r="AH199" s="147"/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47"/>
      <c r="BH199" s="147"/>
    </row>
    <row r="200" spans="1:60" outlineLevel="1" x14ac:dyDescent="0.2">
      <c r="A200" s="154"/>
      <c r="B200" s="155"/>
      <c r="C200" s="181" t="s">
        <v>513</v>
      </c>
      <c r="D200" s="161"/>
      <c r="E200" s="162">
        <v>26.584</v>
      </c>
      <c r="F200" s="157"/>
      <c r="G200" s="157"/>
      <c r="H200" s="157"/>
      <c r="I200" s="157"/>
      <c r="J200" s="157"/>
      <c r="K200" s="157"/>
      <c r="L200" s="157"/>
      <c r="M200" s="157"/>
      <c r="N200" s="156"/>
      <c r="O200" s="156"/>
      <c r="P200" s="156"/>
      <c r="Q200" s="156"/>
      <c r="R200" s="157"/>
      <c r="S200" s="157"/>
      <c r="T200" s="157"/>
      <c r="U200" s="157"/>
      <c r="V200" s="157"/>
      <c r="W200" s="157"/>
      <c r="X200" s="157"/>
      <c r="Y200" s="147"/>
      <c r="Z200" s="147"/>
      <c r="AA200" s="147"/>
      <c r="AB200" s="147"/>
      <c r="AC200" s="147"/>
      <c r="AD200" s="147"/>
      <c r="AE200" s="147"/>
      <c r="AF200" s="147"/>
      <c r="AG200" s="147" t="s">
        <v>141</v>
      </c>
      <c r="AH200" s="147">
        <v>0</v>
      </c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</row>
    <row r="201" spans="1:60" outlineLevel="1" x14ac:dyDescent="0.2">
      <c r="A201" s="170">
        <v>36</v>
      </c>
      <c r="B201" s="171" t="s">
        <v>514</v>
      </c>
      <c r="C201" s="180" t="s">
        <v>515</v>
      </c>
      <c r="D201" s="172" t="s">
        <v>159</v>
      </c>
      <c r="E201" s="173">
        <v>26.584</v>
      </c>
      <c r="F201" s="174"/>
      <c r="G201" s="175">
        <f>ROUND(E201*F201,2)</f>
        <v>0</v>
      </c>
      <c r="H201" s="174"/>
      <c r="I201" s="175">
        <f>ROUND(E201*H201,2)</f>
        <v>0</v>
      </c>
      <c r="J201" s="174"/>
      <c r="K201" s="175">
        <f>ROUND(E201*J201,2)</f>
        <v>0</v>
      </c>
      <c r="L201" s="175">
        <v>21</v>
      </c>
      <c r="M201" s="175">
        <f>G201*(1+L201/100)</f>
        <v>0</v>
      </c>
      <c r="N201" s="173">
        <v>0</v>
      </c>
      <c r="O201" s="173">
        <f>ROUND(E201*N201,2)</f>
        <v>0</v>
      </c>
      <c r="P201" s="173">
        <v>0</v>
      </c>
      <c r="Q201" s="173">
        <f>ROUND(E201*P201,2)</f>
        <v>0</v>
      </c>
      <c r="R201" s="175"/>
      <c r="S201" s="175" t="s">
        <v>160</v>
      </c>
      <c r="T201" s="176" t="s">
        <v>161</v>
      </c>
      <c r="U201" s="157">
        <v>9.9000000000000005E-2</v>
      </c>
      <c r="V201" s="157">
        <f>ROUND(E201*U201,2)</f>
        <v>2.63</v>
      </c>
      <c r="W201" s="157"/>
      <c r="X201" s="157" t="s">
        <v>136</v>
      </c>
      <c r="Y201" s="147"/>
      <c r="Z201" s="147"/>
      <c r="AA201" s="147"/>
      <c r="AB201" s="147"/>
      <c r="AC201" s="147"/>
      <c r="AD201" s="147"/>
      <c r="AE201" s="147"/>
      <c r="AF201" s="147"/>
      <c r="AG201" s="147" t="s">
        <v>137</v>
      </c>
      <c r="AH201" s="147"/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  <c r="BG201" s="147"/>
      <c r="BH201" s="147"/>
    </row>
    <row r="202" spans="1:60" outlineLevel="1" x14ac:dyDescent="0.2">
      <c r="A202" s="154"/>
      <c r="B202" s="155"/>
      <c r="C202" s="181" t="s">
        <v>513</v>
      </c>
      <c r="D202" s="161"/>
      <c r="E202" s="162">
        <v>26.584</v>
      </c>
      <c r="F202" s="157"/>
      <c r="G202" s="157"/>
      <c r="H202" s="157"/>
      <c r="I202" s="157"/>
      <c r="J202" s="157"/>
      <c r="K202" s="157"/>
      <c r="L202" s="157"/>
      <c r="M202" s="157"/>
      <c r="N202" s="156"/>
      <c r="O202" s="156"/>
      <c r="P202" s="156"/>
      <c r="Q202" s="156"/>
      <c r="R202" s="157"/>
      <c r="S202" s="157"/>
      <c r="T202" s="157"/>
      <c r="U202" s="157"/>
      <c r="V202" s="157"/>
      <c r="W202" s="157"/>
      <c r="X202" s="157"/>
      <c r="Y202" s="147"/>
      <c r="Z202" s="147"/>
      <c r="AA202" s="147"/>
      <c r="AB202" s="147"/>
      <c r="AC202" s="147"/>
      <c r="AD202" s="147"/>
      <c r="AE202" s="147"/>
      <c r="AF202" s="147"/>
      <c r="AG202" s="147" t="s">
        <v>141</v>
      </c>
      <c r="AH202" s="147">
        <v>0</v>
      </c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  <c r="BG202" s="147"/>
      <c r="BH202" s="147"/>
    </row>
    <row r="203" spans="1:60" outlineLevel="1" x14ac:dyDescent="0.2">
      <c r="A203" s="170">
        <v>37</v>
      </c>
      <c r="B203" s="171" t="s">
        <v>516</v>
      </c>
      <c r="C203" s="180" t="s">
        <v>517</v>
      </c>
      <c r="D203" s="172" t="s">
        <v>168</v>
      </c>
      <c r="E203" s="173">
        <v>1</v>
      </c>
      <c r="F203" s="174"/>
      <c r="G203" s="175">
        <f>ROUND(E203*F203,2)</f>
        <v>0</v>
      </c>
      <c r="H203" s="174"/>
      <c r="I203" s="175">
        <f>ROUND(E203*H203,2)</f>
        <v>0</v>
      </c>
      <c r="J203" s="174"/>
      <c r="K203" s="175">
        <f>ROUND(E203*J203,2)</f>
        <v>0</v>
      </c>
      <c r="L203" s="175">
        <v>21</v>
      </c>
      <c r="M203" s="175">
        <f>G203*(1+L203/100)</f>
        <v>0</v>
      </c>
      <c r="N203" s="173">
        <v>0</v>
      </c>
      <c r="O203" s="173">
        <f>ROUND(E203*N203,2)</f>
        <v>0</v>
      </c>
      <c r="P203" s="173">
        <v>0</v>
      </c>
      <c r="Q203" s="173">
        <f>ROUND(E203*P203,2)</f>
        <v>0</v>
      </c>
      <c r="R203" s="175"/>
      <c r="S203" s="175" t="s">
        <v>160</v>
      </c>
      <c r="T203" s="176" t="s">
        <v>161</v>
      </c>
      <c r="U203" s="157">
        <v>0</v>
      </c>
      <c r="V203" s="157">
        <f>ROUND(E203*U203,2)</f>
        <v>0</v>
      </c>
      <c r="W203" s="157"/>
      <c r="X203" s="157" t="s">
        <v>280</v>
      </c>
      <c r="Y203" s="147"/>
      <c r="Z203" s="147"/>
      <c r="AA203" s="147"/>
      <c r="AB203" s="147"/>
      <c r="AC203" s="147"/>
      <c r="AD203" s="147"/>
      <c r="AE203" s="147"/>
      <c r="AF203" s="147"/>
      <c r="AG203" s="147" t="s">
        <v>281</v>
      </c>
      <c r="AH203" s="147"/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47"/>
      <c r="BG203" s="147"/>
      <c r="BH203" s="147"/>
    </row>
    <row r="204" spans="1:60" outlineLevel="1" x14ac:dyDescent="0.2">
      <c r="A204" s="154"/>
      <c r="B204" s="155"/>
      <c r="C204" s="242" t="s">
        <v>518</v>
      </c>
      <c r="D204" s="243"/>
      <c r="E204" s="243"/>
      <c r="F204" s="243"/>
      <c r="G204" s="243"/>
      <c r="H204" s="157"/>
      <c r="I204" s="157"/>
      <c r="J204" s="157"/>
      <c r="K204" s="157"/>
      <c r="L204" s="157"/>
      <c r="M204" s="157"/>
      <c r="N204" s="156"/>
      <c r="O204" s="156"/>
      <c r="P204" s="156"/>
      <c r="Q204" s="156"/>
      <c r="R204" s="157"/>
      <c r="S204" s="157"/>
      <c r="T204" s="157"/>
      <c r="U204" s="157"/>
      <c r="V204" s="157"/>
      <c r="W204" s="157"/>
      <c r="X204" s="157"/>
      <c r="Y204" s="147"/>
      <c r="Z204" s="147"/>
      <c r="AA204" s="147"/>
      <c r="AB204" s="147"/>
      <c r="AC204" s="147"/>
      <c r="AD204" s="147"/>
      <c r="AE204" s="147"/>
      <c r="AF204" s="147"/>
      <c r="AG204" s="147" t="s">
        <v>139</v>
      </c>
      <c r="AH204" s="147"/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</row>
    <row r="205" spans="1:60" x14ac:dyDescent="0.2">
      <c r="A205" s="164" t="s">
        <v>129</v>
      </c>
      <c r="B205" s="165" t="s">
        <v>99</v>
      </c>
      <c r="C205" s="179" t="s">
        <v>86</v>
      </c>
      <c r="D205" s="166"/>
      <c r="E205" s="167"/>
      <c r="F205" s="168"/>
      <c r="G205" s="168">
        <f>SUMIF(AG206:AG226,"&lt;&gt;NOR",G206:G226)</f>
        <v>0</v>
      </c>
      <c r="H205" s="168"/>
      <c r="I205" s="168">
        <f>SUM(I206:I226)</f>
        <v>0</v>
      </c>
      <c r="J205" s="168"/>
      <c r="K205" s="168">
        <f>SUM(K206:K226)</f>
        <v>0</v>
      </c>
      <c r="L205" s="168"/>
      <c r="M205" s="168">
        <f>SUM(M206:M226)</f>
        <v>0</v>
      </c>
      <c r="N205" s="167"/>
      <c r="O205" s="167">
        <f>SUM(O206:O226)</f>
        <v>0</v>
      </c>
      <c r="P205" s="167"/>
      <c r="Q205" s="167">
        <f>SUM(Q206:Q226)</f>
        <v>0</v>
      </c>
      <c r="R205" s="168"/>
      <c r="S205" s="168"/>
      <c r="T205" s="169"/>
      <c r="U205" s="163"/>
      <c r="V205" s="163">
        <f>SUM(V206:V226)</f>
        <v>3.65</v>
      </c>
      <c r="W205" s="163"/>
      <c r="X205" s="163"/>
      <c r="AG205" t="s">
        <v>130</v>
      </c>
    </row>
    <row r="206" spans="1:60" outlineLevel="1" x14ac:dyDescent="0.2">
      <c r="A206" s="170">
        <v>38</v>
      </c>
      <c r="B206" s="171" t="s">
        <v>327</v>
      </c>
      <c r="C206" s="180" t="s">
        <v>320</v>
      </c>
      <c r="D206" s="172" t="s">
        <v>278</v>
      </c>
      <c r="E206" s="173">
        <v>3.5207999999999999</v>
      </c>
      <c r="F206" s="174"/>
      <c r="G206" s="175">
        <f>ROUND(E206*F206,2)</f>
        <v>0</v>
      </c>
      <c r="H206" s="174"/>
      <c r="I206" s="175">
        <f>ROUND(E206*H206,2)</f>
        <v>0</v>
      </c>
      <c r="J206" s="174"/>
      <c r="K206" s="175">
        <f>ROUND(E206*J206,2)</f>
        <v>0</v>
      </c>
      <c r="L206" s="175">
        <v>21</v>
      </c>
      <c r="M206" s="175">
        <f>G206*(1+L206/100)</f>
        <v>0</v>
      </c>
      <c r="N206" s="173">
        <v>0</v>
      </c>
      <c r="O206" s="173">
        <f>ROUND(E206*N206,2)</f>
        <v>0</v>
      </c>
      <c r="P206" s="173">
        <v>0</v>
      </c>
      <c r="Q206" s="173">
        <f>ROUND(E206*P206,2)</f>
        <v>0</v>
      </c>
      <c r="R206" s="175" t="s">
        <v>314</v>
      </c>
      <c r="S206" s="175" t="s">
        <v>135</v>
      </c>
      <c r="T206" s="176" t="s">
        <v>135</v>
      </c>
      <c r="U206" s="157">
        <v>0.49</v>
      </c>
      <c r="V206" s="157">
        <f>ROUND(E206*U206,2)</f>
        <v>1.73</v>
      </c>
      <c r="W206" s="157"/>
      <c r="X206" s="157" t="s">
        <v>136</v>
      </c>
      <c r="Y206" s="147"/>
      <c r="Z206" s="147"/>
      <c r="AA206" s="147"/>
      <c r="AB206" s="147"/>
      <c r="AC206" s="147"/>
      <c r="AD206" s="147"/>
      <c r="AE206" s="147"/>
      <c r="AF206" s="147"/>
      <c r="AG206" s="147" t="s">
        <v>137</v>
      </c>
      <c r="AH206" s="147"/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</row>
    <row r="207" spans="1:60" outlineLevel="1" x14ac:dyDescent="0.2">
      <c r="A207" s="154"/>
      <c r="B207" s="155"/>
      <c r="C207" s="242" t="s">
        <v>328</v>
      </c>
      <c r="D207" s="243"/>
      <c r="E207" s="243"/>
      <c r="F207" s="243"/>
      <c r="G207" s="243"/>
      <c r="H207" s="157"/>
      <c r="I207" s="157"/>
      <c r="J207" s="157"/>
      <c r="K207" s="157"/>
      <c r="L207" s="157"/>
      <c r="M207" s="157"/>
      <c r="N207" s="156"/>
      <c r="O207" s="156"/>
      <c r="P207" s="156"/>
      <c r="Q207" s="156"/>
      <c r="R207" s="157"/>
      <c r="S207" s="157"/>
      <c r="T207" s="157"/>
      <c r="U207" s="157"/>
      <c r="V207" s="157"/>
      <c r="W207" s="157"/>
      <c r="X207" s="157"/>
      <c r="Y207" s="147"/>
      <c r="Z207" s="147"/>
      <c r="AA207" s="147"/>
      <c r="AB207" s="147"/>
      <c r="AC207" s="147"/>
      <c r="AD207" s="147"/>
      <c r="AE207" s="147"/>
      <c r="AF207" s="147"/>
      <c r="AG207" s="147" t="s">
        <v>139</v>
      </c>
      <c r="AH207" s="147"/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</row>
    <row r="208" spans="1:60" outlineLevel="1" x14ac:dyDescent="0.2">
      <c r="A208" s="154"/>
      <c r="B208" s="155"/>
      <c r="C208" s="182" t="s">
        <v>178</v>
      </c>
      <c r="D208" s="158"/>
      <c r="E208" s="159"/>
      <c r="F208" s="160"/>
      <c r="G208" s="160"/>
      <c r="H208" s="157"/>
      <c r="I208" s="157"/>
      <c r="J208" s="157"/>
      <c r="K208" s="157"/>
      <c r="L208" s="157"/>
      <c r="M208" s="157"/>
      <c r="N208" s="156"/>
      <c r="O208" s="156"/>
      <c r="P208" s="156"/>
      <c r="Q208" s="156"/>
      <c r="R208" s="157"/>
      <c r="S208" s="157"/>
      <c r="T208" s="157"/>
      <c r="U208" s="157"/>
      <c r="V208" s="157"/>
      <c r="W208" s="157"/>
      <c r="X208" s="157"/>
      <c r="Y208" s="147"/>
      <c r="Z208" s="147"/>
      <c r="AA208" s="147"/>
      <c r="AB208" s="147"/>
      <c r="AC208" s="147"/>
      <c r="AD208" s="147"/>
      <c r="AE208" s="147"/>
      <c r="AF208" s="147"/>
      <c r="AG208" s="147" t="s">
        <v>139</v>
      </c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</row>
    <row r="209" spans="1:60" outlineLevel="1" x14ac:dyDescent="0.2">
      <c r="A209" s="154"/>
      <c r="B209" s="155"/>
      <c r="C209" s="244" t="s">
        <v>329</v>
      </c>
      <c r="D209" s="245"/>
      <c r="E209" s="245"/>
      <c r="F209" s="245"/>
      <c r="G209" s="245"/>
      <c r="H209" s="157"/>
      <c r="I209" s="157"/>
      <c r="J209" s="157"/>
      <c r="K209" s="157"/>
      <c r="L209" s="157"/>
      <c r="M209" s="157"/>
      <c r="N209" s="156"/>
      <c r="O209" s="156"/>
      <c r="P209" s="156"/>
      <c r="Q209" s="156"/>
      <c r="R209" s="157"/>
      <c r="S209" s="157"/>
      <c r="T209" s="157"/>
      <c r="U209" s="157"/>
      <c r="V209" s="157"/>
      <c r="W209" s="157"/>
      <c r="X209" s="157"/>
      <c r="Y209" s="147"/>
      <c r="Z209" s="147"/>
      <c r="AA209" s="147"/>
      <c r="AB209" s="147"/>
      <c r="AC209" s="147"/>
      <c r="AD209" s="147"/>
      <c r="AE209" s="147"/>
      <c r="AF209" s="147"/>
      <c r="AG209" s="147" t="s">
        <v>139</v>
      </c>
      <c r="AH209" s="147"/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</row>
    <row r="210" spans="1:60" outlineLevel="1" x14ac:dyDescent="0.2">
      <c r="A210" s="154"/>
      <c r="B210" s="155"/>
      <c r="C210" s="181" t="s">
        <v>519</v>
      </c>
      <c r="D210" s="161"/>
      <c r="E210" s="162">
        <v>3.5207999999999999</v>
      </c>
      <c r="F210" s="157"/>
      <c r="G210" s="157"/>
      <c r="H210" s="157"/>
      <c r="I210" s="157"/>
      <c r="J210" s="157"/>
      <c r="K210" s="157"/>
      <c r="L210" s="157"/>
      <c r="M210" s="157"/>
      <c r="N210" s="156"/>
      <c r="O210" s="156"/>
      <c r="P210" s="156"/>
      <c r="Q210" s="156"/>
      <c r="R210" s="157"/>
      <c r="S210" s="157"/>
      <c r="T210" s="157"/>
      <c r="U210" s="157"/>
      <c r="V210" s="157"/>
      <c r="W210" s="157"/>
      <c r="X210" s="157"/>
      <c r="Y210" s="147"/>
      <c r="Z210" s="147"/>
      <c r="AA210" s="147"/>
      <c r="AB210" s="147"/>
      <c r="AC210" s="147"/>
      <c r="AD210" s="147"/>
      <c r="AE210" s="147"/>
      <c r="AF210" s="147"/>
      <c r="AG210" s="147" t="s">
        <v>141</v>
      </c>
      <c r="AH210" s="147">
        <v>0</v>
      </c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</row>
    <row r="211" spans="1:60" outlineLevel="1" x14ac:dyDescent="0.2">
      <c r="A211" s="170">
        <v>39</v>
      </c>
      <c r="B211" s="171" t="s">
        <v>330</v>
      </c>
      <c r="C211" s="180" t="s">
        <v>331</v>
      </c>
      <c r="D211" s="172" t="s">
        <v>278</v>
      </c>
      <c r="E211" s="173">
        <v>28.166399999999999</v>
      </c>
      <c r="F211" s="174"/>
      <c r="G211" s="175">
        <f>ROUND(E211*F211,2)</f>
        <v>0</v>
      </c>
      <c r="H211" s="174"/>
      <c r="I211" s="175">
        <f>ROUND(E211*H211,2)</f>
        <v>0</v>
      </c>
      <c r="J211" s="174"/>
      <c r="K211" s="175">
        <f>ROUND(E211*J211,2)</f>
        <v>0</v>
      </c>
      <c r="L211" s="175">
        <v>21</v>
      </c>
      <c r="M211" s="175">
        <f>G211*(1+L211/100)</f>
        <v>0</v>
      </c>
      <c r="N211" s="173">
        <v>0</v>
      </c>
      <c r="O211" s="173">
        <f>ROUND(E211*N211,2)</f>
        <v>0</v>
      </c>
      <c r="P211" s="173">
        <v>0</v>
      </c>
      <c r="Q211" s="173">
        <f>ROUND(E211*P211,2)</f>
        <v>0</v>
      </c>
      <c r="R211" s="175" t="s">
        <v>314</v>
      </c>
      <c r="S211" s="175" t="s">
        <v>135</v>
      </c>
      <c r="T211" s="176" t="s">
        <v>135</v>
      </c>
      <c r="U211" s="157">
        <v>0</v>
      </c>
      <c r="V211" s="157">
        <f>ROUND(E211*U211,2)</f>
        <v>0</v>
      </c>
      <c r="W211" s="157"/>
      <c r="X211" s="157" t="s">
        <v>136</v>
      </c>
      <c r="Y211" s="147"/>
      <c r="Z211" s="147"/>
      <c r="AA211" s="147"/>
      <c r="AB211" s="147"/>
      <c r="AC211" s="147"/>
      <c r="AD211" s="147"/>
      <c r="AE211" s="147"/>
      <c r="AF211" s="147"/>
      <c r="AG211" s="147" t="s">
        <v>137</v>
      </c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</row>
    <row r="212" spans="1:60" outlineLevel="1" x14ac:dyDescent="0.2">
      <c r="A212" s="154"/>
      <c r="B212" s="155"/>
      <c r="C212" s="181" t="s">
        <v>520</v>
      </c>
      <c r="D212" s="161"/>
      <c r="E212" s="162">
        <v>28.166399999999999</v>
      </c>
      <c r="F212" s="157"/>
      <c r="G212" s="157"/>
      <c r="H212" s="157"/>
      <c r="I212" s="157"/>
      <c r="J212" s="157"/>
      <c r="K212" s="157"/>
      <c r="L212" s="157"/>
      <c r="M212" s="157"/>
      <c r="N212" s="156"/>
      <c r="O212" s="156"/>
      <c r="P212" s="156"/>
      <c r="Q212" s="156"/>
      <c r="R212" s="157"/>
      <c r="S212" s="157"/>
      <c r="T212" s="157"/>
      <c r="U212" s="157"/>
      <c r="V212" s="157"/>
      <c r="W212" s="157"/>
      <c r="X212" s="157"/>
      <c r="Y212" s="147"/>
      <c r="Z212" s="147"/>
      <c r="AA212" s="147"/>
      <c r="AB212" s="147"/>
      <c r="AC212" s="147"/>
      <c r="AD212" s="147"/>
      <c r="AE212" s="147"/>
      <c r="AF212" s="147"/>
      <c r="AG212" s="147" t="s">
        <v>141</v>
      </c>
      <c r="AH212" s="147">
        <v>0</v>
      </c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</row>
    <row r="213" spans="1:60" outlineLevel="1" x14ac:dyDescent="0.2">
      <c r="A213" s="170">
        <v>40</v>
      </c>
      <c r="B213" s="171" t="s">
        <v>521</v>
      </c>
      <c r="C213" s="180" t="s">
        <v>522</v>
      </c>
      <c r="D213" s="172" t="s">
        <v>278</v>
      </c>
      <c r="E213" s="173">
        <v>1.0444</v>
      </c>
      <c r="F213" s="174"/>
      <c r="G213" s="175">
        <f>ROUND(E213*F213,2)</f>
        <v>0</v>
      </c>
      <c r="H213" s="174"/>
      <c r="I213" s="175">
        <f>ROUND(E213*H213,2)</f>
        <v>0</v>
      </c>
      <c r="J213" s="174"/>
      <c r="K213" s="175">
        <f>ROUND(E213*J213,2)</f>
        <v>0</v>
      </c>
      <c r="L213" s="175">
        <v>21</v>
      </c>
      <c r="M213" s="175">
        <f>G213*(1+L213/100)</f>
        <v>0</v>
      </c>
      <c r="N213" s="173">
        <v>0</v>
      </c>
      <c r="O213" s="173">
        <f>ROUND(E213*N213,2)</f>
        <v>0</v>
      </c>
      <c r="P213" s="173">
        <v>0</v>
      </c>
      <c r="Q213" s="173">
        <f>ROUND(E213*P213,2)</f>
        <v>0</v>
      </c>
      <c r="R213" s="175" t="s">
        <v>314</v>
      </c>
      <c r="S213" s="175" t="s">
        <v>135</v>
      </c>
      <c r="T213" s="176" t="s">
        <v>135</v>
      </c>
      <c r="U213" s="157">
        <v>0</v>
      </c>
      <c r="V213" s="157">
        <f>ROUND(E213*U213,2)</f>
        <v>0</v>
      </c>
      <c r="W213" s="157"/>
      <c r="X213" s="157" t="s">
        <v>136</v>
      </c>
      <c r="Y213" s="147"/>
      <c r="Z213" s="147"/>
      <c r="AA213" s="147"/>
      <c r="AB213" s="147"/>
      <c r="AC213" s="147"/>
      <c r="AD213" s="147"/>
      <c r="AE213" s="147"/>
      <c r="AF213" s="147"/>
      <c r="AG213" s="147" t="s">
        <v>137</v>
      </c>
      <c r="AH213" s="147"/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  <c r="BG213" s="147"/>
      <c r="BH213" s="147"/>
    </row>
    <row r="214" spans="1:60" outlineLevel="1" x14ac:dyDescent="0.2">
      <c r="A214" s="154"/>
      <c r="B214" s="155"/>
      <c r="C214" s="242" t="s">
        <v>523</v>
      </c>
      <c r="D214" s="243"/>
      <c r="E214" s="243"/>
      <c r="F214" s="243"/>
      <c r="G214" s="243"/>
      <c r="H214" s="157"/>
      <c r="I214" s="157"/>
      <c r="J214" s="157"/>
      <c r="K214" s="157"/>
      <c r="L214" s="157"/>
      <c r="M214" s="157"/>
      <c r="N214" s="156"/>
      <c r="O214" s="156"/>
      <c r="P214" s="156"/>
      <c r="Q214" s="156"/>
      <c r="R214" s="157"/>
      <c r="S214" s="157"/>
      <c r="T214" s="157"/>
      <c r="U214" s="157"/>
      <c r="V214" s="157"/>
      <c r="W214" s="157"/>
      <c r="X214" s="157"/>
      <c r="Y214" s="147"/>
      <c r="Z214" s="147"/>
      <c r="AA214" s="147"/>
      <c r="AB214" s="147"/>
      <c r="AC214" s="147"/>
      <c r="AD214" s="147"/>
      <c r="AE214" s="147"/>
      <c r="AF214" s="147"/>
      <c r="AG214" s="147" t="s">
        <v>139</v>
      </c>
      <c r="AH214" s="147"/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  <c r="BG214" s="147"/>
      <c r="BH214" s="147"/>
    </row>
    <row r="215" spans="1:60" outlineLevel="1" x14ac:dyDescent="0.2">
      <c r="A215" s="170">
        <v>41</v>
      </c>
      <c r="B215" s="171" t="s">
        <v>524</v>
      </c>
      <c r="C215" s="180" t="s">
        <v>525</v>
      </c>
      <c r="D215" s="172" t="s">
        <v>278</v>
      </c>
      <c r="E215" s="173">
        <v>0.8</v>
      </c>
      <c r="F215" s="174"/>
      <c r="G215" s="175">
        <f>ROUND(E215*F215,2)</f>
        <v>0</v>
      </c>
      <c r="H215" s="174"/>
      <c r="I215" s="175">
        <f>ROUND(E215*H215,2)</f>
        <v>0</v>
      </c>
      <c r="J215" s="174"/>
      <c r="K215" s="175">
        <f>ROUND(E215*J215,2)</f>
        <v>0</v>
      </c>
      <c r="L215" s="175">
        <v>21</v>
      </c>
      <c r="M215" s="175">
        <f>G215*(1+L215/100)</f>
        <v>0</v>
      </c>
      <c r="N215" s="173">
        <v>0</v>
      </c>
      <c r="O215" s="173">
        <f>ROUND(E215*N215,2)</f>
        <v>0</v>
      </c>
      <c r="P215" s="173">
        <v>0</v>
      </c>
      <c r="Q215" s="173">
        <f>ROUND(E215*P215,2)</f>
        <v>0</v>
      </c>
      <c r="R215" s="175" t="s">
        <v>314</v>
      </c>
      <c r="S215" s="175" t="s">
        <v>135</v>
      </c>
      <c r="T215" s="176" t="s">
        <v>135</v>
      </c>
      <c r="U215" s="157">
        <v>0</v>
      </c>
      <c r="V215" s="157">
        <f>ROUND(E215*U215,2)</f>
        <v>0</v>
      </c>
      <c r="W215" s="157"/>
      <c r="X215" s="157" t="s">
        <v>136</v>
      </c>
      <c r="Y215" s="147"/>
      <c r="Z215" s="147"/>
      <c r="AA215" s="147"/>
      <c r="AB215" s="147"/>
      <c r="AC215" s="147"/>
      <c r="AD215" s="147"/>
      <c r="AE215" s="147"/>
      <c r="AF215" s="147"/>
      <c r="AG215" s="147" t="s">
        <v>137</v>
      </c>
      <c r="AH215" s="147"/>
      <c r="AI215" s="147"/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147"/>
      <c r="BC215" s="147"/>
      <c r="BD215" s="147"/>
      <c r="BE215" s="147"/>
      <c r="BF215" s="147"/>
      <c r="BG215" s="147"/>
      <c r="BH215" s="147"/>
    </row>
    <row r="216" spans="1:60" outlineLevel="1" x14ac:dyDescent="0.2">
      <c r="A216" s="170">
        <v>42</v>
      </c>
      <c r="B216" s="171" t="s">
        <v>312</v>
      </c>
      <c r="C216" s="180" t="s">
        <v>313</v>
      </c>
      <c r="D216" s="172" t="s">
        <v>278</v>
      </c>
      <c r="E216" s="173">
        <v>3.5207999999999999</v>
      </c>
      <c r="F216" s="174"/>
      <c r="G216" s="175">
        <f>ROUND(E216*F216,2)</f>
        <v>0</v>
      </c>
      <c r="H216" s="174"/>
      <c r="I216" s="175">
        <f>ROUND(E216*H216,2)</f>
        <v>0</v>
      </c>
      <c r="J216" s="174"/>
      <c r="K216" s="175">
        <f>ROUND(E216*J216,2)</f>
        <v>0</v>
      </c>
      <c r="L216" s="175">
        <v>21</v>
      </c>
      <c r="M216" s="175">
        <f>G216*(1+L216/100)</f>
        <v>0</v>
      </c>
      <c r="N216" s="173">
        <v>0</v>
      </c>
      <c r="O216" s="173">
        <f>ROUND(E216*N216,2)</f>
        <v>0</v>
      </c>
      <c r="P216" s="173">
        <v>0</v>
      </c>
      <c r="Q216" s="173">
        <f>ROUND(E216*P216,2)</f>
        <v>0</v>
      </c>
      <c r="R216" s="175" t="s">
        <v>314</v>
      </c>
      <c r="S216" s="175" t="s">
        <v>135</v>
      </c>
      <c r="T216" s="176" t="s">
        <v>161</v>
      </c>
      <c r="U216" s="157">
        <v>0</v>
      </c>
      <c r="V216" s="157">
        <f>ROUND(E216*U216,2)</f>
        <v>0</v>
      </c>
      <c r="W216" s="157"/>
      <c r="X216" s="157" t="s">
        <v>136</v>
      </c>
      <c r="Y216" s="147"/>
      <c r="Z216" s="147"/>
      <c r="AA216" s="147"/>
      <c r="AB216" s="147"/>
      <c r="AC216" s="147"/>
      <c r="AD216" s="147"/>
      <c r="AE216" s="147"/>
      <c r="AF216" s="147"/>
      <c r="AG216" s="147" t="s">
        <v>137</v>
      </c>
      <c r="AH216" s="147"/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7"/>
      <c r="BE216" s="147"/>
      <c r="BF216" s="147"/>
      <c r="BG216" s="147"/>
      <c r="BH216" s="147"/>
    </row>
    <row r="217" spans="1:60" outlineLevel="1" x14ac:dyDescent="0.2">
      <c r="A217" s="154"/>
      <c r="B217" s="155"/>
      <c r="C217" s="242" t="s">
        <v>315</v>
      </c>
      <c r="D217" s="243"/>
      <c r="E217" s="243"/>
      <c r="F217" s="243"/>
      <c r="G217" s="243"/>
      <c r="H217" s="157"/>
      <c r="I217" s="157"/>
      <c r="J217" s="157"/>
      <c r="K217" s="157"/>
      <c r="L217" s="157"/>
      <c r="M217" s="157"/>
      <c r="N217" s="156"/>
      <c r="O217" s="156"/>
      <c r="P217" s="156"/>
      <c r="Q217" s="156"/>
      <c r="R217" s="157"/>
      <c r="S217" s="157"/>
      <c r="T217" s="157"/>
      <c r="U217" s="157"/>
      <c r="V217" s="157"/>
      <c r="W217" s="157"/>
      <c r="X217" s="157"/>
      <c r="Y217" s="147"/>
      <c r="Z217" s="147"/>
      <c r="AA217" s="147"/>
      <c r="AB217" s="147"/>
      <c r="AC217" s="147"/>
      <c r="AD217" s="147"/>
      <c r="AE217" s="147"/>
      <c r="AF217" s="147"/>
      <c r="AG217" s="147" t="s">
        <v>139</v>
      </c>
      <c r="AH217" s="147"/>
      <c r="AI217" s="147"/>
      <c r="AJ217" s="147"/>
      <c r="AK217" s="147"/>
      <c r="AL217" s="147"/>
      <c r="AM217" s="147"/>
      <c r="AN217" s="147"/>
      <c r="AO217" s="147"/>
      <c r="AP217" s="147"/>
      <c r="AQ217" s="147"/>
      <c r="AR217" s="147"/>
      <c r="AS217" s="147"/>
      <c r="AT217" s="147"/>
      <c r="AU217" s="147"/>
      <c r="AV217" s="147"/>
      <c r="AW217" s="147"/>
      <c r="AX217" s="147"/>
      <c r="AY217" s="147"/>
      <c r="AZ217" s="147"/>
      <c r="BA217" s="147"/>
      <c r="BB217" s="147"/>
      <c r="BC217" s="147"/>
      <c r="BD217" s="147"/>
      <c r="BE217" s="147"/>
      <c r="BF217" s="147"/>
      <c r="BG217" s="147"/>
      <c r="BH217" s="147"/>
    </row>
    <row r="218" spans="1:60" outlineLevel="1" x14ac:dyDescent="0.2">
      <c r="A218" s="154"/>
      <c r="B218" s="155"/>
      <c r="C218" s="181" t="s">
        <v>519</v>
      </c>
      <c r="D218" s="161"/>
      <c r="E218" s="162">
        <v>3.5207999999999999</v>
      </c>
      <c r="F218" s="157"/>
      <c r="G218" s="157"/>
      <c r="H218" s="157"/>
      <c r="I218" s="157"/>
      <c r="J218" s="157"/>
      <c r="K218" s="157"/>
      <c r="L218" s="157"/>
      <c r="M218" s="157"/>
      <c r="N218" s="156"/>
      <c r="O218" s="156"/>
      <c r="P218" s="156"/>
      <c r="Q218" s="156"/>
      <c r="R218" s="157"/>
      <c r="S218" s="157"/>
      <c r="T218" s="157"/>
      <c r="U218" s="157"/>
      <c r="V218" s="157"/>
      <c r="W218" s="157"/>
      <c r="X218" s="157"/>
      <c r="Y218" s="147"/>
      <c r="Z218" s="147"/>
      <c r="AA218" s="147"/>
      <c r="AB218" s="147"/>
      <c r="AC218" s="147"/>
      <c r="AD218" s="147"/>
      <c r="AE218" s="147"/>
      <c r="AF218" s="147"/>
      <c r="AG218" s="147" t="s">
        <v>141</v>
      </c>
      <c r="AH218" s="147">
        <v>0</v>
      </c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147"/>
      <c r="BG218" s="147"/>
      <c r="BH218" s="147"/>
    </row>
    <row r="219" spans="1:60" ht="22.5" outlineLevel="1" x14ac:dyDescent="0.2">
      <c r="A219" s="170">
        <v>43</v>
      </c>
      <c r="B219" s="171" t="s">
        <v>526</v>
      </c>
      <c r="C219" s="180" t="s">
        <v>527</v>
      </c>
      <c r="D219" s="172" t="s">
        <v>278</v>
      </c>
      <c r="E219" s="173">
        <v>1.0444</v>
      </c>
      <c r="F219" s="174"/>
      <c r="G219" s="175">
        <f>ROUND(E219*F219,2)</f>
        <v>0</v>
      </c>
      <c r="H219" s="174"/>
      <c r="I219" s="175">
        <f>ROUND(E219*H219,2)</f>
        <v>0</v>
      </c>
      <c r="J219" s="174"/>
      <c r="K219" s="175">
        <f>ROUND(E219*J219,2)</f>
        <v>0</v>
      </c>
      <c r="L219" s="175">
        <v>21</v>
      </c>
      <c r="M219" s="175">
        <f>G219*(1+L219/100)</f>
        <v>0</v>
      </c>
      <c r="N219" s="173">
        <v>0</v>
      </c>
      <c r="O219" s="173">
        <f>ROUND(E219*N219,2)</f>
        <v>0</v>
      </c>
      <c r="P219" s="173">
        <v>0</v>
      </c>
      <c r="Q219" s="173">
        <f>ROUND(E219*P219,2)</f>
        <v>0</v>
      </c>
      <c r="R219" s="175" t="s">
        <v>273</v>
      </c>
      <c r="S219" s="175" t="s">
        <v>135</v>
      </c>
      <c r="T219" s="176" t="s">
        <v>135</v>
      </c>
      <c r="U219" s="157">
        <v>0.752</v>
      </c>
      <c r="V219" s="157">
        <f>ROUND(E219*U219,2)</f>
        <v>0.79</v>
      </c>
      <c r="W219" s="157"/>
      <c r="X219" s="157" t="s">
        <v>136</v>
      </c>
      <c r="Y219" s="147"/>
      <c r="Z219" s="147"/>
      <c r="AA219" s="147"/>
      <c r="AB219" s="147"/>
      <c r="AC219" s="147"/>
      <c r="AD219" s="147"/>
      <c r="AE219" s="147"/>
      <c r="AF219" s="147"/>
      <c r="AG219" s="147" t="s">
        <v>137</v>
      </c>
      <c r="AH219" s="147"/>
      <c r="AI219" s="147"/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7"/>
      <c r="AV219" s="147"/>
      <c r="AW219" s="147"/>
      <c r="AX219" s="147"/>
      <c r="AY219" s="147"/>
      <c r="AZ219" s="147"/>
      <c r="BA219" s="147"/>
      <c r="BB219" s="147"/>
      <c r="BC219" s="147"/>
      <c r="BD219" s="147"/>
      <c r="BE219" s="147"/>
      <c r="BF219" s="147"/>
      <c r="BG219" s="147"/>
      <c r="BH219" s="147"/>
    </row>
    <row r="220" spans="1:60" outlineLevel="1" x14ac:dyDescent="0.2">
      <c r="A220" s="154"/>
      <c r="B220" s="155"/>
      <c r="C220" s="253" t="s">
        <v>528</v>
      </c>
      <c r="D220" s="254"/>
      <c r="E220" s="254"/>
      <c r="F220" s="254"/>
      <c r="G220" s="254"/>
      <c r="H220" s="157"/>
      <c r="I220" s="157"/>
      <c r="J220" s="157"/>
      <c r="K220" s="157"/>
      <c r="L220" s="157"/>
      <c r="M220" s="157"/>
      <c r="N220" s="156"/>
      <c r="O220" s="156"/>
      <c r="P220" s="156"/>
      <c r="Q220" s="156"/>
      <c r="R220" s="157"/>
      <c r="S220" s="157"/>
      <c r="T220" s="157"/>
      <c r="U220" s="157"/>
      <c r="V220" s="157"/>
      <c r="W220" s="157"/>
      <c r="X220" s="157"/>
      <c r="Y220" s="147"/>
      <c r="Z220" s="147"/>
      <c r="AA220" s="147"/>
      <c r="AB220" s="147"/>
      <c r="AC220" s="147"/>
      <c r="AD220" s="147"/>
      <c r="AE220" s="147"/>
      <c r="AF220" s="147"/>
      <c r="AG220" s="147" t="s">
        <v>250</v>
      </c>
      <c r="AH220" s="147"/>
      <c r="AI220" s="147"/>
      <c r="AJ220" s="147"/>
      <c r="AK220" s="147"/>
      <c r="AL220" s="147"/>
      <c r="AM220" s="147"/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77" t="str">
        <f>C220</f>
        <v>nebo vybouraných hmot nošením nebo přehazováním k místu nakládky přístupnému normálním dopravním prostředkům do 10 m,</v>
      </c>
      <c r="BB220" s="147"/>
      <c r="BC220" s="147"/>
      <c r="BD220" s="147"/>
      <c r="BE220" s="147"/>
      <c r="BF220" s="147"/>
      <c r="BG220" s="147"/>
      <c r="BH220" s="147"/>
    </row>
    <row r="221" spans="1:60" ht="22.5" outlineLevel="1" x14ac:dyDescent="0.2">
      <c r="A221" s="154"/>
      <c r="B221" s="155"/>
      <c r="C221" s="244" t="s">
        <v>529</v>
      </c>
      <c r="D221" s="245"/>
      <c r="E221" s="245"/>
      <c r="F221" s="245"/>
      <c r="G221" s="245"/>
      <c r="H221" s="157"/>
      <c r="I221" s="157"/>
      <c r="J221" s="157"/>
      <c r="K221" s="157"/>
      <c r="L221" s="157"/>
      <c r="M221" s="157"/>
      <c r="N221" s="156"/>
      <c r="O221" s="156"/>
      <c r="P221" s="156"/>
      <c r="Q221" s="156"/>
      <c r="R221" s="157"/>
      <c r="S221" s="157"/>
      <c r="T221" s="157"/>
      <c r="U221" s="157"/>
      <c r="V221" s="157"/>
      <c r="W221" s="157"/>
      <c r="X221" s="157"/>
      <c r="Y221" s="147"/>
      <c r="Z221" s="147"/>
      <c r="AA221" s="147"/>
      <c r="AB221" s="147"/>
      <c r="AC221" s="147"/>
      <c r="AD221" s="147"/>
      <c r="AE221" s="147"/>
      <c r="AF221" s="147"/>
      <c r="AG221" s="147" t="s">
        <v>139</v>
      </c>
      <c r="AH221" s="147"/>
      <c r="AI221" s="147"/>
      <c r="AJ221" s="147"/>
      <c r="AK221" s="147"/>
      <c r="AL221" s="147"/>
      <c r="AM221" s="147"/>
      <c r="AN221" s="147"/>
      <c r="AO221" s="147"/>
      <c r="AP221" s="147"/>
      <c r="AQ221" s="147"/>
      <c r="AR221" s="147"/>
      <c r="AS221" s="147"/>
      <c r="AT221" s="147"/>
      <c r="AU221" s="147"/>
      <c r="AV221" s="147"/>
      <c r="AW221" s="147"/>
      <c r="AX221" s="147"/>
      <c r="AY221" s="147"/>
      <c r="AZ221" s="147"/>
      <c r="BA221" s="177" t="str">
        <f>C221</f>
        <v>S naložením suti nebo vybouraných hmot do dopravního prostředku a na jejich vyložením, popřípadě přeložením na normální dopravní prostředek.</v>
      </c>
      <c r="BB221" s="147"/>
      <c r="BC221" s="147"/>
      <c r="BD221" s="147"/>
      <c r="BE221" s="147"/>
      <c r="BF221" s="147"/>
      <c r="BG221" s="147"/>
      <c r="BH221" s="147"/>
    </row>
    <row r="222" spans="1:60" outlineLevel="1" x14ac:dyDescent="0.2">
      <c r="A222" s="154"/>
      <c r="B222" s="155"/>
      <c r="C222" s="181" t="s">
        <v>530</v>
      </c>
      <c r="D222" s="161"/>
      <c r="E222" s="162">
        <v>0.4</v>
      </c>
      <c r="F222" s="157"/>
      <c r="G222" s="157"/>
      <c r="H222" s="157"/>
      <c r="I222" s="157"/>
      <c r="J222" s="157"/>
      <c r="K222" s="157"/>
      <c r="L222" s="157"/>
      <c r="M222" s="157"/>
      <c r="N222" s="156"/>
      <c r="O222" s="156"/>
      <c r="P222" s="156"/>
      <c r="Q222" s="156"/>
      <c r="R222" s="157"/>
      <c r="S222" s="157"/>
      <c r="T222" s="157"/>
      <c r="U222" s="157"/>
      <c r="V222" s="157"/>
      <c r="W222" s="157"/>
      <c r="X222" s="157"/>
      <c r="Y222" s="147"/>
      <c r="Z222" s="147"/>
      <c r="AA222" s="147"/>
      <c r="AB222" s="147"/>
      <c r="AC222" s="147"/>
      <c r="AD222" s="147"/>
      <c r="AE222" s="147"/>
      <c r="AF222" s="147"/>
      <c r="AG222" s="147" t="s">
        <v>141</v>
      </c>
      <c r="AH222" s="147">
        <v>0</v>
      </c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  <c r="BG222" s="147"/>
      <c r="BH222" s="147"/>
    </row>
    <row r="223" spans="1:60" outlineLevel="1" x14ac:dyDescent="0.2">
      <c r="A223" s="154"/>
      <c r="B223" s="155"/>
      <c r="C223" s="181" t="s">
        <v>531</v>
      </c>
      <c r="D223" s="161"/>
      <c r="E223" s="162">
        <v>0.64439999999999997</v>
      </c>
      <c r="F223" s="157"/>
      <c r="G223" s="157"/>
      <c r="H223" s="157"/>
      <c r="I223" s="157"/>
      <c r="J223" s="157"/>
      <c r="K223" s="157"/>
      <c r="L223" s="157"/>
      <c r="M223" s="157"/>
      <c r="N223" s="156"/>
      <c r="O223" s="156"/>
      <c r="P223" s="156"/>
      <c r="Q223" s="156"/>
      <c r="R223" s="157"/>
      <c r="S223" s="157"/>
      <c r="T223" s="157"/>
      <c r="U223" s="157"/>
      <c r="V223" s="157"/>
      <c r="W223" s="157"/>
      <c r="X223" s="157"/>
      <c r="Y223" s="147"/>
      <c r="Z223" s="147"/>
      <c r="AA223" s="147"/>
      <c r="AB223" s="147"/>
      <c r="AC223" s="147"/>
      <c r="AD223" s="147"/>
      <c r="AE223" s="147"/>
      <c r="AF223" s="147"/>
      <c r="AG223" s="147" t="s">
        <v>141</v>
      </c>
      <c r="AH223" s="147">
        <v>0</v>
      </c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47"/>
      <c r="BB223" s="147"/>
      <c r="BC223" s="147"/>
      <c r="BD223" s="147"/>
      <c r="BE223" s="147"/>
      <c r="BF223" s="147"/>
      <c r="BG223" s="147"/>
      <c r="BH223" s="147"/>
    </row>
    <row r="224" spans="1:60" ht="22.5" outlineLevel="1" x14ac:dyDescent="0.2">
      <c r="A224" s="170">
        <v>44</v>
      </c>
      <c r="B224" s="171" t="s">
        <v>532</v>
      </c>
      <c r="C224" s="180" t="s">
        <v>533</v>
      </c>
      <c r="D224" s="172" t="s">
        <v>278</v>
      </c>
      <c r="E224" s="173">
        <v>3.1332</v>
      </c>
      <c r="F224" s="174"/>
      <c r="G224" s="175">
        <f>ROUND(E224*F224,2)</f>
        <v>0</v>
      </c>
      <c r="H224" s="174"/>
      <c r="I224" s="175">
        <f>ROUND(E224*H224,2)</f>
        <v>0</v>
      </c>
      <c r="J224" s="174"/>
      <c r="K224" s="175">
        <f>ROUND(E224*J224,2)</f>
        <v>0</v>
      </c>
      <c r="L224" s="175">
        <v>21</v>
      </c>
      <c r="M224" s="175">
        <f>G224*(1+L224/100)</f>
        <v>0</v>
      </c>
      <c r="N224" s="173">
        <v>0</v>
      </c>
      <c r="O224" s="173">
        <f>ROUND(E224*N224,2)</f>
        <v>0</v>
      </c>
      <c r="P224" s="173">
        <v>0</v>
      </c>
      <c r="Q224" s="173">
        <f>ROUND(E224*P224,2)</f>
        <v>0</v>
      </c>
      <c r="R224" s="175" t="s">
        <v>273</v>
      </c>
      <c r="S224" s="175" t="s">
        <v>135</v>
      </c>
      <c r="T224" s="176" t="s">
        <v>135</v>
      </c>
      <c r="U224" s="157">
        <v>0.36</v>
      </c>
      <c r="V224" s="157">
        <f>ROUND(E224*U224,2)</f>
        <v>1.1299999999999999</v>
      </c>
      <c r="W224" s="157"/>
      <c r="X224" s="157" t="s">
        <v>136</v>
      </c>
      <c r="Y224" s="147"/>
      <c r="Z224" s="147"/>
      <c r="AA224" s="147"/>
      <c r="AB224" s="147"/>
      <c r="AC224" s="147"/>
      <c r="AD224" s="147"/>
      <c r="AE224" s="147"/>
      <c r="AF224" s="147"/>
      <c r="AG224" s="147" t="s">
        <v>137</v>
      </c>
      <c r="AH224" s="147"/>
      <c r="AI224" s="147"/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147"/>
      <c r="BG224" s="147"/>
      <c r="BH224" s="147"/>
    </row>
    <row r="225" spans="1:60" outlineLevel="1" x14ac:dyDescent="0.2">
      <c r="A225" s="154"/>
      <c r="B225" s="155"/>
      <c r="C225" s="253" t="s">
        <v>528</v>
      </c>
      <c r="D225" s="254"/>
      <c r="E225" s="254"/>
      <c r="F225" s="254"/>
      <c r="G225" s="254"/>
      <c r="H225" s="157"/>
      <c r="I225" s="157"/>
      <c r="J225" s="157"/>
      <c r="K225" s="157"/>
      <c r="L225" s="157"/>
      <c r="M225" s="157"/>
      <c r="N225" s="156"/>
      <c r="O225" s="156"/>
      <c r="P225" s="156"/>
      <c r="Q225" s="156"/>
      <c r="R225" s="157"/>
      <c r="S225" s="157"/>
      <c r="T225" s="157"/>
      <c r="U225" s="157"/>
      <c r="V225" s="157"/>
      <c r="W225" s="157"/>
      <c r="X225" s="157"/>
      <c r="Y225" s="147"/>
      <c r="Z225" s="147"/>
      <c r="AA225" s="147"/>
      <c r="AB225" s="147"/>
      <c r="AC225" s="147"/>
      <c r="AD225" s="147"/>
      <c r="AE225" s="147"/>
      <c r="AF225" s="147"/>
      <c r="AG225" s="147" t="s">
        <v>250</v>
      </c>
      <c r="AH225" s="147"/>
      <c r="AI225" s="147"/>
      <c r="AJ225" s="147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77" t="str">
        <f>C225</f>
        <v>nebo vybouraných hmot nošením nebo přehazováním k místu nakládky přístupnému normálním dopravním prostředkům do 10 m,</v>
      </c>
      <c r="BB225" s="147"/>
      <c r="BC225" s="147"/>
      <c r="BD225" s="147"/>
      <c r="BE225" s="147"/>
      <c r="BF225" s="147"/>
      <c r="BG225" s="147"/>
      <c r="BH225" s="147"/>
    </row>
    <row r="226" spans="1:60" outlineLevel="1" x14ac:dyDescent="0.2">
      <c r="A226" s="154"/>
      <c r="B226" s="155"/>
      <c r="C226" s="181" t="s">
        <v>534</v>
      </c>
      <c r="D226" s="161"/>
      <c r="E226" s="162">
        <v>3.1332</v>
      </c>
      <c r="F226" s="157"/>
      <c r="G226" s="157"/>
      <c r="H226" s="157"/>
      <c r="I226" s="157"/>
      <c r="J226" s="157"/>
      <c r="K226" s="157"/>
      <c r="L226" s="157"/>
      <c r="M226" s="157"/>
      <c r="N226" s="156"/>
      <c r="O226" s="156"/>
      <c r="P226" s="156"/>
      <c r="Q226" s="156"/>
      <c r="R226" s="157"/>
      <c r="S226" s="157"/>
      <c r="T226" s="157"/>
      <c r="U226" s="157"/>
      <c r="V226" s="157"/>
      <c r="W226" s="157"/>
      <c r="X226" s="157"/>
      <c r="Y226" s="147"/>
      <c r="Z226" s="147"/>
      <c r="AA226" s="147"/>
      <c r="AB226" s="147"/>
      <c r="AC226" s="147"/>
      <c r="AD226" s="147"/>
      <c r="AE226" s="147"/>
      <c r="AF226" s="147"/>
      <c r="AG226" s="147" t="s">
        <v>141</v>
      </c>
      <c r="AH226" s="147">
        <v>0</v>
      </c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  <c r="BG226" s="147"/>
      <c r="BH226" s="147"/>
    </row>
    <row r="227" spans="1:60" x14ac:dyDescent="0.2">
      <c r="A227" s="164" t="s">
        <v>129</v>
      </c>
      <c r="B227" s="165" t="s">
        <v>101</v>
      </c>
      <c r="C227" s="179" t="s">
        <v>27</v>
      </c>
      <c r="D227" s="166"/>
      <c r="E227" s="167"/>
      <c r="F227" s="168"/>
      <c r="G227" s="168">
        <f>SUMIF(AG228:AG240,"&lt;&gt;NOR",G228:G240)</f>
        <v>0</v>
      </c>
      <c r="H227" s="168"/>
      <c r="I227" s="168">
        <f>SUM(I228:I240)</f>
        <v>0</v>
      </c>
      <c r="J227" s="168"/>
      <c r="K227" s="168">
        <f>SUM(K228:K240)</f>
        <v>0</v>
      </c>
      <c r="L227" s="168"/>
      <c r="M227" s="168">
        <f>SUM(M228:M240)</f>
        <v>0</v>
      </c>
      <c r="N227" s="167"/>
      <c r="O227" s="167">
        <f>SUM(O228:O240)</f>
        <v>0.08</v>
      </c>
      <c r="P227" s="167"/>
      <c r="Q227" s="167">
        <f>SUM(Q228:Q240)</f>
        <v>0</v>
      </c>
      <c r="R227" s="168"/>
      <c r="S227" s="168"/>
      <c r="T227" s="169"/>
      <c r="U227" s="163"/>
      <c r="V227" s="163">
        <f>SUM(V228:V240)</f>
        <v>479.43</v>
      </c>
      <c r="W227" s="163"/>
      <c r="X227" s="163"/>
      <c r="AG227" t="s">
        <v>130</v>
      </c>
    </row>
    <row r="228" spans="1:60" outlineLevel="1" x14ac:dyDescent="0.2">
      <c r="A228" s="170">
        <v>45</v>
      </c>
      <c r="B228" s="171" t="s">
        <v>535</v>
      </c>
      <c r="C228" s="180" t="s">
        <v>536</v>
      </c>
      <c r="D228" s="172" t="s">
        <v>253</v>
      </c>
      <c r="E228" s="173">
        <v>1</v>
      </c>
      <c r="F228" s="174"/>
      <c r="G228" s="175">
        <f>ROUND(E228*F228,2)</f>
        <v>0</v>
      </c>
      <c r="H228" s="174"/>
      <c r="I228" s="175">
        <f>ROUND(E228*H228,2)</f>
        <v>0</v>
      </c>
      <c r="J228" s="174"/>
      <c r="K228" s="175">
        <f>ROUND(E228*J228,2)</f>
        <v>0</v>
      </c>
      <c r="L228" s="175">
        <v>21</v>
      </c>
      <c r="M228" s="175">
        <f>G228*(1+L228/100)</f>
        <v>0</v>
      </c>
      <c r="N228" s="173">
        <v>2.7399999999999998E-3</v>
      </c>
      <c r="O228" s="173">
        <f>ROUND(E228*N228,2)</f>
        <v>0</v>
      </c>
      <c r="P228" s="173">
        <v>0</v>
      </c>
      <c r="Q228" s="173">
        <f>ROUND(E228*P228,2)</f>
        <v>0</v>
      </c>
      <c r="R228" s="175" t="s">
        <v>273</v>
      </c>
      <c r="S228" s="175" t="s">
        <v>135</v>
      </c>
      <c r="T228" s="176" t="s">
        <v>135</v>
      </c>
      <c r="U228" s="157">
        <v>11.43</v>
      </c>
      <c r="V228" s="157">
        <f>ROUND(E228*U228,2)</f>
        <v>11.43</v>
      </c>
      <c r="W228" s="157"/>
      <c r="X228" s="157" t="s">
        <v>136</v>
      </c>
      <c r="Y228" s="147"/>
      <c r="Z228" s="147"/>
      <c r="AA228" s="147"/>
      <c r="AB228" s="147"/>
      <c r="AC228" s="147"/>
      <c r="AD228" s="147"/>
      <c r="AE228" s="147"/>
      <c r="AF228" s="147"/>
      <c r="AG228" s="147" t="s">
        <v>137</v>
      </c>
      <c r="AH228" s="147"/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  <c r="BG228" s="147"/>
      <c r="BH228" s="147"/>
    </row>
    <row r="229" spans="1:60" outlineLevel="1" x14ac:dyDescent="0.2">
      <c r="A229" s="154"/>
      <c r="B229" s="155"/>
      <c r="C229" s="242" t="s">
        <v>537</v>
      </c>
      <c r="D229" s="243"/>
      <c r="E229" s="243"/>
      <c r="F229" s="243"/>
      <c r="G229" s="243"/>
      <c r="H229" s="157"/>
      <c r="I229" s="157"/>
      <c r="J229" s="157"/>
      <c r="K229" s="157"/>
      <c r="L229" s="157"/>
      <c r="M229" s="157"/>
      <c r="N229" s="156"/>
      <c r="O229" s="156"/>
      <c r="P229" s="156"/>
      <c r="Q229" s="156"/>
      <c r="R229" s="157"/>
      <c r="S229" s="157"/>
      <c r="T229" s="157"/>
      <c r="U229" s="157"/>
      <c r="V229" s="157"/>
      <c r="W229" s="157"/>
      <c r="X229" s="157"/>
      <c r="Y229" s="147"/>
      <c r="Z229" s="147"/>
      <c r="AA229" s="147"/>
      <c r="AB229" s="147"/>
      <c r="AC229" s="147"/>
      <c r="AD229" s="147"/>
      <c r="AE229" s="147"/>
      <c r="AF229" s="147"/>
      <c r="AG229" s="147" t="s">
        <v>139</v>
      </c>
      <c r="AH229" s="147"/>
      <c r="AI229" s="147"/>
      <c r="AJ229" s="147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77" t="str">
        <f>C229</f>
        <v>Materiál pro pomocné konstrukce za účelem omezení šíření prašnosti v interiéru ( střešní latě, hranoly )</v>
      </c>
      <c r="BB229" s="147"/>
      <c r="BC229" s="147"/>
      <c r="BD229" s="147"/>
      <c r="BE229" s="147"/>
      <c r="BF229" s="147"/>
      <c r="BG229" s="147"/>
      <c r="BH229" s="147"/>
    </row>
    <row r="230" spans="1:60" outlineLevel="1" x14ac:dyDescent="0.2">
      <c r="A230" s="170">
        <v>46</v>
      </c>
      <c r="B230" s="171" t="s">
        <v>538</v>
      </c>
      <c r="C230" s="180" t="s">
        <v>539</v>
      </c>
      <c r="D230" s="172" t="s">
        <v>171</v>
      </c>
      <c r="E230" s="173">
        <v>408</v>
      </c>
      <c r="F230" s="174"/>
      <c r="G230" s="175">
        <f>ROUND(E230*F230,2)</f>
        <v>0</v>
      </c>
      <c r="H230" s="174"/>
      <c r="I230" s="175">
        <f>ROUND(E230*H230,2)</f>
        <v>0</v>
      </c>
      <c r="J230" s="174"/>
      <c r="K230" s="175">
        <f>ROUND(E230*J230,2)</f>
        <v>0</v>
      </c>
      <c r="L230" s="175">
        <v>21</v>
      </c>
      <c r="M230" s="175">
        <f>G230*(1+L230/100)</f>
        <v>0</v>
      </c>
      <c r="N230" s="173">
        <v>0</v>
      </c>
      <c r="O230" s="173">
        <f>ROUND(E230*N230,2)</f>
        <v>0</v>
      </c>
      <c r="P230" s="173">
        <v>0</v>
      </c>
      <c r="Q230" s="173">
        <f>ROUND(E230*P230,2)</f>
        <v>0</v>
      </c>
      <c r="R230" s="175"/>
      <c r="S230" s="175" t="s">
        <v>135</v>
      </c>
      <c r="T230" s="176" t="s">
        <v>135</v>
      </c>
      <c r="U230" s="157">
        <v>1</v>
      </c>
      <c r="V230" s="157">
        <f>ROUND(E230*U230,2)</f>
        <v>408</v>
      </c>
      <c r="W230" s="157"/>
      <c r="X230" s="157" t="s">
        <v>136</v>
      </c>
      <c r="Y230" s="147"/>
      <c r="Z230" s="147"/>
      <c r="AA230" s="147"/>
      <c r="AB230" s="147"/>
      <c r="AC230" s="147"/>
      <c r="AD230" s="147"/>
      <c r="AE230" s="147"/>
      <c r="AF230" s="147"/>
      <c r="AG230" s="147" t="s">
        <v>137</v>
      </c>
      <c r="AH230" s="147"/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  <c r="BG230" s="147"/>
      <c r="BH230" s="147"/>
    </row>
    <row r="231" spans="1:60" outlineLevel="1" x14ac:dyDescent="0.2">
      <c r="A231" s="154"/>
      <c r="B231" s="155"/>
      <c r="C231" s="242" t="s">
        <v>540</v>
      </c>
      <c r="D231" s="243"/>
      <c r="E231" s="243"/>
      <c r="F231" s="243"/>
      <c r="G231" s="243"/>
      <c r="H231" s="157"/>
      <c r="I231" s="157"/>
      <c r="J231" s="157"/>
      <c r="K231" s="157"/>
      <c r="L231" s="157"/>
      <c r="M231" s="157"/>
      <c r="N231" s="156"/>
      <c r="O231" s="156"/>
      <c r="P231" s="156"/>
      <c r="Q231" s="156"/>
      <c r="R231" s="157"/>
      <c r="S231" s="157"/>
      <c r="T231" s="157"/>
      <c r="U231" s="157"/>
      <c r="V231" s="157"/>
      <c r="W231" s="157"/>
      <c r="X231" s="157"/>
      <c r="Y231" s="147"/>
      <c r="Z231" s="147"/>
      <c r="AA231" s="147"/>
      <c r="AB231" s="147"/>
      <c r="AC231" s="147"/>
      <c r="AD231" s="147"/>
      <c r="AE231" s="147"/>
      <c r="AF231" s="147"/>
      <c r="AG231" s="147" t="s">
        <v>139</v>
      </c>
      <c r="AH231" s="147"/>
      <c r="AI231" s="147"/>
      <c r="AJ231" s="147"/>
      <c r="AK231" s="147"/>
      <c r="AL231" s="147"/>
      <c r="AM231" s="147"/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7"/>
      <c r="BB231" s="147"/>
      <c r="BC231" s="147"/>
      <c r="BD231" s="147"/>
      <c r="BE231" s="147"/>
      <c r="BF231" s="147"/>
      <c r="BG231" s="147"/>
      <c r="BH231" s="147"/>
    </row>
    <row r="232" spans="1:60" outlineLevel="1" x14ac:dyDescent="0.2">
      <c r="A232" s="154"/>
      <c r="B232" s="155"/>
      <c r="C232" s="181" t="s">
        <v>541</v>
      </c>
      <c r="D232" s="161"/>
      <c r="E232" s="162">
        <v>360</v>
      </c>
      <c r="F232" s="157"/>
      <c r="G232" s="157"/>
      <c r="H232" s="157"/>
      <c r="I232" s="157"/>
      <c r="J232" s="157"/>
      <c r="K232" s="157"/>
      <c r="L232" s="157"/>
      <c r="M232" s="157"/>
      <c r="N232" s="156"/>
      <c r="O232" s="156"/>
      <c r="P232" s="156"/>
      <c r="Q232" s="156"/>
      <c r="R232" s="157"/>
      <c r="S232" s="157"/>
      <c r="T232" s="157"/>
      <c r="U232" s="157"/>
      <c r="V232" s="157"/>
      <c r="W232" s="157"/>
      <c r="X232" s="157"/>
      <c r="Y232" s="147"/>
      <c r="Z232" s="147"/>
      <c r="AA232" s="147"/>
      <c r="AB232" s="147"/>
      <c r="AC232" s="147"/>
      <c r="AD232" s="147"/>
      <c r="AE232" s="147"/>
      <c r="AF232" s="147"/>
      <c r="AG232" s="147" t="s">
        <v>141</v>
      </c>
      <c r="AH232" s="147">
        <v>0</v>
      </c>
      <c r="AI232" s="147"/>
      <c r="AJ232" s="147"/>
      <c r="AK232" s="147"/>
      <c r="AL232" s="147"/>
      <c r="AM232" s="147"/>
      <c r="AN232" s="147"/>
      <c r="AO232" s="147"/>
      <c r="AP232" s="147"/>
      <c r="AQ232" s="147"/>
      <c r="AR232" s="147"/>
      <c r="AS232" s="147"/>
      <c r="AT232" s="147"/>
      <c r="AU232" s="147"/>
      <c r="AV232" s="147"/>
      <c r="AW232" s="147"/>
      <c r="AX232" s="147"/>
      <c r="AY232" s="147"/>
      <c r="AZ232" s="147"/>
      <c r="BA232" s="147"/>
      <c r="BB232" s="147"/>
      <c r="BC232" s="147"/>
      <c r="BD232" s="147"/>
      <c r="BE232" s="147"/>
      <c r="BF232" s="147"/>
      <c r="BG232" s="147"/>
      <c r="BH232" s="147"/>
    </row>
    <row r="233" spans="1:60" outlineLevel="1" x14ac:dyDescent="0.2">
      <c r="A233" s="154"/>
      <c r="B233" s="155"/>
      <c r="C233" s="181" t="s">
        <v>542</v>
      </c>
      <c r="D233" s="161"/>
      <c r="E233" s="162">
        <v>48</v>
      </c>
      <c r="F233" s="157"/>
      <c r="G233" s="157"/>
      <c r="H233" s="157"/>
      <c r="I233" s="157"/>
      <c r="J233" s="157"/>
      <c r="K233" s="157"/>
      <c r="L233" s="157"/>
      <c r="M233" s="157"/>
      <c r="N233" s="156"/>
      <c r="O233" s="156"/>
      <c r="P233" s="156"/>
      <c r="Q233" s="156"/>
      <c r="R233" s="157"/>
      <c r="S233" s="157"/>
      <c r="T233" s="157"/>
      <c r="U233" s="157"/>
      <c r="V233" s="157"/>
      <c r="W233" s="157"/>
      <c r="X233" s="157"/>
      <c r="Y233" s="147"/>
      <c r="Z233" s="147"/>
      <c r="AA233" s="147"/>
      <c r="AB233" s="147"/>
      <c r="AC233" s="147"/>
      <c r="AD233" s="147"/>
      <c r="AE233" s="147"/>
      <c r="AF233" s="147"/>
      <c r="AG233" s="147" t="s">
        <v>141</v>
      </c>
      <c r="AH233" s="147">
        <v>0</v>
      </c>
      <c r="AI233" s="147"/>
      <c r="AJ233" s="147"/>
      <c r="AK233" s="147"/>
      <c r="AL233" s="147"/>
      <c r="AM233" s="147"/>
      <c r="AN233" s="147"/>
      <c r="AO233" s="147"/>
      <c r="AP233" s="147"/>
      <c r="AQ233" s="147"/>
      <c r="AR233" s="147"/>
      <c r="AS233" s="147"/>
      <c r="AT233" s="147"/>
      <c r="AU233" s="147"/>
      <c r="AV233" s="147"/>
      <c r="AW233" s="147"/>
      <c r="AX233" s="147"/>
      <c r="AY233" s="147"/>
      <c r="AZ233" s="147"/>
      <c r="BA233" s="147"/>
      <c r="BB233" s="147"/>
      <c r="BC233" s="147"/>
      <c r="BD233" s="147"/>
      <c r="BE233" s="147"/>
      <c r="BF233" s="147"/>
      <c r="BG233" s="147"/>
      <c r="BH233" s="147"/>
    </row>
    <row r="234" spans="1:60" ht="22.5" outlineLevel="1" x14ac:dyDescent="0.2">
      <c r="A234" s="170">
        <v>47</v>
      </c>
      <c r="B234" s="171" t="s">
        <v>543</v>
      </c>
      <c r="C234" s="180" t="s">
        <v>544</v>
      </c>
      <c r="D234" s="172" t="s">
        <v>171</v>
      </c>
      <c r="E234" s="173">
        <v>60</v>
      </c>
      <c r="F234" s="174"/>
      <c r="G234" s="175">
        <f>ROUND(E234*F234,2)</f>
        <v>0</v>
      </c>
      <c r="H234" s="174"/>
      <c r="I234" s="175">
        <f>ROUND(E234*H234,2)</f>
        <v>0</v>
      </c>
      <c r="J234" s="174"/>
      <c r="K234" s="175">
        <f>ROUND(E234*J234,2)</f>
        <v>0</v>
      </c>
      <c r="L234" s="175">
        <v>21</v>
      </c>
      <c r="M234" s="175">
        <f>G234*(1+L234/100)</f>
        <v>0</v>
      </c>
      <c r="N234" s="173">
        <v>0</v>
      </c>
      <c r="O234" s="173">
        <f>ROUND(E234*N234,2)</f>
        <v>0</v>
      </c>
      <c r="P234" s="173">
        <v>0</v>
      </c>
      <c r="Q234" s="173">
        <f>ROUND(E234*P234,2)</f>
        <v>0</v>
      </c>
      <c r="R234" s="175"/>
      <c r="S234" s="175" t="s">
        <v>160</v>
      </c>
      <c r="T234" s="176" t="s">
        <v>161</v>
      </c>
      <c r="U234" s="157">
        <v>1</v>
      </c>
      <c r="V234" s="157">
        <f>ROUND(E234*U234,2)</f>
        <v>60</v>
      </c>
      <c r="W234" s="157"/>
      <c r="X234" s="157" t="s">
        <v>136</v>
      </c>
      <c r="Y234" s="147"/>
      <c r="Z234" s="147"/>
      <c r="AA234" s="147"/>
      <c r="AB234" s="147"/>
      <c r="AC234" s="147"/>
      <c r="AD234" s="147"/>
      <c r="AE234" s="147"/>
      <c r="AF234" s="147"/>
      <c r="AG234" s="147" t="s">
        <v>137</v>
      </c>
      <c r="AH234" s="147"/>
      <c r="AI234" s="147"/>
      <c r="AJ234" s="147"/>
      <c r="AK234" s="147"/>
      <c r="AL234" s="147"/>
      <c r="AM234" s="147"/>
      <c r="AN234" s="147"/>
      <c r="AO234" s="147"/>
      <c r="AP234" s="147"/>
      <c r="AQ234" s="147"/>
      <c r="AR234" s="147"/>
      <c r="AS234" s="147"/>
      <c r="AT234" s="147"/>
      <c r="AU234" s="147"/>
      <c r="AV234" s="147"/>
      <c r="AW234" s="147"/>
      <c r="AX234" s="147"/>
      <c r="AY234" s="147"/>
      <c r="AZ234" s="147"/>
      <c r="BA234" s="147"/>
      <c r="BB234" s="147"/>
      <c r="BC234" s="147"/>
      <c r="BD234" s="147"/>
      <c r="BE234" s="147"/>
      <c r="BF234" s="147"/>
      <c r="BG234" s="147"/>
      <c r="BH234" s="147"/>
    </row>
    <row r="235" spans="1:60" outlineLevel="1" x14ac:dyDescent="0.2">
      <c r="A235" s="154"/>
      <c r="B235" s="155"/>
      <c r="C235" s="242" t="s">
        <v>540</v>
      </c>
      <c r="D235" s="243"/>
      <c r="E235" s="243"/>
      <c r="F235" s="243"/>
      <c r="G235" s="243"/>
      <c r="H235" s="157"/>
      <c r="I235" s="157"/>
      <c r="J235" s="157"/>
      <c r="K235" s="157"/>
      <c r="L235" s="157"/>
      <c r="M235" s="157"/>
      <c r="N235" s="156"/>
      <c r="O235" s="156"/>
      <c r="P235" s="156"/>
      <c r="Q235" s="156"/>
      <c r="R235" s="157"/>
      <c r="S235" s="157"/>
      <c r="T235" s="157"/>
      <c r="U235" s="157"/>
      <c r="V235" s="157"/>
      <c r="W235" s="157"/>
      <c r="X235" s="157"/>
      <c r="Y235" s="147"/>
      <c r="Z235" s="147"/>
      <c r="AA235" s="147"/>
      <c r="AB235" s="147"/>
      <c r="AC235" s="147"/>
      <c r="AD235" s="147"/>
      <c r="AE235" s="147"/>
      <c r="AF235" s="147"/>
      <c r="AG235" s="147" t="s">
        <v>139</v>
      </c>
      <c r="AH235" s="147"/>
      <c r="AI235" s="147"/>
      <c r="AJ235" s="147"/>
      <c r="AK235" s="147"/>
      <c r="AL235" s="147"/>
      <c r="AM235" s="147"/>
      <c r="AN235" s="147"/>
      <c r="AO235" s="147"/>
      <c r="AP235" s="147"/>
      <c r="AQ235" s="147"/>
      <c r="AR235" s="147"/>
      <c r="AS235" s="147"/>
      <c r="AT235" s="147"/>
      <c r="AU235" s="147"/>
      <c r="AV235" s="147"/>
      <c r="AW235" s="147"/>
      <c r="AX235" s="147"/>
      <c r="AY235" s="147"/>
      <c r="AZ235" s="147"/>
      <c r="BA235" s="147"/>
      <c r="BB235" s="147"/>
      <c r="BC235" s="147"/>
      <c r="BD235" s="147"/>
      <c r="BE235" s="147"/>
      <c r="BF235" s="147"/>
      <c r="BG235" s="147"/>
      <c r="BH235" s="147"/>
    </row>
    <row r="236" spans="1:60" outlineLevel="1" x14ac:dyDescent="0.2">
      <c r="A236" s="170">
        <v>48</v>
      </c>
      <c r="B236" s="171" t="s">
        <v>545</v>
      </c>
      <c r="C236" s="180" t="s">
        <v>546</v>
      </c>
      <c r="D236" s="172" t="s">
        <v>133</v>
      </c>
      <c r="E236" s="173">
        <v>300</v>
      </c>
      <c r="F236" s="174"/>
      <c r="G236" s="175">
        <f>ROUND(E236*F236,2)</f>
        <v>0</v>
      </c>
      <c r="H236" s="174"/>
      <c r="I236" s="175">
        <f>ROUND(E236*H236,2)</f>
        <v>0</v>
      </c>
      <c r="J236" s="174"/>
      <c r="K236" s="175">
        <f>ROUND(E236*J236,2)</f>
        <v>0</v>
      </c>
      <c r="L236" s="175">
        <v>21</v>
      </c>
      <c r="M236" s="175">
        <f>G236*(1+L236/100)</f>
        <v>0</v>
      </c>
      <c r="N236" s="173">
        <v>1.0000000000000001E-5</v>
      </c>
      <c r="O236" s="173">
        <f>ROUND(E236*N236,2)</f>
        <v>0</v>
      </c>
      <c r="P236" s="173">
        <v>0</v>
      </c>
      <c r="Q236" s="173">
        <f>ROUND(E236*P236,2)</f>
        <v>0</v>
      </c>
      <c r="R236" s="175" t="s">
        <v>279</v>
      </c>
      <c r="S236" s="175" t="s">
        <v>135</v>
      </c>
      <c r="T236" s="176" t="s">
        <v>135</v>
      </c>
      <c r="U236" s="157">
        <v>0</v>
      </c>
      <c r="V236" s="157">
        <f>ROUND(E236*U236,2)</f>
        <v>0</v>
      </c>
      <c r="W236" s="157"/>
      <c r="X236" s="157" t="s">
        <v>280</v>
      </c>
      <c r="Y236" s="147"/>
      <c r="Z236" s="147"/>
      <c r="AA236" s="147"/>
      <c r="AB236" s="147"/>
      <c r="AC236" s="147"/>
      <c r="AD236" s="147"/>
      <c r="AE236" s="147"/>
      <c r="AF236" s="147"/>
      <c r="AG236" s="147" t="s">
        <v>281</v>
      </c>
      <c r="AH236" s="147"/>
      <c r="AI236" s="147"/>
      <c r="AJ236" s="147"/>
      <c r="AK236" s="147"/>
      <c r="AL236" s="147"/>
      <c r="AM236" s="147"/>
      <c r="AN236" s="147"/>
      <c r="AO236" s="147"/>
      <c r="AP236" s="147"/>
      <c r="AQ236" s="147"/>
      <c r="AR236" s="147"/>
      <c r="AS236" s="147"/>
      <c r="AT236" s="147"/>
      <c r="AU236" s="147"/>
      <c r="AV236" s="147"/>
      <c r="AW236" s="147"/>
      <c r="AX236" s="147"/>
      <c r="AY236" s="147"/>
      <c r="AZ236" s="147"/>
      <c r="BA236" s="147"/>
      <c r="BB236" s="147"/>
      <c r="BC236" s="147"/>
      <c r="BD236" s="147"/>
      <c r="BE236" s="147"/>
      <c r="BF236" s="147"/>
      <c r="BG236" s="147"/>
      <c r="BH236" s="147"/>
    </row>
    <row r="237" spans="1:60" outlineLevel="1" x14ac:dyDescent="0.2">
      <c r="A237" s="170">
        <v>49</v>
      </c>
      <c r="B237" s="171" t="s">
        <v>547</v>
      </c>
      <c r="C237" s="180" t="s">
        <v>548</v>
      </c>
      <c r="D237" s="172" t="s">
        <v>388</v>
      </c>
      <c r="E237" s="173">
        <v>15</v>
      </c>
      <c r="F237" s="174"/>
      <c r="G237" s="175">
        <f>ROUND(E237*F237,2)</f>
        <v>0</v>
      </c>
      <c r="H237" s="174"/>
      <c r="I237" s="175">
        <f>ROUND(E237*H237,2)</f>
        <v>0</v>
      </c>
      <c r="J237" s="174"/>
      <c r="K237" s="175">
        <f>ROUND(E237*J237,2)</f>
        <v>0</v>
      </c>
      <c r="L237" s="175">
        <v>21</v>
      </c>
      <c r="M237" s="175">
        <f>G237*(1+L237/100)</f>
        <v>0</v>
      </c>
      <c r="N237" s="173">
        <v>8.0000000000000007E-5</v>
      </c>
      <c r="O237" s="173">
        <f>ROUND(E237*N237,2)</f>
        <v>0</v>
      </c>
      <c r="P237" s="173">
        <v>0</v>
      </c>
      <c r="Q237" s="173">
        <f>ROUND(E237*P237,2)</f>
        <v>0</v>
      </c>
      <c r="R237" s="175" t="s">
        <v>279</v>
      </c>
      <c r="S237" s="175" t="s">
        <v>135</v>
      </c>
      <c r="T237" s="176" t="s">
        <v>135</v>
      </c>
      <c r="U237" s="157">
        <v>0</v>
      </c>
      <c r="V237" s="157">
        <f>ROUND(E237*U237,2)</f>
        <v>0</v>
      </c>
      <c r="W237" s="157"/>
      <c r="X237" s="157" t="s">
        <v>280</v>
      </c>
      <c r="Y237" s="147"/>
      <c r="Z237" s="147"/>
      <c r="AA237" s="147"/>
      <c r="AB237" s="147"/>
      <c r="AC237" s="147"/>
      <c r="AD237" s="147"/>
      <c r="AE237" s="147"/>
      <c r="AF237" s="147"/>
      <c r="AG237" s="147" t="s">
        <v>281</v>
      </c>
      <c r="AH237" s="147"/>
      <c r="AI237" s="147"/>
      <c r="AJ237" s="147"/>
      <c r="AK237" s="147"/>
      <c r="AL237" s="147"/>
      <c r="AM237" s="147"/>
      <c r="AN237" s="147"/>
      <c r="AO237" s="147"/>
      <c r="AP237" s="147"/>
      <c r="AQ237" s="147"/>
      <c r="AR237" s="147"/>
      <c r="AS237" s="147"/>
      <c r="AT237" s="147"/>
      <c r="AU237" s="147"/>
      <c r="AV237" s="147"/>
      <c r="AW237" s="147"/>
      <c r="AX237" s="147"/>
      <c r="AY237" s="147"/>
      <c r="AZ237" s="147"/>
      <c r="BA237" s="147"/>
      <c r="BB237" s="147"/>
      <c r="BC237" s="147"/>
      <c r="BD237" s="147"/>
      <c r="BE237" s="147"/>
      <c r="BF237" s="147"/>
      <c r="BG237" s="147"/>
      <c r="BH237" s="147"/>
    </row>
    <row r="238" spans="1:60" outlineLevel="1" x14ac:dyDescent="0.2">
      <c r="A238" s="170">
        <v>50</v>
      </c>
      <c r="B238" s="171" t="s">
        <v>549</v>
      </c>
      <c r="C238" s="180" t="s">
        <v>550</v>
      </c>
      <c r="D238" s="172" t="s">
        <v>248</v>
      </c>
      <c r="E238" s="173">
        <v>100</v>
      </c>
      <c r="F238" s="174"/>
      <c r="G238" s="175">
        <f>ROUND(E238*F238,2)</f>
        <v>0</v>
      </c>
      <c r="H238" s="174"/>
      <c r="I238" s="175">
        <f>ROUND(E238*H238,2)</f>
        <v>0</v>
      </c>
      <c r="J238" s="174"/>
      <c r="K238" s="175">
        <f>ROUND(E238*J238,2)</f>
        <v>0</v>
      </c>
      <c r="L238" s="175">
        <v>21</v>
      </c>
      <c r="M238" s="175">
        <f>G238*(1+L238/100)</f>
        <v>0</v>
      </c>
      <c r="N238" s="173">
        <v>8.3000000000000001E-4</v>
      </c>
      <c r="O238" s="173">
        <f>ROUND(E238*N238,2)</f>
        <v>0.08</v>
      </c>
      <c r="P238" s="173">
        <v>0</v>
      </c>
      <c r="Q238" s="173">
        <f>ROUND(E238*P238,2)</f>
        <v>0</v>
      </c>
      <c r="R238" s="175" t="s">
        <v>279</v>
      </c>
      <c r="S238" s="175" t="s">
        <v>135</v>
      </c>
      <c r="T238" s="176" t="s">
        <v>135</v>
      </c>
      <c r="U238" s="157">
        <v>0</v>
      </c>
      <c r="V238" s="157">
        <f>ROUND(E238*U238,2)</f>
        <v>0</v>
      </c>
      <c r="W238" s="157"/>
      <c r="X238" s="157" t="s">
        <v>280</v>
      </c>
      <c r="Y238" s="147"/>
      <c r="Z238" s="147"/>
      <c r="AA238" s="147"/>
      <c r="AB238" s="147"/>
      <c r="AC238" s="147"/>
      <c r="AD238" s="147"/>
      <c r="AE238" s="147"/>
      <c r="AF238" s="147"/>
      <c r="AG238" s="147" t="s">
        <v>281</v>
      </c>
      <c r="AH238" s="147"/>
      <c r="AI238" s="147"/>
      <c r="AJ238" s="147"/>
      <c r="AK238" s="147"/>
      <c r="AL238" s="147"/>
      <c r="AM238" s="147"/>
      <c r="AN238" s="147"/>
      <c r="AO238" s="147"/>
      <c r="AP238" s="147"/>
      <c r="AQ238" s="147"/>
      <c r="AR238" s="147"/>
      <c r="AS238" s="147"/>
      <c r="AT238" s="147"/>
      <c r="AU238" s="147"/>
      <c r="AV238" s="147"/>
      <c r="AW238" s="147"/>
      <c r="AX238" s="147"/>
      <c r="AY238" s="147"/>
      <c r="AZ238" s="147"/>
      <c r="BA238" s="147"/>
      <c r="BB238" s="147"/>
      <c r="BC238" s="147"/>
      <c r="BD238" s="147"/>
      <c r="BE238" s="147"/>
      <c r="BF238" s="147"/>
      <c r="BG238" s="147"/>
      <c r="BH238" s="147"/>
    </row>
    <row r="239" spans="1:60" outlineLevel="1" x14ac:dyDescent="0.2">
      <c r="A239" s="170">
        <v>51</v>
      </c>
      <c r="B239" s="171" t="s">
        <v>551</v>
      </c>
      <c r="C239" s="180" t="s">
        <v>552</v>
      </c>
      <c r="D239" s="172" t="s">
        <v>229</v>
      </c>
      <c r="E239" s="173">
        <v>15</v>
      </c>
      <c r="F239" s="174"/>
      <c r="G239" s="175">
        <f>ROUND(E239*F239,2)</f>
        <v>0</v>
      </c>
      <c r="H239" s="174"/>
      <c r="I239" s="175">
        <f>ROUND(E239*H239,2)</f>
        <v>0</v>
      </c>
      <c r="J239" s="174"/>
      <c r="K239" s="175">
        <f>ROUND(E239*J239,2)</f>
        <v>0</v>
      </c>
      <c r="L239" s="175">
        <v>21</v>
      </c>
      <c r="M239" s="175">
        <f>G239*(1+L239/100)</f>
        <v>0</v>
      </c>
      <c r="N239" s="173">
        <v>0</v>
      </c>
      <c r="O239" s="173">
        <f>ROUND(E239*N239,2)</f>
        <v>0</v>
      </c>
      <c r="P239" s="173">
        <v>0</v>
      </c>
      <c r="Q239" s="173">
        <f>ROUND(E239*P239,2)</f>
        <v>0</v>
      </c>
      <c r="R239" s="175"/>
      <c r="S239" s="175" t="s">
        <v>160</v>
      </c>
      <c r="T239" s="176" t="s">
        <v>161</v>
      </c>
      <c r="U239" s="157">
        <v>0</v>
      </c>
      <c r="V239" s="157">
        <f>ROUND(E239*U239,2)</f>
        <v>0</v>
      </c>
      <c r="W239" s="157"/>
      <c r="X239" s="157" t="s">
        <v>280</v>
      </c>
      <c r="Y239" s="147"/>
      <c r="Z239" s="147"/>
      <c r="AA239" s="147"/>
      <c r="AB239" s="147"/>
      <c r="AC239" s="147"/>
      <c r="AD239" s="147"/>
      <c r="AE239" s="147"/>
      <c r="AF239" s="147"/>
      <c r="AG239" s="147" t="s">
        <v>281</v>
      </c>
      <c r="AH239" s="147"/>
      <c r="AI239" s="147"/>
      <c r="AJ239" s="147"/>
      <c r="AK239" s="147"/>
      <c r="AL239" s="147"/>
      <c r="AM239" s="147"/>
      <c r="AN239" s="147"/>
      <c r="AO239" s="147"/>
      <c r="AP239" s="147"/>
      <c r="AQ239" s="147"/>
      <c r="AR239" s="147"/>
      <c r="AS239" s="147"/>
      <c r="AT239" s="147"/>
      <c r="AU239" s="147"/>
      <c r="AV239" s="147"/>
      <c r="AW239" s="147"/>
      <c r="AX239" s="147"/>
      <c r="AY239" s="147"/>
      <c r="AZ239" s="147"/>
      <c r="BA239" s="147"/>
      <c r="BB239" s="147"/>
      <c r="BC239" s="147"/>
      <c r="BD239" s="147"/>
      <c r="BE239" s="147"/>
      <c r="BF239" s="147"/>
      <c r="BG239" s="147"/>
      <c r="BH239" s="147"/>
    </row>
    <row r="240" spans="1:60" outlineLevel="1" x14ac:dyDescent="0.2">
      <c r="A240" s="154"/>
      <c r="B240" s="155"/>
      <c r="C240" s="242" t="s">
        <v>553</v>
      </c>
      <c r="D240" s="243"/>
      <c r="E240" s="243"/>
      <c r="F240" s="243"/>
      <c r="G240" s="243"/>
      <c r="H240" s="157"/>
      <c r="I240" s="157"/>
      <c r="J240" s="157"/>
      <c r="K240" s="157"/>
      <c r="L240" s="157"/>
      <c r="M240" s="157"/>
      <c r="N240" s="156"/>
      <c r="O240" s="156"/>
      <c r="P240" s="156"/>
      <c r="Q240" s="156"/>
      <c r="R240" s="157"/>
      <c r="S240" s="157"/>
      <c r="T240" s="157"/>
      <c r="U240" s="157"/>
      <c r="V240" s="157"/>
      <c r="W240" s="157"/>
      <c r="X240" s="157"/>
      <c r="Y240" s="147"/>
      <c r="Z240" s="147"/>
      <c r="AA240" s="147"/>
      <c r="AB240" s="147"/>
      <c r="AC240" s="147"/>
      <c r="AD240" s="147"/>
      <c r="AE240" s="147"/>
      <c r="AF240" s="147"/>
      <c r="AG240" s="147" t="s">
        <v>139</v>
      </c>
      <c r="AH240" s="147"/>
      <c r="AI240" s="147"/>
      <c r="AJ240" s="147"/>
      <c r="AK240" s="147"/>
      <c r="AL240" s="147"/>
      <c r="AM240" s="147"/>
      <c r="AN240" s="147"/>
      <c r="AO240" s="147"/>
      <c r="AP240" s="147"/>
      <c r="AQ240" s="147"/>
      <c r="AR240" s="147"/>
      <c r="AS240" s="147"/>
      <c r="AT240" s="147"/>
      <c r="AU240" s="147"/>
      <c r="AV240" s="147"/>
      <c r="AW240" s="147"/>
      <c r="AX240" s="147"/>
      <c r="AY240" s="147"/>
      <c r="AZ240" s="147"/>
      <c r="BA240" s="147"/>
      <c r="BB240" s="147"/>
      <c r="BC240" s="147"/>
      <c r="BD240" s="147"/>
      <c r="BE240" s="147"/>
      <c r="BF240" s="147"/>
      <c r="BG240" s="147"/>
      <c r="BH240" s="147"/>
    </row>
    <row r="241" spans="1:60" x14ac:dyDescent="0.2">
      <c r="A241" s="164" t="s">
        <v>129</v>
      </c>
      <c r="B241" s="165" t="s">
        <v>102</v>
      </c>
      <c r="C241" s="179" t="s">
        <v>28</v>
      </c>
      <c r="D241" s="166"/>
      <c r="E241" s="167"/>
      <c r="F241" s="168"/>
      <c r="G241" s="168">
        <f>SUMIF(AG242:AG255,"&lt;&gt;NOR",G242:G255)</f>
        <v>0</v>
      </c>
      <c r="H241" s="168"/>
      <c r="I241" s="168">
        <f>SUM(I242:I253)</f>
        <v>0</v>
      </c>
      <c r="J241" s="168"/>
      <c r="K241" s="168">
        <f>SUM(K242:K253)</f>
        <v>0</v>
      </c>
      <c r="L241" s="168"/>
      <c r="M241" s="168">
        <f>SUM(M242:M255)</f>
        <v>0</v>
      </c>
      <c r="N241" s="167"/>
      <c r="O241" s="167">
        <f>SUM(O242:O253)</f>
        <v>0</v>
      </c>
      <c r="P241" s="167"/>
      <c r="Q241" s="167">
        <f>SUM(Q242:Q253)</f>
        <v>0</v>
      </c>
      <c r="R241" s="168"/>
      <c r="S241" s="168"/>
      <c r="T241" s="169"/>
      <c r="U241" s="163"/>
      <c r="V241" s="163">
        <f>SUM(V242:V253)</f>
        <v>0</v>
      </c>
      <c r="W241" s="163"/>
      <c r="X241" s="163"/>
      <c r="AG241" t="s">
        <v>130</v>
      </c>
    </row>
    <row r="242" spans="1:60" outlineLevel="1" x14ac:dyDescent="0.2">
      <c r="A242" s="170">
        <v>52</v>
      </c>
      <c r="B242" s="171" t="s">
        <v>351</v>
      </c>
      <c r="C242" s="180" t="s">
        <v>352</v>
      </c>
      <c r="D242" s="172" t="s">
        <v>353</v>
      </c>
      <c r="E242" s="173">
        <v>1</v>
      </c>
      <c r="F242" s="174"/>
      <c r="G242" s="175">
        <f>ROUND(E242*F242,2)</f>
        <v>0</v>
      </c>
      <c r="H242" s="174"/>
      <c r="I242" s="175">
        <f>ROUND(E242*H242,2)</f>
        <v>0</v>
      </c>
      <c r="J242" s="174"/>
      <c r="K242" s="175">
        <f>ROUND(E242*J242,2)</f>
        <v>0</v>
      </c>
      <c r="L242" s="175">
        <v>21</v>
      </c>
      <c r="M242" s="175">
        <f>G242*(1+L242/100)</f>
        <v>0</v>
      </c>
      <c r="N242" s="173">
        <v>0</v>
      </c>
      <c r="O242" s="173">
        <f>ROUND(E242*N242,2)</f>
        <v>0</v>
      </c>
      <c r="P242" s="173">
        <v>0</v>
      </c>
      <c r="Q242" s="173">
        <f>ROUND(E242*P242,2)</f>
        <v>0</v>
      </c>
      <c r="R242" s="175"/>
      <c r="S242" s="175" t="s">
        <v>135</v>
      </c>
      <c r="T242" s="176" t="s">
        <v>161</v>
      </c>
      <c r="U242" s="157">
        <v>0</v>
      </c>
      <c r="V242" s="157">
        <f>ROUND(E242*U242,2)</f>
        <v>0</v>
      </c>
      <c r="W242" s="157"/>
      <c r="X242" s="157" t="s">
        <v>348</v>
      </c>
      <c r="Y242" s="147"/>
      <c r="Z242" s="147"/>
      <c r="AA242" s="147"/>
      <c r="AB242" s="147"/>
      <c r="AC242" s="147"/>
      <c r="AD242" s="147"/>
      <c r="AE242" s="147"/>
      <c r="AF242" s="147"/>
      <c r="AG242" s="147" t="s">
        <v>349</v>
      </c>
      <c r="AH242" s="147"/>
      <c r="AI242" s="147"/>
      <c r="AJ242" s="147"/>
      <c r="AK242" s="147"/>
      <c r="AL242" s="147"/>
      <c r="AM242" s="147"/>
      <c r="AN242" s="147"/>
      <c r="AO242" s="147"/>
      <c r="AP242" s="147"/>
      <c r="AQ242" s="147"/>
      <c r="AR242" s="147"/>
      <c r="AS242" s="147"/>
      <c r="AT242" s="147"/>
      <c r="AU242" s="147"/>
      <c r="AV242" s="147"/>
      <c r="AW242" s="147"/>
      <c r="AX242" s="147"/>
      <c r="AY242" s="147"/>
      <c r="AZ242" s="147"/>
      <c r="BA242" s="147"/>
      <c r="BB242" s="147"/>
      <c r="BC242" s="147"/>
      <c r="BD242" s="147"/>
      <c r="BE242" s="147"/>
      <c r="BF242" s="147"/>
      <c r="BG242" s="147"/>
      <c r="BH242" s="147"/>
    </row>
    <row r="243" spans="1:60" outlineLevel="1" x14ac:dyDescent="0.2">
      <c r="A243" s="154"/>
      <c r="B243" s="155"/>
      <c r="C243" s="242" t="s">
        <v>354</v>
      </c>
      <c r="D243" s="243"/>
      <c r="E243" s="243"/>
      <c r="F243" s="243"/>
      <c r="G243" s="243"/>
      <c r="H243" s="157"/>
      <c r="I243" s="157"/>
      <c r="J243" s="157"/>
      <c r="K243" s="157"/>
      <c r="L243" s="157"/>
      <c r="M243" s="157"/>
      <c r="N243" s="156"/>
      <c r="O243" s="156"/>
      <c r="P243" s="156"/>
      <c r="Q243" s="156"/>
      <c r="R243" s="157"/>
      <c r="S243" s="157"/>
      <c r="T243" s="157"/>
      <c r="U243" s="157"/>
      <c r="V243" s="157"/>
      <c r="W243" s="157"/>
      <c r="X243" s="157"/>
      <c r="Y243" s="147"/>
      <c r="Z243" s="147"/>
      <c r="AA243" s="147"/>
      <c r="AB243" s="147"/>
      <c r="AC243" s="147"/>
      <c r="AD243" s="147"/>
      <c r="AE243" s="147"/>
      <c r="AF243" s="147"/>
      <c r="AG243" s="147" t="s">
        <v>139</v>
      </c>
      <c r="AH243" s="147"/>
      <c r="AI243" s="147"/>
      <c r="AJ243" s="147"/>
      <c r="AK243" s="147"/>
      <c r="AL243" s="147"/>
      <c r="AM243" s="147"/>
      <c r="AN243" s="147"/>
      <c r="AO243" s="147"/>
      <c r="AP243" s="147"/>
      <c r="AQ243" s="147"/>
      <c r="AR243" s="147"/>
      <c r="AS243" s="147"/>
      <c r="AT243" s="147"/>
      <c r="AU243" s="147"/>
      <c r="AV243" s="147"/>
      <c r="AW243" s="147"/>
      <c r="AX243" s="147"/>
      <c r="AY243" s="147"/>
      <c r="AZ243" s="147"/>
      <c r="BA243" s="147"/>
      <c r="BB243" s="147"/>
      <c r="BC243" s="147"/>
      <c r="BD243" s="147"/>
      <c r="BE243" s="147"/>
      <c r="BF243" s="147"/>
      <c r="BG243" s="147"/>
      <c r="BH243" s="147"/>
    </row>
    <row r="244" spans="1:60" outlineLevel="1" x14ac:dyDescent="0.2">
      <c r="A244" s="170">
        <v>53</v>
      </c>
      <c r="B244" s="171" t="s">
        <v>554</v>
      </c>
      <c r="C244" s="180" t="s">
        <v>555</v>
      </c>
      <c r="D244" s="172" t="s">
        <v>353</v>
      </c>
      <c r="E244" s="173">
        <v>1</v>
      </c>
      <c r="F244" s="174"/>
      <c r="G244" s="175">
        <f>ROUND(E244*F244,2)</f>
        <v>0</v>
      </c>
      <c r="H244" s="174"/>
      <c r="I244" s="175">
        <f>ROUND(E244*H244,2)</f>
        <v>0</v>
      </c>
      <c r="J244" s="174"/>
      <c r="K244" s="175">
        <f>ROUND(E244*J244,2)</f>
        <v>0</v>
      </c>
      <c r="L244" s="175">
        <v>21</v>
      </c>
      <c r="M244" s="175">
        <f>G244*(1+L244/100)</f>
        <v>0</v>
      </c>
      <c r="N244" s="173">
        <v>0</v>
      </c>
      <c r="O244" s="173">
        <f>ROUND(E244*N244,2)</f>
        <v>0</v>
      </c>
      <c r="P244" s="173">
        <v>0</v>
      </c>
      <c r="Q244" s="173">
        <f>ROUND(E244*P244,2)</f>
        <v>0</v>
      </c>
      <c r="R244" s="175"/>
      <c r="S244" s="175" t="s">
        <v>135</v>
      </c>
      <c r="T244" s="176" t="s">
        <v>161</v>
      </c>
      <c r="U244" s="157">
        <v>0</v>
      </c>
      <c r="V244" s="157">
        <f>ROUND(E244*U244,2)</f>
        <v>0</v>
      </c>
      <c r="W244" s="157"/>
      <c r="X244" s="157" t="s">
        <v>348</v>
      </c>
      <c r="Y244" s="147"/>
      <c r="Z244" s="147"/>
      <c r="AA244" s="147"/>
      <c r="AB244" s="147"/>
      <c r="AC244" s="147"/>
      <c r="AD244" s="147"/>
      <c r="AE244" s="147"/>
      <c r="AF244" s="147"/>
      <c r="AG244" s="147" t="s">
        <v>349</v>
      </c>
      <c r="AH244" s="147"/>
      <c r="AI244" s="147"/>
      <c r="AJ244" s="147"/>
      <c r="AK244" s="147"/>
      <c r="AL244" s="147"/>
      <c r="AM244" s="147"/>
      <c r="AN244" s="147"/>
      <c r="AO244" s="147"/>
      <c r="AP244" s="147"/>
      <c r="AQ244" s="147"/>
      <c r="AR244" s="147"/>
      <c r="AS244" s="147"/>
      <c r="AT244" s="147"/>
      <c r="AU244" s="147"/>
      <c r="AV244" s="147"/>
      <c r="AW244" s="147"/>
      <c r="AX244" s="147"/>
      <c r="AY244" s="147"/>
      <c r="AZ244" s="147"/>
      <c r="BA244" s="147"/>
      <c r="BB244" s="147"/>
      <c r="BC244" s="147"/>
      <c r="BD244" s="147"/>
      <c r="BE244" s="147"/>
      <c r="BF244" s="147"/>
      <c r="BG244" s="147"/>
      <c r="BH244" s="147"/>
    </row>
    <row r="245" spans="1:60" outlineLevel="1" x14ac:dyDescent="0.2">
      <c r="A245" s="154"/>
      <c r="B245" s="155"/>
      <c r="C245" s="242" t="s">
        <v>556</v>
      </c>
      <c r="D245" s="243"/>
      <c r="E245" s="243"/>
      <c r="F245" s="243"/>
      <c r="G245" s="243"/>
      <c r="H245" s="157"/>
      <c r="I245" s="157"/>
      <c r="J245" s="157"/>
      <c r="K245" s="157"/>
      <c r="L245" s="157"/>
      <c r="M245" s="157"/>
      <c r="N245" s="156"/>
      <c r="O245" s="156"/>
      <c r="P245" s="156"/>
      <c r="Q245" s="156"/>
      <c r="R245" s="157"/>
      <c r="S245" s="157"/>
      <c r="T245" s="157"/>
      <c r="U245" s="157"/>
      <c r="V245" s="157"/>
      <c r="W245" s="157"/>
      <c r="X245" s="157"/>
      <c r="Y245" s="147"/>
      <c r="Z245" s="147"/>
      <c r="AA245" s="147"/>
      <c r="AB245" s="147"/>
      <c r="AC245" s="147"/>
      <c r="AD245" s="147"/>
      <c r="AE245" s="147"/>
      <c r="AF245" s="147"/>
      <c r="AG245" s="147" t="s">
        <v>139</v>
      </c>
      <c r="AH245" s="147"/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147"/>
      <c r="BC245" s="147"/>
      <c r="BD245" s="147"/>
      <c r="BE245" s="147"/>
      <c r="BF245" s="147"/>
      <c r="BG245" s="147"/>
      <c r="BH245" s="147"/>
    </row>
    <row r="246" spans="1:60" outlineLevel="1" x14ac:dyDescent="0.2">
      <c r="A246" s="154"/>
      <c r="B246" s="155"/>
      <c r="C246" s="182" t="s">
        <v>178</v>
      </c>
      <c r="D246" s="158"/>
      <c r="E246" s="159"/>
      <c r="F246" s="160"/>
      <c r="G246" s="160"/>
      <c r="H246" s="157"/>
      <c r="I246" s="157"/>
      <c r="J246" s="157"/>
      <c r="K246" s="157"/>
      <c r="L246" s="157"/>
      <c r="M246" s="157"/>
      <c r="N246" s="156"/>
      <c r="O246" s="156"/>
      <c r="P246" s="156"/>
      <c r="Q246" s="156"/>
      <c r="R246" s="157"/>
      <c r="S246" s="157"/>
      <c r="T246" s="157"/>
      <c r="U246" s="157"/>
      <c r="V246" s="157"/>
      <c r="W246" s="157"/>
      <c r="X246" s="157"/>
      <c r="Y246" s="147"/>
      <c r="Z246" s="147"/>
      <c r="AA246" s="147"/>
      <c r="AB246" s="147"/>
      <c r="AC246" s="147"/>
      <c r="AD246" s="147"/>
      <c r="AE246" s="147"/>
      <c r="AF246" s="147"/>
      <c r="AG246" s="147" t="s">
        <v>139</v>
      </c>
      <c r="AH246" s="147"/>
      <c r="AI246" s="147"/>
      <c r="AJ246" s="147"/>
      <c r="AK246" s="147"/>
      <c r="AL246" s="147"/>
      <c r="AM246" s="147"/>
      <c r="AN246" s="147"/>
      <c r="AO246" s="147"/>
      <c r="AP246" s="147"/>
      <c r="AQ246" s="147"/>
      <c r="AR246" s="147"/>
      <c r="AS246" s="147"/>
      <c r="AT246" s="147"/>
      <c r="AU246" s="147"/>
      <c r="AV246" s="147"/>
      <c r="AW246" s="147"/>
      <c r="AX246" s="147"/>
      <c r="AY246" s="147"/>
      <c r="AZ246" s="147"/>
      <c r="BA246" s="147"/>
      <c r="BB246" s="147"/>
      <c r="BC246" s="147"/>
      <c r="BD246" s="147"/>
      <c r="BE246" s="147"/>
      <c r="BF246" s="147"/>
      <c r="BG246" s="147"/>
      <c r="BH246" s="147"/>
    </row>
    <row r="247" spans="1:60" outlineLevel="1" x14ac:dyDescent="0.2">
      <c r="A247" s="154"/>
      <c r="B247" s="155"/>
      <c r="C247" s="244" t="s">
        <v>557</v>
      </c>
      <c r="D247" s="245"/>
      <c r="E247" s="245"/>
      <c r="F247" s="245"/>
      <c r="G247" s="245"/>
      <c r="H247" s="157"/>
      <c r="I247" s="157"/>
      <c r="J247" s="157"/>
      <c r="K247" s="157"/>
      <c r="L247" s="157"/>
      <c r="M247" s="157"/>
      <c r="N247" s="156"/>
      <c r="O247" s="156"/>
      <c r="P247" s="156"/>
      <c r="Q247" s="156"/>
      <c r="R247" s="157"/>
      <c r="S247" s="157"/>
      <c r="T247" s="157"/>
      <c r="U247" s="157"/>
      <c r="V247" s="157"/>
      <c r="W247" s="157"/>
      <c r="X247" s="157"/>
      <c r="Y247" s="147"/>
      <c r="Z247" s="147"/>
      <c r="AA247" s="147"/>
      <c r="AB247" s="147"/>
      <c r="AC247" s="147"/>
      <c r="AD247" s="147"/>
      <c r="AE247" s="147"/>
      <c r="AF247" s="147"/>
      <c r="AG247" s="147" t="s">
        <v>139</v>
      </c>
      <c r="AH247" s="147"/>
      <c r="AI247" s="147"/>
      <c r="AJ247" s="147"/>
      <c r="AK247" s="147"/>
      <c r="AL247" s="147"/>
      <c r="AM247" s="147"/>
      <c r="AN247" s="147"/>
      <c r="AO247" s="147"/>
      <c r="AP247" s="147"/>
      <c r="AQ247" s="147"/>
      <c r="AR247" s="147"/>
      <c r="AS247" s="147"/>
      <c r="AT247" s="147"/>
      <c r="AU247" s="147"/>
      <c r="AV247" s="147"/>
      <c r="AW247" s="147"/>
      <c r="AX247" s="147"/>
      <c r="AY247" s="147"/>
      <c r="AZ247" s="147"/>
      <c r="BA247" s="147"/>
      <c r="BB247" s="147"/>
      <c r="BC247" s="147"/>
      <c r="BD247" s="147"/>
      <c r="BE247" s="147"/>
      <c r="BF247" s="147"/>
      <c r="BG247" s="147"/>
      <c r="BH247" s="147"/>
    </row>
    <row r="248" spans="1:60" outlineLevel="1" x14ac:dyDescent="0.2">
      <c r="A248" s="154"/>
      <c r="B248" s="155"/>
      <c r="C248" s="244" t="s">
        <v>558</v>
      </c>
      <c r="D248" s="245"/>
      <c r="E248" s="245"/>
      <c r="F248" s="245"/>
      <c r="G248" s="245"/>
      <c r="H248" s="157"/>
      <c r="I248" s="157"/>
      <c r="J248" s="157"/>
      <c r="K248" s="157"/>
      <c r="L248" s="157"/>
      <c r="M248" s="157"/>
      <c r="N248" s="156"/>
      <c r="O248" s="156"/>
      <c r="P248" s="156"/>
      <c r="Q248" s="156"/>
      <c r="R248" s="157"/>
      <c r="S248" s="157"/>
      <c r="T248" s="157"/>
      <c r="U248" s="157"/>
      <c r="V248" s="157"/>
      <c r="W248" s="157"/>
      <c r="X248" s="157"/>
      <c r="Y248" s="147"/>
      <c r="Z248" s="147"/>
      <c r="AA248" s="147"/>
      <c r="AB248" s="147"/>
      <c r="AC248" s="147"/>
      <c r="AD248" s="147"/>
      <c r="AE248" s="147"/>
      <c r="AF248" s="147"/>
      <c r="AG248" s="147" t="s">
        <v>139</v>
      </c>
      <c r="AH248" s="147"/>
      <c r="AI248" s="147"/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147"/>
      <c r="AT248" s="147"/>
      <c r="AU248" s="147"/>
      <c r="AV248" s="147"/>
      <c r="AW248" s="147"/>
      <c r="AX248" s="147"/>
      <c r="AY248" s="147"/>
      <c r="AZ248" s="147"/>
      <c r="BA248" s="147"/>
      <c r="BB248" s="147"/>
      <c r="BC248" s="147"/>
      <c r="BD248" s="147"/>
      <c r="BE248" s="147"/>
      <c r="BF248" s="147"/>
      <c r="BG248" s="147"/>
      <c r="BH248" s="147"/>
    </row>
    <row r="249" spans="1:60" outlineLevel="1" x14ac:dyDescent="0.2">
      <c r="A249" s="154"/>
      <c r="B249" s="155"/>
      <c r="C249" s="244" t="s">
        <v>559</v>
      </c>
      <c r="D249" s="245"/>
      <c r="E249" s="245"/>
      <c r="F249" s="245"/>
      <c r="G249" s="245"/>
      <c r="H249" s="157"/>
      <c r="I249" s="157"/>
      <c r="J249" s="157"/>
      <c r="K249" s="157"/>
      <c r="L249" s="157"/>
      <c r="M249" s="157"/>
      <c r="N249" s="156"/>
      <c r="O249" s="156"/>
      <c r="P249" s="156"/>
      <c r="Q249" s="156"/>
      <c r="R249" s="157"/>
      <c r="S249" s="157"/>
      <c r="T249" s="157"/>
      <c r="U249" s="157"/>
      <c r="V249" s="157"/>
      <c r="W249" s="157"/>
      <c r="X249" s="157"/>
      <c r="Y249" s="147"/>
      <c r="Z249" s="147"/>
      <c r="AA249" s="147"/>
      <c r="AB249" s="147"/>
      <c r="AC249" s="147"/>
      <c r="AD249" s="147"/>
      <c r="AE249" s="147"/>
      <c r="AF249" s="147"/>
      <c r="AG249" s="147" t="s">
        <v>139</v>
      </c>
      <c r="AH249" s="147"/>
      <c r="AI249" s="147"/>
      <c r="AJ249" s="147"/>
      <c r="AK249" s="147"/>
      <c r="AL249" s="147"/>
      <c r="AM249" s="147"/>
      <c r="AN249" s="147"/>
      <c r="AO249" s="147"/>
      <c r="AP249" s="147"/>
      <c r="AQ249" s="147"/>
      <c r="AR249" s="147"/>
      <c r="AS249" s="147"/>
      <c r="AT249" s="147"/>
      <c r="AU249" s="147"/>
      <c r="AV249" s="147"/>
      <c r="AW249" s="147"/>
      <c r="AX249" s="147"/>
      <c r="AY249" s="147"/>
      <c r="AZ249" s="147"/>
      <c r="BA249" s="147"/>
      <c r="BB249" s="147"/>
      <c r="BC249" s="147"/>
      <c r="BD249" s="147"/>
      <c r="BE249" s="147"/>
      <c r="BF249" s="147"/>
      <c r="BG249" s="147"/>
      <c r="BH249" s="147"/>
    </row>
    <row r="250" spans="1:60" outlineLevel="1" x14ac:dyDescent="0.2">
      <c r="A250" s="154"/>
      <c r="B250" s="155"/>
      <c r="C250" s="244" t="s">
        <v>560</v>
      </c>
      <c r="D250" s="245"/>
      <c r="E250" s="245"/>
      <c r="F250" s="245"/>
      <c r="G250" s="245"/>
      <c r="H250" s="157"/>
      <c r="I250" s="157"/>
      <c r="J250" s="157"/>
      <c r="K250" s="157"/>
      <c r="L250" s="157"/>
      <c r="M250" s="157"/>
      <c r="N250" s="156"/>
      <c r="O250" s="156"/>
      <c r="P250" s="156"/>
      <c r="Q250" s="156"/>
      <c r="R250" s="157"/>
      <c r="S250" s="157"/>
      <c r="T250" s="157"/>
      <c r="U250" s="157"/>
      <c r="V250" s="157"/>
      <c r="W250" s="157"/>
      <c r="X250" s="157"/>
      <c r="Y250" s="147"/>
      <c r="Z250" s="147"/>
      <c r="AA250" s="147"/>
      <c r="AB250" s="147"/>
      <c r="AC250" s="147"/>
      <c r="AD250" s="147"/>
      <c r="AE250" s="147"/>
      <c r="AF250" s="147"/>
      <c r="AG250" s="147" t="s">
        <v>139</v>
      </c>
      <c r="AH250" s="147"/>
      <c r="AI250" s="147"/>
      <c r="AJ250" s="147"/>
      <c r="AK250" s="147"/>
      <c r="AL250" s="147"/>
      <c r="AM250" s="147"/>
      <c r="AN250" s="147"/>
      <c r="AO250" s="147"/>
      <c r="AP250" s="147"/>
      <c r="AQ250" s="147"/>
      <c r="AR250" s="147"/>
      <c r="AS250" s="147"/>
      <c r="AT250" s="147"/>
      <c r="AU250" s="147"/>
      <c r="AV250" s="147"/>
      <c r="AW250" s="147"/>
      <c r="AX250" s="147"/>
      <c r="AY250" s="147"/>
      <c r="AZ250" s="147"/>
      <c r="BA250" s="147"/>
      <c r="BB250" s="147"/>
      <c r="BC250" s="147"/>
      <c r="BD250" s="147"/>
      <c r="BE250" s="147"/>
      <c r="BF250" s="147"/>
      <c r="BG250" s="147"/>
      <c r="BH250" s="147"/>
    </row>
    <row r="251" spans="1:60" outlineLevel="1" x14ac:dyDescent="0.2">
      <c r="A251" s="170">
        <v>54</v>
      </c>
      <c r="B251" s="171" t="s">
        <v>561</v>
      </c>
      <c r="C251" s="180" t="s">
        <v>562</v>
      </c>
      <c r="D251" s="172" t="s">
        <v>353</v>
      </c>
      <c r="E251" s="173">
        <v>1</v>
      </c>
      <c r="F251" s="174"/>
      <c r="G251" s="175">
        <f>ROUND(E251*F251,2)</f>
        <v>0</v>
      </c>
      <c r="H251" s="174"/>
      <c r="I251" s="175">
        <f>ROUND(E251*H251,2)</f>
        <v>0</v>
      </c>
      <c r="J251" s="174"/>
      <c r="K251" s="175">
        <f>ROUND(E251*J251,2)</f>
        <v>0</v>
      </c>
      <c r="L251" s="175">
        <v>21</v>
      </c>
      <c r="M251" s="175">
        <f>G251*(1+L251/100)</f>
        <v>0</v>
      </c>
      <c r="N251" s="173">
        <v>0</v>
      </c>
      <c r="O251" s="173">
        <f>ROUND(E251*N251,2)</f>
        <v>0</v>
      </c>
      <c r="P251" s="173">
        <v>0</v>
      </c>
      <c r="Q251" s="173">
        <f>ROUND(E251*P251,2)</f>
        <v>0</v>
      </c>
      <c r="R251" s="175"/>
      <c r="S251" s="175" t="s">
        <v>135</v>
      </c>
      <c r="T251" s="176" t="s">
        <v>161</v>
      </c>
      <c r="U251" s="157">
        <v>0</v>
      </c>
      <c r="V251" s="157">
        <f>ROUND(E251*U251,2)</f>
        <v>0</v>
      </c>
      <c r="W251" s="157"/>
      <c r="X251" s="157" t="s">
        <v>348</v>
      </c>
      <c r="Y251" s="147"/>
      <c r="Z251" s="147"/>
      <c r="AA251" s="147"/>
      <c r="AB251" s="147"/>
      <c r="AC251" s="147"/>
      <c r="AD251" s="147"/>
      <c r="AE251" s="147"/>
      <c r="AF251" s="147"/>
      <c r="AG251" s="147" t="s">
        <v>349</v>
      </c>
      <c r="AH251" s="147"/>
      <c r="AI251" s="147"/>
      <c r="AJ251" s="147"/>
      <c r="AK251" s="147"/>
      <c r="AL251" s="147"/>
      <c r="AM251" s="147"/>
      <c r="AN251" s="147"/>
      <c r="AO251" s="147"/>
      <c r="AP251" s="147"/>
      <c r="AQ251" s="147"/>
      <c r="AR251" s="147"/>
      <c r="AS251" s="147"/>
      <c r="AT251" s="147"/>
      <c r="AU251" s="147"/>
      <c r="AV251" s="147"/>
      <c r="AW251" s="147"/>
      <c r="AX251" s="147"/>
      <c r="AY251" s="147"/>
      <c r="AZ251" s="147"/>
      <c r="BA251" s="147"/>
      <c r="BB251" s="147"/>
      <c r="BC251" s="147"/>
      <c r="BD251" s="147"/>
      <c r="BE251" s="147"/>
      <c r="BF251" s="147"/>
      <c r="BG251" s="147"/>
      <c r="BH251" s="147"/>
    </row>
    <row r="252" spans="1:60" outlineLevel="1" x14ac:dyDescent="0.2">
      <c r="A252" s="154"/>
      <c r="B252" s="155"/>
      <c r="C252" s="242" t="s">
        <v>563</v>
      </c>
      <c r="D252" s="243"/>
      <c r="E252" s="243"/>
      <c r="F252" s="243"/>
      <c r="G252" s="243"/>
      <c r="H252" s="157"/>
      <c r="I252" s="157"/>
      <c r="J252" s="157"/>
      <c r="K252" s="157"/>
      <c r="L252" s="157"/>
      <c r="M252" s="157"/>
      <c r="N252" s="156"/>
      <c r="O252" s="156"/>
      <c r="P252" s="156"/>
      <c r="Q252" s="156"/>
      <c r="R252" s="157"/>
      <c r="S252" s="157"/>
      <c r="T252" s="157"/>
      <c r="U252" s="157"/>
      <c r="V252" s="157"/>
      <c r="W252" s="157"/>
      <c r="X252" s="157"/>
      <c r="Y252" s="147"/>
      <c r="Z252" s="147"/>
      <c r="AA252" s="147"/>
      <c r="AB252" s="147"/>
      <c r="AC252" s="147"/>
      <c r="AD252" s="147"/>
      <c r="AE252" s="147"/>
      <c r="AF252" s="147"/>
      <c r="AG252" s="147" t="s">
        <v>139</v>
      </c>
      <c r="AH252" s="147"/>
      <c r="AI252" s="147"/>
      <c r="AJ252" s="147"/>
      <c r="AK252" s="147"/>
      <c r="AL252" s="147"/>
      <c r="AM252" s="147"/>
      <c r="AN252" s="147"/>
      <c r="AO252" s="147"/>
      <c r="AP252" s="147"/>
      <c r="AQ252" s="147"/>
      <c r="AR252" s="147"/>
      <c r="AS252" s="147"/>
      <c r="AT252" s="147"/>
      <c r="AU252" s="147"/>
      <c r="AV252" s="147"/>
      <c r="AW252" s="147"/>
      <c r="AX252" s="147"/>
      <c r="AY252" s="147"/>
      <c r="AZ252" s="147"/>
      <c r="BA252" s="177" t="str">
        <f>C252</f>
        <v>náklady spojené s provedením všech technickými normami předepsaných zkoušek a revizí stavebních konstrukcí nebo stavebních prací.</v>
      </c>
      <c r="BB252" s="147"/>
      <c r="BC252" s="147"/>
      <c r="BD252" s="147"/>
      <c r="BE252" s="147"/>
      <c r="BF252" s="147"/>
      <c r="BG252" s="147"/>
      <c r="BH252" s="147"/>
    </row>
    <row r="253" spans="1:60" outlineLevel="1" x14ac:dyDescent="0.2">
      <c r="A253" s="170">
        <v>55</v>
      </c>
      <c r="B253" s="171" t="s">
        <v>564</v>
      </c>
      <c r="C253" s="180" t="s">
        <v>565</v>
      </c>
      <c r="D253" s="172" t="s">
        <v>566</v>
      </c>
      <c r="E253" s="173">
        <v>1</v>
      </c>
      <c r="F253" s="174"/>
      <c r="G253" s="175">
        <f>ROUND(E253*F253,2)</f>
        <v>0</v>
      </c>
      <c r="H253" s="174"/>
      <c r="I253" s="175">
        <f>ROUND(E253*H253,2)</f>
        <v>0</v>
      </c>
      <c r="J253" s="174"/>
      <c r="K253" s="175">
        <f>ROUND(E253*J253,2)</f>
        <v>0</v>
      </c>
      <c r="L253" s="175">
        <v>21</v>
      </c>
      <c r="M253" s="175">
        <f>G253*(1+L253/100)</f>
        <v>0</v>
      </c>
      <c r="N253" s="173">
        <v>0</v>
      </c>
      <c r="O253" s="173">
        <f>ROUND(E253*N253,2)</f>
        <v>0</v>
      </c>
      <c r="P253" s="173">
        <v>0</v>
      </c>
      <c r="Q253" s="173">
        <f>ROUND(E253*P253,2)</f>
        <v>0</v>
      </c>
      <c r="R253" s="175"/>
      <c r="S253" s="175" t="s">
        <v>135</v>
      </c>
      <c r="T253" s="176" t="s">
        <v>161</v>
      </c>
      <c r="U253" s="157">
        <v>0</v>
      </c>
      <c r="V253" s="157">
        <f>ROUND(E253*U253,2)</f>
        <v>0</v>
      </c>
      <c r="W253" s="157"/>
      <c r="X253" s="157" t="s">
        <v>348</v>
      </c>
      <c r="Y253" s="147"/>
      <c r="Z253" s="147"/>
      <c r="AA253" s="147"/>
      <c r="AB253" s="147"/>
      <c r="AC253" s="147"/>
      <c r="AD253" s="147"/>
      <c r="AE253" s="147"/>
      <c r="AF253" s="147"/>
      <c r="AG253" s="147" t="s">
        <v>349</v>
      </c>
      <c r="AH253" s="147"/>
      <c r="AI253" s="147"/>
      <c r="AJ253" s="147"/>
      <c r="AK253" s="147"/>
      <c r="AL253" s="147"/>
      <c r="AM253" s="147"/>
      <c r="AN253" s="147"/>
      <c r="AO253" s="147"/>
      <c r="AP253" s="147"/>
      <c r="AQ253" s="147"/>
      <c r="AR253" s="147"/>
      <c r="AS253" s="147"/>
      <c r="AT253" s="147"/>
      <c r="AU253" s="147"/>
      <c r="AV253" s="147"/>
      <c r="AW253" s="147"/>
      <c r="AX253" s="147"/>
      <c r="AY253" s="147"/>
      <c r="AZ253" s="147"/>
      <c r="BA253" s="147"/>
      <c r="BB253" s="147"/>
      <c r="BC253" s="147"/>
      <c r="BD253" s="147"/>
      <c r="BE253" s="147"/>
      <c r="BF253" s="147"/>
      <c r="BG253" s="147"/>
      <c r="BH253" s="147"/>
    </row>
    <row r="254" spans="1:60" outlineLevel="1" x14ac:dyDescent="0.2">
      <c r="A254" s="170">
        <v>56</v>
      </c>
      <c r="B254" s="171" t="s">
        <v>572</v>
      </c>
      <c r="C254" s="180" t="s">
        <v>573</v>
      </c>
      <c r="D254" s="187" t="s">
        <v>353</v>
      </c>
      <c r="E254" s="173">
        <v>1</v>
      </c>
      <c r="F254" s="174"/>
      <c r="G254" s="175">
        <f>ROUND(E254*F254,2)</f>
        <v>0</v>
      </c>
      <c r="H254" s="174"/>
      <c r="I254" s="175">
        <f>ROUND(E254*H254,2)</f>
        <v>0</v>
      </c>
      <c r="J254" s="174"/>
      <c r="K254" s="175">
        <f>ROUND(E254*J254,2)</f>
        <v>0</v>
      </c>
      <c r="L254" s="175">
        <v>21</v>
      </c>
      <c r="M254" s="175">
        <f>G254*(1+L254/100)</f>
        <v>0</v>
      </c>
      <c r="N254" s="173">
        <v>0</v>
      </c>
      <c r="O254" s="173">
        <f>ROUND(E254*N254,2)</f>
        <v>0</v>
      </c>
      <c r="P254" s="173">
        <v>0</v>
      </c>
      <c r="Q254" s="173">
        <f>ROUND(E254*P254,2)</f>
        <v>0</v>
      </c>
      <c r="R254" s="175"/>
      <c r="S254" s="175" t="s">
        <v>160</v>
      </c>
      <c r="T254" s="186"/>
      <c r="U254" s="157"/>
      <c r="V254" s="157"/>
      <c r="W254" s="157"/>
      <c r="X254" s="157"/>
      <c r="Y254" s="147"/>
      <c r="Z254" s="147"/>
      <c r="AA254" s="147"/>
      <c r="AB254" s="147"/>
      <c r="AC254" s="147"/>
      <c r="AD254" s="147"/>
      <c r="AE254" s="147"/>
      <c r="AF254" s="147"/>
      <c r="AG254" s="147"/>
      <c r="AH254" s="147"/>
      <c r="AI254" s="147"/>
      <c r="AJ254" s="147"/>
      <c r="AK254" s="147"/>
      <c r="AL254" s="147"/>
      <c r="AM254" s="147"/>
      <c r="AN254" s="147"/>
      <c r="AO254" s="147"/>
      <c r="AP254" s="147"/>
      <c r="AQ254" s="147"/>
      <c r="AR254" s="147"/>
      <c r="AS254" s="147"/>
      <c r="AT254" s="147"/>
      <c r="AU254" s="147"/>
      <c r="AV254" s="147"/>
      <c r="AW254" s="147"/>
      <c r="AX254" s="147"/>
      <c r="AY254" s="147"/>
      <c r="AZ254" s="147"/>
      <c r="BA254" s="147"/>
      <c r="BB254" s="147"/>
      <c r="BC254" s="147"/>
      <c r="BD254" s="147"/>
      <c r="BE254" s="147"/>
      <c r="BF254" s="147"/>
      <c r="BG254" s="147"/>
      <c r="BH254" s="147"/>
    </row>
    <row r="255" spans="1:60" outlineLevel="1" x14ac:dyDescent="0.2">
      <c r="A255" s="170">
        <v>57</v>
      </c>
      <c r="B255" s="171" t="s">
        <v>571</v>
      </c>
      <c r="C255" s="180" t="s">
        <v>574</v>
      </c>
      <c r="D255" s="187" t="s">
        <v>491</v>
      </c>
      <c r="E255" s="173">
        <v>5</v>
      </c>
      <c r="F255" s="174"/>
      <c r="G255" s="175">
        <f>ROUND(E255*F255,2)</f>
        <v>0</v>
      </c>
      <c r="H255" s="174"/>
      <c r="I255" s="175">
        <f>ROUND(E255*H255,2)</f>
        <v>0</v>
      </c>
      <c r="J255" s="174"/>
      <c r="K255" s="175">
        <f>ROUND(E255*J255,2)</f>
        <v>0</v>
      </c>
      <c r="L255" s="175">
        <v>21</v>
      </c>
      <c r="M255" s="175">
        <f>G255*(1+L255/100)</f>
        <v>0</v>
      </c>
      <c r="N255" s="173">
        <v>0</v>
      </c>
      <c r="O255" s="173">
        <f>ROUND(E255*N255,2)</f>
        <v>0</v>
      </c>
      <c r="P255" s="173">
        <v>0</v>
      </c>
      <c r="Q255" s="173">
        <f>ROUND(E255*P255,2)</f>
        <v>0</v>
      </c>
      <c r="R255" s="175"/>
      <c r="S255" s="175" t="s">
        <v>160</v>
      </c>
      <c r="T255" s="186"/>
      <c r="U255" s="157"/>
      <c r="V255" s="157"/>
      <c r="W255" s="157"/>
      <c r="X255" s="157"/>
      <c r="Y255" s="147"/>
      <c r="Z255" s="147"/>
      <c r="AA255" s="147"/>
      <c r="AB255" s="147"/>
      <c r="AC255" s="147"/>
      <c r="AD255" s="147"/>
      <c r="AE255" s="147"/>
      <c r="AF255" s="147"/>
      <c r="AG255" s="147"/>
      <c r="AH255" s="147"/>
      <c r="AI255" s="147"/>
      <c r="AJ255" s="147"/>
      <c r="AK255" s="147"/>
      <c r="AL255" s="147"/>
      <c r="AM255" s="147"/>
      <c r="AN255" s="147"/>
      <c r="AO255" s="147"/>
      <c r="AP255" s="147"/>
      <c r="AQ255" s="147"/>
      <c r="AR255" s="147"/>
      <c r="AS255" s="147"/>
      <c r="AT255" s="147"/>
      <c r="AU255" s="147"/>
      <c r="AV255" s="147"/>
      <c r="AW255" s="147"/>
      <c r="AX255" s="147"/>
      <c r="AY255" s="147"/>
      <c r="AZ255" s="147"/>
      <c r="BA255" s="147"/>
      <c r="BB255" s="147"/>
      <c r="BC255" s="147"/>
      <c r="BD255" s="147"/>
      <c r="BE255" s="147"/>
      <c r="BF255" s="147"/>
      <c r="BG255" s="147"/>
      <c r="BH255" s="147"/>
    </row>
    <row r="256" spans="1:60" x14ac:dyDescent="0.2">
      <c r="A256" s="3"/>
      <c r="B256" s="4"/>
      <c r="C256" s="183"/>
      <c r="D256" s="6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AE256">
        <v>15</v>
      </c>
      <c r="AF256">
        <v>21</v>
      </c>
      <c r="AG256" t="s">
        <v>116</v>
      </c>
    </row>
    <row r="257" spans="1:33" x14ac:dyDescent="0.2">
      <c r="A257" s="150"/>
      <c r="B257" s="151" t="s">
        <v>29</v>
      </c>
      <c r="C257" s="184"/>
      <c r="D257" s="152"/>
      <c r="E257" s="153"/>
      <c r="F257" s="153"/>
      <c r="G257" s="178">
        <f>G8+G34+G50+G57+G61+G67+G72+G83+G86+G104+G110+G174+G180+G184+G205+G227+G241</f>
        <v>0</v>
      </c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AE257">
        <f>SUMIF(L7:L253,AE256,G7:G253)</f>
        <v>0</v>
      </c>
      <c r="AF257">
        <f>SUMIF(L7:L253,AF256,G7:G253)</f>
        <v>0</v>
      </c>
      <c r="AG257" t="s">
        <v>233</v>
      </c>
    </row>
    <row r="258" spans="1:33" x14ac:dyDescent="0.2">
      <c r="C258" s="185"/>
      <c r="D258" s="10"/>
      <c r="AG258" t="s">
        <v>234</v>
      </c>
    </row>
    <row r="259" spans="1:33" x14ac:dyDescent="0.2">
      <c r="D259" s="10"/>
    </row>
    <row r="260" spans="1:33" x14ac:dyDescent="0.2">
      <c r="D260" s="10"/>
    </row>
    <row r="261" spans="1:33" x14ac:dyDescent="0.2">
      <c r="D261" s="10"/>
    </row>
    <row r="262" spans="1:33" x14ac:dyDescent="0.2">
      <c r="D262" s="10"/>
    </row>
    <row r="263" spans="1:33" x14ac:dyDescent="0.2">
      <c r="D263" s="10"/>
    </row>
    <row r="264" spans="1:33" x14ac:dyDescent="0.2">
      <c r="D264" s="10"/>
    </row>
    <row r="265" spans="1:33" x14ac:dyDescent="0.2">
      <c r="D265" s="10"/>
    </row>
    <row r="266" spans="1:33" x14ac:dyDescent="0.2">
      <c r="D266" s="10"/>
    </row>
    <row r="267" spans="1:33" x14ac:dyDescent="0.2">
      <c r="D267" s="10"/>
    </row>
    <row r="268" spans="1:33" x14ac:dyDescent="0.2">
      <c r="D268" s="10"/>
    </row>
    <row r="269" spans="1:33" x14ac:dyDescent="0.2">
      <c r="D269" s="10"/>
    </row>
    <row r="270" spans="1:33" x14ac:dyDescent="0.2">
      <c r="D270" s="10"/>
    </row>
    <row r="271" spans="1:33" x14ac:dyDescent="0.2">
      <c r="D271" s="10"/>
    </row>
    <row r="272" spans="1:33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</sheetData>
  <sheetProtection algorithmName="SHA-512" hashValue="XL0gDCxIqDjvrIYyrZROF6kx8+zzmoUPkhi2sZIjvgYFVLLG01107Ec8c1/zxUUE7rWElrIdKKG+V1NdkmcIRg==" saltValue="tErG435d3C5O50TXJDm+3Q==" spinCount="100000" sheet="1"/>
  <mergeCells count="47">
    <mergeCell ref="C54:G54"/>
    <mergeCell ref="C36:G36"/>
    <mergeCell ref="C37:G37"/>
    <mergeCell ref="C48:G48"/>
    <mergeCell ref="A1:G1"/>
    <mergeCell ref="C2:G2"/>
    <mergeCell ref="C3:G3"/>
    <mergeCell ref="C4:G4"/>
    <mergeCell ref="C63:G63"/>
    <mergeCell ref="C64:G64"/>
    <mergeCell ref="C69:G69"/>
    <mergeCell ref="C70:G70"/>
    <mergeCell ref="C59:G59"/>
    <mergeCell ref="C60:G60"/>
    <mergeCell ref="C108:G108"/>
    <mergeCell ref="C89:G89"/>
    <mergeCell ref="C94:G94"/>
    <mergeCell ref="C82:G82"/>
    <mergeCell ref="C88:G88"/>
    <mergeCell ref="C183:G183"/>
    <mergeCell ref="C186:G186"/>
    <mergeCell ref="C188:G188"/>
    <mergeCell ref="C176:G176"/>
    <mergeCell ref="C182:G182"/>
    <mergeCell ref="C198:G198"/>
    <mergeCell ref="C204:G204"/>
    <mergeCell ref="C191:G191"/>
    <mergeCell ref="C193:G193"/>
    <mergeCell ref="C196:G196"/>
    <mergeCell ref="C217:G217"/>
    <mergeCell ref="C220:G220"/>
    <mergeCell ref="C221:G221"/>
    <mergeCell ref="C207:G207"/>
    <mergeCell ref="C209:G209"/>
    <mergeCell ref="C214:G214"/>
    <mergeCell ref="C235:G235"/>
    <mergeCell ref="C240:G240"/>
    <mergeCell ref="C225:G225"/>
    <mergeCell ref="C229:G229"/>
    <mergeCell ref="C231:G231"/>
    <mergeCell ref="C249:G249"/>
    <mergeCell ref="C250:G250"/>
    <mergeCell ref="C252:G252"/>
    <mergeCell ref="C243:G243"/>
    <mergeCell ref="C245:G245"/>
    <mergeCell ref="C247:G247"/>
    <mergeCell ref="C248:G248"/>
  </mergeCells>
  <pageMargins left="0.59055118110236204" right="0.196850393700787" top="0.78740157499999996" bottom="0.78740157499999996" header="0.3" footer="0.3"/>
  <pageSetup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Restaurátor. a kamenické práce</vt:lpstr>
      <vt:lpstr>Práce exteriér</vt:lpstr>
      <vt:lpstr>Sanační práce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'Práce exteriér'!Názvy_tisku</vt:lpstr>
      <vt:lpstr>'Restaurátor. a kamenické práce'!Názvy_tisku</vt:lpstr>
      <vt:lpstr>'Sanační práce'!Názvy_tisku</vt:lpstr>
      <vt:lpstr>oadresa</vt:lpstr>
      <vt:lpstr>Stavba!Objednatel</vt:lpstr>
      <vt:lpstr>Stavba!Objekt</vt:lpstr>
      <vt:lpstr>'Práce exteriér'!Oblast_tisku</vt:lpstr>
      <vt:lpstr>'Restaurátor. a kamenické práce'!Oblast_tisku</vt:lpstr>
      <vt:lpstr>'Sanační práce'!Oblast_tisku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ZLÁMAL</dc:creator>
  <cp:lastModifiedBy>Volák Filip</cp:lastModifiedBy>
  <cp:lastPrinted>2019-03-19T12:27:02Z</cp:lastPrinted>
  <dcterms:created xsi:type="dcterms:W3CDTF">2009-04-08T07:15:50Z</dcterms:created>
  <dcterms:modified xsi:type="dcterms:W3CDTF">2025-09-15T07:12:15Z</dcterms:modified>
</cp:coreProperties>
</file>