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24 - OŘ - Obnova systému el. trezorových zámků\4. ZD\"/>
    </mc:Choice>
  </mc:AlternateContent>
  <bookViews>
    <workbookView xWindow="-105" yWindow="-105" windowWidth="19425" windowHeight="10560"/>
  </bookViews>
  <sheets>
    <sheet name="Ident. údaje" sheetId="9" r:id="rId1"/>
    <sheet name="SOUHRN" sheetId="15" r:id="rId2"/>
    <sheet name="Praha" sheetId="14" r:id="rId3"/>
    <sheet name="Brno" sheetId="2" r:id="rId4"/>
    <sheet name="Hradec Králové" sheetId="10" r:id="rId5"/>
    <sheet name="Ostrava" sheetId="11" r:id="rId6"/>
    <sheet name="OPCE" sheetId="16" r:id="rId7"/>
    <sheet name="dodané komponenty" sheetId="17" r:id="rId8"/>
  </sheets>
  <definedNames>
    <definedName name="_xlnm.Print_Area" localSheetId="0">'Ident. údaje'!$A$1:$C$24</definedName>
    <definedName name="_xlnm.Print_Area" localSheetId="2">Praha!$A$1:$H$44</definedName>
    <definedName name="_xlnm.Print_Area" localSheetId="1">SOUHRN!$A$1:$D$15</definedName>
  </definedNames>
  <calcPr calcId="162913"/>
</workbook>
</file>

<file path=xl/calcChain.xml><?xml version="1.0" encoding="utf-8"?>
<calcChain xmlns="http://schemas.openxmlformats.org/spreadsheetml/2006/main">
  <c r="F16" i="17" l="1"/>
  <c r="G16" i="17"/>
  <c r="H16" i="17"/>
  <c r="F15" i="17"/>
  <c r="G15" i="17" s="1"/>
  <c r="F14" i="17"/>
  <c r="G14" i="17" s="1"/>
  <c r="F13" i="17"/>
  <c r="G13" i="17" s="1"/>
  <c r="F12" i="17"/>
  <c r="H11" i="17"/>
  <c r="G11" i="17"/>
  <c r="F11" i="17"/>
  <c r="F10" i="17"/>
  <c r="H15" i="17" l="1"/>
  <c r="H14" i="17"/>
  <c r="H13" i="17"/>
  <c r="G12" i="17"/>
  <c r="H12" i="17" s="1"/>
  <c r="G10" i="17"/>
  <c r="H10" i="17" s="1"/>
  <c r="F18" i="17" l="1"/>
  <c r="F17" i="17"/>
  <c r="G17" i="17" s="1"/>
  <c r="H17" i="17" s="1"/>
  <c r="F9" i="17"/>
  <c r="G9" i="17" s="1"/>
  <c r="H9" i="17" s="1"/>
  <c r="F8" i="17"/>
  <c r="F7" i="17"/>
  <c r="G7" i="17" s="1"/>
  <c r="H7" i="17" s="1"/>
  <c r="F6" i="17"/>
  <c r="F5" i="17"/>
  <c r="G5" i="17" s="1"/>
  <c r="H5" i="17" s="1"/>
  <c r="G6" i="17" l="1"/>
  <c r="H6" i="17" s="1"/>
  <c r="G8" i="17"/>
  <c r="H8" i="17" s="1"/>
  <c r="G18" i="17"/>
  <c r="H18" i="17" s="1"/>
  <c r="F19" i="17"/>
  <c r="C12" i="14" s="1"/>
  <c r="F12" i="14" s="1"/>
  <c r="C9" i="16" l="1"/>
  <c r="F9" i="16" s="1"/>
  <c r="C10" i="10"/>
  <c r="F10" i="10" s="1"/>
  <c r="C10" i="2"/>
  <c r="F10" i="2" s="1"/>
  <c r="C10" i="11"/>
  <c r="F10" i="11" s="1"/>
  <c r="G19" i="17"/>
  <c r="H19" i="17" s="1"/>
  <c r="F8" i="16" l="1"/>
  <c r="G8" i="16" s="1"/>
  <c r="H8" i="16" s="1"/>
  <c r="F8" i="11" l="1"/>
  <c r="F8" i="10"/>
  <c r="G8" i="10" s="1"/>
  <c r="H8" i="10" s="1"/>
  <c r="F8" i="2"/>
  <c r="F10" i="14"/>
  <c r="G10" i="14" s="1"/>
  <c r="G8" i="11" l="1"/>
  <c r="H8" i="11" s="1"/>
  <c r="G8" i="2"/>
  <c r="H8" i="2" s="1"/>
  <c r="H10" i="14"/>
  <c r="F53" i="14"/>
  <c r="F56" i="14"/>
  <c r="F42" i="2"/>
  <c r="F45" i="2"/>
  <c r="F42" i="10"/>
  <c r="F45" i="10"/>
  <c r="F46" i="11"/>
  <c r="F43" i="11"/>
  <c r="F11" i="16" l="1"/>
  <c r="G11" i="16" s="1"/>
  <c r="H11" i="16" s="1"/>
  <c r="G9" i="16"/>
  <c r="H9" i="16" s="1"/>
  <c r="F7" i="16"/>
  <c r="F6" i="16"/>
  <c r="G6" i="16" s="1"/>
  <c r="H6" i="16" s="1"/>
  <c r="F5" i="16"/>
  <c r="F14" i="11"/>
  <c r="G43" i="11"/>
  <c r="F39" i="11"/>
  <c r="F38" i="11"/>
  <c r="F37" i="11"/>
  <c r="F33" i="11"/>
  <c r="F32" i="11"/>
  <c r="F31" i="11"/>
  <c r="G31" i="11" s="1"/>
  <c r="F25" i="11"/>
  <c r="F24" i="11"/>
  <c r="G24" i="11" s="1"/>
  <c r="H24" i="11" s="1"/>
  <c r="F23" i="11"/>
  <c r="F22" i="11"/>
  <c r="G22" i="11" s="1"/>
  <c r="H22" i="11" s="1"/>
  <c r="F21" i="11"/>
  <c r="G21" i="11" s="1"/>
  <c r="H21" i="11" s="1"/>
  <c r="F20" i="11"/>
  <c r="F19" i="11"/>
  <c r="F15" i="11"/>
  <c r="G15" i="11" s="1"/>
  <c r="H15" i="11" s="1"/>
  <c r="F13" i="11"/>
  <c r="G13" i="11" s="1"/>
  <c r="H13" i="11" s="1"/>
  <c r="F12" i="11"/>
  <c r="F9" i="11"/>
  <c r="G9" i="11" s="1"/>
  <c r="H9" i="11" s="1"/>
  <c r="F7" i="11"/>
  <c r="G7" i="11" s="1"/>
  <c r="H7" i="11" s="1"/>
  <c r="F6" i="11"/>
  <c r="F5" i="11"/>
  <c r="G5" i="11" s="1"/>
  <c r="H5" i="11" s="1"/>
  <c r="G45" i="2"/>
  <c r="H45" i="2" s="1"/>
  <c r="F38" i="2"/>
  <c r="F37" i="2"/>
  <c r="F36" i="2"/>
  <c r="G36" i="2" s="1"/>
  <c r="H36" i="2" s="1"/>
  <c r="F32" i="2"/>
  <c r="G32" i="2" s="1"/>
  <c r="H32" i="2" s="1"/>
  <c r="F31" i="2"/>
  <c r="G31" i="2" s="1"/>
  <c r="H31" i="2" s="1"/>
  <c r="F30" i="2"/>
  <c r="F24" i="2"/>
  <c r="F23" i="2"/>
  <c r="F22" i="2"/>
  <c r="F21" i="2"/>
  <c r="G21" i="2" s="1"/>
  <c r="H21" i="2" s="1"/>
  <c r="F20" i="2"/>
  <c r="F19" i="2"/>
  <c r="G19" i="2" s="1"/>
  <c r="H19" i="2" s="1"/>
  <c r="F18" i="2"/>
  <c r="G18" i="2" s="1"/>
  <c r="F14" i="2"/>
  <c r="G14" i="2" s="1"/>
  <c r="H14" i="2" s="1"/>
  <c r="F13" i="2"/>
  <c r="F12" i="2"/>
  <c r="G12" i="2" s="1"/>
  <c r="H12" i="2" s="1"/>
  <c r="G10" i="2"/>
  <c r="H10" i="2" s="1"/>
  <c r="F9" i="2"/>
  <c r="G9" i="2" s="1"/>
  <c r="F7" i="2"/>
  <c r="G7" i="2" s="1"/>
  <c r="F6" i="2"/>
  <c r="F5" i="2"/>
  <c r="G5" i="2" s="1"/>
  <c r="H5" i="2" s="1"/>
  <c r="F38" i="10"/>
  <c r="F37" i="10"/>
  <c r="F36" i="10"/>
  <c r="G36" i="10" s="1"/>
  <c r="F32" i="10"/>
  <c r="F31" i="10"/>
  <c r="G31" i="10" s="1"/>
  <c r="H31" i="10" s="1"/>
  <c r="F30" i="10"/>
  <c r="F24" i="10"/>
  <c r="F23" i="10"/>
  <c r="F22" i="10"/>
  <c r="F21" i="10"/>
  <c r="G21" i="10" s="1"/>
  <c r="H21" i="10" s="1"/>
  <c r="F20" i="10"/>
  <c r="F19" i="10"/>
  <c r="G19" i="10" s="1"/>
  <c r="F18" i="10"/>
  <c r="G18" i="10" s="1"/>
  <c r="F14" i="10"/>
  <c r="F13" i="10"/>
  <c r="F12" i="10"/>
  <c r="G12" i="10" s="1"/>
  <c r="G10" i="10"/>
  <c r="H10" i="10" s="1"/>
  <c r="F9" i="10"/>
  <c r="F7" i="10"/>
  <c r="F6" i="10"/>
  <c r="G6" i="10" s="1"/>
  <c r="F5" i="10"/>
  <c r="G5" i="16" l="1"/>
  <c r="F12" i="16"/>
  <c r="G14" i="11"/>
  <c r="H14" i="11" s="1"/>
  <c r="F13" i="16"/>
  <c r="G13" i="16" s="1"/>
  <c r="H13" i="16" s="1"/>
  <c r="G7" i="16"/>
  <c r="H7" i="16" s="1"/>
  <c r="F40" i="11"/>
  <c r="G40" i="11" s="1"/>
  <c r="F34" i="11"/>
  <c r="G34" i="11" s="1"/>
  <c r="H34" i="11" s="1"/>
  <c r="F16" i="11"/>
  <c r="G39" i="11"/>
  <c r="H39" i="11" s="1"/>
  <c r="H31" i="11"/>
  <c r="H43" i="11"/>
  <c r="G12" i="11"/>
  <c r="H12" i="11" s="1"/>
  <c r="G20" i="11"/>
  <c r="H20" i="11" s="1"/>
  <c r="G33" i="11"/>
  <c r="H33" i="11" s="1"/>
  <c r="G6" i="11"/>
  <c r="H6" i="11" s="1"/>
  <c r="G23" i="11"/>
  <c r="H23" i="11" s="1"/>
  <c r="G25" i="11"/>
  <c r="H25" i="11" s="1"/>
  <c r="G38" i="11"/>
  <c r="H38" i="11" s="1"/>
  <c r="F27" i="11"/>
  <c r="G19" i="11"/>
  <c r="H19" i="11" s="1"/>
  <c r="G32" i="11"/>
  <c r="H32" i="11" s="1"/>
  <c r="G46" i="11"/>
  <c r="H46" i="11" s="1"/>
  <c r="G10" i="11"/>
  <c r="H10" i="11" s="1"/>
  <c r="G37" i="11"/>
  <c r="H37" i="11" s="1"/>
  <c r="F39" i="2"/>
  <c r="H39" i="2" s="1"/>
  <c r="F15" i="2"/>
  <c r="F33" i="2"/>
  <c r="G33" i="2" s="1"/>
  <c r="H33" i="2" s="1"/>
  <c r="H7" i="2"/>
  <c r="H18" i="2"/>
  <c r="G24" i="2"/>
  <c r="H24" i="2" s="1"/>
  <c r="G22" i="2"/>
  <c r="G42" i="2"/>
  <c r="H42" i="2" s="1"/>
  <c r="H9" i="2"/>
  <c r="G13" i="2"/>
  <c r="H13" i="2" s="1"/>
  <c r="G20" i="2"/>
  <c r="H20" i="2" s="1"/>
  <c r="F26" i="2"/>
  <c r="G30" i="2"/>
  <c r="H30" i="2" s="1"/>
  <c r="G23" i="2"/>
  <c r="H23" i="2" s="1"/>
  <c r="G38" i="2"/>
  <c r="H38" i="2" s="1"/>
  <c r="G6" i="2"/>
  <c r="H6" i="2" s="1"/>
  <c r="G37" i="2"/>
  <c r="H37" i="2" s="1"/>
  <c r="H36" i="10"/>
  <c r="F39" i="10"/>
  <c r="H39" i="10" s="1"/>
  <c r="G5" i="10"/>
  <c r="H5" i="10" s="1"/>
  <c r="G14" i="10"/>
  <c r="H14" i="10" s="1"/>
  <c r="H18" i="10"/>
  <c r="G42" i="10"/>
  <c r="H42" i="10" s="1"/>
  <c r="G32" i="10"/>
  <c r="H32" i="10" s="1"/>
  <c r="H12" i="10"/>
  <c r="F15" i="10"/>
  <c r="B8" i="15" s="1"/>
  <c r="H19" i="10"/>
  <c r="G22" i="10"/>
  <c r="H22" i="10" s="1"/>
  <c r="G24" i="10"/>
  <c r="H24" i="10" s="1"/>
  <c r="G37" i="10"/>
  <c r="H37" i="10" s="1"/>
  <c r="H6" i="10"/>
  <c r="G9" i="10"/>
  <c r="H9" i="10" s="1"/>
  <c r="G30" i="10"/>
  <c r="H30" i="10" s="1"/>
  <c r="F33" i="10"/>
  <c r="G13" i="10"/>
  <c r="H13" i="10" s="1"/>
  <c r="G20" i="10"/>
  <c r="H20" i="10" s="1"/>
  <c r="F26" i="10"/>
  <c r="G7" i="10"/>
  <c r="H7" i="10" s="1"/>
  <c r="G23" i="10"/>
  <c r="H23" i="10" s="1"/>
  <c r="G38" i="10"/>
  <c r="H38" i="10" s="1"/>
  <c r="G45" i="10"/>
  <c r="H45" i="10" s="1"/>
  <c r="H5" i="16" l="1"/>
  <c r="G12" i="16"/>
  <c r="H12" i="16" s="1"/>
  <c r="G16" i="11"/>
  <c r="H16" i="11" s="1"/>
  <c r="B10" i="15"/>
  <c r="G15" i="2"/>
  <c r="H15" i="2" s="1"/>
  <c r="B6" i="15"/>
  <c r="H40" i="11"/>
  <c r="G39" i="2"/>
  <c r="G39" i="10"/>
  <c r="F28" i="11"/>
  <c r="G27" i="11"/>
  <c r="G28" i="11" s="1"/>
  <c r="G26" i="2"/>
  <c r="G27" i="2" s="1"/>
  <c r="F27" i="2"/>
  <c r="H22" i="2"/>
  <c r="G33" i="10"/>
  <c r="H33" i="10" s="1"/>
  <c r="G26" i="10"/>
  <c r="G27" i="10" s="1"/>
  <c r="F27" i="10"/>
  <c r="G15" i="10"/>
  <c r="H15" i="10" s="1"/>
  <c r="H26" i="2" l="1"/>
  <c r="H27" i="2"/>
  <c r="H27" i="11"/>
  <c r="H28" i="11"/>
  <c r="H26" i="10"/>
  <c r="H27" i="10"/>
  <c r="F48" i="14" l="1"/>
  <c r="F49" i="14"/>
  <c r="F47" i="14"/>
  <c r="F41" i="14"/>
  <c r="G41" i="14" s="1"/>
  <c r="F42" i="14"/>
  <c r="G42" i="14" s="1"/>
  <c r="F43" i="14"/>
  <c r="G43" i="14" s="1"/>
  <c r="F24" i="14"/>
  <c r="F25" i="14"/>
  <c r="F26" i="14"/>
  <c r="F27" i="14"/>
  <c r="F28" i="14"/>
  <c r="F29" i="14"/>
  <c r="F30" i="14"/>
  <c r="F31" i="14"/>
  <c r="F32" i="14"/>
  <c r="F33" i="14"/>
  <c r="F34" i="14"/>
  <c r="F35" i="14"/>
  <c r="F23" i="14"/>
  <c r="F15" i="14"/>
  <c r="F16" i="14"/>
  <c r="F17" i="14"/>
  <c r="F18" i="14"/>
  <c r="F19" i="14"/>
  <c r="F14" i="14"/>
  <c r="F5" i="14"/>
  <c r="F6" i="14"/>
  <c r="F7" i="14"/>
  <c r="F8" i="14"/>
  <c r="F9" i="14"/>
  <c r="F11" i="14"/>
  <c r="F20" i="14" l="1"/>
  <c r="F50" i="14"/>
  <c r="F44" i="14"/>
  <c r="F37" i="14"/>
  <c r="H43" i="14"/>
  <c r="H42" i="14"/>
  <c r="H41" i="14"/>
  <c r="G20" i="14" l="1"/>
  <c r="B4" i="15"/>
  <c r="B12" i="15" s="1"/>
  <c r="B14" i="15"/>
  <c r="G53" i="14" l="1"/>
  <c r="H53" i="14" s="1"/>
  <c r="C12" i="15"/>
  <c r="D12" i="15" s="1"/>
  <c r="G56" i="14" l="1"/>
  <c r="H56" i="14" s="1"/>
  <c r="G47" i="14"/>
  <c r="H47" i="14" s="1"/>
  <c r="G48" i="14"/>
  <c r="H48" i="14" s="1"/>
  <c r="G12" i="14" l="1"/>
  <c r="H12" i="14" s="1"/>
  <c r="G9" i="14"/>
  <c r="H9" i="14" s="1"/>
  <c r="G8" i="14"/>
  <c r="H8" i="14" s="1"/>
  <c r="G6" i="14"/>
  <c r="H6" i="14" s="1"/>
  <c r="G5" i="14" l="1"/>
  <c r="H5" i="14" s="1"/>
  <c r="G7" i="14"/>
  <c r="H7" i="14" s="1"/>
  <c r="G11" i="14"/>
  <c r="H11" i="14" s="1"/>
  <c r="G33" i="14" l="1"/>
  <c r="G32" i="14"/>
  <c r="G17" i="14"/>
  <c r="G15" i="14"/>
  <c r="H15" i="14" s="1"/>
  <c r="H33" i="14" l="1"/>
  <c r="H32" i="14"/>
  <c r="H17" i="14"/>
  <c r="G19" i="14"/>
  <c r="H19" i="14" s="1"/>
  <c r="G14" i="14"/>
  <c r="G16" i="14"/>
  <c r="H16" i="14" s="1"/>
  <c r="G18" i="14"/>
  <c r="H18" i="14" s="1"/>
  <c r="C4" i="15" l="1"/>
  <c r="D4" i="15" s="1"/>
  <c r="H20" i="14"/>
  <c r="C6" i="15"/>
  <c r="D6" i="15" s="1"/>
  <c r="H14" i="14"/>
  <c r="C8" i="15" l="1"/>
  <c r="D8" i="15" s="1"/>
  <c r="G27" i="14"/>
  <c r="G28" i="14"/>
  <c r="G29" i="14"/>
  <c r="G30" i="14"/>
  <c r="G31" i="14"/>
  <c r="G34" i="14"/>
  <c r="G35" i="14"/>
  <c r="F38" i="14" l="1"/>
  <c r="B16" i="15" s="1"/>
  <c r="C16" i="15" s="1"/>
  <c r="D16" i="15" s="1"/>
  <c r="G23" i="14"/>
  <c r="G24" i="14"/>
  <c r="H24" i="14" s="1"/>
  <c r="G26" i="14"/>
  <c r="H26" i="14" s="1"/>
  <c r="H28" i="14"/>
  <c r="H34" i="14"/>
  <c r="H27" i="14"/>
  <c r="H29" i="14"/>
  <c r="H31" i="14"/>
  <c r="H35" i="14"/>
  <c r="H30" i="14"/>
  <c r="G25" i="14"/>
  <c r="H25" i="14" s="1"/>
  <c r="G37" i="14" l="1"/>
  <c r="H23" i="14"/>
  <c r="G49" i="14"/>
  <c r="H49" i="14" s="1"/>
  <c r="G38" i="14" l="1"/>
  <c r="H38" i="14" s="1"/>
  <c r="H37" i="14"/>
  <c r="C10" i="15"/>
  <c r="D10" i="15" s="1"/>
  <c r="G44" i="14"/>
  <c r="H44" i="14" s="1"/>
  <c r="G50" i="14"/>
  <c r="H50" i="14" s="1"/>
  <c r="C14" i="15" l="1"/>
  <c r="D14" i="15" s="1"/>
</calcChain>
</file>

<file path=xl/sharedStrings.xml><?xml version="1.0" encoding="utf-8"?>
<sst xmlns="http://schemas.openxmlformats.org/spreadsheetml/2006/main" count="563" uniqueCount="121">
  <si>
    <t>počet</t>
  </si>
  <si>
    <t>měsíc</t>
  </si>
  <si>
    <t>ks</t>
  </si>
  <si>
    <t>hod</t>
  </si>
  <si>
    <t>DPH</t>
  </si>
  <si>
    <t>dveře P1</t>
  </si>
  <si>
    <t>dveře P2</t>
  </si>
  <si>
    <t>dveře P3</t>
  </si>
  <si>
    <t>dveře P4</t>
  </si>
  <si>
    <t>dveře P5</t>
  </si>
  <si>
    <t>dveře P6</t>
  </si>
  <si>
    <t>dveře P7</t>
  </si>
  <si>
    <t>dveře P8</t>
  </si>
  <si>
    <t>dveře P9</t>
  </si>
  <si>
    <t>dveře P10</t>
  </si>
  <si>
    <t>dveře O1</t>
  </si>
  <si>
    <t>dveře O2</t>
  </si>
  <si>
    <t>dveře O3</t>
  </si>
  <si>
    <t>dveře O4</t>
  </si>
  <si>
    <t>dveře O5</t>
  </si>
  <si>
    <t>dveře HK1</t>
  </si>
  <si>
    <t>dveře HK2</t>
  </si>
  <si>
    <t>dveře HK3</t>
  </si>
  <si>
    <t>dveře HK4</t>
  </si>
  <si>
    <t>dveře HK5</t>
  </si>
  <si>
    <t>dveře HK6</t>
  </si>
  <si>
    <t>dveře B1</t>
  </si>
  <si>
    <t>dveře B2</t>
  </si>
  <si>
    <t>dveře B3</t>
  </si>
  <si>
    <t>dveře B4</t>
  </si>
  <si>
    <t>dveře B5</t>
  </si>
  <si>
    <t>dveře B6</t>
  </si>
  <si>
    <t>Název:</t>
  </si>
  <si>
    <t>Adresa:</t>
  </si>
  <si>
    <t>IČO:</t>
  </si>
  <si>
    <t>DIČ:</t>
  </si>
  <si>
    <t xml:space="preserve"> *Jméno a příjmení zástupce:</t>
  </si>
  <si>
    <t>hodinová sazba technika - mechanika</t>
  </si>
  <si>
    <t>hodinová sazba technika - elektronika</t>
  </si>
  <si>
    <t>*****</t>
  </si>
  <si>
    <t>cena MJ</t>
  </si>
  <si>
    <t>MJ</t>
  </si>
  <si>
    <t>počet MJ</t>
  </si>
  <si>
    <t>dveře P11</t>
  </si>
  <si>
    <t>dveře P12</t>
  </si>
  <si>
    <t>dveře O6</t>
  </si>
  <si>
    <t>kpl</t>
  </si>
  <si>
    <t>Obnova systému ETZ - kompletní činnosti ke zprovoznění</t>
  </si>
  <si>
    <t>Pravidelná preventivní prohlídka a údržba TD</t>
  </si>
  <si>
    <t>Obnova systému ETZ - části dálkové správy ETZ</t>
  </si>
  <si>
    <t>SW pro 8 klientských pracovišť vč. dokumentace - software</t>
  </si>
  <si>
    <t>server pro systém dálkové správy - licence SW</t>
  </si>
  <si>
    <t>server pro systém dálkové správy - instalace</t>
  </si>
  <si>
    <t>Příloha č. 2 ZD</t>
  </si>
  <si>
    <t>Identifikační údaje dodavavatele</t>
  </si>
  <si>
    <t>CENOVÁ TABULKA</t>
  </si>
  <si>
    <t>Celková cena za všechna dílčí plnění</t>
  </si>
  <si>
    <t>Zaškolení</t>
  </si>
  <si>
    <t>cena za zaškolení dílčího plnění</t>
  </si>
  <si>
    <t>Obnova systému elektronických trezorových zámků trezorových dveří a systému dálkové správy</t>
  </si>
  <si>
    <t>vypracování harmonogramu obnovy ETZ a SDS</t>
  </si>
  <si>
    <t>1. dílčí plnění - ústředí ČNB Praha</t>
  </si>
  <si>
    <t>SW pro 8 klientských pracovišť - instalace na kompletní rozsah dílčího plnění</t>
  </si>
  <si>
    <t>SW pro 8 klientských pracovišť - licence na kompletní rozsah dílčího plnění</t>
  </si>
  <si>
    <t>Celková cena za dílčí plnění v Kč</t>
  </si>
  <si>
    <t>Celková cena za provedení jedné preventivní prohlídky v Kč</t>
  </si>
  <si>
    <t>Celková cena pravidelných preventivních prohlídek a údržby za 4 roky v Kč</t>
  </si>
  <si>
    <t>cena v Kč bez DPH</t>
  </si>
  <si>
    <t>cena v Kč vč. DPH</t>
  </si>
  <si>
    <t>1. dílčí plnění</t>
  </si>
  <si>
    <t>paušální platba za měsíc</t>
  </si>
  <si>
    <t>Servisní pohotovost</t>
  </si>
  <si>
    <t>předpokládaný počet za 4 roky</t>
  </si>
  <si>
    <t>výjezd</t>
  </si>
  <si>
    <t>2. dílčí plnění</t>
  </si>
  <si>
    <t>3. dílčí plnění</t>
  </si>
  <si>
    <t>4. dílčí plnění</t>
  </si>
  <si>
    <t>SW pro 2 klientská pracoviště vč. dokumentace - software</t>
  </si>
  <si>
    <t>SW pro 2 klientská pracoviště - instalace na kompletní rozsah dílčího plnění</t>
  </si>
  <si>
    <t>SW pro 2 klientská pracoviště - licence na kompletní rozsah dílčího plnění</t>
  </si>
  <si>
    <t>SW pro 1 klientské pracoviště - instalace na kompletní rozsah dílčího plnění</t>
  </si>
  <si>
    <t>SW pro 1 klientské pracoviště vč. dokumentace - software</t>
  </si>
  <si>
    <t>SW pro 1 klientská pracoviště - licence na kompletní rozsah dílčího plnění</t>
  </si>
  <si>
    <t>Celková cena za vyhrazenou změnu dle čl. I odst. 5 smlouvy</t>
  </si>
  <si>
    <t>Vyhrazená změna dle čl. I odst. 5 smlouvy</t>
  </si>
  <si>
    <t xml:space="preserve">dveře </t>
  </si>
  <si>
    <t>Celková cena za 1. dílčí plnění - Praha</t>
  </si>
  <si>
    <t>Celková cena za 4. dílčí plnění - Ostrava</t>
  </si>
  <si>
    <t>Celková cena za zaškolení</t>
  </si>
  <si>
    <t>Celková nabídková cena v Kč bez DPH</t>
  </si>
  <si>
    <t>Položka</t>
  </si>
  <si>
    <t>2. dílčí plnění - pobočka Brno</t>
  </si>
  <si>
    <t>3. dílčí plnění - pobočka Hradec Králové</t>
  </si>
  <si>
    <t>4. dílčí plnění - pobočka Ostrava</t>
  </si>
  <si>
    <t>vypracování harmonogramu obnovy ETZ</t>
  </si>
  <si>
    <t>Dodavatel vyplní veškerá žlutě podbarvená pole.</t>
  </si>
  <si>
    <t>Ceny dodavatel uvede s přesností na dvě desetinná místa; více desetinných míst cenová tabulka automaticky zaokrouhlí.</t>
  </si>
  <si>
    <t>Pokyny k vyplnění:</t>
  </si>
  <si>
    <t>Celková cena za 2. dílčí plnění - Brno</t>
  </si>
  <si>
    <t>Celková cena za 3. dílčí plnění - Hradec Králové</t>
  </si>
  <si>
    <t>Předpokládané množství hodin a výjezdů v rámci mimozáručních a pozáručních oprav uvedené v cenové tabulce je stanoveno vychází z předpokládaného čerpání zadavatelem za období 48 měsíců (toto období je stanoveno v souladu se zákonem z důvodu uzavírání smlouvy na dobu neurčitou). Zadavatel si vyhrazuje právo uvedené množství čerpat dle svých reálných potřeb, skutečné počty se tak mohou od předpokládaného počtu lišit</t>
  </si>
  <si>
    <t>demontáž původního ETZ</t>
  </si>
  <si>
    <t>Mimozáruční opravy</t>
  </si>
  <si>
    <t>Pozáruční opravy</t>
  </si>
  <si>
    <t>Celková cena mimozáručních oprav za 4 roky v Kč</t>
  </si>
  <si>
    <t>Celková cena pozáručních oprav za 4 roky v Kč</t>
  </si>
  <si>
    <t>1)</t>
  </si>
  <si>
    <t>Ostatní dodané komponenty do TD</t>
  </si>
  <si>
    <t>Dodavatel doplní veškeré dodávané komponenty, vč. typového označení dodaného komponentu nebo výrobního označení (pokud je k dispozici).</t>
  </si>
  <si>
    <t>Dodavatel vyplní pouze tolik buněk, kolik je dodaných komponent do jednotlivých TD. Ostatní buňky ponechá dodavatel nevyplněné.</t>
  </si>
  <si>
    <t>Dodavatel nevyplňuje. Dodavatel vyplní rozpis jednotlivých komponent do listu "dodané komponenty", celková cena za dodávku veškerých komponent se zde doplní automaticky.</t>
  </si>
  <si>
    <r>
      <t>Obnova systému ETZ - ostatní dodané komponenty do 1 ks TD</t>
    </r>
    <r>
      <rPr>
        <b/>
        <vertAlign val="superscript"/>
        <sz val="11"/>
        <color rgb="FFFF0000"/>
        <rFont val="Calibri"/>
        <family val="2"/>
        <charset val="238"/>
        <scheme val="minor"/>
      </rPr>
      <t>1)</t>
    </r>
  </si>
  <si>
    <t>Celková cena za dodané komponenty v Kč</t>
  </si>
  <si>
    <r>
      <t>dodané komponenty do všech TD</t>
    </r>
    <r>
      <rPr>
        <vertAlign val="superscript"/>
        <sz val="11"/>
        <color rgb="FFFF0000"/>
        <rFont val="Calibri"/>
        <family val="2"/>
        <charset val="238"/>
        <scheme val="minor"/>
      </rPr>
      <t>1)</t>
    </r>
  </si>
  <si>
    <r>
      <t>počet předepsaných preventivních prohlídek za rok</t>
    </r>
    <r>
      <rPr>
        <vertAlign val="superscript"/>
        <sz val="11"/>
        <color rgb="FFFF0000"/>
        <rFont val="Calibri"/>
        <family val="2"/>
        <charset val="238"/>
        <scheme val="minor"/>
      </rPr>
      <t>2)</t>
    </r>
  </si>
  <si>
    <t>2)</t>
  </si>
  <si>
    <t>Dodavatel doplní počet předepsaných preventivních prohlídek za rok dle doporučení výrobce.</t>
  </si>
  <si>
    <t>Celková cena za ETZ pro 1 ks TD</t>
  </si>
  <si>
    <r>
      <t>ostatní dodané komponenty do všech TD</t>
    </r>
    <r>
      <rPr>
        <vertAlign val="superscript"/>
        <sz val="11"/>
        <color rgb="FFFF0000"/>
        <rFont val="Calibri"/>
        <family val="2"/>
        <charset val="238"/>
        <scheme val="minor"/>
      </rPr>
      <t>1)</t>
    </r>
  </si>
  <si>
    <t>demontáž původních ETZ kompletně v daném objektu</t>
  </si>
  <si>
    <t>„Obnova systému elektronických trezorových zámků trezorových dveří“
SOUHRN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</si>
</sst>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7" xfId="0" applyFont="1" applyFill="1" applyBorder="1"/>
    <xf numFmtId="4" fontId="0" fillId="0" borderId="6" xfId="0" applyNumberFormat="1" applyBorder="1"/>
    <xf numFmtId="0" fontId="0" fillId="0" borderId="9" xfId="0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8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8" xfId="0" applyFill="1" applyBorder="1"/>
    <xf numFmtId="4" fontId="0" fillId="0" borderId="8" xfId="0" applyNumberFormat="1" applyFill="1" applyBorder="1"/>
    <xf numFmtId="0" fontId="1" fillId="0" borderId="5" xfId="0" applyFont="1" applyBorder="1" applyAlignment="1">
      <alignment horizontal="center"/>
    </xf>
    <xf numFmtId="0" fontId="0" fillId="4" borderId="9" xfId="0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0" fontId="1" fillId="0" borderId="17" xfId="0" applyFont="1" applyBorder="1"/>
    <xf numFmtId="0" fontId="1" fillId="0" borderId="19" xfId="0" applyFont="1" applyBorder="1"/>
    <xf numFmtId="0" fontId="0" fillId="2" borderId="20" xfId="0" applyFill="1" applyBorder="1" applyAlignment="1">
      <alignment horizontal="left"/>
    </xf>
    <xf numFmtId="0" fontId="1" fillId="0" borderId="21" xfId="0" applyFont="1" applyBorder="1"/>
    <xf numFmtId="0" fontId="0" fillId="2" borderId="22" xfId="0" applyFill="1" applyBorder="1" applyAlignment="1">
      <alignment horizontal="left"/>
    </xf>
    <xf numFmtId="0" fontId="1" fillId="0" borderId="17" xfId="0" applyFont="1" applyBorder="1" applyAlignment="1">
      <alignment vertical="center" wrapText="1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left"/>
    </xf>
    <xf numFmtId="0" fontId="1" fillId="0" borderId="23" xfId="0" applyFont="1" applyBorder="1"/>
    <xf numFmtId="0" fontId="0" fillId="2" borderId="24" xfId="0" applyFill="1" applyBorder="1" applyAlignment="1">
      <alignment horizontal="left"/>
    </xf>
    <xf numFmtId="0" fontId="1" fillId="0" borderId="25" xfId="0" applyFont="1" applyBorder="1"/>
    <xf numFmtId="0" fontId="1" fillId="2" borderId="26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4" fontId="3" fillId="0" borderId="0" xfId="0" applyNumberFormat="1" applyFont="1" applyBorder="1"/>
    <xf numFmtId="4" fontId="4" fillId="0" borderId="0" xfId="0" applyNumberFormat="1" applyFont="1" applyBorder="1"/>
    <xf numFmtId="165" fontId="0" fillId="2" borderId="6" xfId="0" applyNumberFormat="1" applyFont="1" applyFill="1" applyBorder="1" applyProtection="1">
      <protection locked="0"/>
    </xf>
    <xf numFmtId="165" fontId="0" fillId="2" borderId="8" xfId="0" applyNumberFormat="1" applyFont="1" applyFill="1" applyBorder="1" applyAlignment="1" applyProtection="1">
      <alignment vertical="top"/>
      <protection locked="0"/>
    </xf>
    <xf numFmtId="165" fontId="0" fillId="2" borderId="8" xfId="0" applyNumberFormat="1" applyFont="1" applyFill="1" applyBorder="1" applyProtection="1">
      <protection locked="0"/>
    </xf>
    <xf numFmtId="165" fontId="0" fillId="2" borderId="8" xfId="0" applyNumberFormat="1" applyFont="1" applyFill="1" applyBorder="1" applyAlignment="1">
      <alignment vertical="top"/>
    </xf>
    <xf numFmtId="4" fontId="0" fillId="0" borderId="0" xfId="0" applyNumberFormat="1" applyAlignment="1">
      <alignment horizontal="right"/>
    </xf>
    <xf numFmtId="4" fontId="2" fillId="0" borderId="12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165" fontId="0" fillId="2" borderId="5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4" xfId="0" applyNumberFormat="1" applyBorder="1"/>
    <xf numFmtId="164" fontId="0" fillId="0" borderId="2" xfId="0" applyNumberFormat="1" applyBorder="1" applyAlignment="1">
      <alignment vertical="top"/>
    </xf>
    <xf numFmtId="0" fontId="0" fillId="0" borderId="2" xfId="0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4" fontId="5" fillId="0" borderId="10" xfId="0" applyNumberFormat="1" applyFont="1" applyBorder="1"/>
    <xf numFmtId="0" fontId="0" fillId="0" borderId="33" xfId="0" applyBorder="1"/>
    <xf numFmtId="4" fontId="0" fillId="0" borderId="26" xfId="0" applyNumberFormat="1" applyBorder="1"/>
    <xf numFmtId="4" fontId="0" fillId="0" borderId="18" xfId="0" applyNumberFormat="1" applyBorder="1"/>
    <xf numFmtId="0" fontId="0" fillId="0" borderId="33" xfId="0" applyFill="1" applyBorder="1"/>
    <xf numFmtId="4" fontId="0" fillId="0" borderId="18" xfId="0" applyNumberFormat="1" applyFill="1" applyBorder="1"/>
    <xf numFmtId="4" fontId="0" fillId="0" borderId="20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165" fontId="0" fillId="2" borderId="35" xfId="0" applyNumberFormat="1" applyFont="1" applyFill="1" applyBorder="1" applyProtection="1">
      <protection locked="0"/>
    </xf>
    <xf numFmtId="0" fontId="0" fillId="0" borderId="35" xfId="0" applyBorder="1" applyAlignment="1">
      <alignment horizontal="center"/>
    </xf>
    <xf numFmtId="165" fontId="0" fillId="5" borderId="4" xfId="0" applyNumberFormat="1" applyFont="1" applyFill="1" applyBorder="1" applyAlignment="1">
      <alignment horizontal="center" vertical="top"/>
    </xf>
    <xf numFmtId="4" fontId="5" fillId="0" borderId="28" xfId="0" applyNumberFormat="1" applyFont="1" applyFill="1" applyBorder="1" applyAlignment="1">
      <alignment horizontal="center"/>
    </xf>
    <xf numFmtId="4" fontId="5" fillId="0" borderId="29" xfId="0" applyNumberFormat="1" applyFont="1" applyFill="1" applyBorder="1" applyAlignment="1">
      <alignment horizontal="center"/>
    </xf>
    <xf numFmtId="4" fontId="5" fillId="0" borderId="31" xfId="0" applyNumberFormat="1" applyFont="1" applyFill="1" applyBorder="1" applyAlignment="1">
      <alignment horizontal="center"/>
    </xf>
    <xf numFmtId="4" fontId="5" fillId="0" borderId="24" xfId="0" applyNumberFormat="1" applyFont="1" applyFill="1" applyBorder="1" applyAlignment="1">
      <alignment horizontal="center"/>
    </xf>
    <xf numFmtId="4" fontId="5" fillId="0" borderId="11" xfId="0" applyNumberFormat="1" applyFont="1" applyBorder="1"/>
    <xf numFmtId="4" fontId="1" fillId="0" borderId="35" xfId="0" applyNumberFormat="1" applyFon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5" fontId="0" fillId="2" borderId="35" xfId="0" applyNumberFormat="1" applyFont="1" applyFill="1" applyBorder="1" applyAlignment="1" applyProtection="1">
      <alignment vertical="top"/>
      <protection locked="0"/>
    </xf>
    <xf numFmtId="3" fontId="0" fillId="0" borderId="35" xfId="0" applyNumberFormat="1" applyFill="1" applyBorder="1" applyAlignment="1" applyProtection="1">
      <alignment horizontal="center"/>
      <protection locked="0"/>
    </xf>
    <xf numFmtId="4" fontId="1" fillId="0" borderId="36" xfId="0" applyNumberFormat="1" applyFont="1" applyBorder="1"/>
    <xf numFmtId="0" fontId="2" fillId="0" borderId="0" xfId="0" applyFont="1" applyBorder="1" applyAlignment="1">
      <alignment horizontal="left" wrapText="1"/>
    </xf>
    <xf numFmtId="4" fontId="5" fillId="0" borderId="0" xfId="0" applyNumberFormat="1" applyFont="1" applyBorder="1"/>
    <xf numFmtId="0" fontId="1" fillId="3" borderId="38" xfId="0" applyFont="1" applyFill="1" applyBorder="1"/>
    <xf numFmtId="0" fontId="0" fillId="3" borderId="18" xfId="0" applyFill="1" applyBorder="1" applyAlignment="1">
      <alignment horizontal="center"/>
    </xf>
    <xf numFmtId="0" fontId="2" fillId="6" borderId="9" xfId="0" applyFont="1" applyFill="1" applyBorder="1"/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5" fontId="0" fillId="0" borderId="0" xfId="0" applyNumberFormat="1" applyBorder="1"/>
    <xf numFmtId="165" fontId="0" fillId="0" borderId="43" xfId="0" applyNumberForma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2" fillId="3" borderId="1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5" borderId="8" xfId="0" applyFont="1" applyFill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5" fontId="0" fillId="2" borderId="8" xfId="0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1" fillId="0" borderId="0" xfId="0" applyFont="1" applyFill="1" applyBorder="1"/>
    <xf numFmtId="165" fontId="1" fillId="6" borderId="10" xfId="0" applyNumberFormat="1" applyFont="1" applyFill="1" applyBorder="1" applyAlignment="1"/>
    <xf numFmtId="165" fontId="1" fillId="6" borderId="11" xfId="0" applyNumberFormat="1" applyFont="1" applyFill="1" applyBorder="1" applyAlignment="1"/>
    <xf numFmtId="0" fontId="0" fillId="5" borderId="6" xfId="0" applyFont="1" applyFill="1" applyBorder="1" applyAlignment="1" applyProtection="1">
      <alignment horizontal="center"/>
      <protection locked="0"/>
    </xf>
    <xf numFmtId="0" fontId="0" fillId="3" borderId="31" xfId="0" applyFill="1" applyBorder="1"/>
    <xf numFmtId="0" fontId="0" fillId="3" borderId="31" xfId="0" applyFill="1" applyBorder="1" applyAlignment="1">
      <alignment horizontal="center"/>
    </xf>
    <xf numFmtId="0" fontId="0" fillId="3" borderId="31" xfId="0" applyFill="1" applyBorder="1" applyAlignment="1">
      <alignment horizontal="center" wrapText="1"/>
    </xf>
    <xf numFmtId="0" fontId="1" fillId="3" borderId="15" xfId="0" applyFont="1" applyFill="1" applyBorder="1"/>
    <xf numFmtId="0" fontId="0" fillId="3" borderId="24" xfId="0" applyFill="1" applyBorder="1" applyAlignment="1">
      <alignment horizontal="center"/>
    </xf>
    <xf numFmtId="0" fontId="0" fillId="3" borderId="10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4" fontId="7" fillId="0" borderId="35" xfId="0" applyNumberFormat="1" applyFont="1" applyBorder="1"/>
    <xf numFmtId="4" fontId="7" fillId="0" borderId="36" xfId="0" applyNumberFormat="1" applyFont="1" applyBorder="1"/>
    <xf numFmtId="0" fontId="0" fillId="5" borderId="6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165" fontId="0" fillId="3" borderId="8" xfId="0" applyNumberFormat="1" applyFont="1" applyFill="1" applyBorder="1" applyAlignment="1" applyProtection="1">
      <alignment vertical="top"/>
      <protection locked="0"/>
    </xf>
    <xf numFmtId="165" fontId="0" fillId="3" borderId="8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/>
    <xf numFmtId="0" fontId="9" fillId="0" borderId="0" xfId="0" applyFont="1" applyAlignment="1">
      <alignment horizontal="right"/>
    </xf>
    <xf numFmtId="0" fontId="1" fillId="0" borderId="40" xfId="0" applyFont="1" applyBorder="1"/>
    <xf numFmtId="4" fontId="0" fillId="0" borderId="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65" fontId="0" fillId="2" borderId="5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10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0" xfId="0" applyBorder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13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zoomScaleNormal="100" workbookViewId="0">
      <selection activeCell="C29" sqref="C29"/>
    </sheetView>
  </sheetViews>
  <sheetFormatPr defaultRowHeight="15" x14ac:dyDescent="0.25"/>
  <cols>
    <col min="1" max="1" width="14.5703125" customWidth="1"/>
    <col min="2" max="2" width="19.28515625" customWidth="1"/>
    <col min="3" max="3" width="109.140625" style="5" customWidth="1"/>
  </cols>
  <sheetData>
    <row r="1" spans="1:4" ht="15.75" thickBot="1" x14ac:dyDescent="0.3">
      <c r="A1" s="4"/>
      <c r="C1" s="40" t="s">
        <v>53</v>
      </c>
      <c r="D1" s="3"/>
    </row>
    <row r="2" spans="1:4" ht="27" customHeight="1" x14ac:dyDescent="0.25">
      <c r="B2" s="160" t="s">
        <v>55</v>
      </c>
      <c r="C2" s="161"/>
    </row>
    <row r="3" spans="1:4" ht="19.5" thickBot="1" x14ac:dyDescent="0.3">
      <c r="B3" s="158" t="s">
        <v>59</v>
      </c>
      <c r="C3" s="159"/>
    </row>
    <row r="4" spans="1:4" ht="15.75" thickBot="1" x14ac:dyDescent="0.3"/>
    <row r="5" spans="1:4" ht="15.75" thickBot="1" x14ac:dyDescent="0.3">
      <c r="B5" s="162" t="s">
        <v>54</v>
      </c>
      <c r="C5" s="163"/>
    </row>
    <row r="6" spans="1:4" ht="20.100000000000001" customHeight="1" x14ac:dyDescent="0.25">
      <c r="B6" s="37" t="s">
        <v>32</v>
      </c>
      <c r="C6" s="38"/>
    </row>
    <row r="7" spans="1:4" x14ac:dyDescent="0.25">
      <c r="B7" s="28" t="s">
        <v>33</v>
      </c>
      <c r="C7" s="29"/>
    </row>
    <row r="8" spans="1:4" x14ac:dyDescent="0.25">
      <c r="B8" s="30"/>
      <c r="C8" s="31"/>
    </row>
    <row r="9" spans="1:4" x14ac:dyDescent="0.25">
      <c r="B9" s="30"/>
      <c r="C9" s="31"/>
    </row>
    <row r="10" spans="1:4" ht="30" customHeight="1" x14ac:dyDescent="0.25">
      <c r="B10" s="32" t="s">
        <v>36</v>
      </c>
      <c r="C10" s="33"/>
    </row>
    <row r="11" spans="1:4" ht="20.100000000000001" customHeight="1" x14ac:dyDescent="0.25">
      <c r="B11" s="27" t="s">
        <v>34</v>
      </c>
      <c r="C11" s="34"/>
    </row>
    <row r="12" spans="1:4" ht="20.100000000000001" customHeight="1" thickBot="1" x14ac:dyDescent="0.3">
      <c r="B12" s="35" t="s">
        <v>35</v>
      </c>
      <c r="C12" s="36"/>
    </row>
    <row r="14" spans="1:4" x14ac:dyDescent="0.25">
      <c r="B14" s="125" t="s">
        <v>97</v>
      </c>
    </row>
    <row r="15" spans="1:4" x14ac:dyDescent="0.25">
      <c r="B15" s="164" t="s">
        <v>95</v>
      </c>
      <c r="C15" s="164"/>
    </row>
    <row r="16" spans="1:4" x14ac:dyDescent="0.25">
      <c r="B16" s="164" t="s">
        <v>96</v>
      </c>
      <c r="C16" s="164"/>
    </row>
    <row r="17" spans="2:3" ht="30.75" customHeight="1" x14ac:dyDescent="0.25">
      <c r="B17" s="157" t="s">
        <v>100</v>
      </c>
      <c r="C17" s="157"/>
    </row>
    <row r="18" spans="2:3" x14ac:dyDescent="0.25">
      <c r="B18" s="157"/>
      <c r="C18" s="157"/>
    </row>
    <row r="19" spans="2:3" x14ac:dyDescent="0.25">
      <c r="B19" s="157"/>
      <c r="C19" s="157"/>
    </row>
  </sheetData>
  <mergeCells count="6">
    <mergeCell ref="B17:C19"/>
    <mergeCell ref="B3:C3"/>
    <mergeCell ref="B2:C2"/>
    <mergeCell ref="B5:C5"/>
    <mergeCell ref="B15:C15"/>
    <mergeCell ref="B16:C16"/>
  </mergeCells>
  <pageMargins left="0.7" right="0.7" top="0.78740157499999996" bottom="0.78740157499999996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5" sqref="A5"/>
    </sheetView>
  </sheetViews>
  <sheetFormatPr defaultRowHeight="15" x14ac:dyDescent="0.25"/>
  <cols>
    <col min="1" max="1" width="66" customWidth="1"/>
    <col min="2" max="4" width="16.7109375" customWidth="1"/>
    <col min="5" max="6" width="15.7109375" customWidth="1"/>
  </cols>
  <sheetData>
    <row r="1" spans="1:4" ht="15.75" thickBot="1" x14ac:dyDescent="0.3">
      <c r="D1" s="3" t="s">
        <v>53</v>
      </c>
    </row>
    <row r="2" spans="1:4" ht="41.25" customHeight="1" thickBot="1" x14ac:dyDescent="0.4">
      <c r="A2" s="165" t="s">
        <v>120</v>
      </c>
      <c r="B2" s="166"/>
      <c r="C2" s="166"/>
      <c r="D2" s="167"/>
    </row>
    <row r="3" spans="1:4" ht="15.75" thickBot="1" x14ac:dyDescent="0.3">
      <c r="A3" s="148" t="s">
        <v>90</v>
      </c>
      <c r="B3" s="103" t="s">
        <v>67</v>
      </c>
      <c r="C3" s="103" t="s">
        <v>4</v>
      </c>
      <c r="D3" s="104" t="s">
        <v>68</v>
      </c>
    </row>
    <row r="4" spans="1:4" ht="15.75" thickBot="1" x14ac:dyDescent="0.3">
      <c r="A4" s="13" t="s">
        <v>86</v>
      </c>
      <c r="B4" s="14">
        <f>Praha!F20</f>
        <v>0</v>
      </c>
      <c r="C4" s="14">
        <f>B4*0.21</f>
        <v>0</v>
      </c>
      <c r="D4" s="15">
        <f>B4+C4</f>
        <v>0</v>
      </c>
    </row>
    <row r="5" spans="1:4" ht="15.75" thickBot="1" x14ac:dyDescent="0.3">
      <c r="A5" s="73"/>
      <c r="B5" s="23"/>
      <c r="C5" s="23"/>
      <c r="D5" s="105"/>
    </row>
    <row r="6" spans="1:4" ht="15.75" thickBot="1" x14ac:dyDescent="0.3">
      <c r="A6" s="13" t="s">
        <v>98</v>
      </c>
      <c r="B6" s="14">
        <f>Brno!F15</f>
        <v>0</v>
      </c>
      <c r="C6" s="14">
        <f>B6*0.21</f>
        <v>0</v>
      </c>
      <c r="D6" s="15">
        <f>B6+C6</f>
        <v>0</v>
      </c>
    </row>
    <row r="7" spans="1:4" ht="15.75" thickBot="1" x14ac:dyDescent="0.3">
      <c r="A7" s="73"/>
      <c r="B7" s="23"/>
      <c r="C7" s="23"/>
      <c r="D7" s="105"/>
    </row>
    <row r="8" spans="1:4" ht="15.75" thickBot="1" x14ac:dyDescent="0.3">
      <c r="A8" s="13" t="s">
        <v>99</v>
      </c>
      <c r="B8" s="14">
        <f>'Hradec Králové'!F15</f>
        <v>0</v>
      </c>
      <c r="C8" s="14">
        <f>B8*0.21</f>
        <v>0</v>
      </c>
      <c r="D8" s="15">
        <f>B8+C8</f>
        <v>0</v>
      </c>
    </row>
    <row r="9" spans="1:4" ht="15.75" thickBot="1" x14ac:dyDescent="0.3">
      <c r="A9" s="73"/>
      <c r="B9" s="23"/>
      <c r="C9" s="23"/>
      <c r="D9" s="105"/>
    </row>
    <row r="10" spans="1:4" ht="15.75" thickBot="1" x14ac:dyDescent="0.3">
      <c r="A10" s="13" t="s">
        <v>87</v>
      </c>
      <c r="B10" s="14">
        <f>Ostrava!F16</f>
        <v>0</v>
      </c>
      <c r="C10" s="14">
        <f>B10*0.21</f>
        <v>0</v>
      </c>
      <c r="D10" s="15">
        <f>B10+C10</f>
        <v>0</v>
      </c>
    </row>
    <row r="11" spans="1:4" ht="15.75" thickBot="1" x14ac:dyDescent="0.3">
      <c r="A11" s="73"/>
      <c r="B11" s="106"/>
      <c r="C11" s="106"/>
      <c r="D11" s="107"/>
    </row>
    <row r="12" spans="1:4" ht="15.75" thickBot="1" x14ac:dyDescent="0.3">
      <c r="A12" s="24" t="s">
        <v>56</v>
      </c>
      <c r="B12" s="25">
        <f>B4+B6+B8+B10</f>
        <v>0</v>
      </c>
      <c r="C12" s="25">
        <f>B12*0.21</f>
        <v>0</v>
      </c>
      <c r="D12" s="26">
        <f>B12+C12</f>
        <v>0</v>
      </c>
    </row>
    <row r="13" spans="1:4" ht="15.75" thickBot="1" x14ac:dyDescent="0.3">
      <c r="A13" s="73"/>
      <c r="B13" s="39"/>
      <c r="C13" s="39"/>
      <c r="D13" s="108"/>
    </row>
    <row r="14" spans="1:4" ht="15.75" thickBot="1" x14ac:dyDescent="0.3">
      <c r="A14" s="24" t="s">
        <v>88</v>
      </c>
      <c r="B14" s="25">
        <f>Praha!F53+Brno!F42+'Hradec Králové'!F42+Ostrava!F43</f>
        <v>0</v>
      </c>
      <c r="C14" s="25">
        <f>B14*0.21</f>
        <v>0</v>
      </c>
      <c r="D14" s="26">
        <f>B14+C14</f>
        <v>0</v>
      </c>
    </row>
    <row r="15" spans="1:4" ht="15.75" thickBot="1" x14ac:dyDescent="0.3">
      <c r="A15" s="82"/>
      <c r="B15" s="109"/>
      <c r="C15" s="109"/>
      <c r="D15" s="110"/>
    </row>
    <row r="16" spans="1:4" ht="19.5" thickBot="1" x14ac:dyDescent="0.35">
      <c r="A16" s="102" t="s">
        <v>89</v>
      </c>
      <c r="B16" s="126">
        <f>B12+B14+OPCE!F13+Praha!F38+Praha!F44+Praha!F50+Praha!F56+Brno!F27+Brno!F33+Brno!F39+Brno!F45+'Hradec Králové'!F27+'Hradec Králové'!F33+'Hradec Králové'!F39+'Hradec Králové'!F45+Ostrava!F28+Ostrava!F34+Ostrava!F40+Ostrava!F46</f>
        <v>0</v>
      </c>
      <c r="C16" s="126">
        <f>B16*0.21</f>
        <v>0</v>
      </c>
      <c r="D16" s="127">
        <f>B16+C16</f>
        <v>0</v>
      </c>
    </row>
  </sheetData>
  <mergeCells count="1"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M8" sqref="M8"/>
    </sheetView>
  </sheetViews>
  <sheetFormatPr defaultRowHeight="15" x14ac:dyDescent="0.25"/>
  <cols>
    <col min="1" max="1" width="5.140625" customWidth="1"/>
    <col min="2" max="2" width="71.140625" customWidth="1"/>
    <col min="3" max="3" width="14.7109375" customWidth="1"/>
    <col min="4" max="4" width="13.5703125" customWidth="1"/>
    <col min="5" max="5" width="14.5703125" customWidth="1"/>
    <col min="6" max="6" width="17.5703125" customWidth="1"/>
    <col min="7" max="7" width="11.7109375" customWidth="1"/>
    <col min="8" max="8" width="20.7109375" customWidth="1"/>
    <col min="9" max="9" width="17.42578125" customWidth="1"/>
  </cols>
  <sheetData>
    <row r="1" spans="1:8" ht="15.75" thickBot="1" x14ac:dyDescent="0.3">
      <c r="H1" s="3"/>
    </row>
    <row r="2" spans="1:8" ht="30.75" customHeight="1" thickBot="1" x14ac:dyDescent="0.3">
      <c r="A2" s="168" t="s">
        <v>61</v>
      </c>
      <c r="B2" s="169"/>
      <c r="C2" s="169"/>
      <c r="D2" s="169"/>
      <c r="E2" s="169"/>
      <c r="F2" s="169"/>
      <c r="G2" s="169"/>
      <c r="H2" s="170"/>
    </row>
    <row r="3" spans="1:8" ht="20.25" customHeight="1" x14ac:dyDescent="0.25">
      <c r="A3" s="183" t="s">
        <v>69</v>
      </c>
      <c r="B3" s="184"/>
      <c r="C3" s="111"/>
      <c r="D3" s="111"/>
      <c r="E3" s="111"/>
      <c r="F3" s="111"/>
      <c r="G3" s="111"/>
      <c r="H3" s="112"/>
    </row>
    <row r="4" spans="1:8" ht="15" customHeight="1" thickBot="1" x14ac:dyDescent="0.3">
      <c r="A4" s="132" t="s">
        <v>49</v>
      </c>
      <c r="B4" s="129"/>
      <c r="C4" s="130" t="s">
        <v>40</v>
      </c>
      <c r="D4" s="130" t="s">
        <v>41</v>
      </c>
      <c r="E4" s="131" t="s">
        <v>42</v>
      </c>
      <c r="F4" s="130" t="s">
        <v>67</v>
      </c>
      <c r="G4" s="130" t="s">
        <v>4</v>
      </c>
      <c r="H4" s="133" t="s">
        <v>68</v>
      </c>
    </row>
    <row r="5" spans="1:8" ht="15" customHeight="1" x14ac:dyDescent="0.25">
      <c r="B5" s="6" t="s">
        <v>51</v>
      </c>
      <c r="C5" s="47"/>
      <c r="D5" s="7" t="s">
        <v>2</v>
      </c>
      <c r="E5" s="54">
        <v>1</v>
      </c>
      <c r="F5" s="12">
        <f t="shared" ref="F5:F11" si="0">ROUND(C5,2)*E5</f>
        <v>0</v>
      </c>
      <c r="G5" s="8">
        <f t="shared" ref="G5:G12" si="1">F5*0.21</f>
        <v>0</v>
      </c>
      <c r="H5" s="8">
        <f t="shared" ref="H5:H12" si="2">F5+G5</f>
        <v>0</v>
      </c>
    </row>
    <row r="6" spans="1:8" ht="15" customHeight="1" x14ac:dyDescent="0.25">
      <c r="B6" s="6" t="s">
        <v>50</v>
      </c>
      <c r="C6" s="48"/>
      <c r="D6" s="7" t="s">
        <v>2</v>
      </c>
      <c r="E6" s="54">
        <v>1</v>
      </c>
      <c r="F6" s="12">
        <f t="shared" si="0"/>
        <v>0</v>
      </c>
      <c r="G6" s="8">
        <f t="shared" si="1"/>
        <v>0</v>
      </c>
      <c r="H6" s="8">
        <f t="shared" si="2"/>
        <v>0</v>
      </c>
    </row>
    <row r="7" spans="1:8" ht="15" customHeight="1" x14ac:dyDescent="0.25">
      <c r="B7" s="6" t="s">
        <v>62</v>
      </c>
      <c r="C7" s="47"/>
      <c r="D7" s="7" t="s">
        <v>2</v>
      </c>
      <c r="E7" s="54">
        <v>1</v>
      </c>
      <c r="F7" s="12">
        <f t="shared" si="0"/>
        <v>0</v>
      </c>
      <c r="G7" s="8">
        <f t="shared" si="1"/>
        <v>0</v>
      </c>
      <c r="H7" s="8">
        <f t="shared" si="2"/>
        <v>0</v>
      </c>
    </row>
    <row r="8" spans="1:8" ht="15" customHeight="1" x14ac:dyDescent="0.25">
      <c r="B8" s="6" t="s">
        <v>63</v>
      </c>
      <c r="C8" s="48"/>
      <c r="D8" s="7" t="s">
        <v>2</v>
      </c>
      <c r="E8" s="54">
        <v>1</v>
      </c>
      <c r="F8" s="12">
        <f t="shared" si="0"/>
        <v>0</v>
      </c>
      <c r="G8" s="8">
        <f t="shared" si="1"/>
        <v>0</v>
      </c>
      <c r="H8" s="8">
        <f t="shared" si="2"/>
        <v>0</v>
      </c>
    </row>
    <row r="9" spans="1:8" ht="15" customHeight="1" x14ac:dyDescent="0.25">
      <c r="B9" s="6" t="s">
        <v>52</v>
      </c>
      <c r="C9" s="48"/>
      <c r="D9" s="7" t="s">
        <v>2</v>
      </c>
      <c r="E9" s="54">
        <v>1</v>
      </c>
      <c r="F9" s="12">
        <f t="shared" si="0"/>
        <v>0</v>
      </c>
      <c r="G9" s="8">
        <f t="shared" si="1"/>
        <v>0</v>
      </c>
      <c r="H9" s="8">
        <f t="shared" si="2"/>
        <v>0</v>
      </c>
    </row>
    <row r="10" spans="1:8" ht="15" customHeight="1" x14ac:dyDescent="0.25">
      <c r="B10" s="6" t="s">
        <v>119</v>
      </c>
      <c r="C10" s="48"/>
      <c r="D10" s="7" t="s">
        <v>46</v>
      </c>
      <c r="E10" s="54">
        <v>1</v>
      </c>
      <c r="F10" s="12">
        <f t="shared" si="0"/>
        <v>0</v>
      </c>
      <c r="G10" s="8">
        <f t="shared" si="1"/>
        <v>0</v>
      </c>
      <c r="H10" s="8">
        <f t="shared" si="2"/>
        <v>0</v>
      </c>
    </row>
    <row r="11" spans="1:8" ht="15" customHeight="1" x14ac:dyDescent="0.25">
      <c r="B11" s="6" t="s">
        <v>60</v>
      </c>
      <c r="C11" s="47"/>
      <c r="D11" s="7" t="s">
        <v>2</v>
      </c>
      <c r="E11" s="54">
        <v>1</v>
      </c>
      <c r="F11" s="12">
        <f t="shared" si="0"/>
        <v>0</v>
      </c>
      <c r="G11" s="8">
        <f t="shared" si="1"/>
        <v>0</v>
      </c>
      <c r="H11" s="8">
        <f t="shared" si="2"/>
        <v>0</v>
      </c>
    </row>
    <row r="12" spans="1:8" ht="15" customHeight="1" x14ac:dyDescent="0.25">
      <c r="B12" s="6" t="s">
        <v>113</v>
      </c>
      <c r="C12" s="144">
        <f>'dodané komponenty'!F19</f>
        <v>0</v>
      </c>
      <c r="D12" s="7" t="s">
        <v>2</v>
      </c>
      <c r="E12" s="54">
        <v>6</v>
      </c>
      <c r="F12" s="12">
        <f>C12*E12</f>
        <v>0</v>
      </c>
      <c r="G12" s="8">
        <f t="shared" si="1"/>
        <v>0</v>
      </c>
      <c r="H12" s="8">
        <f t="shared" si="2"/>
        <v>0</v>
      </c>
    </row>
    <row r="13" spans="1:8" ht="15" customHeight="1" x14ac:dyDescent="0.25">
      <c r="A13" s="11" t="s">
        <v>47</v>
      </c>
      <c r="B13" s="66"/>
      <c r="C13" s="67" t="s">
        <v>40</v>
      </c>
      <c r="D13" s="67" t="s">
        <v>41</v>
      </c>
      <c r="E13" s="68" t="s">
        <v>42</v>
      </c>
      <c r="F13" s="67" t="s">
        <v>67</v>
      </c>
      <c r="G13" s="67" t="s">
        <v>4</v>
      </c>
      <c r="H13" s="67" t="s">
        <v>68</v>
      </c>
    </row>
    <row r="14" spans="1:8" ht="15" customHeight="1" x14ac:dyDescent="0.25">
      <c r="B14" s="9" t="s">
        <v>5</v>
      </c>
      <c r="C14" s="46"/>
      <c r="D14" s="10" t="s">
        <v>2</v>
      </c>
      <c r="E14" s="17">
        <v>1</v>
      </c>
      <c r="F14" s="12">
        <f>ROUND(C14,2)*E14</f>
        <v>0</v>
      </c>
      <c r="G14" s="12">
        <f t="shared" ref="G14:G19" si="3">F14*0.21</f>
        <v>0</v>
      </c>
      <c r="H14" s="12">
        <f t="shared" ref="H14:H19" si="4">F14+G14</f>
        <v>0</v>
      </c>
    </row>
    <row r="15" spans="1:8" ht="15" customHeight="1" x14ac:dyDescent="0.25">
      <c r="B15" s="6" t="s">
        <v>7</v>
      </c>
      <c r="C15" s="47"/>
      <c r="D15" s="7" t="s">
        <v>2</v>
      </c>
      <c r="E15" s="17">
        <v>1</v>
      </c>
      <c r="F15" s="12">
        <f t="shared" ref="F15:F19" si="5">ROUND(C15,2)*E15</f>
        <v>0</v>
      </c>
      <c r="G15" s="8">
        <f t="shared" si="3"/>
        <v>0</v>
      </c>
      <c r="H15" s="8">
        <f t="shared" si="4"/>
        <v>0</v>
      </c>
    </row>
    <row r="16" spans="1:8" ht="15" customHeight="1" x14ac:dyDescent="0.25">
      <c r="B16" s="6" t="s">
        <v>9</v>
      </c>
      <c r="C16" s="48"/>
      <c r="D16" s="7" t="s">
        <v>2</v>
      </c>
      <c r="E16" s="17">
        <v>1</v>
      </c>
      <c r="F16" s="12">
        <f t="shared" si="5"/>
        <v>0</v>
      </c>
      <c r="G16" s="8">
        <f t="shared" si="3"/>
        <v>0</v>
      </c>
      <c r="H16" s="8">
        <f t="shared" si="4"/>
        <v>0</v>
      </c>
    </row>
    <row r="17" spans="1:9" ht="15" customHeight="1" x14ac:dyDescent="0.25">
      <c r="B17" s="6" t="s">
        <v>11</v>
      </c>
      <c r="C17" s="47"/>
      <c r="D17" s="7" t="s">
        <v>2</v>
      </c>
      <c r="E17" s="17">
        <v>1</v>
      </c>
      <c r="F17" s="12">
        <f t="shared" si="5"/>
        <v>0</v>
      </c>
      <c r="G17" s="8">
        <f t="shared" si="3"/>
        <v>0</v>
      </c>
      <c r="H17" s="8">
        <f t="shared" si="4"/>
        <v>0</v>
      </c>
    </row>
    <row r="18" spans="1:9" ht="15" customHeight="1" x14ac:dyDescent="0.25">
      <c r="B18" s="6" t="s">
        <v>12</v>
      </c>
      <c r="C18" s="48"/>
      <c r="D18" s="7" t="s">
        <v>2</v>
      </c>
      <c r="E18" s="17">
        <v>1</v>
      </c>
      <c r="F18" s="12">
        <f t="shared" si="5"/>
        <v>0</v>
      </c>
      <c r="G18" s="8">
        <f t="shared" si="3"/>
        <v>0</v>
      </c>
      <c r="H18" s="8">
        <f t="shared" si="4"/>
        <v>0</v>
      </c>
    </row>
    <row r="19" spans="1:9" ht="15" customHeight="1" thickBot="1" x14ac:dyDescent="0.3">
      <c r="B19" s="59" t="s">
        <v>13</v>
      </c>
      <c r="C19" s="60"/>
      <c r="D19" s="61" t="s">
        <v>2</v>
      </c>
      <c r="E19" s="62">
        <v>1</v>
      </c>
      <c r="F19" s="12">
        <f t="shared" si="5"/>
        <v>0</v>
      </c>
      <c r="G19" s="63">
        <f t="shared" si="3"/>
        <v>0</v>
      </c>
      <c r="H19" s="63">
        <f t="shared" si="4"/>
        <v>0</v>
      </c>
    </row>
    <row r="20" spans="1:9" ht="20.25" customHeight="1" thickBot="1" x14ac:dyDescent="0.35">
      <c r="A20" s="171" t="s">
        <v>64</v>
      </c>
      <c r="B20" s="172"/>
      <c r="C20" s="64"/>
      <c r="D20" s="65"/>
      <c r="E20" s="65"/>
      <c r="F20" s="72">
        <f>SUM(F5:F19)</f>
        <v>0</v>
      </c>
      <c r="G20" s="72">
        <f>F20*0.21</f>
        <v>0</v>
      </c>
      <c r="H20" s="91">
        <f>F20+G20</f>
        <v>0</v>
      </c>
    </row>
    <row r="21" spans="1:9" ht="15" customHeight="1" thickBot="1" x14ac:dyDescent="0.3">
      <c r="A21" s="19"/>
      <c r="B21" s="19"/>
      <c r="C21" s="19"/>
      <c r="D21" s="19"/>
      <c r="E21" s="19"/>
      <c r="F21" s="19"/>
      <c r="G21" s="19"/>
      <c r="H21" s="19"/>
    </row>
    <row r="22" spans="1:9" ht="21" customHeight="1" thickBot="1" x14ac:dyDescent="0.35">
      <c r="A22" s="185" t="s">
        <v>48</v>
      </c>
      <c r="B22" s="186"/>
      <c r="C22" s="93" t="s">
        <v>40</v>
      </c>
      <c r="D22" s="93" t="s">
        <v>41</v>
      </c>
      <c r="E22" s="134" t="s">
        <v>42</v>
      </c>
      <c r="F22" s="93" t="s">
        <v>67</v>
      </c>
      <c r="G22" s="93" t="s">
        <v>4</v>
      </c>
      <c r="H22" s="94" t="s">
        <v>68</v>
      </c>
      <c r="I22" s="3"/>
    </row>
    <row r="23" spans="1:9" x14ac:dyDescent="0.25">
      <c r="A23" s="73"/>
      <c r="B23" s="9" t="s">
        <v>5</v>
      </c>
      <c r="C23" s="46"/>
      <c r="D23" s="10" t="s">
        <v>2</v>
      </c>
      <c r="E23" s="17">
        <v>1</v>
      </c>
      <c r="F23" s="12">
        <f>ROUND(C23,2)*E23</f>
        <v>0</v>
      </c>
      <c r="G23" s="12">
        <f t="shared" ref="G23:G44" si="6">F23*0.21</f>
        <v>0</v>
      </c>
      <c r="H23" s="74">
        <f t="shared" ref="H23:H34" si="7">F23+G23</f>
        <v>0</v>
      </c>
    </row>
    <row r="24" spans="1:9" x14ac:dyDescent="0.25">
      <c r="A24" s="73"/>
      <c r="B24" s="6" t="s">
        <v>6</v>
      </c>
      <c r="C24" s="47"/>
      <c r="D24" s="7" t="s">
        <v>2</v>
      </c>
      <c r="E24" s="17">
        <v>1</v>
      </c>
      <c r="F24" s="12">
        <f t="shared" ref="F24:F35" si="8">ROUND(C24,2)*E24</f>
        <v>0</v>
      </c>
      <c r="G24" s="8">
        <f t="shared" si="6"/>
        <v>0</v>
      </c>
      <c r="H24" s="75">
        <f t="shared" si="7"/>
        <v>0</v>
      </c>
    </row>
    <row r="25" spans="1:9" ht="15" customHeight="1" x14ac:dyDescent="0.25">
      <c r="A25" s="73"/>
      <c r="B25" s="6" t="s">
        <v>7</v>
      </c>
      <c r="C25" s="48"/>
      <c r="D25" s="7" t="s">
        <v>2</v>
      </c>
      <c r="E25" s="17">
        <v>1</v>
      </c>
      <c r="F25" s="12">
        <f t="shared" si="8"/>
        <v>0</v>
      </c>
      <c r="G25" s="8">
        <f t="shared" si="6"/>
        <v>0</v>
      </c>
      <c r="H25" s="75">
        <f t="shared" si="7"/>
        <v>0</v>
      </c>
    </row>
    <row r="26" spans="1:9" x14ac:dyDescent="0.25">
      <c r="A26" s="73"/>
      <c r="B26" s="6" t="s">
        <v>8</v>
      </c>
      <c r="C26" s="47"/>
      <c r="D26" s="7" t="s">
        <v>2</v>
      </c>
      <c r="E26" s="17">
        <v>1</v>
      </c>
      <c r="F26" s="12">
        <f t="shared" si="8"/>
        <v>0</v>
      </c>
      <c r="G26" s="8">
        <f t="shared" si="6"/>
        <v>0</v>
      </c>
      <c r="H26" s="75">
        <f t="shared" si="7"/>
        <v>0</v>
      </c>
    </row>
    <row r="27" spans="1:9" x14ac:dyDescent="0.25">
      <c r="A27" s="73"/>
      <c r="B27" s="6" t="s">
        <v>9</v>
      </c>
      <c r="C27" s="48"/>
      <c r="D27" s="7" t="s">
        <v>2</v>
      </c>
      <c r="E27" s="17">
        <v>1</v>
      </c>
      <c r="F27" s="12">
        <f t="shared" si="8"/>
        <v>0</v>
      </c>
      <c r="G27" s="8">
        <f t="shared" si="6"/>
        <v>0</v>
      </c>
      <c r="H27" s="75">
        <f t="shared" si="7"/>
        <v>0</v>
      </c>
    </row>
    <row r="28" spans="1:9" x14ac:dyDescent="0.25">
      <c r="A28" s="73"/>
      <c r="B28" s="6" t="s">
        <v>10</v>
      </c>
      <c r="C28" s="46"/>
      <c r="D28" s="7" t="s">
        <v>2</v>
      </c>
      <c r="E28" s="17">
        <v>1</v>
      </c>
      <c r="F28" s="12">
        <f t="shared" si="8"/>
        <v>0</v>
      </c>
      <c r="G28" s="8">
        <f t="shared" ref="G28:G33" si="9">F28*0.21</f>
        <v>0</v>
      </c>
      <c r="H28" s="75">
        <f t="shared" ref="H28:H33" si="10">F28+G28</f>
        <v>0</v>
      </c>
    </row>
    <row r="29" spans="1:9" ht="15" customHeight="1" x14ac:dyDescent="0.25">
      <c r="A29" s="73"/>
      <c r="B29" s="6" t="s">
        <v>11</v>
      </c>
      <c r="C29" s="46"/>
      <c r="D29" s="7" t="s">
        <v>2</v>
      </c>
      <c r="E29" s="17">
        <v>1</v>
      </c>
      <c r="F29" s="12">
        <f t="shared" si="8"/>
        <v>0</v>
      </c>
      <c r="G29" s="8">
        <f t="shared" si="9"/>
        <v>0</v>
      </c>
      <c r="H29" s="75">
        <f t="shared" si="10"/>
        <v>0</v>
      </c>
    </row>
    <row r="30" spans="1:9" ht="15" customHeight="1" x14ac:dyDescent="0.25">
      <c r="A30" s="73"/>
      <c r="B30" s="6" t="s">
        <v>12</v>
      </c>
      <c r="C30" s="46"/>
      <c r="D30" s="7" t="s">
        <v>2</v>
      </c>
      <c r="E30" s="17">
        <v>1</v>
      </c>
      <c r="F30" s="12">
        <f t="shared" si="8"/>
        <v>0</v>
      </c>
      <c r="G30" s="8">
        <f t="shared" si="9"/>
        <v>0</v>
      </c>
      <c r="H30" s="75">
        <f t="shared" si="10"/>
        <v>0</v>
      </c>
    </row>
    <row r="31" spans="1:9" x14ac:dyDescent="0.25">
      <c r="A31" s="73"/>
      <c r="B31" s="6" t="s">
        <v>13</v>
      </c>
      <c r="C31" s="46"/>
      <c r="D31" s="7" t="s">
        <v>2</v>
      </c>
      <c r="E31" s="17">
        <v>1</v>
      </c>
      <c r="F31" s="12">
        <f t="shared" si="8"/>
        <v>0</v>
      </c>
      <c r="G31" s="8">
        <f t="shared" si="9"/>
        <v>0</v>
      </c>
      <c r="H31" s="75">
        <f t="shared" si="10"/>
        <v>0</v>
      </c>
    </row>
    <row r="32" spans="1:9" x14ac:dyDescent="0.25">
      <c r="A32" s="73"/>
      <c r="B32" s="6" t="s">
        <v>14</v>
      </c>
      <c r="C32" s="46"/>
      <c r="D32" s="7" t="s">
        <v>2</v>
      </c>
      <c r="E32" s="17">
        <v>1</v>
      </c>
      <c r="F32" s="12">
        <f t="shared" si="8"/>
        <v>0</v>
      </c>
      <c r="G32" s="8">
        <f t="shared" si="9"/>
        <v>0</v>
      </c>
      <c r="H32" s="75">
        <f t="shared" si="10"/>
        <v>0</v>
      </c>
    </row>
    <row r="33" spans="1:9" x14ac:dyDescent="0.25">
      <c r="A33" s="73"/>
      <c r="B33" s="6" t="s">
        <v>43</v>
      </c>
      <c r="C33" s="46"/>
      <c r="D33" s="7" t="s">
        <v>2</v>
      </c>
      <c r="E33" s="17">
        <v>1</v>
      </c>
      <c r="F33" s="12">
        <f t="shared" si="8"/>
        <v>0</v>
      </c>
      <c r="G33" s="8">
        <f t="shared" si="9"/>
        <v>0</v>
      </c>
      <c r="H33" s="75">
        <f t="shared" si="10"/>
        <v>0</v>
      </c>
    </row>
    <row r="34" spans="1:9" x14ac:dyDescent="0.25">
      <c r="A34" s="73"/>
      <c r="B34" s="6" t="s">
        <v>44</v>
      </c>
      <c r="C34" s="46"/>
      <c r="D34" s="7" t="s">
        <v>2</v>
      </c>
      <c r="E34" s="17">
        <v>1</v>
      </c>
      <c r="F34" s="12">
        <f t="shared" si="8"/>
        <v>0</v>
      </c>
      <c r="G34" s="8">
        <f t="shared" si="6"/>
        <v>0</v>
      </c>
      <c r="H34" s="75">
        <f t="shared" si="7"/>
        <v>0</v>
      </c>
    </row>
    <row r="35" spans="1:9" ht="15" customHeight="1" x14ac:dyDescent="0.25">
      <c r="A35" s="76"/>
      <c r="B35" s="21" t="s">
        <v>73</v>
      </c>
      <c r="C35" s="48"/>
      <c r="D35" s="16" t="s">
        <v>46</v>
      </c>
      <c r="E35" s="54">
        <v>1</v>
      </c>
      <c r="F35" s="12">
        <f t="shared" si="8"/>
        <v>0</v>
      </c>
      <c r="G35" s="22">
        <f t="shared" ref="G35" si="11">F35*0.21</f>
        <v>0</v>
      </c>
      <c r="H35" s="77">
        <f t="shared" ref="H35" si="12">F35+G35</f>
        <v>0</v>
      </c>
    </row>
    <row r="36" spans="1:9" ht="15" customHeight="1" thickBot="1" x14ac:dyDescent="0.3">
      <c r="A36" s="76"/>
      <c r="B36" s="55" t="s">
        <v>114</v>
      </c>
      <c r="C36" s="86" t="s">
        <v>39</v>
      </c>
      <c r="D36" s="56" t="s">
        <v>46</v>
      </c>
      <c r="E36" s="58"/>
      <c r="F36" s="57" t="s">
        <v>39</v>
      </c>
      <c r="G36" s="57" t="s">
        <v>39</v>
      </c>
      <c r="H36" s="78" t="s">
        <v>39</v>
      </c>
    </row>
    <row r="37" spans="1:9" ht="18.75" customHeight="1" x14ac:dyDescent="0.3">
      <c r="A37" s="173" t="s">
        <v>65</v>
      </c>
      <c r="B37" s="174"/>
      <c r="C37" s="174"/>
      <c r="D37" s="174"/>
      <c r="E37" s="174"/>
      <c r="F37" s="87">
        <f>SUM(F23:F35)</f>
        <v>0</v>
      </c>
      <c r="G37" s="87">
        <f>SUM(G23:G35)</f>
        <v>0</v>
      </c>
      <c r="H37" s="88">
        <f>F37+G37</f>
        <v>0</v>
      </c>
    </row>
    <row r="38" spans="1:9" ht="21" customHeight="1" thickBot="1" x14ac:dyDescent="0.35">
      <c r="A38" s="175" t="s">
        <v>66</v>
      </c>
      <c r="B38" s="176"/>
      <c r="C38" s="176"/>
      <c r="D38" s="176"/>
      <c r="E38" s="177"/>
      <c r="F38" s="89">
        <f>F37*E36*4</f>
        <v>0</v>
      </c>
      <c r="G38" s="89">
        <f>G37*E36*4</f>
        <v>0</v>
      </c>
      <c r="H38" s="90">
        <f>F38+G38</f>
        <v>0</v>
      </c>
    </row>
    <row r="39" spans="1:9" ht="15.75" thickBot="1" x14ac:dyDescent="0.3">
      <c r="D39" s="1"/>
      <c r="E39" s="1"/>
    </row>
    <row r="40" spans="1:9" ht="30.75" thickBot="1" x14ac:dyDescent="0.3">
      <c r="A40" s="178" t="s">
        <v>102</v>
      </c>
      <c r="B40" s="179"/>
      <c r="C40" s="135" t="s">
        <v>40</v>
      </c>
      <c r="D40" s="135" t="s">
        <v>41</v>
      </c>
      <c r="E40" s="136" t="s">
        <v>72</v>
      </c>
      <c r="F40" s="135" t="s">
        <v>67</v>
      </c>
      <c r="G40" s="135" t="s">
        <v>4</v>
      </c>
      <c r="H40" s="137" t="s">
        <v>68</v>
      </c>
      <c r="I40" s="3"/>
    </row>
    <row r="41" spans="1:9" ht="15" customHeight="1" x14ac:dyDescent="0.25">
      <c r="A41" s="73"/>
      <c r="B41" s="9" t="s">
        <v>37</v>
      </c>
      <c r="C41" s="46"/>
      <c r="D41" s="10" t="s">
        <v>3</v>
      </c>
      <c r="E41" s="142">
        <v>8</v>
      </c>
      <c r="F41" s="12">
        <f>ROUND(C41,2)*E41</f>
        <v>0</v>
      </c>
      <c r="G41" s="12">
        <f t="shared" si="6"/>
        <v>0</v>
      </c>
      <c r="H41" s="74">
        <f t="shared" ref="H41:H43" si="13">F41+G41</f>
        <v>0</v>
      </c>
    </row>
    <row r="42" spans="1:9" ht="15" customHeight="1" x14ac:dyDescent="0.25">
      <c r="A42" s="73"/>
      <c r="B42" s="9" t="s">
        <v>38</v>
      </c>
      <c r="C42" s="46"/>
      <c r="D42" s="10" t="s">
        <v>3</v>
      </c>
      <c r="E42" s="142">
        <v>4</v>
      </c>
      <c r="F42" s="12">
        <f t="shared" ref="F42:F43" si="14">ROUND(C42,2)*E42</f>
        <v>0</v>
      </c>
      <c r="G42" s="12">
        <f t="shared" ref="G42" si="15">F42*0.21</f>
        <v>0</v>
      </c>
      <c r="H42" s="74">
        <f t="shared" ref="H42" si="16">F42+G42</f>
        <v>0</v>
      </c>
    </row>
    <row r="43" spans="1:9" ht="15.75" thickBot="1" x14ac:dyDescent="0.3">
      <c r="A43" s="73"/>
      <c r="B43" s="6" t="s">
        <v>73</v>
      </c>
      <c r="C43" s="49"/>
      <c r="D43" s="7" t="s">
        <v>46</v>
      </c>
      <c r="E43" s="142">
        <v>4</v>
      </c>
      <c r="F43" s="12">
        <f t="shared" si="14"/>
        <v>0</v>
      </c>
      <c r="G43" s="8">
        <f t="shared" si="6"/>
        <v>0</v>
      </c>
      <c r="H43" s="75">
        <f t="shared" si="13"/>
        <v>0</v>
      </c>
    </row>
    <row r="44" spans="1:9" ht="17.25" customHeight="1" thickBot="1" x14ac:dyDescent="0.35">
      <c r="A44" s="187" t="s">
        <v>104</v>
      </c>
      <c r="B44" s="188"/>
      <c r="C44" s="188"/>
      <c r="D44" s="188"/>
      <c r="E44" s="188"/>
      <c r="F44" s="72">
        <f>SUM(F41:F43)</f>
        <v>0</v>
      </c>
      <c r="G44" s="72">
        <f t="shared" si="6"/>
        <v>0</v>
      </c>
      <c r="H44" s="91">
        <f>F44+G44</f>
        <v>0</v>
      </c>
    </row>
    <row r="45" spans="1:9" ht="15.75" thickBot="1" x14ac:dyDescent="0.3">
      <c r="C45" s="2"/>
    </row>
    <row r="46" spans="1:9" ht="30.75" thickBot="1" x14ac:dyDescent="0.3">
      <c r="A46" s="189" t="s">
        <v>103</v>
      </c>
      <c r="B46" s="190"/>
      <c r="C46" s="135" t="s">
        <v>40</v>
      </c>
      <c r="D46" s="135" t="s">
        <v>41</v>
      </c>
      <c r="E46" s="136" t="s">
        <v>72</v>
      </c>
      <c r="F46" s="135" t="s">
        <v>67</v>
      </c>
      <c r="G46" s="135" t="s">
        <v>4</v>
      </c>
      <c r="H46" s="137" t="s">
        <v>68</v>
      </c>
      <c r="I46" s="3"/>
    </row>
    <row r="47" spans="1:9" ht="15" customHeight="1" x14ac:dyDescent="0.25">
      <c r="A47" s="73"/>
      <c r="B47" s="9" t="s">
        <v>37</v>
      </c>
      <c r="C47" s="46"/>
      <c r="D47" s="10" t="s">
        <v>3</v>
      </c>
      <c r="E47" s="142">
        <v>20</v>
      </c>
      <c r="F47" s="12">
        <f>ROUND(C47,2)*E47</f>
        <v>0</v>
      </c>
      <c r="G47" s="12">
        <f t="shared" ref="G47:G50" si="17">F47*0.21</f>
        <v>0</v>
      </c>
      <c r="H47" s="74">
        <f t="shared" ref="H47:H49" si="18">F47+G47</f>
        <v>0</v>
      </c>
    </row>
    <row r="48" spans="1:9" ht="15" customHeight="1" x14ac:dyDescent="0.25">
      <c r="A48" s="73"/>
      <c r="B48" s="9" t="s">
        <v>38</v>
      </c>
      <c r="C48" s="46"/>
      <c r="D48" s="10" t="s">
        <v>3</v>
      </c>
      <c r="E48" s="142">
        <v>16</v>
      </c>
      <c r="F48" s="12">
        <f t="shared" ref="F48:F49" si="19">ROUND(C48,2)*E48</f>
        <v>0</v>
      </c>
      <c r="G48" s="12">
        <f t="shared" si="17"/>
        <v>0</v>
      </c>
      <c r="H48" s="74">
        <f t="shared" si="18"/>
        <v>0</v>
      </c>
    </row>
    <row r="49" spans="1:9" ht="15.75" thickBot="1" x14ac:dyDescent="0.3">
      <c r="A49" s="73"/>
      <c r="B49" s="6" t="s">
        <v>73</v>
      </c>
      <c r="C49" s="49"/>
      <c r="D49" s="7" t="s">
        <v>46</v>
      </c>
      <c r="E49" s="142">
        <v>6</v>
      </c>
      <c r="F49" s="12">
        <f t="shared" si="19"/>
        <v>0</v>
      </c>
      <c r="G49" s="8">
        <f t="shared" si="17"/>
        <v>0</v>
      </c>
      <c r="H49" s="75">
        <f t="shared" si="18"/>
        <v>0</v>
      </c>
    </row>
    <row r="50" spans="1:9" ht="21.75" customHeight="1" thickBot="1" x14ac:dyDescent="0.35">
      <c r="A50" s="187" t="s">
        <v>105</v>
      </c>
      <c r="B50" s="188"/>
      <c r="C50" s="188"/>
      <c r="D50" s="188"/>
      <c r="E50" s="188"/>
      <c r="F50" s="72">
        <f>SUM(F47:F49)</f>
        <v>0</v>
      </c>
      <c r="G50" s="72">
        <f t="shared" si="17"/>
        <v>0</v>
      </c>
      <c r="H50" s="91">
        <f>F50+G50</f>
        <v>0</v>
      </c>
    </row>
    <row r="51" spans="1:9" ht="15.75" thickBot="1" x14ac:dyDescent="0.3">
      <c r="A51" s="41"/>
      <c r="B51" s="41"/>
      <c r="C51" s="42"/>
      <c r="D51" s="43"/>
      <c r="E51" s="43"/>
      <c r="F51" s="44"/>
      <c r="G51" s="45"/>
      <c r="H51" s="44"/>
    </row>
    <row r="52" spans="1:9" ht="23.25" customHeight="1" thickBot="1" x14ac:dyDescent="0.35">
      <c r="A52" s="181" t="s">
        <v>57</v>
      </c>
      <c r="B52" s="182"/>
      <c r="C52" s="93" t="s">
        <v>40</v>
      </c>
      <c r="D52" s="93" t="s">
        <v>41</v>
      </c>
      <c r="E52" s="93" t="s">
        <v>0</v>
      </c>
      <c r="F52" s="93" t="s">
        <v>67</v>
      </c>
      <c r="G52" s="93" t="s">
        <v>4</v>
      </c>
      <c r="H52" s="94" t="s">
        <v>68</v>
      </c>
    </row>
    <row r="53" spans="1:9" ht="15.75" thickBot="1" x14ac:dyDescent="0.3">
      <c r="A53" s="82"/>
      <c r="B53" s="83" t="s">
        <v>58</v>
      </c>
      <c r="C53" s="95"/>
      <c r="D53" s="85" t="s">
        <v>46</v>
      </c>
      <c r="E53" s="96">
        <v>1</v>
      </c>
      <c r="F53" s="92">
        <f>ROUND(C53,2)*E53</f>
        <v>0</v>
      </c>
      <c r="G53" s="92">
        <f t="shared" ref="G53" si="20">F53*0.21</f>
        <v>0</v>
      </c>
      <c r="H53" s="97">
        <f t="shared" ref="H53" si="21">F53+G53</f>
        <v>0</v>
      </c>
    </row>
    <row r="54" spans="1:9" ht="15.75" thickBot="1" x14ac:dyDescent="0.3"/>
    <row r="55" spans="1:9" ht="19.5" thickBot="1" x14ac:dyDescent="0.35">
      <c r="A55" s="181" t="s">
        <v>71</v>
      </c>
      <c r="B55" s="182"/>
      <c r="C55" s="93" t="s">
        <v>40</v>
      </c>
      <c r="D55" s="93" t="s">
        <v>41</v>
      </c>
      <c r="E55" s="93" t="s">
        <v>0</v>
      </c>
      <c r="F55" s="93" t="s">
        <v>67</v>
      </c>
      <c r="G55" s="93" t="s">
        <v>4</v>
      </c>
      <c r="H55" s="94" t="s">
        <v>68</v>
      </c>
      <c r="I55" s="3"/>
    </row>
    <row r="56" spans="1:9" ht="15.75" thickBot="1" x14ac:dyDescent="0.3">
      <c r="A56" s="82"/>
      <c r="B56" s="83" t="s">
        <v>70</v>
      </c>
      <c r="C56" s="84"/>
      <c r="D56" s="85" t="s">
        <v>1</v>
      </c>
      <c r="E56" s="85">
        <v>48</v>
      </c>
      <c r="F56" s="140">
        <f>ROUND(C56,2)*E56</f>
        <v>0</v>
      </c>
      <c r="G56" s="140">
        <f t="shared" ref="G56" si="22">F56*0.21</f>
        <v>0</v>
      </c>
      <c r="H56" s="141">
        <f>F56+G56</f>
        <v>0</v>
      </c>
    </row>
    <row r="58" spans="1:9" ht="24" customHeight="1" x14ac:dyDescent="0.25">
      <c r="A58" s="147" t="s">
        <v>106</v>
      </c>
      <c r="B58" s="180" t="s">
        <v>110</v>
      </c>
      <c r="C58" s="180"/>
      <c r="D58" s="180"/>
      <c r="E58" s="180"/>
      <c r="F58" s="180"/>
      <c r="G58" s="180"/>
      <c r="H58" s="180"/>
    </row>
    <row r="59" spans="1:9" x14ac:dyDescent="0.25">
      <c r="A59" s="147" t="s">
        <v>115</v>
      </c>
      <c r="B59" s="164" t="s">
        <v>116</v>
      </c>
      <c r="C59" s="164"/>
      <c r="D59" s="164"/>
      <c r="E59" s="164"/>
      <c r="F59" s="164"/>
    </row>
  </sheetData>
  <mergeCells count="14">
    <mergeCell ref="B59:F59"/>
    <mergeCell ref="A2:H2"/>
    <mergeCell ref="A20:B20"/>
    <mergeCell ref="A37:E37"/>
    <mergeCell ref="A38:E38"/>
    <mergeCell ref="A40:B40"/>
    <mergeCell ref="B58:H58"/>
    <mergeCell ref="A52:B52"/>
    <mergeCell ref="A55:B55"/>
    <mergeCell ref="A3:B3"/>
    <mergeCell ref="A22:B22"/>
    <mergeCell ref="A44:E44"/>
    <mergeCell ref="A46:B46"/>
    <mergeCell ref="A50:E50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Normal="100" workbookViewId="0">
      <selection activeCell="E17" sqref="E17"/>
    </sheetView>
  </sheetViews>
  <sheetFormatPr defaultRowHeight="15" x14ac:dyDescent="0.25"/>
  <cols>
    <col min="1" max="1" width="5.140625" customWidth="1"/>
    <col min="2" max="2" width="71.140625" customWidth="1"/>
    <col min="3" max="3" width="14.7109375" customWidth="1"/>
    <col min="4" max="4" width="13.5703125" customWidth="1"/>
    <col min="5" max="5" width="15" customWidth="1"/>
    <col min="6" max="6" width="17.42578125" customWidth="1"/>
    <col min="7" max="7" width="11.7109375" customWidth="1"/>
    <col min="8" max="8" width="17.85546875" customWidth="1"/>
    <col min="9" max="9" width="17.42578125" customWidth="1"/>
  </cols>
  <sheetData>
    <row r="1" spans="1:8" ht="15.75" thickBot="1" x14ac:dyDescent="0.3">
      <c r="H1" s="3"/>
    </row>
    <row r="2" spans="1:8" ht="30.75" customHeight="1" thickBot="1" x14ac:dyDescent="0.3">
      <c r="A2" s="168" t="s">
        <v>91</v>
      </c>
      <c r="B2" s="169"/>
      <c r="C2" s="169"/>
      <c r="D2" s="169"/>
      <c r="E2" s="169"/>
      <c r="F2" s="169"/>
      <c r="G2" s="169"/>
      <c r="H2" s="170"/>
    </row>
    <row r="3" spans="1:8" ht="21" customHeight="1" x14ac:dyDescent="0.25">
      <c r="A3" s="183" t="s">
        <v>74</v>
      </c>
      <c r="B3" s="184"/>
      <c r="C3" s="111"/>
      <c r="D3" s="111"/>
      <c r="E3" s="111"/>
      <c r="F3" s="111"/>
      <c r="G3" s="111"/>
      <c r="H3" s="112"/>
    </row>
    <row r="4" spans="1:8" ht="15" customHeight="1" thickBot="1" x14ac:dyDescent="0.3">
      <c r="A4" s="132" t="s">
        <v>49</v>
      </c>
      <c r="B4" s="129"/>
      <c r="C4" s="130" t="s">
        <v>40</v>
      </c>
      <c r="D4" s="130" t="s">
        <v>41</v>
      </c>
      <c r="E4" s="131" t="s">
        <v>42</v>
      </c>
      <c r="F4" s="130" t="s">
        <v>67</v>
      </c>
      <c r="G4" s="130" t="s">
        <v>4</v>
      </c>
      <c r="H4" s="133" t="s">
        <v>68</v>
      </c>
    </row>
    <row r="5" spans="1:8" ht="15" customHeight="1" x14ac:dyDescent="0.25">
      <c r="A5" s="73"/>
      <c r="B5" s="9" t="s">
        <v>77</v>
      </c>
      <c r="C5" s="46"/>
      <c r="D5" s="10" t="s">
        <v>2</v>
      </c>
      <c r="E5" s="128">
        <v>1</v>
      </c>
      <c r="F5" s="12">
        <f t="shared" ref="F5:F9" si="0">ROUND(C5,2)*E5</f>
        <v>0</v>
      </c>
      <c r="G5" s="12">
        <f t="shared" ref="G5:G10" si="1">F5*0.21</f>
        <v>0</v>
      </c>
      <c r="H5" s="74">
        <f t="shared" ref="H5:H8" si="2">F5+G5</f>
        <v>0</v>
      </c>
    </row>
    <row r="6" spans="1:8" ht="15" customHeight="1" x14ac:dyDescent="0.25">
      <c r="A6" s="73"/>
      <c r="B6" s="6" t="s">
        <v>78</v>
      </c>
      <c r="C6" s="47"/>
      <c r="D6" s="7" t="s">
        <v>2</v>
      </c>
      <c r="E6" s="54">
        <v>1</v>
      </c>
      <c r="F6" s="12">
        <f t="shared" si="0"/>
        <v>0</v>
      </c>
      <c r="G6" s="8">
        <f t="shared" si="1"/>
        <v>0</v>
      </c>
      <c r="H6" s="75">
        <f t="shared" si="2"/>
        <v>0</v>
      </c>
    </row>
    <row r="7" spans="1:8" ht="15" customHeight="1" x14ac:dyDescent="0.25">
      <c r="A7" s="73"/>
      <c r="B7" s="6" t="s">
        <v>79</v>
      </c>
      <c r="C7" s="48"/>
      <c r="D7" s="7" t="s">
        <v>2</v>
      </c>
      <c r="E7" s="54">
        <v>1</v>
      </c>
      <c r="F7" s="12">
        <f t="shared" si="0"/>
        <v>0</v>
      </c>
      <c r="G7" s="8">
        <f t="shared" si="1"/>
        <v>0</v>
      </c>
      <c r="H7" s="75">
        <f t="shared" si="2"/>
        <v>0</v>
      </c>
    </row>
    <row r="8" spans="1:8" ht="15" customHeight="1" x14ac:dyDescent="0.25">
      <c r="A8" s="73"/>
      <c r="B8" s="6" t="s">
        <v>119</v>
      </c>
      <c r="C8" s="48"/>
      <c r="D8" s="7" t="s">
        <v>46</v>
      </c>
      <c r="E8" s="54">
        <v>1</v>
      </c>
      <c r="F8" s="12">
        <f t="shared" si="0"/>
        <v>0</v>
      </c>
      <c r="G8" s="8">
        <f t="shared" si="1"/>
        <v>0</v>
      </c>
      <c r="H8" s="8">
        <f t="shared" si="2"/>
        <v>0</v>
      </c>
    </row>
    <row r="9" spans="1:8" ht="15" customHeight="1" x14ac:dyDescent="0.25">
      <c r="A9" s="73"/>
      <c r="B9" s="6" t="s">
        <v>94</v>
      </c>
      <c r="C9" s="47"/>
      <c r="D9" s="7" t="s">
        <v>2</v>
      </c>
      <c r="E9" s="54">
        <v>1</v>
      </c>
      <c r="F9" s="12">
        <f t="shared" si="0"/>
        <v>0</v>
      </c>
      <c r="G9" s="8">
        <f t="shared" si="1"/>
        <v>0</v>
      </c>
      <c r="H9" s="75">
        <f>F9+G9</f>
        <v>0</v>
      </c>
    </row>
    <row r="10" spans="1:8" ht="15" customHeight="1" x14ac:dyDescent="0.25">
      <c r="A10" s="73"/>
      <c r="B10" s="6" t="s">
        <v>113</v>
      </c>
      <c r="C10" s="144">
        <f>'dodané komponenty'!F19</f>
        <v>0</v>
      </c>
      <c r="D10" s="7" t="s">
        <v>2</v>
      </c>
      <c r="E10" s="54">
        <v>3</v>
      </c>
      <c r="F10" s="12">
        <f>C10*E10</f>
        <v>0</v>
      </c>
      <c r="G10" s="8">
        <f t="shared" si="1"/>
        <v>0</v>
      </c>
      <c r="H10" s="75">
        <f>F10+G10</f>
        <v>0</v>
      </c>
    </row>
    <row r="11" spans="1:8" ht="15" customHeight="1" x14ac:dyDescent="0.25">
      <c r="A11" s="100" t="s">
        <v>47</v>
      </c>
      <c r="B11" s="66"/>
      <c r="C11" s="67" t="s">
        <v>40</v>
      </c>
      <c r="D11" s="67" t="s">
        <v>41</v>
      </c>
      <c r="E11" s="68" t="s">
        <v>42</v>
      </c>
      <c r="F11" s="67" t="s">
        <v>67</v>
      </c>
      <c r="G11" s="67" t="s">
        <v>4</v>
      </c>
      <c r="H11" s="101" t="s">
        <v>68</v>
      </c>
    </row>
    <row r="12" spans="1:8" ht="15" customHeight="1" x14ac:dyDescent="0.25">
      <c r="A12" s="73"/>
      <c r="B12" s="9" t="s">
        <v>27</v>
      </c>
      <c r="C12" s="46"/>
      <c r="D12" s="10" t="s">
        <v>2</v>
      </c>
      <c r="E12" s="17">
        <v>1</v>
      </c>
      <c r="F12" s="12">
        <f>ROUND(C12,2)*E12</f>
        <v>0</v>
      </c>
      <c r="G12" s="12">
        <f t="shared" ref="G12:G14" si="3">F12*0.21</f>
        <v>0</v>
      </c>
      <c r="H12" s="74">
        <f t="shared" ref="H12:H14" si="4">F12+G12</f>
        <v>0</v>
      </c>
    </row>
    <row r="13" spans="1:8" ht="15" customHeight="1" x14ac:dyDescent="0.25">
      <c r="A13" s="73"/>
      <c r="B13" s="6" t="s">
        <v>29</v>
      </c>
      <c r="C13" s="47"/>
      <c r="D13" s="7" t="s">
        <v>2</v>
      </c>
      <c r="E13" s="17">
        <v>1</v>
      </c>
      <c r="F13" s="12">
        <f t="shared" ref="F13:F14" si="5">ROUND(C13,2)*E13</f>
        <v>0</v>
      </c>
      <c r="G13" s="8">
        <f t="shared" si="3"/>
        <v>0</v>
      </c>
      <c r="H13" s="75">
        <f t="shared" si="4"/>
        <v>0</v>
      </c>
    </row>
    <row r="14" spans="1:8" ht="15" customHeight="1" thickBot="1" x14ac:dyDescent="0.3">
      <c r="A14" s="73"/>
      <c r="B14" s="6" t="s">
        <v>31</v>
      </c>
      <c r="C14" s="48"/>
      <c r="D14" s="7" t="s">
        <v>2</v>
      </c>
      <c r="E14" s="17">
        <v>1</v>
      </c>
      <c r="F14" s="12">
        <f t="shared" si="5"/>
        <v>0</v>
      </c>
      <c r="G14" s="8">
        <f t="shared" si="3"/>
        <v>0</v>
      </c>
      <c r="H14" s="75">
        <f t="shared" si="4"/>
        <v>0</v>
      </c>
    </row>
    <row r="15" spans="1:8" ht="21" customHeight="1" thickBot="1" x14ac:dyDescent="0.35">
      <c r="A15" s="171" t="s">
        <v>64</v>
      </c>
      <c r="B15" s="172"/>
      <c r="C15" s="64"/>
      <c r="D15" s="65"/>
      <c r="E15" s="65"/>
      <c r="F15" s="72">
        <f>SUM(F5:F14)</f>
        <v>0</v>
      </c>
      <c r="G15" s="72">
        <f>F15*0.21</f>
        <v>0</v>
      </c>
      <c r="H15" s="91">
        <f>F15+G15</f>
        <v>0</v>
      </c>
    </row>
    <row r="16" spans="1:8" ht="15" customHeight="1" thickBot="1" x14ac:dyDescent="0.3">
      <c r="A16" s="19"/>
      <c r="B16" s="19"/>
      <c r="C16" s="19"/>
      <c r="D16" s="19"/>
      <c r="E16" s="19"/>
      <c r="F16" s="19"/>
      <c r="G16" s="19"/>
      <c r="H16" s="19"/>
    </row>
    <row r="17" spans="1:9" ht="20.25" customHeight="1" thickBot="1" x14ac:dyDescent="0.35">
      <c r="A17" s="185" t="s">
        <v>48</v>
      </c>
      <c r="B17" s="186"/>
      <c r="C17" s="93" t="s">
        <v>40</v>
      </c>
      <c r="D17" s="93" t="s">
        <v>41</v>
      </c>
      <c r="E17" s="134" t="s">
        <v>42</v>
      </c>
      <c r="F17" s="93" t="s">
        <v>67</v>
      </c>
      <c r="G17" s="93" t="s">
        <v>4</v>
      </c>
      <c r="H17" s="94" t="s">
        <v>68</v>
      </c>
    </row>
    <row r="18" spans="1:9" ht="15" customHeight="1" x14ac:dyDescent="0.25">
      <c r="A18" s="73"/>
      <c r="B18" s="9" t="s">
        <v>26</v>
      </c>
      <c r="C18" s="46"/>
      <c r="D18" s="10" t="s">
        <v>2</v>
      </c>
      <c r="E18" s="17">
        <v>1</v>
      </c>
      <c r="F18" s="12">
        <f>ROUND(C18,2)*E18</f>
        <v>0</v>
      </c>
      <c r="G18" s="12">
        <f t="shared" ref="G18:G33" si="6">F18*0.21</f>
        <v>0</v>
      </c>
      <c r="H18" s="74">
        <f t="shared" ref="H18:H24" si="7">F18+G18</f>
        <v>0</v>
      </c>
    </row>
    <row r="19" spans="1:9" ht="15" customHeight="1" x14ac:dyDescent="0.25">
      <c r="A19" s="73"/>
      <c r="B19" s="6" t="s">
        <v>27</v>
      </c>
      <c r="C19" s="47"/>
      <c r="D19" s="7" t="s">
        <v>2</v>
      </c>
      <c r="E19" s="17">
        <v>1</v>
      </c>
      <c r="F19" s="12">
        <f t="shared" ref="F19:F24" si="8">ROUND(C19,2)*E19</f>
        <v>0</v>
      </c>
      <c r="G19" s="8">
        <f t="shared" si="6"/>
        <v>0</v>
      </c>
      <c r="H19" s="75">
        <f t="shared" si="7"/>
        <v>0</v>
      </c>
    </row>
    <row r="20" spans="1:9" ht="15" customHeight="1" x14ac:dyDescent="0.25">
      <c r="A20" s="73"/>
      <c r="B20" s="6" t="s">
        <v>28</v>
      </c>
      <c r="C20" s="48"/>
      <c r="D20" s="7" t="s">
        <v>2</v>
      </c>
      <c r="E20" s="17">
        <v>1</v>
      </c>
      <c r="F20" s="12">
        <f t="shared" si="8"/>
        <v>0</v>
      </c>
      <c r="G20" s="8">
        <f t="shared" si="6"/>
        <v>0</v>
      </c>
      <c r="H20" s="75">
        <f t="shared" si="7"/>
        <v>0</v>
      </c>
    </row>
    <row r="21" spans="1:9" ht="15" customHeight="1" x14ac:dyDescent="0.25">
      <c r="A21" s="73"/>
      <c r="B21" s="6" t="s">
        <v>29</v>
      </c>
      <c r="C21" s="47"/>
      <c r="D21" s="7" t="s">
        <v>2</v>
      </c>
      <c r="E21" s="17">
        <v>1</v>
      </c>
      <c r="F21" s="12">
        <f t="shared" si="8"/>
        <v>0</v>
      </c>
      <c r="G21" s="8">
        <f t="shared" si="6"/>
        <v>0</v>
      </c>
      <c r="H21" s="75">
        <f t="shared" si="7"/>
        <v>0</v>
      </c>
    </row>
    <row r="22" spans="1:9" ht="15" customHeight="1" x14ac:dyDescent="0.25">
      <c r="A22" s="73"/>
      <c r="B22" s="6" t="s">
        <v>30</v>
      </c>
      <c r="C22" s="48"/>
      <c r="D22" s="7" t="s">
        <v>2</v>
      </c>
      <c r="E22" s="17">
        <v>1</v>
      </c>
      <c r="F22" s="12">
        <f t="shared" si="8"/>
        <v>0</v>
      </c>
      <c r="G22" s="8">
        <f t="shared" si="6"/>
        <v>0</v>
      </c>
      <c r="H22" s="75">
        <f t="shared" si="7"/>
        <v>0</v>
      </c>
    </row>
    <row r="23" spans="1:9" ht="15" customHeight="1" x14ac:dyDescent="0.25">
      <c r="A23" s="73"/>
      <c r="B23" s="6" t="s">
        <v>31</v>
      </c>
      <c r="C23" s="46"/>
      <c r="D23" s="7" t="s">
        <v>2</v>
      </c>
      <c r="E23" s="17">
        <v>1</v>
      </c>
      <c r="F23" s="12">
        <f t="shared" si="8"/>
        <v>0</v>
      </c>
      <c r="G23" s="8">
        <f t="shared" si="6"/>
        <v>0</v>
      </c>
      <c r="H23" s="75">
        <f t="shared" si="7"/>
        <v>0</v>
      </c>
    </row>
    <row r="24" spans="1:9" ht="15" customHeight="1" x14ac:dyDescent="0.25">
      <c r="A24" s="76"/>
      <c r="B24" s="21" t="s">
        <v>73</v>
      </c>
      <c r="C24" s="48"/>
      <c r="D24" s="16" t="s">
        <v>46</v>
      </c>
      <c r="E24" s="54">
        <v>1</v>
      </c>
      <c r="F24" s="12">
        <f t="shared" si="8"/>
        <v>0</v>
      </c>
      <c r="G24" s="22">
        <f t="shared" si="6"/>
        <v>0</v>
      </c>
      <c r="H24" s="77">
        <f t="shared" si="7"/>
        <v>0</v>
      </c>
    </row>
    <row r="25" spans="1:9" ht="15" customHeight="1" thickBot="1" x14ac:dyDescent="0.3">
      <c r="A25" s="76"/>
      <c r="B25" s="55" t="s">
        <v>114</v>
      </c>
      <c r="C25" s="86" t="s">
        <v>39</v>
      </c>
      <c r="D25" s="56" t="s">
        <v>46</v>
      </c>
      <c r="E25" s="58"/>
      <c r="F25" s="57" t="s">
        <v>39</v>
      </c>
      <c r="G25" s="57" t="s">
        <v>39</v>
      </c>
      <c r="H25" s="78" t="s">
        <v>39</v>
      </c>
      <c r="I25" s="3"/>
    </row>
    <row r="26" spans="1:9" ht="18.75" x14ac:dyDescent="0.3">
      <c r="A26" s="173" t="s">
        <v>65</v>
      </c>
      <c r="B26" s="174"/>
      <c r="C26" s="174"/>
      <c r="D26" s="174"/>
      <c r="E26" s="174"/>
      <c r="F26" s="87">
        <f>SUM(F18:F24)</f>
        <v>0</v>
      </c>
      <c r="G26" s="87">
        <f>SUM(G18:G24)</f>
        <v>0</v>
      </c>
      <c r="H26" s="88">
        <f>F26+G26</f>
        <v>0</v>
      </c>
    </row>
    <row r="27" spans="1:9" ht="19.5" thickBot="1" x14ac:dyDescent="0.35">
      <c r="A27" s="175" t="s">
        <v>66</v>
      </c>
      <c r="B27" s="176"/>
      <c r="C27" s="176"/>
      <c r="D27" s="176"/>
      <c r="E27" s="177"/>
      <c r="F27" s="89">
        <f>F26*E25*4</f>
        <v>0</v>
      </c>
      <c r="G27" s="89">
        <f>G26*E25*4</f>
        <v>0</v>
      </c>
      <c r="H27" s="90">
        <f>F27+G27</f>
        <v>0</v>
      </c>
    </row>
    <row r="28" spans="1:9" ht="15" customHeight="1" thickBot="1" x14ac:dyDescent="0.3">
      <c r="D28" s="1"/>
      <c r="E28" s="1"/>
    </row>
    <row r="29" spans="1:9" ht="30.75" thickBot="1" x14ac:dyDescent="0.3">
      <c r="A29" s="178" t="s">
        <v>102</v>
      </c>
      <c r="B29" s="179"/>
      <c r="C29" s="135" t="s">
        <v>40</v>
      </c>
      <c r="D29" s="135" t="s">
        <v>41</v>
      </c>
      <c r="E29" s="136" t="s">
        <v>72</v>
      </c>
      <c r="F29" s="135" t="s">
        <v>67</v>
      </c>
      <c r="G29" s="135" t="s">
        <v>4</v>
      </c>
      <c r="H29" s="137" t="s">
        <v>68</v>
      </c>
    </row>
    <row r="30" spans="1:9" x14ac:dyDescent="0.25">
      <c r="A30" s="73"/>
      <c r="B30" s="9" t="s">
        <v>37</v>
      </c>
      <c r="C30" s="46"/>
      <c r="D30" s="10" t="s">
        <v>3</v>
      </c>
      <c r="E30" s="142">
        <v>8</v>
      </c>
      <c r="F30" s="12">
        <f>ROUND(C30,2)*E30</f>
        <v>0</v>
      </c>
      <c r="G30" s="12">
        <f t="shared" si="6"/>
        <v>0</v>
      </c>
      <c r="H30" s="74">
        <f t="shared" ref="H30:H32" si="9">F30+G30</f>
        <v>0</v>
      </c>
    </row>
    <row r="31" spans="1:9" x14ac:dyDescent="0.25">
      <c r="A31" s="73"/>
      <c r="B31" s="9" t="s">
        <v>38</v>
      </c>
      <c r="C31" s="46"/>
      <c r="D31" s="10" t="s">
        <v>3</v>
      </c>
      <c r="E31" s="142">
        <v>4</v>
      </c>
      <c r="F31" s="12">
        <f t="shared" ref="F31:F32" si="10">ROUND(C31,2)*E31</f>
        <v>0</v>
      </c>
      <c r="G31" s="12">
        <f t="shared" si="6"/>
        <v>0</v>
      </c>
      <c r="H31" s="74">
        <f t="shared" si="9"/>
        <v>0</v>
      </c>
    </row>
    <row r="32" spans="1:9" ht="15" customHeight="1" thickBot="1" x14ac:dyDescent="0.3">
      <c r="A32" s="73"/>
      <c r="B32" s="6" t="s">
        <v>73</v>
      </c>
      <c r="C32" s="49"/>
      <c r="D32" s="7" t="s">
        <v>46</v>
      </c>
      <c r="E32" s="142">
        <v>4</v>
      </c>
      <c r="F32" s="12">
        <f t="shared" si="10"/>
        <v>0</v>
      </c>
      <c r="G32" s="8">
        <f t="shared" si="6"/>
        <v>0</v>
      </c>
      <c r="H32" s="75">
        <f t="shared" si="9"/>
        <v>0</v>
      </c>
    </row>
    <row r="33" spans="1:9" ht="20.25" customHeight="1" thickBot="1" x14ac:dyDescent="0.35">
      <c r="A33" s="187" t="s">
        <v>104</v>
      </c>
      <c r="B33" s="188"/>
      <c r="C33" s="188"/>
      <c r="D33" s="188"/>
      <c r="E33" s="188"/>
      <c r="F33" s="72">
        <f>SUM(F30:F32)</f>
        <v>0</v>
      </c>
      <c r="G33" s="72">
        <f t="shared" si="6"/>
        <v>0</v>
      </c>
      <c r="H33" s="91">
        <f>F33+G33</f>
        <v>0</v>
      </c>
      <c r="I33" s="18"/>
    </row>
    <row r="34" spans="1:9" ht="15.75" thickBot="1" x14ac:dyDescent="0.3">
      <c r="C34" s="2"/>
    </row>
    <row r="35" spans="1:9" ht="36.75" customHeight="1" thickBot="1" x14ac:dyDescent="0.3">
      <c r="A35" s="189" t="s">
        <v>103</v>
      </c>
      <c r="B35" s="190"/>
      <c r="C35" s="135" t="s">
        <v>40</v>
      </c>
      <c r="D35" s="135" t="s">
        <v>41</v>
      </c>
      <c r="E35" s="143" t="s">
        <v>72</v>
      </c>
      <c r="F35" s="135" t="s">
        <v>67</v>
      </c>
      <c r="G35" s="135" t="s">
        <v>4</v>
      </c>
      <c r="H35" s="137" t="s">
        <v>68</v>
      </c>
    </row>
    <row r="36" spans="1:9" ht="15" customHeight="1" x14ac:dyDescent="0.25">
      <c r="A36" s="73"/>
      <c r="B36" s="9" t="s">
        <v>37</v>
      </c>
      <c r="C36" s="46"/>
      <c r="D36" s="10" t="s">
        <v>3</v>
      </c>
      <c r="E36" s="142">
        <v>20</v>
      </c>
      <c r="F36" s="12">
        <f>ROUND(C36,2)*E36</f>
        <v>0</v>
      </c>
      <c r="G36" s="12">
        <f t="shared" ref="G36:G39" si="11">F36*0.21</f>
        <v>0</v>
      </c>
      <c r="H36" s="74">
        <f t="shared" ref="H36:H38" si="12">F36+G36</f>
        <v>0</v>
      </c>
    </row>
    <row r="37" spans="1:9" x14ac:dyDescent="0.25">
      <c r="A37" s="73"/>
      <c r="B37" s="9" t="s">
        <v>38</v>
      </c>
      <c r="C37" s="46"/>
      <c r="D37" s="10" t="s">
        <v>3</v>
      </c>
      <c r="E37" s="142">
        <v>16</v>
      </c>
      <c r="F37" s="12">
        <f t="shared" ref="F37:F38" si="13">ROUND(C37,2)*E37</f>
        <v>0</v>
      </c>
      <c r="G37" s="12">
        <f t="shared" si="11"/>
        <v>0</v>
      </c>
      <c r="H37" s="74">
        <f t="shared" si="12"/>
        <v>0</v>
      </c>
    </row>
    <row r="38" spans="1:9" ht="15.75" thickBot="1" x14ac:dyDescent="0.3">
      <c r="A38" s="73"/>
      <c r="B38" s="6" t="s">
        <v>73</v>
      </c>
      <c r="C38" s="49"/>
      <c r="D38" s="7" t="s">
        <v>46</v>
      </c>
      <c r="E38" s="142">
        <v>6</v>
      </c>
      <c r="F38" s="12">
        <f t="shared" si="13"/>
        <v>0</v>
      </c>
      <c r="G38" s="8">
        <f t="shared" si="11"/>
        <v>0</v>
      </c>
      <c r="H38" s="75">
        <f t="shared" si="12"/>
        <v>0</v>
      </c>
      <c r="I38" s="3"/>
    </row>
    <row r="39" spans="1:9" ht="21" customHeight="1" thickBot="1" x14ac:dyDescent="0.35">
      <c r="A39" s="187" t="s">
        <v>105</v>
      </c>
      <c r="B39" s="188"/>
      <c r="C39" s="188"/>
      <c r="D39" s="188"/>
      <c r="E39" s="188"/>
      <c r="F39" s="72">
        <f>SUM(F36:F38)</f>
        <v>0</v>
      </c>
      <c r="G39" s="72">
        <f t="shared" si="11"/>
        <v>0</v>
      </c>
      <c r="H39" s="91">
        <f>F39+F39</f>
        <v>0</v>
      </c>
    </row>
    <row r="40" spans="1:9" ht="15.75" thickBot="1" x14ac:dyDescent="0.3">
      <c r="A40" s="41"/>
      <c r="B40" s="41"/>
      <c r="C40" s="42"/>
      <c r="D40" s="43"/>
      <c r="E40" s="43"/>
      <c r="F40" s="44"/>
      <c r="G40" s="45"/>
      <c r="H40" s="44"/>
    </row>
    <row r="41" spans="1:9" ht="24" customHeight="1" thickBot="1" x14ac:dyDescent="0.35">
      <c r="A41" s="181" t="s">
        <v>57</v>
      </c>
      <c r="B41" s="182"/>
      <c r="C41" s="93" t="s">
        <v>40</v>
      </c>
      <c r="D41" s="93" t="s">
        <v>41</v>
      </c>
      <c r="E41" s="93" t="s">
        <v>0</v>
      </c>
      <c r="F41" s="93" t="s">
        <v>67</v>
      </c>
      <c r="G41" s="93" t="s">
        <v>4</v>
      </c>
      <c r="H41" s="94" t="s">
        <v>68</v>
      </c>
    </row>
    <row r="42" spans="1:9" ht="21" customHeight="1" thickBot="1" x14ac:dyDescent="0.3">
      <c r="A42" s="82"/>
      <c r="B42" s="83" t="s">
        <v>58</v>
      </c>
      <c r="C42" s="95"/>
      <c r="D42" s="85" t="s">
        <v>46</v>
      </c>
      <c r="E42" s="96">
        <v>1</v>
      </c>
      <c r="F42" s="92">
        <f>ROUND(C42,2)*E42</f>
        <v>0</v>
      </c>
      <c r="G42" s="92">
        <f t="shared" ref="G42" si="14">F42*0.21</f>
        <v>0</v>
      </c>
      <c r="H42" s="97">
        <f t="shared" ref="H42" si="15">F42+G42</f>
        <v>0</v>
      </c>
    </row>
    <row r="43" spans="1:9" ht="15.75" thickBot="1" x14ac:dyDescent="0.3"/>
    <row r="44" spans="1:9" ht="19.5" thickBot="1" x14ac:dyDescent="0.35">
      <c r="A44" s="181" t="s">
        <v>71</v>
      </c>
      <c r="B44" s="182"/>
      <c r="C44" s="93" t="s">
        <v>40</v>
      </c>
      <c r="D44" s="93" t="s">
        <v>41</v>
      </c>
      <c r="E44" s="93" t="s">
        <v>0</v>
      </c>
      <c r="F44" s="93" t="s">
        <v>67</v>
      </c>
      <c r="G44" s="93" t="s">
        <v>4</v>
      </c>
      <c r="H44" s="94" t="s">
        <v>68</v>
      </c>
      <c r="I44" s="3"/>
    </row>
    <row r="45" spans="1:9" ht="15" customHeight="1" thickBot="1" x14ac:dyDescent="0.3">
      <c r="A45" s="82"/>
      <c r="B45" s="83" t="s">
        <v>70</v>
      </c>
      <c r="C45" s="84"/>
      <c r="D45" s="85" t="s">
        <v>1</v>
      </c>
      <c r="E45" s="85">
        <v>48</v>
      </c>
      <c r="F45" s="140">
        <f>ROUND(C45,2)*E45</f>
        <v>0</v>
      </c>
      <c r="G45" s="140">
        <f t="shared" ref="G45" si="16">F45*0.21</f>
        <v>0</v>
      </c>
      <c r="H45" s="141">
        <f>F45+G45</f>
        <v>0</v>
      </c>
    </row>
    <row r="47" spans="1:9" x14ac:dyDescent="0.25">
      <c r="A47" s="147" t="s">
        <v>106</v>
      </c>
      <c r="B47" s="164" t="s">
        <v>110</v>
      </c>
      <c r="C47" s="164"/>
      <c r="D47" s="164"/>
      <c r="E47" s="164"/>
      <c r="F47" s="164"/>
      <c r="G47" s="164"/>
      <c r="H47" s="164"/>
    </row>
    <row r="48" spans="1:9" x14ac:dyDescent="0.25">
      <c r="A48" s="147" t="s">
        <v>115</v>
      </c>
      <c r="B48" s="164" t="s">
        <v>116</v>
      </c>
      <c r="C48" s="164"/>
      <c r="D48" s="164"/>
      <c r="E48" s="164"/>
      <c r="F48" s="164"/>
    </row>
  </sheetData>
  <sheetProtection insertRows="0"/>
  <mergeCells count="14">
    <mergeCell ref="B48:F48"/>
    <mergeCell ref="B47:H47"/>
    <mergeCell ref="A39:E39"/>
    <mergeCell ref="A41:B41"/>
    <mergeCell ref="A44:B44"/>
    <mergeCell ref="A27:E27"/>
    <mergeCell ref="A29:B29"/>
    <mergeCell ref="A33:E33"/>
    <mergeCell ref="A35:B35"/>
    <mergeCell ref="A2:H2"/>
    <mergeCell ref="A3:B3"/>
    <mergeCell ref="A15:B15"/>
    <mergeCell ref="A17:B17"/>
    <mergeCell ref="A26:E26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rowBreaks count="1" manualBreakCount="1">
    <brk id="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L10" sqref="L10"/>
    </sheetView>
  </sheetViews>
  <sheetFormatPr defaultRowHeight="15" x14ac:dyDescent="0.25"/>
  <cols>
    <col min="1" max="1" width="5.140625" customWidth="1"/>
    <col min="2" max="2" width="71.140625" customWidth="1"/>
    <col min="3" max="3" width="14.7109375" customWidth="1"/>
    <col min="4" max="4" width="13.5703125" customWidth="1"/>
    <col min="5" max="5" width="14.28515625" customWidth="1"/>
    <col min="6" max="6" width="17.7109375" customWidth="1"/>
    <col min="7" max="7" width="11.7109375" customWidth="1"/>
    <col min="8" max="8" width="18" customWidth="1"/>
    <col min="9" max="9" width="17.42578125" customWidth="1"/>
  </cols>
  <sheetData>
    <row r="1" spans="1:8" ht="15.75" thickBot="1" x14ac:dyDescent="0.3">
      <c r="A1" s="4"/>
      <c r="B1" s="3"/>
      <c r="H1" s="3"/>
    </row>
    <row r="2" spans="1:8" ht="19.5" thickBot="1" x14ac:dyDescent="0.3">
      <c r="A2" s="168" t="s">
        <v>92</v>
      </c>
      <c r="B2" s="169"/>
      <c r="C2" s="169"/>
      <c r="D2" s="169"/>
      <c r="E2" s="169"/>
      <c r="F2" s="169"/>
      <c r="G2" s="169"/>
      <c r="H2" s="170"/>
    </row>
    <row r="3" spans="1:8" ht="25.5" customHeight="1" x14ac:dyDescent="0.25">
      <c r="A3" s="183" t="s">
        <v>75</v>
      </c>
      <c r="B3" s="184"/>
      <c r="C3" s="111"/>
      <c r="D3" s="111"/>
      <c r="E3" s="111"/>
      <c r="F3" s="111"/>
      <c r="G3" s="111"/>
      <c r="H3" s="112"/>
    </row>
    <row r="4" spans="1:8" ht="15" customHeight="1" thickBot="1" x14ac:dyDescent="0.3">
      <c r="A4" s="132" t="s">
        <v>49</v>
      </c>
      <c r="B4" s="129"/>
      <c r="C4" s="130" t="s">
        <v>40</v>
      </c>
      <c r="D4" s="130" t="s">
        <v>41</v>
      </c>
      <c r="E4" s="131" t="s">
        <v>42</v>
      </c>
      <c r="F4" s="130" t="s">
        <v>67</v>
      </c>
      <c r="G4" s="130" t="s">
        <v>4</v>
      </c>
      <c r="H4" s="133" t="s">
        <v>68</v>
      </c>
    </row>
    <row r="5" spans="1:8" ht="15" customHeight="1" x14ac:dyDescent="0.25">
      <c r="A5" s="73"/>
      <c r="B5" s="9" t="s">
        <v>77</v>
      </c>
      <c r="C5" s="46"/>
      <c r="D5" s="10" t="s">
        <v>2</v>
      </c>
      <c r="E5" s="128">
        <v>1</v>
      </c>
      <c r="F5" s="12">
        <f t="shared" ref="F5:F9" si="0">ROUND(C5,2)*E5</f>
        <v>0</v>
      </c>
      <c r="G5" s="12">
        <f t="shared" ref="G5:G10" si="1">F5*0.21</f>
        <v>0</v>
      </c>
      <c r="H5" s="74">
        <f t="shared" ref="H5:H10" si="2">F5+G5</f>
        <v>0</v>
      </c>
    </row>
    <row r="6" spans="1:8" ht="15" customHeight="1" x14ac:dyDescent="0.25">
      <c r="A6" s="73"/>
      <c r="B6" s="6" t="s">
        <v>78</v>
      </c>
      <c r="C6" s="47"/>
      <c r="D6" s="7" t="s">
        <v>2</v>
      </c>
      <c r="E6" s="54">
        <v>1</v>
      </c>
      <c r="F6" s="12">
        <f t="shared" si="0"/>
        <v>0</v>
      </c>
      <c r="G6" s="8">
        <f t="shared" si="1"/>
        <v>0</v>
      </c>
      <c r="H6" s="75">
        <f t="shared" si="2"/>
        <v>0</v>
      </c>
    </row>
    <row r="7" spans="1:8" ht="15" customHeight="1" x14ac:dyDescent="0.25">
      <c r="A7" s="73"/>
      <c r="B7" s="6" t="s">
        <v>79</v>
      </c>
      <c r="C7" s="48"/>
      <c r="D7" s="7" t="s">
        <v>2</v>
      </c>
      <c r="E7" s="54">
        <v>1</v>
      </c>
      <c r="F7" s="12">
        <f t="shared" si="0"/>
        <v>0</v>
      </c>
      <c r="G7" s="8">
        <f t="shared" si="1"/>
        <v>0</v>
      </c>
      <c r="H7" s="75">
        <f t="shared" si="2"/>
        <v>0</v>
      </c>
    </row>
    <row r="8" spans="1:8" ht="15" customHeight="1" x14ac:dyDescent="0.25">
      <c r="A8" s="73"/>
      <c r="B8" s="6" t="s">
        <v>119</v>
      </c>
      <c r="C8" s="48"/>
      <c r="D8" s="7" t="s">
        <v>46</v>
      </c>
      <c r="E8" s="54">
        <v>1</v>
      </c>
      <c r="F8" s="12">
        <f t="shared" si="0"/>
        <v>0</v>
      </c>
      <c r="G8" s="8">
        <f t="shared" si="1"/>
        <v>0</v>
      </c>
      <c r="H8" s="8">
        <f t="shared" si="2"/>
        <v>0</v>
      </c>
    </row>
    <row r="9" spans="1:8" ht="15" customHeight="1" x14ac:dyDescent="0.25">
      <c r="A9" s="73"/>
      <c r="B9" s="6" t="s">
        <v>94</v>
      </c>
      <c r="C9" s="47"/>
      <c r="D9" s="7" t="s">
        <v>2</v>
      </c>
      <c r="E9" s="54">
        <v>1</v>
      </c>
      <c r="F9" s="12">
        <f t="shared" si="0"/>
        <v>0</v>
      </c>
      <c r="G9" s="8">
        <f t="shared" si="1"/>
        <v>0</v>
      </c>
      <c r="H9" s="75">
        <f t="shared" si="2"/>
        <v>0</v>
      </c>
    </row>
    <row r="10" spans="1:8" ht="15" customHeight="1" x14ac:dyDescent="0.25">
      <c r="A10" s="73"/>
      <c r="B10" s="6" t="s">
        <v>113</v>
      </c>
      <c r="C10" s="144">
        <f>'dodané komponenty'!F19</f>
        <v>0</v>
      </c>
      <c r="D10" s="7" t="s">
        <v>2</v>
      </c>
      <c r="E10" s="54">
        <v>3</v>
      </c>
      <c r="F10" s="12">
        <f>C10*E10</f>
        <v>0</v>
      </c>
      <c r="G10" s="8">
        <f t="shared" si="1"/>
        <v>0</v>
      </c>
      <c r="H10" s="75">
        <f t="shared" si="2"/>
        <v>0</v>
      </c>
    </row>
    <row r="11" spans="1:8" ht="15" customHeight="1" x14ac:dyDescent="0.25">
      <c r="A11" s="100" t="s">
        <v>47</v>
      </c>
      <c r="B11" s="66"/>
      <c r="C11" s="67" t="s">
        <v>40</v>
      </c>
      <c r="D11" s="67" t="s">
        <v>41</v>
      </c>
      <c r="E11" s="68" t="s">
        <v>42</v>
      </c>
      <c r="F11" s="67" t="s">
        <v>67</v>
      </c>
      <c r="G11" s="67" t="s">
        <v>4</v>
      </c>
      <c r="H11" s="101" t="s">
        <v>68</v>
      </c>
    </row>
    <row r="12" spans="1:8" ht="15" customHeight="1" x14ac:dyDescent="0.25">
      <c r="A12" s="73"/>
      <c r="B12" s="9" t="s">
        <v>20</v>
      </c>
      <c r="C12" s="46"/>
      <c r="D12" s="10" t="s">
        <v>2</v>
      </c>
      <c r="E12" s="17">
        <v>1</v>
      </c>
      <c r="F12" s="12">
        <f>ROUND(C12,2)*E12</f>
        <v>0</v>
      </c>
      <c r="G12" s="12">
        <f t="shared" ref="G12:G14" si="3">F12*0.21</f>
        <v>0</v>
      </c>
      <c r="H12" s="74">
        <f t="shared" ref="H12:H14" si="4">F12+G12</f>
        <v>0</v>
      </c>
    </row>
    <row r="13" spans="1:8" ht="15" customHeight="1" x14ac:dyDescent="0.25">
      <c r="A13" s="73"/>
      <c r="B13" s="6" t="s">
        <v>22</v>
      </c>
      <c r="C13" s="47"/>
      <c r="D13" s="7" t="s">
        <v>2</v>
      </c>
      <c r="E13" s="17">
        <v>1</v>
      </c>
      <c r="F13" s="12">
        <f t="shared" ref="F13:F14" si="5">ROUND(C13,2)*E13</f>
        <v>0</v>
      </c>
      <c r="G13" s="8">
        <f t="shared" si="3"/>
        <v>0</v>
      </c>
      <c r="H13" s="75">
        <f t="shared" si="4"/>
        <v>0</v>
      </c>
    </row>
    <row r="14" spans="1:8" ht="15" customHeight="1" thickBot="1" x14ac:dyDescent="0.3">
      <c r="A14" s="73"/>
      <c r="B14" s="6" t="s">
        <v>23</v>
      </c>
      <c r="C14" s="48"/>
      <c r="D14" s="7" t="s">
        <v>2</v>
      </c>
      <c r="E14" s="17">
        <v>1</v>
      </c>
      <c r="F14" s="12">
        <f t="shared" si="5"/>
        <v>0</v>
      </c>
      <c r="G14" s="8">
        <f t="shared" si="3"/>
        <v>0</v>
      </c>
      <c r="H14" s="75">
        <f t="shared" si="4"/>
        <v>0</v>
      </c>
    </row>
    <row r="15" spans="1:8" ht="20.25" customHeight="1" thickBot="1" x14ac:dyDescent="0.35">
      <c r="A15" s="171" t="s">
        <v>64</v>
      </c>
      <c r="B15" s="172"/>
      <c r="C15" s="64"/>
      <c r="D15" s="65"/>
      <c r="E15" s="65"/>
      <c r="F15" s="72">
        <f>SUM(F5:F14)</f>
        <v>0</v>
      </c>
      <c r="G15" s="72">
        <f>F15*0.21</f>
        <v>0</v>
      </c>
      <c r="H15" s="91">
        <f>F15+G15</f>
        <v>0</v>
      </c>
    </row>
    <row r="16" spans="1:8" ht="15" customHeight="1" thickBot="1" x14ac:dyDescent="0.3">
      <c r="A16" s="19"/>
      <c r="B16" s="19"/>
      <c r="C16" s="19"/>
      <c r="D16" s="19"/>
      <c r="E16" s="19"/>
      <c r="F16" s="19"/>
      <c r="G16" s="19"/>
      <c r="H16" s="19"/>
    </row>
    <row r="17" spans="1:9" ht="19.5" customHeight="1" thickBot="1" x14ac:dyDescent="0.35">
      <c r="A17" s="185" t="s">
        <v>48</v>
      </c>
      <c r="B17" s="186"/>
      <c r="C17" s="93" t="s">
        <v>40</v>
      </c>
      <c r="D17" s="93" t="s">
        <v>41</v>
      </c>
      <c r="E17" s="134" t="s">
        <v>42</v>
      </c>
      <c r="F17" s="93" t="s">
        <v>67</v>
      </c>
      <c r="G17" s="93" t="s">
        <v>4</v>
      </c>
      <c r="H17" s="94" t="s">
        <v>68</v>
      </c>
    </row>
    <row r="18" spans="1:9" ht="15" customHeight="1" x14ac:dyDescent="0.25">
      <c r="A18" s="73"/>
      <c r="B18" s="9" t="s">
        <v>20</v>
      </c>
      <c r="C18" s="46"/>
      <c r="D18" s="10" t="s">
        <v>2</v>
      </c>
      <c r="E18" s="17">
        <v>1</v>
      </c>
      <c r="F18" s="12">
        <f>ROUND(C18,2)*E18</f>
        <v>0</v>
      </c>
      <c r="G18" s="12">
        <f t="shared" ref="G18:G33" si="6">F18*0.21</f>
        <v>0</v>
      </c>
      <c r="H18" s="74">
        <f t="shared" ref="H18:H24" si="7">F18+G18</f>
        <v>0</v>
      </c>
    </row>
    <row r="19" spans="1:9" ht="15" customHeight="1" x14ac:dyDescent="0.25">
      <c r="A19" s="73"/>
      <c r="B19" s="6" t="s">
        <v>21</v>
      </c>
      <c r="C19" s="47"/>
      <c r="D19" s="7" t="s">
        <v>2</v>
      </c>
      <c r="E19" s="17">
        <v>1</v>
      </c>
      <c r="F19" s="12">
        <f t="shared" ref="F19:F24" si="8">ROUND(C19,2)*E19</f>
        <v>0</v>
      </c>
      <c r="G19" s="8">
        <f t="shared" si="6"/>
        <v>0</v>
      </c>
      <c r="H19" s="75">
        <f t="shared" si="7"/>
        <v>0</v>
      </c>
    </row>
    <row r="20" spans="1:9" ht="15" customHeight="1" x14ac:dyDescent="0.25">
      <c r="A20" s="73"/>
      <c r="B20" s="6" t="s">
        <v>22</v>
      </c>
      <c r="C20" s="48"/>
      <c r="D20" s="7" t="s">
        <v>2</v>
      </c>
      <c r="E20" s="17">
        <v>1</v>
      </c>
      <c r="F20" s="12">
        <f t="shared" si="8"/>
        <v>0</v>
      </c>
      <c r="G20" s="8">
        <f t="shared" si="6"/>
        <v>0</v>
      </c>
      <c r="H20" s="75">
        <f t="shared" si="7"/>
        <v>0</v>
      </c>
    </row>
    <row r="21" spans="1:9" ht="15" customHeight="1" x14ac:dyDescent="0.25">
      <c r="A21" s="73"/>
      <c r="B21" s="6" t="s">
        <v>23</v>
      </c>
      <c r="C21" s="47"/>
      <c r="D21" s="7" t="s">
        <v>2</v>
      </c>
      <c r="E21" s="17">
        <v>1</v>
      </c>
      <c r="F21" s="12">
        <f t="shared" si="8"/>
        <v>0</v>
      </c>
      <c r="G21" s="8">
        <f t="shared" si="6"/>
        <v>0</v>
      </c>
      <c r="H21" s="75">
        <f t="shared" si="7"/>
        <v>0</v>
      </c>
    </row>
    <row r="22" spans="1:9" ht="15" customHeight="1" x14ac:dyDescent="0.25">
      <c r="A22" s="73"/>
      <c r="B22" s="6" t="s">
        <v>24</v>
      </c>
      <c r="C22" s="48"/>
      <c r="D22" s="7" t="s">
        <v>2</v>
      </c>
      <c r="E22" s="17">
        <v>1</v>
      </c>
      <c r="F22" s="12">
        <f t="shared" si="8"/>
        <v>0</v>
      </c>
      <c r="G22" s="8">
        <f t="shared" si="6"/>
        <v>0</v>
      </c>
      <c r="H22" s="75">
        <f t="shared" si="7"/>
        <v>0</v>
      </c>
    </row>
    <row r="23" spans="1:9" ht="15" customHeight="1" x14ac:dyDescent="0.25">
      <c r="A23" s="73"/>
      <c r="B23" s="6" t="s">
        <v>25</v>
      </c>
      <c r="C23" s="46"/>
      <c r="D23" s="7" t="s">
        <v>2</v>
      </c>
      <c r="E23" s="17">
        <v>1</v>
      </c>
      <c r="F23" s="12">
        <f t="shared" si="8"/>
        <v>0</v>
      </c>
      <c r="G23" s="8">
        <f t="shared" si="6"/>
        <v>0</v>
      </c>
      <c r="H23" s="75">
        <f t="shared" si="7"/>
        <v>0</v>
      </c>
    </row>
    <row r="24" spans="1:9" ht="15" customHeight="1" x14ac:dyDescent="0.25">
      <c r="A24" s="76"/>
      <c r="B24" s="21" t="s">
        <v>73</v>
      </c>
      <c r="C24" s="48"/>
      <c r="D24" s="16" t="s">
        <v>46</v>
      </c>
      <c r="E24" s="54">
        <v>1</v>
      </c>
      <c r="F24" s="12">
        <f t="shared" si="8"/>
        <v>0</v>
      </c>
      <c r="G24" s="22">
        <f t="shared" si="6"/>
        <v>0</v>
      </c>
      <c r="H24" s="77">
        <f t="shared" si="7"/>
        <v>0</v>
      </c>
    </row>
    <row r="25" spans="1:9" ht="15" customHeight="1" thickBot="1" x14ac:dyDescent="0.3">
      <c r="A25" s="76"/>
      <c r="B25" s="55" t="s">
        <v>114</v>
      </c>
      <c r="C25" s="86" t="s">
        <v>39</v>
      </c>
      <c r="D25" s="56" t="s">
        <v>46</v>
      </c>
      <c r="E25" s="58"/>
      <c r="F25" s="57" t="s">
        <v>39</v>
      </c>
      <c r="G25" s="57" t="s">
        <v>39</v>
      </c>
      <c r="H25" s="78" t="s">
        <v>39</v>
      </c>
    </row>
    <row r="26" spans="1:9" ht="21.75" customHeight="1" x14ac:dyDescent="0.3">
      <c r="A26" s="173" t="s">
        <v>65</v>
      </c>
      <c r="B26" s="174"/>
      <c r="C26" s="174"/>
      <c r="D26" s="174"/>
      <c r="E26" s="174"/>
      <c r="F26" s="87">
        <f>SUM(F18:F24)</f>
        <v>0</v>
      </c>
      <c r="G26" s="87">
        <f>SUM(G18:G24)</f>
        <v>0</v>
      </c>
      <c r="H26" s="88">
        <f>F26+G26</f>
        <v>0</v>
      </c>
      <c r="I26" s="3"/>
    </row>
    <row r="27" spans="1:9" ht="19.5" thickBot="1" x14ac:dyDescent="0.35">
      <c r="A27" s="175" t="s">
        <v>66</v>
      </c>
      <c r="B27" s="176"/>
      <c r="C27" s="176"/>
      <c r="D27" s="176"/>
      <c r="E27" s="177"/>
      <c r="F27" s="89">
        <f>F26*E25*4</f>
        <v>0</v>
      </c>
      <c r="G27" s="89">
        <f>G26*E25*4</f>
        <v>0</v>
      </c>
      <c r="H27" s="90">
        <f>F27+G27</f>
        <v>0</v>
      </c>
    </row>
    <row r="28" spans="1:9" ht="15.75" thickBot="1" x14ac:dyDescent="0.3">
      <c r="D28" s="1"/>
      <c r="E28" s="1"/>
    </row>
    <row r="29" spans="1:9" ht="28.5" customHeight="1" thickBot="1" x14ac:dyDescent="0.3">
      <c r="A29" s="178" t="s">
        <v>102</v>
      </c>
      <c r="B29" s="179"/>
      <c r="C29" s="135" t="s">
        <v>40</v>
      </c>
      <c r="D29" s="135" t="s">
        <v>41</v>
      </c>
      <c r="E29" s="136" t="s">
        <v>72</v>
      </c>
      <c r="F29" s="135" t="s">
        <v>67</v>
      </c>
      <c r="G29" s="135" t="s">
        <v>4</v>
      </c>
      <c r="H29" s="137" t="s">
        <v>68</v>
      </c>
    </row>
    <row r="30" spans="1:9" x14ac:dyDescent="0.25">
      <c r="A30" s="73"/>
      <c r="B30" s="9" t="s">
        <v>37</v>
      </c>
      <c r="C30" s="46"/>
      <c r="D30" s="10" t="s">
        <v>3</v>
      </c>
      <c r="E30" s="142">
        <v>8</v>
      </c>
      <c r="F30" s="12">
        <f>ROUND(C30,2)*E30</f>
        <v>0</v>
      </c>
      <c r="G30" s="12">
        <f t="shared" si="6"/>
        <v>0</v>
      </c>
      <c r="H30" s="74">
        <f t="shared" ref="H30:H32" si="9">F30+G30</f>
        <v>0</v>
      </c>
    </row>
    <row r="31" spans="1:9" x14ac:dyDescent="0.25">
      <c r="A31" s="73"/>
      <c r="B31" s="9" t="s">
        <v>38</v>
      </c>
      <c r="C31" s="46"/>
      <c r="D31" s="10" t="s">
        <v>3</v>
      </c>
      <c r="E31" s="142">
        <v>4</v>
      </c>
      <c r="F31" s="12">
        <f t="shared" ref="F31:F32" si="10">ROUND(C31,2)*E31</f>
        <v>0</v>
      </c>
      <c r="G31" s="12">
        <f t="shared" si="6"/>
        <v>0</v>
      </c>
      <c r="H31" s="74">
        <f t="shared" si="9"/>
        <v>0</v>
      </c>
    </row>
    <row r="32" spans="1:9" ht="15.75" thickBot="1" x14ac:dyDescent="0.3">
      <c r="A32" s="73"/>
      <c r="B32" s="6" t="s">
        <v>73</v>
      </c>
      <c r="C32" s="49"/>
      <c r="D32" s="7" t="s">
        <v>46</v>
      </c>
      <c r="E32" s="142">
        <v>4</v>
      </c>
      <c r="F32" s="12">
        <f t="shared" si="10"/>
        <v>0</v>
      </c>
      <c r="G32" s="8">
        <f t="shared" si="6"/>
        <v>0</v>
      </c>
      <c r="H32" s="75">
        <f t="shared" si="9"/>
        <v>0</v>
      </c>
    </row>
    <row r="33" spans="1:13" ht="20.25" customHeight="1" thickBot="1" x14ac:dyDescent="0.35">
      <c r="A33" s="191" t="s">
        <v>104</v>
      </c>
      <c r="B33" s="192"/>
      <c r="C33" s="192"/>
      <c r="D33" s="192"/>
      <c r="E33" s="192"/>
      <c r="F33" s="72">
        <f>SUM(F30:F32)</f>
        <v>0</v>
      </c>
      <c r="G33" s="72">
        <f t="shared" si="6"/>
        <v>0</v>
      </c>
      <c r="H33" s="91">
        <f>F33+G33</f>
        <v>0</v>
      </c>
      <c r="I33" s="20"/>
      <c r="J33" s="20"/>
      <c r="K33" s="20"/>
      <c r="L33" s="20"/>
      <c r="M33" s="20"/>
    </row>
    <row r="34" spans="1:13" ht="15" customHeight="1" thickBot="1" x14ac:dyDescent="0.3">
      <c r="C34" s="2"/>
      <c r="I34" s="18"/>
    </row>
    <row r="35" spans="1:13" ht="39" customHeight="1" thickBot="1" x14ac:dyDescent="0.3">
      <c r="A35" s="189" t="s">
        <v>103</v>
      </c>
      <c r="B35" s="190"/>
      <c r="C35" s="135" t="s">
        <v>40</v>
      </c>
      <c r="D35" s="135" t="s">
        <v>41</v>
      </c>
      <c r="E35" s="136" t="s">
        <v>72</v>
      </c>
      <c r="F35" s="135" t="s">
        <v>67</v>
      </c>
      <c r="G35" s="135" t="s">
        <v>4</v>
      </c>
      <c r="H35" s="137" t="s">
        <v>68</v>
      </c>
    </row>
    <row r="36" spans="1:13" ht="15" customHeight="1" x14ac:dyDescent="0.25">
      <c r="A36" s="73"/>
      <c r="B36" s="9" t="s">
        <v>37</v>
      </c>
      <c r="C36" s="46"/>
      <c r="D36" s="10" t="s">
        <v>3</v>
      </c>
      <c r="E36" s="142">
        <v>20</v>
      </c>
      <c r="F36" s="12">
        <f>ROUND(C36,2)*E36</f>
        <v>0</v>
      </c>
      <c r="G36" s="12">
        <f t="shared" ref="G36:G39" si="11">F36*0.21</f>
        <v>0</v>
      </c>
      <c r="H36" s="74">
        <f t="shared" ref="H36:H38" si="12">F36+G36</f>
        <v>0</v>
      </c>
    </row>
    <row r="37" spans="1:13" ht="15" customHeight="1" x14ac:dyDescent="0.25">
      <c r="A37" s="73"/>
      <c r="B37" s="9" t="s">
        <v>38</v>
      </c>
      <c r="C37" s="46"/>
      <c r="D37" s="10" t="s">
        <v>3</v>
      </c>
      <c r="E37" s="142">
        <v>16</v>
      </c>
      <c r="F37" s="12">
        <f t="shared" ref="F37:F38" si="13">ROUND(C37,2)*E37</f>
        <v>0</v>
      </c>
      <c r="G37" s="12">
        <f t="shared" si="11"/>
        <v>0</v>
      </c>
      <c r="H37" s="74">
        <f t="shared" si="12"/>
        <v>0</v>
      </c>
    </row>
    <row r="38" spans="1:13" ht="15.75" thickBot="1" x14ac:dyDescent="0.3">
      <c r="A38" s="73"/>
      <c r="B38" s="6" t="s">
        <v>73</v>
      </c>
      <c r="C38" s="49"/>
      <c r="D38" s="7" t="s">
        <v>46</v>
      </c>
      <c r="E38" s="142">
        <v>6</v>
      </c>
      <c r="F38" s="12">
        <f t="shared" si="13"/>
        <v>0</v>
      </c>
      <c r="G38" s="8">
        <f t="shared" si="11"/>
        <v>0</v>
      </c>
      <c r="H38" s="75">
        <f t="shared" si="12"/>
        <v>0</v>
      </c>
    </row>
    <row r="39" spans="1:13" ht="19.5" thickBot="1" x14ac:dyDescent="0.35">
      <c r="A39" s="187" t="s">
        <v>105</v>
      </c>
      <c r="B39" s="188"/>
      <c r="C39" s="188"/>
      <c r="D39" s="188"/>
      <c r="E39" s="188"/>
      <c r="F39" s="72">
        <f>SUM(F36:F38)</f>
        <v>0</v>
      </c>
      <c r="G39" s="72">
        <f t="shared" si="11"/>
        <v>0</v>
      </c>
      <c r="H39" s="91">
        <f>F39+F39</f>
        <v>0</v>
      </c>
      <c r="I39" s="3"/>
    </row>
    <row r="40" spans="1:13" ht="15" customHeight="1" thickBot="1" x14ac:dyDescent="0.3">
      <c r="A40" s="41"/>
      <c r="B40" s="41"/>
      <c r="C40" s="42"/>
      <c r="D40" s="43"/>
      <c r="E40" s="43"/>
      <c r="F40" s="44"/>
      <c r="G40" s="45"/>
      <c r="H40" s="44"/>
    </row>
    <row r="41" spans="1:13" ht="23.25" customHeight="1" thickBot="1" x14ac:dyDescent="0.35">
      <c r="A41" s="181" t="s">
        <v>57</v>
      </c>
      <c r="B41" s="182"/>
      <c r="C41" s="93" t="s">
        <v>40</v>
      </c>
      <c r="D41" s="93" t="s">
        <v>41</v>
      </c>
      <c r="E41" s="93" t="s">
        <v>0</v>
      </c>
      <c r="F41" s="93" t="s">
        <v>67</v>
      </c>
      <c r="G41" s="93" t="s">
        <v>4</v>
      </c>
      <c r="H41" s="94" t="s">
        <v>68</v>
      </c>
    </row>
    <row r="42" spans="1:13" ht="15" customHeight="1" thickBot="1" x14ac:dyDescent="0.3">
      <c r="A42" s="82"/>
      <c r="B42" s="83" t="s">
        <v>58</v>
      </c>
      <c r="C42" s="95"/>
      <c r="D42" s="85" t="s">
        <v>46</v>
      </c>
      <c r="E42" s="96">
        <v>1</v>
      </c>
      <c r="F42" s="92">
        <f>ROUND(C42,2)*E42</f>
        <v>0</v>
      </c>
      <c r="G42" s="92">
        <f t="shared" ref="G42" si="14">F42*0.21</f>
        <v>0</v>
      </c>
      <c r="H42" s="97">
        <f t="shared" ref="H42" si="15">F42+G42</f>
        <v>0</v>
      </c>
    </row>
    <row r="43" spans="1:13" ht="23.25" customHeight="1" thickBot="1" x14ac:dyDescent="0.3"/>
    <row r="44" spans="1:13" ht="19.5" thickBot="1" x14ac:dyDescent="0.35">
      <c r="A44" s="181" t="s">
        <v>71</v>
      </c>
      <c r="B44" s="182"/>
      <c r="C44" s="93" t="s">
        <v>40</v>
      </c>
      <c r="D44" s="93" t="s">
        <v>41</v>
      </c>
      <c r="E44" s="93" t="s">
        <v>0</v>
      </c>
      <c r="F44" s="93" t="s">
        <v>67</v>
      </c>
      <c r="G44" s="93" t="s">
        <v>4</v>
      </c>
      <c r="H44" s="94" t="s">
        <v>68</v>
      </c>
    </row>
    <row r="45" spans="1:13" ht="15.75" thickBot="1" x14ac:dyDescent="0.3">
      <c r="A45" s="82"/>
      <c r="B45" s="83" t="s">
        <v>70</v>
      </c>
      <c r="C45" s="84"/>
      <c r="D45" s="85" t="s">
        <v>1</v>
      </c>
      <c r="E45" s="85">
        <v>48</v>
      </c>
      <c r="F45" s="140">
        <f>ROUND(C45,2)*E45</f>
        <v>0</v>
      </c>
      <c r="G45" s="140">
        <f t="shared" ref="G45" si="16">F45*0.21</f>
        <v>0</v>
      </c>
      <c r="H45" s="141">
        <f>F45+G45</f>
        <v>0</v>
      </c>
      <c r="I45" s="3"/>
    </row>
    <row r="47" spans="1:13" x14ac:dyDescent="0.25">
      <c r="A47" s="147" t="s">
        <v>106</v>
      </c>
      <c r="B47" s="164" t="s">
        <v>110</v>
      </c>
      <c r="C47" s="164"/>
      <c r="D47" s="164"/>
      <c r="E47" s="164"/>
      <c r="F47" s="164"/>
      <c r="G47" s="164"/>
      <c r="H47" s="164"/>
    </row>
    <row r="48" spans="1:13" x14ac:dyDescent="0.25">
      <c r="A48" s="147" t="s">
        <v>115</v>
      </c>
      <c r="B48" s="164" t="s">
        <v>116</v>
      </c>
      <c r="C48" s="164"/>
      <c r="D48" s="164"/>
      <c r="E48" s="164"/>
      <c r="F48" s="164"/>
      <c r="G48" s="164"/>
      <c r="H48" s="164"/>
    </row>
  </sheetData>
  <mergeCells count="14">
    <mergeCell ref="B48:H48"/>
    <mergeCell ref="B47:H47"/>
    <mergeCell ref="A2:H2"/>
    <mergeCell ref="A3:B3"/>
    <mergeCell ref="A15:B15"/>
    <mergeCell ref="A17:B17"/>
    <mergeCell ref="A26:E26"/>
    <mergeCell ref="A41:B41"/>
    <mergeCell ref="A44:B44"/>
    <mergeCell ref="A27:E27"/>
    <mergeCell ref="A29:B29"/>
    <mergeCell ref="A33:E33"/>
    <mergeCell ref="A35:B35"/>
    <mergeCell ref="A39:E39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rowBreaks count="1" manualBreakCount="1">
    <brk id="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zoomScaleNormal="100" workbookViewId="0">
      <selection activeCell="L6" sqref="L6"/>
    </sheetView>
  </sheetViews>
  <sheetFormatPr defaultRowHeight="15" x14ac:dyDescent="0.25"/>
  <cols>
    <col min="1" max="1" width="5.140625" customWidth="1"/>
    <col min="2" max="2" width="71.140625" customWidth="1"/>
    <col min="3" max="3" width="14.7109375" customWidth="1"/>
    <col min="4" max="4" width="13.5703125" customWidth="1"/>
    <col min="5" max="5" width="15" customWidth="1"/>
    <col min="6" max="6" width="17.5703125" customWidth="1"/>
    <col min="7" max="7" width="11.7109375" customWidth="1"/>
    <col min="8" max="8" width="17.140625" customWidth="1"/>
    <col min="9" max="9" width="17.42578125" customWidth="1"/>
  </cols>
  <sheetData>
    <row r="1" spans="1:8" ht="15.75" thickBot="1" x14ac:dyDescent="0.3">
      <c r="A1" s="4"/>
      <c r="B1" s="3"/>
      <c r="H1" s="3"/>
    </row>
    <row r="2" spans="1:8" ht="19.5" thickBot="1" x14ac:dyDescent="0.3">
      <c r="A2" s="168" t="s">
        <v>93</v>
      </c>
      <c r="B2" s="169"/>
      <c r="C2" s="169"/>
      <c r="D2" s="169"/>
      <c r="E2" s="169"/>
      <c r="F2" s="169"/>
      <c r="G2" s="169"/>
      <c r="H2" s="170"/>
    </row>
    <row r="3" spans="1:8" ht="21.75" customHeight="1" x14ac:dyDescent="0.25">
      <c r="A3" s="183" t="s">
        <v>76</v>
      </c>
      <c r="B3" s="184"/>
      <c r="C3" s="111"/>
      <c r="D3" s="111"/>
      <c r="E3" s="111"/>
      <c r="F3" s="111"/>
      <c r="G3" s="111"/>
      <c r="H3" s="112"/>
    </row>
    <row r="4" spans="1:8" ht="15" customHeight="1" thickBot="1" x14ac:dyDescent="0.3">
      <c r="A4" s="132" t="s">
        <v>49</v>
      </c>
      <c r="B4" s="129"/>
      <c r="C4" s="130" t="s">
        <v>40</v>
      </c>
      <c r="D4" s="130" t="s">
        <v>41</v>
      </c>
      <c r="E4" s="131" t="s">
        <v>42</v>
      </c>
      <c r="F4" s="130" t="s">
        <v>67</v>
      </c>
      <c r="G4" s="130" t="s">
        <v>4</v>
      </c>
      <c r="H4" s="133" t="s">
        <v>68</v>
      </c>
    </row>
    <row r="5" spans="1:8" ht="15" customHeight="1" x14ac:dyDescent="0.25">
      <c r="A5" s="73"/>
      <c r="B5" s="9" t="s">
        <v>77</v>
      </c>
      <c r="C5" s="46"/>
      <c r="D5" s="10" t="s">
        <v>2</v>
      </c>
      <c r="E5" s="128">
        <v>1</v>
      </c>
      <c r="F5" s="12">
        <f t="shared" ref="F5:F9" si="0">ROUND(C5,2)*E5</f>
        <v>0</v>
      </c>
      <c r="G5" s="12">
        <f t="shared" ref="G5:G10" si="1">F5*0.21</f>
        <v>0</v>
      </c>
      <c r="H5" s="74">
        <f t="shared" ref="H5:H10" si="2">F5+G5</f>
        <v>0</v>
      </c>
    </row>
    <row r="6" spans="1:8" ht="15" customHeight="1" x14ac:dyDescent="0.25">
      <c r="A6" s="73"/>
      <c r="B6" s="6" t="s">
        <v>78</v>
      </c>
      <c r="C6" s="47"/>
      <c r="D6" s="7" t="s">
        <v>2</v>
      </c>
      <c r="E6" s="54">
        <v>1</v>
      </c>
      <c r="F6" s="12">
        <f t="shared" si="0"/>
        <v>0</v>
      </c>
      <c r="G6" s="8">
        <f t="shared" si="1"/>
        <v>0</v>
      </c>
      <c r="H6" s="75">
        <f t="shared" si="2"/>
        <v>0</v>
      </c>
    </row>
    <row r="7" spans="1:8" ht="15" customHeight="1" x14ac:dyDescent="0.25">
      <c r="A7" s="73"/>
      <c r="B7" s="6" t="s">
        <v>79</v>
      </c>
      <c r="C7" s="48"/>
      <c r="D7" s="7" t="s">
        <v>2</v>
      </c>
      <c r="E7" s="54">
        <v>1</v>
      </c>
      <c r="F7" s="12">
        <f t="shared" si="0"/>
        <v>0</v>
      </c>
      <c r="G7" s="8">
        <f t="shared" si="1"/>
        <v>0</v>
      </c>
      <c r="H7" s="75">
        <f t="shared" si="2"/>
        <v>0</v>
      </c>
    </row>
    <row r="8" spans="1:8" ht="15" customHeight="1" x14ac:dyDescent="0.25">
      <c r="A8" s="73"/>
      <c r="B8" s="6" t="s">
        <v>119</v>
      </c>
      <c r="C8" s="48"/>
      <c r="D8" s="7" t="s">
        <v>46</v>
      </c>
      <c r="E8" s="54">
        <v>1</v>
      </c>
      <c r="F8" s="12">
        <f t="shared" si="0"/>
        <v>0</v>
      </c>
      <c r="G8" s="8">
        <f t="shared" si="1"/>
        <v>0</v>
      </c>
      <c r="H8" s="8">
        <f t="shared" si="2"/>
        <v>0</v>
      </c>
    </row>
    <row r="9" spans="1:8" ht="15" customHeight="1" x14ac:dyDescent="0.25">
      <c r="A9" s="73"/>
      <c r="B9" s="6" t="s">
        <v>94</v>
      </c>
      <c r="C9" s="47"/>
      <c r="D9" s="7" t="s">
        <v>2</v>
      </c>
      <c r="E9" s="54">
        <v>1</v>
      </c>
      <c r="F9" s="12">
        <f t="shared" si="0"/>
        <v>0</v>
      </c>
      <c r="G9" s="8">
        <f t="shared" si="1"/>
        <v>0</v>
      </c>
      <c r="H9" s="75">
        <f t="shared" si="2"/>
        <v>0</v>
      </c>
    </row>
    <row r="10" spans="1:8" ht="15" customHeight="1" x14ac:dyDescent="0.25">
      <c r="A10" s="73"/>
      <c r="B10" s="6" t="s">
        <v>113</v>
      </c>
      <c r="C10" s="144">
        <f>'dodané komponenty'!F19</f>
        <v>0</v>
      </c>
      <c r="D10" s="7" t="s">
        <v>2</v>
      </c>
      <c r="E10" s="54">
        <v>4</v>
      </c>
      <c r="F10" s="12">
        <f>C10*E10</f>
        <v>0</v>
      </c>
      <c r="G10" s="8">
        <f t="shared" si="1"/>
        <v>0</v>
      </c>
      <c r="H10" s="75">
        <f t="shared" si="2"/>
        <v>0</v>
      </c>
    </row>
    <row r="11" spans="1:8" ht="15" customHeight="1" x14ac:dyDescent="0.25">
      <c r="A11" s="100" t="s">
        <v>47</v>
      </c>
      <c r="B11" s="66"/>
      <c r="C11" s="67" t="s">
        <v>40</v>
      </c>
      <c r="D11" s="67" t="s">
        <v>41</v>
      </c>
      <c r="E11" s="68" t="s">
        <v>42</v>
      </c>
      <c r="F11" s="67" t="s">
        <v>67</v>
      </c>
      <c r="G11" s="67" t="s">
        <v>4</v>
      </c>
      <c r="H11" s="101" t="s">
        <v>68</v>
      </c>
    </row>
    <row r="12" spans="1:8" ht="15" customHeight="1" x14ac:dyDescent="0.25">
      <c r="A12" s="73"/>
      <c r="B12" s="9" t="s">
        <v>15</v>
      </c>
      <c r="C12" s="46"/>
      <c r="D12" s="10" t="s">
        <v>2</v>
      </c>
      <c r="E12" s="17">
        <v>1</v>
      </c>
      <c r="F12" s="12">
        <f>ROUND(C12,2)*E12</f>
        <v>0</v>
      </c>
      <c r="G12" s="12">
        <f t="shared" ref="G12:G15" si="3">F12*0.21</f>
        <v>0</v>
      </c>
      <c r="H12" s="74">
        <f t="shared" ref="H12:H15" si="4">F12+G12</f>
        <v>0</v>
      </c>
    </row>
    <row r="13" spans="1:8" ht="15" customHeight="1" x14ac:dyDescent="0.25">
      <c r="A13" s="73"/>
      <c r="B13" s="6" t="s">
        <v>17</v>
      </c>
      <c r="C13" s="47"/>
      <c r="D13" s="7" t="s">
        <v>2</v>
      </c>
      <c r="E13" s="17">
        <v>1</v>
      </c>
      <c r="F13" s="12">
        <f>ROUND(C13,2)*E13</f>
        <v>0</v>
      </c>
      <c r="G13" s="8">
        <f>F13*0.21</f>
        <v>0</v>
      </c>
      <c r="H13" s="75">
        <f>F13+G13</f>
        <v>0</v>
      </c>
    </row>
    <row r="14" spans="1:8" ht="15" customHeight="1" x14ac:dyDescent="0.25">
      <c r="A14" s="73"/>
      <c r="B14" s="6" t="s">
        <v>18</v>
      </c>
      <c r="C14" s="47"/>
      <c r="D14" s="7" t="s">
        <v>2</v>
      </c>
      <c r="E14" s="17">
        <v>1</v>
      </c>
      <c r="F14" s="12">
        <f>ROUND(C14,2)*E14</f>
        <v>0</v>
      </c>
      <c r="G14" s="8">
        <f>F14*0.21</f>
        <v>0</v>
      </c>
      <c r="H14" s="75">
        <f>F14+G14</f>
        <v>0</v>
      </c>
    </row>
    <row r="15" spans="1:8" ht="15" customHeight="1" thickBot="1" x14ac:dyDescent="0.3">
      <c r="A15" s="73"/>
      <c r="B15" s="6" t="s">
        <v>19</v>
      </c>
      <c r="C15" s="48"/>
      <c r="D15" s="7" t="s">
        <v>2</v>
      </c>
      <c r="E15" s="17">
        <v>1</v>
      </c>
      <c r="F15" s="12">
        <f t="shared" ref="F15" si="5">ROUND(C15,2)*E15</f>
        <v>0</v>
      </c>
      <c r="G15" s="8">
        <f t="shared" si="3"/>
        <v>0</v>
      </c>
      <c r="H15" s="75">
        <f t="shared" si="4"/>
        <v>0</v>
      </c>
    </row>
    <row r="16" spans="1:8" ht="21.75" customHeight="1" thickBot="1" x14ac:dyDescent="0.35">
      <c r="A16" s="171" t="s">
        <v>64</v>
      </c>
      <c r="B16" s="172"/>
      <c r="C16" s="64"/>
      <c r="D16" s="65"/>
      <c r="E16" s="65"/>
      <c r="F16" s="72">
        <f>SUM(F5:F15)</f>
        <v>0</v>
      </c>
      <c r="G16" s="72">
        <f>F16*0.21</f>
        <v>0</v>
      </c>
      <c r="H16" s="91">
        <f>F16+G16</f>
        <v>0</v>
      </c>
    </row>
    <row r="17" spans="1:9" ht="15" customHeight="1" thickBot="1" x14ac:dyDescent="0.3">
      <c r="A17" s="19"/>
      <c r="B17" s="19"/>
      <c r="C17" s="19"/>
      <c r="D17" s="19"/>
      <c r="E17" s="19"/>
      <c r="F17" s="19"/>
      <c r="G17" s="19"/>
      <c r="H17" s="19"/>
    </row>
    <row r="18" spans="1:9" ht="21.75" customHeight="1" thickBot="1" x14ac:dyDescent="0.35">
      <c r="A18" s="185" t="s">
        <v>48</v>
      </c>
      <c r="B18" s="186"/>
      <c r="C18" s="93" t="s">
        <v>40</v>
      </c>
      <c r="D18" s="93" t="s">
        <v>41</v>
      </c>
      <c r="E18" s="134" t="s">
        <v>42</v>
      </c>
      <c r="F18" s="93" t="s">
        <v>67</v>
      </c>
      <c r="G18" s="93" t="s">
        <v>4</v>
      </c>
      <c r="H18" s="94" t="s">
        <v>68</v>
      </c>
    </row>
    <row r="19" spans="1:9" ht="15" customHeight="1" x14ac:dyDescent="0.25">
      <c r="A19" s="73"/>
      <c r="B19" s="9" t="s">
        <v>15</v>
      </c>
      <c r="C19" s="46"/>
      <c r="D19" s="10" t="s">
        <v>2</v>
      </c>
      <c r="E19" s="17">
        <v>1</v>
      </c>
      <c r="F19" s="12">
        <f>ROUND(C19,2)*E19</f>
        <v>0</v>
      </c>
      <c r="G19" s="12">
        <f t="shared" ref="G19:G34" si="6">F19*0.21</f>
        <v>0</v>
      </c>
      <c r="H19" s="74">
        <f t="shared" ref="H19:H25" si="7">F19+G19</f>
        <v>0</v>
      </c>
    </row>
    <row r="20" spans="1:9" ht="15" customHeight="1" x14ac:dyDescent="0.25">
      <c r="A20" s="73"/>
      <c r="B20" s="6" t="s">
        <v>16</v>
      </c>
      <c r="C20" s="47"/>
      <c r="D20" s="7" t="s">
        <v>2</v>
      </c>
      <c r="E20" s="17">
        <v>1</v>
      </c>
      <c r="F20" s="12">
        <f t="shared" ref="F20:F25" si="8">ROUND(C20,2)*E20</f>
        <v>0</v>
      </c>
      <c r="G20" s="8">
        <f t="shared" si="6"/>
        <v>0</v>
      </c>
      <c r="H20" s="75">
        <f t="shared" si="7"/>
        <v>0</v>
      </c>
    </row>
    <row r="21" spans="1:9" ht="15" customHeight="1" x14ac:dyDescent="0.25">
      <c r="A21" s="73"/>
      <c r="B21" s="6" t="s">
        <v>17</v>
      </c>
      <c r="C21" s="48"/>
      <c r="D21" s="7" t="s">
        <v>2</v>
      </c>
      <c r="E21" s="17">
        <v>1</v>
      </c>
      <c r="F21" s="12">
        <f t="shared" si="8"/>
        <v>0</v>
      </c>
      <c r="G21" s="8">
        <f t="shared" si="6"/>
        <v>0</v>
      </c>
      <c r="H21" s="75">
        <f t="shared" si="7"/>
        <v>0</v>
      </c>
    </row>
    <row r="22" spans="1:9" ht="15" customHeight="1" x14ac:dyDescent="0.25">
      <c r="A22" s="73"/>
      <c r="B22" s="6" t="s">
        <v>18</v>
      </c>
      <c r="C22" s="47"/>
      <c r="D22" s="7" t="s">
        <v>2</v>
      </c>
      <c r="E22" s="17">
        <v>1</v>
      </c>
      <c r="F22" s="12">
        <f t="shared" si="8"/>
        <v>0</v>
      </c>
      <c r="G22" s="8">
        <f t="shared" si="6"/>
        <v>0</v>
      </c>
      <c r="H22" s="75">
        <f t="shared" si="7"/>
        <v>0</v>
      </c>
    </row>
    <row r="23" spans="1:9" ht="15" customHeight="1" x14ac:dyDescent="0.25">
      <c r="A23" s="73"/>
      <c r="B23" s="6" t="s">
        <v>19</v>
      </c>
      <c r="C23" s="48"/>
      <c r="D23" s="7" t="s">
        <v>2</v>
      </c>
      <c r="E23" s="17">
        <v>1</v>
      </c>
      <c r="F23" s="12">
        <f t="shared" si="8"/>
        <v>0</v>
      </c>
      <c r="G23" s="8">
        <f t="shared" si="6"/>
        <v>0</v>
      </c>
      <c r="H23" s="75">
        <f t="shared" si="7"/>
        <v>0</v>
      </c>
    </row>
    <row r="24" spans="1:9" ht="15" customHeight="1" x14ac:dyDescent="0.25">
      <c r="A24" s="73"/>
      <c r="B24" s="6" t="s">
        <v>45</v>
      </c>
      <c r="C24" s="46"/>
      <c r="D24" s="7" t="s">
        <v>2</v>
      </c>
      <c r="E24" s="17">
        <v>1</v>
      </c>
      <c r="F24" s="12">
        <f t="shared" si="8"/>
        <v>0</v>
      </c>
      <c r="G24" s="8">
        <f t="shared" si="6"/>
        <v>0</v>
      </c>
      <c r="H24" s="75">
        <f t="shared" si="7"/>
        <v>0</v>
      </c>
    </row>
    <row r="25" spans="1:9" ht="15" customHeight="1" x14ac:dyDescent="0.25">
      <c r="A25" s="76"/>
      <c r="B25" s="21" t="s">
        <v>73</v>
      </c>
      <c r="C25" s="48"/>
      <c r="D25" s="16" t="s">
        <v>46</v>
      </c>
      <c r="E25" s="54">
        <v>1</v>
      </c>
      <c r="F25" s="12">
        <f t="shared" si="8"/>
        <v>0</v>
      </c>
      <c r="G25" s="22">
        <f t="shared" si="6"/>
        <v>0</v>
      </c>
      <c r="H25" s="77">
        <f t="shared" si="7"/>
        <v>0</v>
      </c>
    </row>
    <row r="26" spans="1:9" ht="15" customHeight="1" thickBot="1" x14ac:dyDescent="0.3">
      <c r="A26" s="76"/>
      <c r="B26" s="55" t="s">
        <v>114</v>
      </c>
      <c r="C26" s="86" t="s">
        <v>39</v>
      </c>
      <c r="D26" s="56" t="s">
        <v>46</v>
      </c>
      <c r="E26" s="58"/>
      <c r="F26" s="57" t="s">
        <v>39</v>
      </c>
      <c r="G26" s="57" t="s">
        <v>39</v>
      </c>
      <c r="H26" s="78" t="s">
        <v>39</v>
      </c>
    </row>
    <row r="27" spans="1:9" ht="19.5" customHeight="1" x14ac:dyDescent="0.3">
      <c r="A27" s="173" t="s">
        <v>65</v>
      </c>
      <c r="B27" s="174"/>
      <c r="C27" s="174"/>
      <c r="D27" s="174"/>
      <c r="E27" s="174"/>
      <c r="F27" s="87">
        <f>SUM(F19:F25)</f>
        <v>0</v>
      </c>
      <c r="G27" s="87">
        <f>SUM(G19:G25)</f>
        <v>0</v>
      </c>
      <c r="H27" s="88">
        <f>F27+G27</f>
        <v>0</v>
      </c>
    </row>
    <row r="28" spans="1:9" ht="21.75" customHeight="1" thickBot="1" x14ac:dyDescent="0.35">
      <c r="A28" s="175" t="s">
        <v>66</v>
      </c>
      <c r="B28" s="176"/>
      <c r="C28" s="176"/>
      <c r="D28" s="176"/>
      <c r="E28" s="177"/>
      <c r="F28" s="89">
        <f>F27*E26*4</f>
        <v>0</v>
      </c>
      <c r="G28" s="89">
        <f>G27*E26*4</f>
        <v>0</v>
      </c>
      <c r="H28" s="90">
        <f>F28+G28</f>
        <v>0</v>
      </c>
      <c r="I28" s="3"/>
    </row>
    <row r="29" spans="1:9" ht="15.75" thickBot="1" x14ac:dyDescent="0.3">
      <c r="D29" s="1"/>
      <c r="E29" s="1"/>
    </row>
    <row r="30" spans="1:9" ht="30.75" thickBot="1" x14ac:dyDescent="0.3">
      <c r="A30" s="178" t="s">
        <v>102</v>
      </c>
      <c r="B30" s="179"/>
      <c r="C30" s="135" t="s">
        <v>40</v>
      </c>
      <c r="D30" s="135" t="s">
        <v>41</v>
      </c>
      <c r="E30" s="136" t="s">
        <v>72</v>
      </c>
      <c r="F30" s="135" t="s">
        <v>67</v>
      </c>
      <c r="G30" s="135" t="s">
        <v>4</v>
      </c>
      <c r="H30" s="137" t="s">
        <v>68</v>
      </c>
    </row>
    <row r="31" spans="1:9" ht="15" customHeight="1" x14ac:dyDescent="0.25">
      <c r="A31" s="73"/>
      <c r="B31" s="9" t="s">
        <v>37</v>
      </c>
      <c r="C31" s="46"/>
      <c r="D31" s="10" t="s">
        <v>3</v>
      </c>
      <c r="E31" s="142">
        <v>8</v>
      </c>
      <c r="F31" s="12">
        <f>ROUND(C31,2)*E31</f>
        <v>0</v>
      </c>
      <c r="G31" s="12">
        <f t="shared" si="6"/>
        <v>0</v>
      </c>
      <c r="H31" s="74">
        <f t="shared" ref="H31:H33" si="9">F31+G31</f>
        <v>0</v>
      </c>
    </row>
    <row r="32" spans="1:9" x14ac:dyDescent="0.25">
      <c r="A32" s="73"/>
      <c r="B32" s="9" t="s">
        <v>38</v>
      </c>
      <c r="C32" s="46"/>
      <c r="D32" s="10" t="s">
        <v>3</v>
      </c>
      <c r="E32" s="142">
        <v>4</v>
      </c>
      <c r="F32" s="12">
        <f t="shared" ref="F32:F33" si="10">ROUND(C32,2)*E32</f>
        <v>0</v>
      </c>
      <c r="G32" s="12">
        <f t="shared" si="6"/>
        <v>0</v>
      </c>
      <c r="H32" s="74">
        <f t="shared" si="9"/>
        <v>0</v>
      </c>
    </row>
    <row r="33" spans="1:9" ht="15.75" thickBot="1" x14ac:dyDescent="0.3">
      <c r="A33" s="73"/>
      <c r="B33" s="6" t="s">
        <v>73</v>
      </c>
      <c r="C33" s="49"/>
      <c r="D33" s="7" t="s">
        <v>46</v>
      </c>
      <c r="E33" s="142">
        <v>4</v>
      </c>
      <c r="F33" s="12">
        <f t="shared" si="10"/>
        <v>0</v>
      </c>
      <c r="G33" s="8">
        <f t="shared" si="6"/>
        <v>0</v>
      </c>
      <c r="H33" s="75">
        <f t="shared" si="9"/>
        <v>0</v>
      </c>
    </row>
    <row r="34" spans="1:9" ht="19.5" thickBot="1" x14ac:dyDescent="0.35">
      <c r="A34" s="187" t="s">
        <v>104</v>
      </c>
      <c r="B34" s="188"/>
      <c r="C34" s="188"/>
      <c r="D34" s="188"/>
      <c r="E34" s="188"/>
      <c r="F34" s="72">
        <f>SUM(F31:F33)</f>
        <v>0</v>
      </c>
      <c r="G34" s="72">
        <f t="shared" si="6"/>
        <v>0</v>
      </c>
      <c r="H34" s="91">
        <f>F34+G34</f>
        <v>0</v>
      </c>
    </row>
    <row r="35" spans="1:9" ht="15" customHeight="1" thickBot="1" x14ac:dyDescent="0.3">
      <c r="C35" s="2"/>
    </row>
    <row r="36" spans="1:9" ht="33.75" customHeight="1" thickBot="1" x14ac:dyDescent="0.3">
      <c r="A36" s="189" t="s">
        <v>103</v>
      </c>
      <c r="B36" s="190"/>
      <c r="C36" s="135" t="s">
        <v>40</v>
      </c>
      <c r="D36" s="135" t="s">
        <v>41</v>
      </c>
      <c r="E36" s="136" t="s">
        <v>72</v>
      </c>
      <c r="F36" s="135" t="s">
        <v>67</v>
      </c>
      <c r="G36" s="135" t="s">
        <v>4</v>
      </c>
      <c r="H36" s="137" t="s">
        <v>68</v>
      </c>
      <c r="I36" s="18"/>
    </row>
    <row r="37" spans="1:9" x14ac:dyDescent="0.25">
      <c r="A37" s="73"/>
      <c r="B37" s="9" t="s">
        <v>37</v>
      </c>
      <c r="C37" s="46"/>
      <c r="D37" s="10" t="s">
        <v>3</v>
      </c>
      <c r="E37" s="142">
        <v>20</v>
      </c>
      <c r="F37" s="12">
        <f>ROUND(C37,2)*E37</f>
        <v>0</v>
      </c>
      <c r="G37" s="12">
        <f t="shared" ref="G37:G40" si="11">F37*0.21</f>
        <v>0</v>
      </c>
      <c r="H37" s="74">
        <f t="shared" ref="H37:H39" si="12">F37+G37</f>
        <v>0</v>
      </c>
    </row>
    <row r="38" spans="1:9" ht="15" customHeight="1" x14ac:dyDescent="0.25">
      <c r="A38" s="73"/>
      <c r="B38" s="9" t="s">
        <v>38</v>
      </c>
      <c r="C38" s="46"/>
      <c r="D38" s="10" t="s">
        <v>3</v>
      </c>
      <c r="E38" s="142">
        <v>16</v>
      </c>
      <c r="F38" s="12">
        <f t="shared" ref="F38:F39" si="13">ROUND(C38,2)*E38</f>
        <v>0</v>
      </c>
      <c r="G38" s="12">
        <f t="shared" si="11"/>
        <v>0</v>
      </c>
      <c r="H38" s="74">
        <f t="shared" si="12"/>
        <v>0</v>
      </c>
    </row>
    <row r="39" spans="1:9" ht="15" customHeight="1" thickBot="1" x14ac:dyDescent="0.3">
      <c r="A39" s="73"/>
      <c r="B39" s="6" t="s">
        <v>73</v>
      </c>
      <c r="C39" s="49"/>
      <c r="D39" s="7" t="s">
        <v>46</v>
      </c>
      <c r="E39" s="142">
        <v>6</v>
      </c>
      <c r="F39" s="12">
        <f t="shared" si="13"/>
        <v>0</v>
      </c>
      <c r="G39" s="8">
        <f t="shared" si="11"/>
        <v>0</v>
      </c>
      <c r="H39" s="75">
        <f t="shared" si="12"/>
        <v>0</v>
      </c>
    </row>
    <row r="40" spans="1:9" ht="19.5" thickBot="1" x14ac:dyDescent="0.35">
      <c r="A40" s="191" t="s">
        <v>105</v>
      </c>
      <c r="B40" s="192"/>
      <c r="C40" s="192"/>
      <c r="D40" s="192"/>
      <c r="E40" s="192"/>
      <c r="F40" s="72">
        <f>SUM(F37:F39)</f>
        <v>0</v>
      </c>
      <c r="G40" s="72">
        <f t="shared" si="11"/>
        <v>0</v>
      </c>
      <c r="H40" s="91">
        <f>F40+F40</f>
        <v>0</v>
      </c>
    </row>
    <row r="41" spans="1:9" ht="19.5" thickBot="1" x14ac:dyDescent="0.35">
      <c r="A41" s="98"/>
      <c r="B41" s="98"/>
      <c r="C41" s="98"/>
      <c r="D41" s="98"/>
      <c r="E41" s="98"/>
      <c r="F41" s="99"/>
      <c r="G41" s="99"/>
      <c r="H41" s="99"/>
      <c r="I41" s="3"/>
    </row>
    <row r="42" spans="1:9" ht="19.5" customHeight="1" thickBot="1" x14ac:dyDescent="0.35">
      <c r="A42" s="181" t="s">
        <v>57</v>
      </c>
      <c r="B42" s="182"/>
      <c r="C42" s="93" t="s">
        <v>40</v>
      </c>
      <c r="D42" s="93" t="s">
        <v>41</v>
      </c>
      <c r="E42" s="93" t="s">
        <v>0</v>
      </c>
      <c r="F42" s="93" t="s">
        <v>67</v>
      </c>
      <c r="G42" s="93" t="s">
        <v>4</v>
      </c>
      <c r="H42" s="94" t="s">
        <v>68</v>
      </c>
    </row>
    <row r="43" spans="1:9" ht="15.75" thickBot="1" x14ac:dyDescent="0.3">
      <c r="A43" s="82"/>
      <c r="B43" s="83" t="s">
        <v>58</v>
      </c>
      <c r="C43" s="95"/>
      <c r="D43" s="85" t="s">
        <v>46</v>
      </c>
      <c r="E43" s="96">
        <v>1</v>
      </c>
      <c r="F43" s="92">
        <f>ROUND(C43,2)*E43</f>
        <v>0</v>
      </c>
      <c r="G43" s="92">
        <f t="shared" ref="G43" si="14">F43*0.21</f>
        <v>0</v>
      </c>
      <c r="H43" s="97">
        <f t="shared" ref="H43" si="15">F43+G43</f>
        <v>0</v>
      </c>
    </row>
    <row r="44" spans="1:9" ht="15" customHeight="1" thickBot="1" x14ac:dyDescent="0.3"/>
    <row r="45" spans="1:9" ht="31.5" customHeight="1" thickBot="1" x14ac:dyDescent="0.35">
      <c r="A45" s="181" t="s">
        <v>71</v>
      </c>
      <c r="B45" s="182"/>
      <c r="C45" s="93" t="s">
        <v>40</v>
      </c>
      <c r="D45" s="93" t="s">
        <v>41</v>
      </c>
      <c r="E45" s="93" t="s">
        <v>0</v>
      </c>
      <c r="F45" s="93" t="s">
        <v>67</v>
      </c>
      <c r="G45" s="93" t="s">
        <v>4</v>
      </c>
      <c r="H45" s="94" t="s">
        <v>68</v>
      </c>
    </row>
    <row r="46" spans="1:9" ht="15.75" thickBot="1" x14ac:dyDescent="0.3">
      <c r="A46" s="82"/>
      <c r="B46" s="83" t="s">
        <v>70</v>
      </c>
      <c r="C46" s="84"/>
      <c r="D46" s="85" t="s">
        <v>1</v>
      </c>
      <c r="E46" s="85">
        <v>48</v>
      </c>
      <c r="F46" s="140">
        <f>ROUND(C46,2)*E46</f>
        <v>0</v>
      </c>
      <c r="G46" s="140">
        <f t="shared" ref="G46" si="16">F46*0.21</f>
        <v>0</v>
      </c>
      <c r="H46" s="141">
        <f>F46+G46</f>
        <v>0</v>
      </c>
    </row>
    <row r="48" spans="1:9" x14ac:dyDescent="0.25">
      <c r="A48" s="147" t="s">
        <v>106</v>
      </c>
      <c r="B48" s="164" t="s">
        <v>110</v>
      </c>
      <c r="C48" s="164"/>
      <c r="D48" s="164"/>
      <c r="E48" s="164"/>
      <c r="F48" s="164"/>
      <c r="G48" s="164"/>
      <c r="H48" s="164"/>
    </row>
    <row r="49" spans="1:8" x14ac:dyDescent="0.25">
      <c r="A49" s="147" t="s">
        <v>115</v>
      </c>
      <c r="B49" s="164" t="s">
        <v>116</v>
      </c>
      <c r="C49" s="164"/>
      <c r="D49" s="164"/>
      <c r="E49" s="164"/>
      <c r="F49" s="164"/>
      <c r="G49" s="164"/>
      <c r="H49" s="164"/>
    </row>
  </sheetData>
  <mergeCells count="14">
    <mergeCell ref="B49:H49"/>
    <mergeCell ref="B48:H48"/>
    <mergeCell ref="A2:H2"/>
    <mergeCell ref="A3:B3"/>
    <mergeCell ref="A16:B16"/>
    <mergeCell ref="A18:B18"/>
    <mergeCell ref="A27:E27"/>
    <mergeCell ref="A45:B45"/>
    <mergeCell ref="A28:E28"/>
    <mergeCell ref="A30:B30"/>
    <mergeCell ref="A34:E34"/>
    <mergeCell ref="A36:B36"/>
    <mergeCell ref="A40:E40"/>
    <mergeCell ref="A42:B42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C21" sqref="C21"/>
    </sheetView>
  </sheetViews>
  <sheetFormatPr defaultRowHeight="15" x14ac:dyDescent="0.25"/>
  <cols>
    <col min="1" max="1" width="5.140625" style="18" customWidth="1"/>
    <col min="2" max="2" width="71.140625" style="18" customWidth="1"/>
    <col min="3" max="3" width="14.7109375" style="18" customWidth="1"/>
    <col min="4" max="4" width="13.5703125" style="18" customWidth="1"/>
    <col min="5" max="5" width="14.28515625" style="18" customWidth="1"/>
    <col min="6" max="6" width="20.140625" style="18" customWidth="1"/>
    <col min="7" max="7" width="11.7109375" style="18" customWidth="1"/>
    <col min="8" max="8" width="22.28515625" style="18" customWidth="1"/>
    <col min="9" max="9" width="17.42578125" style="18" customWidth="1"/>
    <col min="10" max="16384" width="9.140625" style="18"/>
  </cols>
  <sheetData>
    <row r="1" spans="1:8" ht="15.75" thickBot="1" x14ac:dyDescent="0.3">
      <c r="H1" s="50"/>
    </row>
    <row r="2" spans="1:8" ht="30.75" customHeight="1" thickBot="1" x14ac:dyDescent="0.3">
      <c r="A2" s="193" t="s">
        <v>84</v>
      </c>
      <c r="B2" s="194"/>
      <c r="C2" s="194"/>
      <c r="D2" s="194"/>
      <c r="E2" s="194"/>
      <c r="F2" s="194"/>
      <c r="G2" s="194"/>
      <c r="H2" s="195"/>
    </row>
    <row r="3" spans="1:8" ht="15" customHeight="1" thickBot="1" x14ac:dyDescent="0.3">
      <c r="A3" s="51"/>
      <c r="B3" s="51"/>
      <c r="C3" s="51"/>
      <c r="D3" s="51"/>
      <c r="E3" s="51"/>
      <c r="F3" s="51"/>
      <c r="G3" s="51"/>
      <c r="H3" s="51"/>
    </row>
    <row r="4" spans="1:8" customFormat="1" ht="15" customHeight="1" x14ac:dyDescent="0.25">
      <c r="A4" s="138" t="s">
        <v>49</v>
      </c>
      <c r="B4" s="139"/>
      <c r="C4" s="79" t="s">
        <v>40</v>
      </c>
      <c r="D4" s="79" t="s">
        <v>41</v>
      </c>
      <c r="E4" s="80" t="s">
        <v>42</v>
      </c>
      <c r="F4" s="79" t="s">
        <v>67</v>
      </c>
      <c r="G4" s="79" t="s">
        <v>4</v>
      </c>
      <c r="H4" s="81" t="s">
        <v>68</v>
      </c>
    </row>
    <row r="5" spans="1:8" customFormat="1" ht="15" customHeight="1" x14ac:dyDescent="0.25">
      <c r="A5" s="115"/>
      <c r="B5" s="118" t="s">
        <v>81</v>
      </c>
      <c r="C5" s="119"/>
      <c r="D5" s="120" t="s">
        <v>2</v>
      </c>
      <c r="E5" s="116">
        <v>2</v>
      </c>
      <c r="F5" s="117">
        <f t="shared" ref="F5:F8" si="0">ROUND(C5,2)*E5</f>
        <v>0</v>
      </c>
      <c r="G5" s="121">
        <f t="shared" ref="G5:G9" si="1">F5*0.21</f>
        <v>0</v>
      </c>
      <c r="H5" s="122">
        <f t="shared" ref="H5:H9" si="2">F5+G5</f>
        <v>0</v>
      </c>
    </row>
    <row r="6" spans="1:8" customFormat="1" ht="15" customHeight="1" x14ac:dyDescent="0.25">
      <c r="A6" s="115"/>
      <c r="B6" s="118" t="s">
        <v>80</v>
      </c>
      <c r="C6" s="119"/>
      <c r="D6" s="120" t="s">
        <v>2</v>
      </c>
      <c r="E6" s="116">
        <v>2</v>
      </c>
      <c r="F6" s="117">
        <f t="shared" si="0"/>
        <v>0</v>
      </c>
      <c r="G6" s="121">
        <f t="shared" si="1"/>
        <v>0</v>
      </c>
      <c r="H6" s="122">
        <f t="shared" si="2"/>
        <v>0</v>
      </c>
    </row>
    <row r="7" spans="1:8" customFormat="1" ht="15" customHeight="1" x14ac:dyDescent="0.25">
      <c r="A7" s="115"/>
      <c r="B7" s="118" t="s">
        <v>82</v>
      </c>
      <c r="C7" s="119"/>
      <c r="D7" s="120" t="s">
        <v>2</v>
      </c>
      <c r="E7" s="116">
        <v>2</v>
      </c>
      <c r="F7" s="117">
        <f t="shared" si="0"/>
        <v>0</v>
      </c>
      <c r="G7" s="121">
        <f t="shared" si="1"/>
        <v>0</v>
      </c>
      <c r="H7" s="122">
        <f t="shared" si="2"/>
        <v>0</v>
      </c>
    </row>
    <row r="8" spans="1:8" customFormat="1" ht="15" customHeight="1" x14ac:dyDescent="0.25">
      <c r="A8" s="115"/>
      <c r="B8" s="118" t="s">
        <v>101</v>
      </c>
      <c r="C8" s="119"/>
      <c r="D8" s="120" t="s">
        <v>2</v>
      </c>
      <c r="E8" s="116">
        <v>2</v>
      </c>
      <c r="F8" s="117">
        <f t="shared" si="0"/>
        <v>0</v>
      </c>
      <c r="G8" s="121">
        <f t="shared" si="1"/>
        <v>0</v>
      </c>
      <c r="H8" s="122">
        <f t="shared" si="2"/>
        <v>0</v>
      </c>
    </row>
    <row r="9" spans="1:8" customFormat="1" ht="15" customHeight="1" x14ac:dyDescent="0.25">
      <c r="A9" s="115"/>
      <c r="B9" s="118" t="s">
        <v>118</v>
      </c>
      <c r="C9" s="145">
        <f>'dodané komponenty'!F19</f>
        <v>0</v>
      </c>
      <c r="D9" s="120" t="s">
        <v>2</v>
      </c>
      <c r="E9" s="116">
        <v>2</v>
      </c>
      <c r="F9" s="117">
        <f>C9*E9</f>
        <v>0</v>
      </c>
      <c r="G9" s="121">
        <f t="shared" si="1"/>
        <v>0</v>
      </c>
      <c r="H9" s="122">
        <f t="shared" si="2"/>
        <v>0</v>
      </c>
    </row>
    <row r="10" spans="1:8" customFormat="1" ht="15" customHeight="1" x14ac:dyDescent="0.25">
      <c r="A10" s="113" t="s">
        <v>47</v>
      </c>
      <c r="B10" s="71"/>
      <c r="C10" s="69" t="s">
        <v>40</v>
      </c>
      <c r="D10" s="69" t="s">
        <v>41</v>
      </c>
      <c r="E10" s="70" t="s">
        <v>42</v>
      </c>
      <c r="F10" s="69" t="s">
        <v>67</v>
      </c>
      <c r="G10" s="69" t="s">
        <v>4</v>
      </c>
      <c r="H10" s="114" t="s">
        <v>68</v>
      </c>
    </row>
    <row r="11" spans="1:8" customFormat="1" ht="15" customHeight="1" thickBot="1" x14ac:dyDescent="0.3">
      <c r="A11" s="115"/>
      <c r="B11" s="151" t="s">
        <v>85</v>
      </c>
      <c r="C11" s="152"/>
      <c r="D11" s="153" t="s">
        <v>2</v>
      </c>
      <c r="E11" s="154">
        <v>2</v>
      </c>
      <c r="F11" s="149">
        <f>ROUND(C11,2)*E11</f>
        <v>0</v>
      </c>
      <c r="G11" s="149">
        <f t="shared" ref="G11" si="3">F11*0.21</f>
        <v>0</v>
      </c>
      <c r="H11" s="150">
        <f t="shared" ref="H11:H12" si="4">F11+G11</f>
        <v>0</v>
      </c>
    </row>
    <row r="12" spans="1:8" customFormat="1" ht="19.5" customHeight="1" thickBot="1" x14ac:dyDescent="0.3">
      <c r="A12" s="196" t="s">
        <v>117</v>
      </c>
      <c r="B12" s="197"/>
      <c r="C12" s="197"/>
      <c r="D12" s="197"/>
      <c r="E12" s="198"/>
      <c r="F12" s="155">
        <f>SUM(F5:F9,F11)/2</f>
        <v>0</v>
      </c>
      <c r="G12" s="155">
        <f>SUM(G5:G9,G11)/2</f>
        <v>0</v>
      </c>
      <c r="H12" s="156">
        <f t="shared" si="4"/>
        <v>0</v>
      </c>
    </row>
    <row r="13" spans="1:8" customFormat="1" ht="24" customHeight="1" thickBot="1" x14ac:dyDescent="0.3">
      <c r="A13" s="196" t="s">
        <v>83</v>
      </c>
      <c r="B13" s="197"/>
      <c r="C13" s="197"/>
      <c r="D13" s="197"/>
      <c r="E13" s="198"/>
      <c r="F13" s="123">
        <f>SUM(F5:F11)</f>
        <v>0</v>
      </c>
      <c r="G13" s="123">
        <f>F13*0.21</f>
        <v>0</v>
      </c>
      <c r="H13" s="124">
        <f>F13+G13</f>
        <v>0</v>
      </c>
    </row>
    <row r="14" spans="1:8" ht="15" customHeight="1" x14ac:dyDescent="0.25">
      <c r="A14" s="52"/>
      <c r="B14" s="52"/>
      <c r="C14" s="53"/>
      <c r="D14" s="52"/>
      <c r="E14" s="52"/>
      <c r="F14" s="52"/>
      <c r="G14" s="52"/>
      <c r="H14" s="52"/>
    </row>
    <row r="15" spans="1:8" x14ac:dyDescent="0.25">
      <c r="A15" s="147" t="s">
        <v>106</v>
      </c>
      <c r="B15" s="199" t="s">
        <v>110</v>
      </c>
      <c r="C15" s="199"/>
      <c r="D15" s="199"/>
      <c r="E15" s="199"/>
      <c r="F15" s="199"/>
      <c r="G15" s="199"/>
      <c r="H15" s="199"/>
    </row>
  </sheetData>
  <mergeCells count="4">
    <mergeCell ref="A2:H2"/>
    <mergeCell ref="A13:E13"/>
    <mergeCell ref="B15:H15"/>
    <mergeCell ref="A12:E12"/>
  </mergeCells>
  <pageMargins left="0.7" right="0.7" top="0.78740157499999996" bottom="0.78740157499999996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2" sqref="C12"/>
    </sheetView>
  </sheetViews>
  <sheetFormatPr defaultRowHeight="15" x14ac:dyDescent="0.25"/>
  <cols>
    <col min="1" max="1" width="5.140625" customWidth="1"/>
    <col min="2" max="2" width="71.140625" customWidth="1"/>
    <col min="3" max="3" width="14.7109375" customWidth="1"/>
    <col min="4" max="4" width="13.5703125" customWidth="1"/>
    <col min="5" max="5" width="15" customWidth="1"/>
    <col min="6" max="6" width="17.5703125" customWidth="1"/>
    <col min="7" max="7" width="11.7109375" customWidth="1"/>
    <col min="8" max="8" width="17.140625" customWidth="1"/>
    <col min="9" max="9" width="17.42578125" customWidth="1"/>
  </cols>
  <sheetData>
    <row r="1" spans="1:8" ht="15.75" thickBot="1" x14ac:dyDescent="0.3">
      <c r="A1" s="4"/>
      <c r="B1" s="3"/>
      <c r="H1" s="3"/>
    </row>
    <row r="2" spans="1:8" ht="19.5" thickBot="1" x14ac:dyDescent="0.3">
      <c r="A2" s="168" t="s">
        <v>107</v>
      </c>
      <c r="B2" s="169"/>
      <c r="C2" s="169"/>
      <c r="D2" s="169"/>
      <c r="E2" s="169"/>
      <c r="F2" s="169"/>
      <c r="G2" s="169"/>
      <c r="H2" s="170"/>
    </row>
    <row r="3" spans="1:8" ht="21.75" customHeight="1" x14ac:dyDescent="0.25">
      <c r="A3" s="183"/>
      <c r="B3" s="184"/>
      <c r="C3" s="111"/>
      <c r="D3" s="111"/>
      <c r="E3" s="111"/>
      <c r="F3" s="111"/>
      <c r="G3" s="111"/>
      <c r="H3" s="112"/>
    </row>
    <row r="4" spans="1:8" ht="15" customHeight="1" thickBot="1" x14ac:dyDescent="0.3">
      <c r="A4" s="200" t="s">
        <v>111</v>
      </c>
      <c r="B4" s="201"/>
      <c r="C4" s="130" t="s">
        <v>40</v>
      </c>
      <c r="D4" s="130" t="s">
        <v>41</v>
      </c>
      <c r="E4" s="131" t="s">
        <v>42</v>
      </c>
      <c r="F4" s="130" t="s">
        <v>67</v>
      </c>
      <c r="G4" s="130" t="s">
        <v>4</v>
      </c>
      <c r="H4" s="133" t="s">
        <v>68</v>
      </c>
    </row>
    <row r="5" spans="1:8" ht="15" customHeight="1" x14ac:dyDescent="0.25">
      <c r="A5" s="73"/>
      <c r="B5" s="146"/>
      <c r="C5" s="46"/>
      <c r="D5" s="10" t="s">
        <v>2</v>
      </c>
      <c r="E5" s="128">
        <v>1</v>
      </c>
      <c r="F5" s="12">
        <f t="shared" ref="F5:F9" si="0">ROUND(C5,2)*E5</f>
        <v>0</v>
      </c>
      <c r="G5" s="12">
        <f t="shared" ref="G5:G9" si="1">F5*0.21</f>
        <v>0</v>
      </c>
      <c r="H5" s="74">
        <f t="shared" ref="H5:H9" si="2">F5+G5</f>
        <v>0</v>
      </c>
    </row>
    <row r="6" spans="1:8" ht="15" customHeight="1" x14ac:dyDescent="0.25">
      <c r="A6" s="73"/>
      <c r="B6" s="146"/>
      <c r="C6" s="47"/>
      <c r="D6" s="7" t="s">
        <v>2</v>
      </c>
      <c r="E6" s="54">
        <v>1</v>
      </c>
      <c r="F6" s="12">
        <f t="shared" si="0"/>
        <v>0</v>
      </c>
      <c r="G6" s="8">
        <f t="shared" si="1"/>
        <v>0</v>
      </c>
      <c r="H6" s="75">
        <f t="shared" si="2"/>
        <v>0</v>
      </c>
    </row>
    <row r="7" spans="1:8" ht="15" customHeight="1" x14ac:dyDescent="0.25">
      <c r="A7" s="73"/>
      <c r="B7" s="146"/>
      <c r="C7" s="48"/>
      <c r="D7" s="7" t="s">
        <v>2</v>
      </c>
      <c r="E7" s="54">
        <v>1</v>
      </c>
      <c r="F7" s="12">
        <f t="shared" si="0"/>
        <v>0</v>
      </c>
      <c r="G7" s="8">
        <f t="shared" si="1"/>
        <v>0</v>
      </c>
      <c r="H7" s="75">
        <f t="shared" si="2"/>
        <v>0</v>
      </c>
    </row>
    <row r="8" spans="1:8" ht="15" customHeight="1" x14ac:dyDescent="0.25">
      <c r="A8" s="73"/>
      <c r="B8" s="146"/>
      <c r="C8" s="48"/>
      <c r="D8" s="7" t="s">
        <v>2</v>
      </c>
      <c r="E8" s="54">
        <v>1</v>
      </c>
      <c r="F8" s="12">
        <f t="shared" si="0"/>
        <v>0</v>
      </c>
      <c r="G8" s="8">
        <f t="shared" si="1"/>
        <v>0</v>
      </c>
      <c r="H8" s="8">
        <f t="shared" si="2"/>
        <v>0</v>
      </c>
    </row>
    <row r="9" spans="1:8" ht="15" customHeight="1" x14ac:dyDescent="0.25">
      <c r="A9" s="73"/>
      <c r="B9" s="146"/>
      <c r="C9" s="47"/>
      <c r="D9" s="7" t="s">
        <v>2</v>
      </c>
      <c r="E9" s="54">
        <v>1</v>
      </c>
      <c r="F9" s="12">
        <f t="shared" si="0"/>
        <v>0</v>
      </c>
      <c r="G9" s="8">
        <f t="shared" si="1"/>
        <v>0</v>
      </c>
      <c r="H9" s="75">
        <f t="shared" si="2"/>
        <v>0</v>
      </c>
    </row>
    <row r="10" spans="1:8" ht="15" customHeight="1" x14ac:dyDescent="0.25">
      <c r="A10" s="73"/>
      <c r="B10" s="146"/>
      <c r="C10" s="47"/>
      <c r="D10" s="7" t="s">
        <v>2</v>
      </c>
      <c r="E10" s="17">
        <v>1</v>
      </c>
      <c r="F10" s="12">
        <f>ROUND(C10,2)*E10</f>
        <v>0</v>
      </c>
      <c r="G10" s="8">
        <f>F10*0.21</f>
        <v>0</v>
      </c>
      <c r="H10" s="75">
        <f>F10+G10</f>
        <v>0</v>
      </c>
    </row>
    <row r="11" spans="1:8" ht="15" customHeight="1" x14ac:dyDescent="0.25">
      <c r="A11" s="73"/>
      <c r="B11" s="146"/>
      <c r="C11" s="47"/>
      <c r="D11" s="7" t="s">
        <v>2</v>
      </c>
      <c r="E11" s="17">
        <v>1</v>
      </c>
      <c r="F11" s="12">
        <f>ROUND(C11,2)*E11</f>
        <v>0</v>
      </c>
      <c r="G11" s="8">
        <f>F11*0.21</f>
        <v>0</v>
      </c>
      <c r="H11" s="75">
        <f>F11+G11</f>
        <v>0</v>
      </c>
    </row>
    <row r="12" spans="1:8" ht="15" customHeight="1" x14ac:dyDescent="0.25">
      <c r="A12" s="73"/>
      <c r="B12" s="146"/>
      <c r="C12" s="48"/>
      <c r="D12" s="7" t="s">
        <v>2</v>
      </c>
      <c r="E12" s="17">
        <v>1</v>
      </c>
      <c r="F12" s="12">
        <f t="shared" ref="F12:F16" si="3">ROUND(C12,2)*E12</f>
        <v>0</v>
      </c>
      <c r="G12" s="8">
        <f t="shared" ref="G12:G16" si="4">F12*0.21</f>
        <v>0</v>
      </c>
      <c r="H12" s="75">
        <f t="shared" ref="H12:H16" si="5">F12+G12</f>
        <v>0</v>
      </c>
    </row>
    <row r="13" spans="1:8" ht="15" customHeight="1" x14ac:dyDescent="0.25">
      <c r="A13" s="73"/>
      <c r="B13" s="146"/>
      <c r="C13" s="48"/>
      <c r="D13" s="7" t="s">
        <v>2</v>
      </c>
      <c r="E13" s="17">
        <v>1</v>
      </c>
      <c r="F13" s="12">
        <f t="shared" si="3"/>
        <v>0</v>
      </c>
      <c r="G13" s="8">
        <f t="shared" si="4"/>
        <v>0</v>
      </c>
      <c r="H13" s="75">
        <f t="shared" si="5"/>
        <v>0</v>
      </c>
    </row>
    <row r="14" spans="1:8" ht="15" customHeight="1" x14ac:dyDescent="0.25">
      <c r="A14" s="73"/>
      <c r="B14" s="146"/>
      <c r="C14" s="48"/>
      <c r="D14" s="7" t="s">
        <v>2</v>
      </c>
      <c r="E14" s="17">
        <v>1</v>
      </c>
      <c r="F14" s="12">
        <f t="shared" si="3"/>
        <v>0</v>
      </c>
      <c r="G14" s="8">
        <f t="shared" si="4"/>
        <v>0</v>
      </c>
      <c r="H14" s="75">
        <f t="shared" si="5"/>
        <v>0</v>
      </c>
    </row>
    <row r="15" spans="1:8" ht="15" customHeight="1" x14ac:dyDescent="0.25">
      <c r="A15" s="73"/>
      <c r="B15" s="146"/>
      <c r="C15" s="48"/>
      <c r="D15" s="7" t="s">
        <v>2</v>
      </c>
      <c r="E15" s="17">
        <v>1</v>
      </c>
      <c r="F15" s="12">
        <f t="shared" si="3"/>
        <v>0</v>
      </c>
      <c r="G15" s="8">
        <f t="shared" si="4"/>
        <v>0</v>
      </c>
      <c r="H15" s="75">
        <f t="shared" si="5"/>
        <v>0</v>
      </c>
    </row>
    <row r="16" spans="1:8" ht="15" customHeight="1" x14ac:dyDescent="0.25">
      <c r="A16" s="73"/>
      <c r="B16" s="146"/>
      <c r="C16" s="48"/>
      <c r="D16" s="7" t="s">
        <v>2</v>
      </c>
      <c r="E16" s="17">
        <v>1</v>
      </c>
      <c r="F16" s="12">
        <f t="shared" si="3"/>
        <v>0</v>
      </c>
      <c r="G16" s="8">
        <f t="shared" si="4"/>
        <v>0</v>
      </c>
      <c r="H16" s="75">
        <f t="shared" si="5"/>
        <v>0</v>
      </c>
    </row>
    <row r="17" spans="1:8" ht="15" customHeight="1" x14ac:dyDescent="0.25">
      <c r="A17" s="73"/>
      <c r="B17" s="146"/>
      <c r="C17" s="47"/>
      <c r="D17" s="7" t="s">
        <v>2</v>
      </c>
      <c r="E17" s="17">
        <v>1</v>
      </c>
      <c r="F17" s="12">
        <f>ROUND(C17,2)*E17</f>
        <v>0</v>
      </c>
      <c r="G17" s="8">
        <f>F17*0.21</f>
        <v>0</v>
      </c>
      <c r="H17" s="75">
        <f>F17+G17</f>
        <v>0</v>
      </c>
    </row>
    <row r="18" spans="1:8" ht="15" customHeight="1" thickBot="1" x14ac:dyDescent="0.3">
      <c r="A18" s="73"/>
      <c r="B18" s="146"/>
      <c r="C18" s="48"/>
      <c r="D18" s="7" t="s">
        <v>2</v>
      </c>
      <c r="E18" s="17">
        <v>1</v>
      </c>
      <c r="F18" s="12">
        <f t="shared" ref="F18" si="6">ROUND(C18,2)*E18</f>
        <v>0</v>
      </c>
      <c r="G18" s="8">
        <f t="shared" ref="G18" si="7">F18*0.21</f>
        <v>0</v>
      </c>
      <c r="H18" s="75">
        <f t="shared" ref="H18" si="8">F18+G18</f>
        <v>0</v>
      </c>
    </row>
    <row r="19" spans="1:8" ht="21.75" customHeight="1" thickBot="1" x14ac:dyDescent="0.35">
      <c r="A19" s="171" t="s">
        <v>112</v>
      </c>
      <c r="B19" s="172"/>
      <c r="C19" s="64"/>
      <c r="D19" s="65"/>
      <c r="E19" s="65"/>
      <c r="F19" s="72">
        <f>SUM(F5:F18)</f>
        <v>0</v>
      </c>
      <c r="G19" s="72">
        <f>F19*0.21</f>
        <v>0</v>
      </c>
      <c r="H19" s="91">
        <f>F19+G19</f>
        <v>0</v>
      </c>
    </row>
    <row r="20" spans="1:8" ht="15" customHeight="1" x14ac:dyDescent="0.25">
      <c r="A20" s="19"/>
      <c r="B20" s="19"/>
      <c r="C20" s="19"/>
      <c r="D20" s="19"/>
      <c r="E20" s="19"/>
      <c r="F20" s="19"/>
      <c r="G20" s="19"/>
      <c r="H20" s="19"/>
    </row>
    <row r="21" spans="1:8" x14ac:dyDescent="0.25">
      <c r="A21" s="147" t="s">
        <v>106</v>
      </c>
      <c r="B21" s="164" t="s">
        <v>108</v>
      </c>
      <c r="C21" s="164"/>
      <c r="D21" s="164"/>
      <c r="E21" s="164"/>
      <c r="F21" s="164"/>
      <c r="G21" s="164"/>
      <c r="H21" s="164"/>
    </row>
    <row r="22" spans="1:8" x14ac:dyDescent="0.25">
      <c r="B22" s="164" t="s">
        <v>109</v>
      </c>
      <c r="C22" s="164"/>
      <c r="D22" s="164"/>
      <c r="E22" s="164"/>
      <c r="F22" s="164"/>
      <c r="G22" s="164"/>
      <c r="H22" s="164"/>
    </row>
  </sheetData>
  <mergeCells count="6">
    <mergeCell ref="B21:H21"/>
    <mergeCell ref="B22:H22"/>
    <mergeCell ref="A4:B4"/>
    <mergeCell ref="A2:H2"/>
    <mergeCell ref="A3:B3"/>
    <mergeCell ref="A19:B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Ident. údaje</vt:lpstr>
      <vt:lpstr>SOUHRN</vt:lpstr>
      <vt:lpstr>Praha</vt:lpstr>
      <vt:lpstr>Brno</vt:lpstr>
      <vt:lpstr>Hradec Králové</vt:lpstr>
      <vt:lpstr>Ostrava</vt:lpstr>
      <vt:lpstr>OPCE</vt:lpstr>
      <vt:lpstr>dodané komponenty</vt:lpstr>
      <vt:lpstr>'Ident. údaje'!Oblast_tisku</vt:lpstr>
      <vt:lpstr>Praha!Oblast_tisku</vt:lpstr>
      <vt:lpstr>SOUHRN!Oblast_tisku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Vaňha Petr</dc:creator>
  <cp:lastModifiedBy>Zárubová Tereza</cp:lastModifiedBy>
  <cp:lastPrinted>2025-02-25T07:29:47Z</cp:lastPrinted>
  <dcterms:created xsi:type="dcterms:W3CDTF">2014-04-15T06:30:48Z</dcterms:created>
  <dcterms:modified xsi:type="dcterms:W3CDTF">2025-06-23T06:40:16Z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