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MOJE - k řešení\24092 - OŘ - Stavební úpravy sportovně rekondičního centra (SRC)ČNB\03. Příprava ZD\25-03-07 FIN verze do ORA\25-03-11 OP na podpis\"/>
    </mc:Choice>
  </mc:AlternateContent>
  <bookViews>
    <workbookView xWindow="-90" yWindow="-90" windowWidth="23235" windowHeight="12555" activeTab="1"/>
  </bookViews>
  <sheets>
    <sheet name="Rekapitulace stavby" sheetId="1" r:id="rId1"/>
    <sheet name="01 - Bourací práce" sheetId="2" r:id="rId2"/>
    <sheet name="02 - Stavební úpravy" sheetId="3" r:id="rId3"/>
    <sheet name="03 - Zdravotně technické ..." sheetId="4" r:id="rId4"/>
    <sheet name="04 - Vytápění" sheetId="5" r:id="rId5"/>
    <sheet name="05.1 - Zař. č. 11 Větrání..." sheetId="6" r:id="rId6"/>
    <sheet name="05.2 - Chlazení sportovně..." sheetId="7" r:id="rId7"/>
    <sheet name="05.3 - Demontáže" sheetId="8" r:id="rId8"/>
    <sheet name="05.4 - Společné položky" sheetId="9" r:id="rId9"/>
    <sheet name="06 - Silnoproud" sheetId="10" r:id="rId10"/>
    <sheet name="07 - Slaboproud" sheetId="11" r:id="rId11"/>
    <sheet name="08 - Vybavení a nábytek" sheetId="12" r:id="rId12"/>
    <sheet name="09 - Servis fitness zařízení" sheetId="13" r:id="rId13"/>
    <sheet name="10 - Měření a regulace" sheetId="14" r:id="rId14"/>
    <sheet name="VRN - Vedlejší rozpočtové..." sheetId="15" r:id="rId15"/>
  </sheets>
  <definedNames>
    <definedName name="_xlnm._FilterDatabase" localSheetId="1" hidden="1">'01 - Bourací práce'!$C$127:$K$419</definedName>
    <definedName name="_xlnm._FilterDatabase" localSheetId="2" hidden="1">'02 - Stavební úpravy'!$C$135:$K$971</definedName>
    <definedName name="_xlnm._FilterDatabase" localSheetId="3" hidden="1">'03 - Zdravotně technické ...'!$C$121:$K$298</definedName>
    <definedName name="_xlnm._FilterDatabase" localSheetId="4" hidden="1">'04 - Vytápění'!$C$120:$K$195</definedName>
    <definedName name="_xlnm._FilterDatabase" localSheetId="5" hidden="1">'05.1 - Zař. č. 11 Větrání...'!$C$130:$K$169</definedName>
    <definedName name="_xlnm._FilterDatabase" localSheetId="6" hidden="1">'05.2 - Chlazení sportovně...'!$C$127:$K$171</definedName>
    <definedName name="_xlnm._FilterDatabase" localSheetId="7" hidden="1">'05.3 - Demontáže'!$C$130:$K$154</definedName>
    <definedName name="_xlnm._FilterDatabase" localSheetId="8" hidden="1">'05.4 - Společné položky'!$C$120:$K$128</definedName>
    <definedName name="_xlnm._FilterDatabase" localSheetId="9" hidden="1">'06 - Silnoproud'!$C$119:$K$182</definedName>
    <definedName name="_xlnm._FilterDatabase" localSheetId="10" hidden="1">'07 - Slaboproud'!$C$121:$K$161</definedName>
    <definedName name="_xlnm._FilterDatabase" localSheetId="11" hidden="1">'08 - Vybavení a nábytek'!$C$122:$K$180</definedName>
    <definedName name="_xlnm._FilterDatabase" localSheetId="12" hidden="1">'09 - Servis fitness zařízení'!$C$116:$K$119</definedName>
    <definedName name="_xlnm._FilterDatabase" localSheetId="13" hidden="1">'10 - Měření a regulace'!$C$121:$K$171</definedName>
    <definedName name="_xlnm._FilterDatabase" localSheetId="14" hidden="1">'VRN - Vedlejší rozpočtové...'!$C$116:$K$160</definedName>
    <definedName name="_xlnm.Print_Titles" localSheetId="1">'01 - Bourací práce'!$127:$127</definedName>
    <definedName name="_xlnm.Print_Titles" localSheetId="2">'02 - Stavební úpravy'!$135:$135</definedName>
    <definedName name="_xlnm.Print_Titles" localSheetId="3">'03 - Zdravotně technické ...'!$121:$121</definedName>
    <definedName name="_xlnm.Print_Titles" localSheetId="4">'04 - Vytápění'!$120:$120</definedName>
    <definedName name="_xlnm.Print_Titles" localSheetId="5">'05.1 - Zař. č. 11 Větrání...'!$130:$130</definedName>
    <definedName name="_xlnm.Print_Titles" localSheetId="6">'05.2 - Chlazení sportovně...'!$127:$127</definedName>
    <definedName name="_xlnm.Print_Titles" localSheetId="7">'05.3 - Demontáže'!$130:$130</definedName>
    <definedName name="_xlnm.Print_Titles" localSheetId="8">'05.4 - Společné položky'!$120:$120</definedName>
    <definedName name="_xlnm.Print_Titles" localSheetId="9">'06 - Silnoproud'!$119:$119</definedName>
    <definedName name="_xlnm.Print_Titles" localSheetId="10">'07 - Slaboproud'!$121:$121</definedName>
    <definedName name="_xlnm.Print_Titles" localSheetId="11">'08 - Vybavení a nábytek'!$122:$122</definedName>
    <definedName name="_xlnm.Print_Titles" localSheetId="12">'09 - Servis fitness zařízení'!$116:$116</definedName>
    <definedName name="_xlnm.Print_Titles" localSheetId="13">'10 - Měření a regulace'!$121:$121</definedName>
    <definedName name="_xlnm.Print_Titles" localSheetId="0">'Rekapitulace stavby'!$92:$92</definedName>
    <definedName name="_xlnm.Print_Titles" localSheetId="14">'VRN - Vedlejší rozpočtové...'!$116:$116</definedName>
    <definedName name="_xlnm.Print_Area" localSheetId="1">'01 - Bourací práce'!$C$4:$J$76,'01 - Bourací práce'!$C$82:$J$109,'01 - Bourací práce'!$C$115:$J$419</definedName>
    <definedName name="_xlnm.Print_Area" localSheetId="2">'02 - Stavební úpravy'!$C$4:$J$76,'02 - Stavební úpravy'!$C$82:$J$117,'02 - Stavební úpravy'!$C$123:$J$971</definedName>
    <definedName name="_xlnm.Print_Area" localSheetId="3">'03 - Zdravotně technické ...'!$C$4:$J$76,'03 - Zdravotně technické ...'!$C$82:$J$103,'03 - Zdravotně technické ...'!$C$109:$J$298</definedName>
    <definedName name="_xlnm.Print_Area" localSheetId="4">'04 - Vytápění'!$C$4:$J$76,'04 - Vytápění'!$C$82:$J$102,'04 - Vytápění'!$C$108:$J$195</definedName>
    <definedName name="_xlnm.Print_Area" localSheetId="5">'05.1 - Zař. č. 11 Větrání...'!$C$4:$J$76,'05.1 - Zař. č. 11 Větrání...'!$C$82:$J$110,'05.1 - Zař. č. 11 Větrání...'!$C$116:$J$169</definedName>
    <definedName name="_xlnm.Print_Area" localSheetId="6">'05.2 - Chlazení sportovně...'!$C$4:$J$76,'05.2 - Chlazení sportovně...'!$C$82:$J$107,'05.2 - Chlazení sportovně...'!$C$113:$J$171</definedName>
    <definedName name="_xlnm.Print_Area" localSheetId="7">'05.3 - Demontáže'!$C$4:$J$76,'05.3 - Demontáže'!$C$82:$J$110,'05.3 - Demontáže'!$C$116:$J$154</definedName>
    <definedName name="_xlnm.Print_Area" localSheetId="8">'05.4 - Společné položky'!$C$4:$J$76,'05.4 - Společné položky'!$C$82:$J$100,'05.4 - Společné položky'!$C$106:$J$128</definedName>
    <definedName name="_xlnm.Print_Area" localSheetId="9">'06 - Silnoproud'!$C$4:$J$76,'06 - Silnoproud'!$C$82:$J$101,'06 - Silnoproud'!$C$107:$J$182</definedName>
    <definedName name="_xlnm.Print_Area" localSheetId="10">'07 - Slaboproud'!$C$4:$J$76,'07 - Slaboproud'!$C$82:$J$103,'07 - Slaboproud'!$C$109:$J$161</definedName>
    <definedName name="_xlnm.Print_Area" localSheetId="11">'08 - Vybavení a nábytek'!$C$4:$J$76,'08 - Vybavení a nábytek'!$C$82:$J$104,'08 - Vybavení a nábytek'!$C$110:$J$180</definedName>
    <definedName name="_xlnm.Print_Area" localSheetId="12">'09 - Servis fitness zařízení'!$C$4:$J$76,'09 - Servis fitness zařízení'!$C$82:$J$98,'09 - Servis fitness zařízení'!$C$104:$J$119</definedName>
    <definedName name="_xlnm.Print_Area" localSheetId="13">'10 - Měření a regulace'!$C$4:$J$76,'10 - Měření a regulace'!$C$82:$J$103,'10 - Měření a regulace'!$C$109:$J$171</definedName>
    <definedName name="_xlnm.Print_Area" localSheetId="0">'Rekapitulace stavby'!$D$4:$AO$76,'Rekapitulace stavby'!$C$82:$AQ$110</definedName>
    <definedName name="_xlnm.Print_Area" localSheetId="14">'VRN - Vedlejší rozpočtové...'!$C$4:$J$76,'VRN - Vedlejší rozpočtové...'!$C$82:$J$98,'VRN - Vedlejší rozpočtové...'!$C$104:$J$160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5" l="1"/>
  <c r="J36" i="15"/>
  <c r="AY109" i="1" s="1"/>
  <c r="J35" i="15"/>
  <c r="AX109" i="1" s="1"/>
  <c r="BI158" i="15"/>
  <c r="BH158" i="15"/>
  <c r="BG158" i="15"/>
  <c r="BF158" i="15"/>
  <c r="T158" i="15"/>
  <c r="R158" i="15"/>
  <c r="P158" i="15"/>
  <c r="BI155" i="15"/>
  <c r="BH155" i="15"/>
  <c r="BG155" i="15"/>
  <c r="BF155" i="15"/>
  <c r="T155" i="15"/>
  <c r="R155" i="15"/>
  <c r="P155" i="15"/>
  <c r="BI152" i="15"/>
  <c r="BH152" i="15"/>
  <c r="BG152" i="15"/>
  <c r="BF152" i="15"/>
  <c r="T152" i="15"/>
  <c r="R152" i="15"/>
  <c r="P152" i="15"/>
  <c r="BI149" i="15"/>
  <c r="BH149" i="15"/>
  <c r="BG149" i="15"/>
  <c r="BF149" i="15"/>
  <c r="T149" i="15"/>
  <c r="R149" i="15"/>
  <c r="P149" i="15"/>
  <c r="BI146" i="15"/>
  <c r="BH146" i="15"/>
  <c r="BG146" i="15"/>
  <c r="BF146" i="15"/>
  <c r="T146" i="15"/>
  <c r="R146" i="15"/>
  <c r="P146" i="15"/>
  <c r="BI143" i="15"/>
  <c r="BH143" i="15"/>
  <c r="BG143" i="15"/>
  <c r="BF143" i="15"/>
  <c r="T143" i="15"/>
  <c r="R143" i="15"/>
  <c r="P143" i="15"/>
  <c r="BI140" i="15"/>
  <c r="BH140" i="15"/>
  <c r="BG140" i="15"/>
  <c r="BF140" i="15"/>
  <c r="T140" i="15"/>
  <c r="R140" i="15"/>
  <c r="P140" i="15"/>
  <c r="BI137" i="15"/>
  <c r="BH137" i="15"/>
  <c r="BG137" i="15"/>
  <c r="BF137" i="15"/>
  <c r="T137" i="15"/>
  <c r="R137" i="15"/>
  <c r="P137" i="15"/>
  <c r="BI134" i="15"/>
  <c r="BH134" i="15"/>
  <c r="BG134" i="15"/>
  <c r="BF134" i="15"/>
  <c r="T134" i="15"/>
  <c r="R134" i="15"/>
  <c r="P134" i="15"/>
  <c r="BI131" i="15"/>
  <c r="BH131" i="15"/>
  <c r="BG131" i="15"/>
  <c r="BF131" i="15"/>
  <c r="T131" i="15"/>
  <c r="R131" i="15"/>
  <c r="P131" i="15"/>
  <c r="BI128" i="15"/>
  <c r="BH128" i="15"/>
  <c r="BG128" i="15"/>
  <c r="BF128" i="15"/>
  <c r="T128" i="15"/>
  <c r="R128" i="15"/>
  <c r="P128" i="15"/>
  <c r="BI125" i="15"/>
  <c r="BH125" i="15"/>
  <c r="BG125" i="15"/>
  <c r="BF125" i="15"/>
  <c r="T125" i="15"/>
  <c r="R125" i="15"/>
  <c r="P125" i="15"/>
  <c r="BI122" i="15"/>
  <c r="BH122" i="15"/>
  <c r="BG122" i="15"/>
  <c r="BF122" i="15"/>
  <c r="T122" i="15"/>
  <c r="R122" i="15"/>
  <c r="P122" i="15"/>
  <c r="BI119" i="15"/>
  <c r="BH119" i="15"/>
  <c r="BG119" i="15"/>
  <c r="BF119" i="15"/>
  <c r="T119" i="15"/>
  <c r="R119" i="15"/>
  <c r="P119" i="15"/>
  <c r="J114" i="15"/>
  <c r="J113" i="15"/>
  <c r="F113" i="15"/>
  <c r="F111" i="15"/>
  <c r="E109" i="15"/>
  <c r="J92" i="15"/>
  <c r="J91" i="15"/>
  <c r="F91" i="15"/>
  <c r="F89" i="15"/>
  <c r="E87" i="15"/>
  <c r="J18" i="15"/>
  <c r="E18" i="15"/>
  <c r="F114" i="15"/>
  <c r="J17" i="15"/>
  <c r="J12" i="15"/>
  <c r="J111" i="15"/>
  <c r="E7" i="15"/>
  <c r="E107" i="15" s="1"/>
  <c r="J37" i="14"/>
  <c r="J36" i="14"/>
  <c r="AY108" i="1"/>
  <c r="J35" i="14"/>
  <c r="AX108" i="1"/>
  <c r="BI171" i="14"/>
  <c r="BH171" i="14"/>
  <c r="BG171" i="14"/>
  <c r="BF171" i="14"/>
  <c r="T171" i="14"/>
  <c r="R171" i="14"/>
  <c r="P171" i="14"/>
  <c r="BI170" i="14"/>
  <c r="BH170" i="14"/>
  <c r="BG170" i="14"/>
  <c r="BF170" i="14"/>
  <c r="T170" i="14"/>
  <c r="R170" i="14"/>
  <c r="P170" i="14"/>
  <c r="BI169" i="14"/>
  <c r="BH169" i="14"/>
  <c r="BG169" i="14"/>
  <c r="BF169" i="14"/>
  <c r="T169" i="14"/>
  <c r="R169" i="14"/>
  <c r="P169" i="14"/>
  <c r="BI168" i="14"/>
  <c r="BH168" i="14"/>
  <c r="BG168" i="14"/>
  <c r="BF168" i="14"/>
  <c r="T168" i="14"/>
  <c r="R168" i="14"/>
  <c r="P168" i="14"/>
  <c r="BI167" i="14"/>
  <c r="BH167" i="14"/>
  <c r="BG167" i="14"/>
  <c r="BF167" i="14"/>
  <c r="T167" i="14"/>
  <c r="R167" i="14"/>
  <c r="P167" i="14"/>
  <c r="BI166" i="14"/>
  <c r="BH166" i="14"/>
  <c r="BG166" i="14"/>
  <c r="BF166" i="14"/>
  <c r="T166" i="14"/>
  <c r="R166" i="14"/>
  <c r="P166" i="14"/>
  <c r="BI165" i="14"/>
  <c r="BH165" i="14"/>
  <c r="BG165" i="14"/>
  <c r="BF165" i="14"/>
  <c r="T165" i="14"/>
  <c r="R165" i="14"/>
  <c r="P165" i="14"/>
  <c r="BI164" i="14"/>
  <c r="BH164" i="14"/>
  <c r="BG164" i="14"/>
  <c r="BF164" i="14"/>
  <c r="T164" i="14"/>
  <c r="R164" i="14"/>
  <c r="P164" i="14"/>
  <c r="BI163" i="14"/>
  <c r="BH163" i="14"/>
  <c r="BG163" i="14"/>
  <c r="BF163" i="14"/>
  <c r="T163" i="14"/>
  <c r="R163" i="14"/>
  <c r="P163" i="14"/>
  <c r="BI162" i="14"/>
  <c r="BH162" i="14"/>
  <c r="BG162" i="14"/>
  <c r="BF162" i="14"/>
  <c r="T162" i="14"/>
  <c r="R162" i="14"/>
  <c r="P162" i="14"/>
  <c r="BI161" i="14"/>
  <c r="BH161" i="14"/>
  <c r="BG161" i="14"/>
  <c r="BF161" i="14"/>
  <c r="T161" i="14"/>
  <c r="R161" i="14"/>
  <c r="P161" i="14"/>
  <c r="BI160" i="14"/>
  <c r="BH160" i="14"/>
  <c r="BG160" i="14"/>
  <c r="BF160" i="14"/>
  <c r="T160" i="14"/>
  <c r="R160" i="14"/>
  <c r="P160" i="14"/>
  <c r="BI158" i="14"/>
  <c r="BH158" i="14"/>
  <c r="BG158" i="14"/>
  <c r="BF158" i="14"/>
  <c r="T158" i="14"/>
  <c r="R158" i="14"/>
  <c r="P158" i="14"/>
  <c r="BI157" i="14"/>
  <c r="BH157" i="14"/>
  <c r="BG157" i="14"/>
  <c r="BF157" i="14"/>
  <c r="T157" i="14"/>
  <c r="R157" i="14"/>
  <c r="P157" i="14"/>
  <c r="BI156" i="14"/>
  <c r="BH156" i="14"/>
  <c r="BG156" i="14"/>
  <c r="BF156" i="14"/>
  <c r="T156" i="14"/>
  <c r="R156" i="14"/>
  <c r="P156" i="14"/>
  <c r="BI155" i="14"/>
  <c r="BH155" i="14"/>
  <c r="BG155" i="14"/>
  <c r="BF155" i="14"/>
  <c r="T155" i="14"/>
  <c r="R155" i="14"/>
  <c r="P155" i="14"/>
  <c r="BI154" i="14"/>
  <c r="BH154" i="14"/>
  <c r="BG154" i="14"/>
  <c r="BF154" i="14"/>
  <c r="T154" i="14"/>
  <c r="R154" i="14"/>
  <c r="P154" i="14"/>
  <c r="BI153" i="14"/>
  <c r="BH153" i="14"/>
  <c r="BG153" i="14"/>
  <c r="BF153" i="14"/>
  <c r="T153" i="14"/>
  <c r="R153" i="14"/>
  <c r="P153" i="14"/>
  <c r="BI152" i="14"/>
  <c r="BH152" i="14"/>
  <c r="BG152" i="14"/>
  <c r="BF152" i="14"/>
  <c r="T152" i="14"/>
  <c r="R152" i="14"/>
  <c r="P152" i="14"/>
  <c r="BI150" i="14"/>
  <c r="BH150" i="14"/>
  <c r="BG150" i="14"/>
  <c r="BF150" i="14"/>
  <c r="T150" i="14"/>
  <c r="T149" i="14" s="1"/>
  <c r="R150" i="14"/>
  <c r="R149" i="14" s="1"/>
  <c r="P150" i="14"/>
  <c r="P149" i="14" s="1"/>
  <c r="BI148" i="14"/>
  <c r="BH148" i="14"/>
  <c r="BG148" i="14"/>
  <c r="BF148" i="14"/>
  <c r="T148" i="14"/>
  <c r="T147" i="14" s="1"/>
  <c r="R148" i="14"/>
  <c r="R147" i="14" s="1"/>
  <c r="P148" i="14"/>
  <c r="P147" i="14"/>
  <c r="BI145" i="14"/>
  <c r="BH145" i="14"/>
  <c r="BG145" i="14"/>
  <c r="BF145" i="14"/>
  <c r="T145" i="14"/>
  <c r="T144" i="14" s="1"/>
  <c r="R145" i="14"/>
  <c r="R144" i="14"/>
  <c r="P145" i="14"/>
  <c r="P144" i="14" s="1"/>
  <c r="BI142" i="14"/>
  <c r="BH142" i="14"/>
  <c r="BG142" i="14"/>
  <c r="BF142" i="14"/>
  <c r="T142" i="14"/>
  <c r="R142" i="14"/>
  <c r="P142" i="14"/>
  <c r="BI140" i="14"/>
  <c r="BH140" i="14"/>
  <c r="BG140" i="14"/>
  <c r="BF140" i="14"/>
  <c r="T140" i="14"/>
  <c r="R140" i="14"/>
  <c r="P140" i="14"/>
  <c r="BI138" i="14"/>
  <c r="BH138" i="14"/>
  <c r="BG138" i="14"/>
  <c r="BF138" i="14"/>
  <c r="T138" i="14"/>
  <c r="R138" i="14"/>
  <c r="P138" i="14"/>
  <c r="BI136" i="14"/>
  <c r="BH136" i="14"/>
  <c r="BG136" i="14"/>
  <c r="BF136" i="14"/>
  <c r="T136" i="14"/>
  <c r="R136" i="14"/>
  <c r="P136" i="14"/>
  <c r="BI134" i="14"/>
  <c r="BH134" i="14"/>
  <c r="BG134" i="14"/>
  <c r="BF134" i="14"/>
  <c r="T134" i="14"/>
  <c r="R134" i="14"/>
  <c r="P134" i="14"/>
  <c r="BI132" i="14"/>
  <c r="BH132" i="14"/>
  <c r="BG132" i="14"/>
  <c r="BF132" i="14"/>
  <c r="T132" i="14"/>
  <c r="R132" i="14"/>
  <c r="P132" i="14"/>
  <c r="BI130" i="14"/>
  <c r="BH130" i="14"/>
  <c r="BG130" i="14"/>
  <c r="BF130" i="14"/>
  <c r="T130" i="14"/>
  <c r="R130" i="14"/>
  <c r="P130" i="14"/>
  <c r="BI128" i="14"/>
  <c r="BH128" i="14"/>
  <c r="BG128" i="14"/>
  <c r="BF128" i="14"/>
  <c r="T128" i="14"/>
  <c r="R128" i="14"/>
  <c r="P128" i="14"/>
  <c r="BI126" i="14"/>
  <c r="BH126" i="14"/>
  <c r="BG126" i="14"/>
  <c r="BF126" i="14"/>
  <c r="T126" i="14"/>
  <c r="R126" i="14"/>
  <c r="P126" i="14"/>
  <c r="BI124" i="14"/>
  <c r="BH124" i="14"/>
  <c r="BG124" i="14"/>
  <c r="BF124" i="14"/>
  <c r="T124" i="14"/>
  <c r="R124" i="14"/>
  <c r="P124" i="14"/>
  <c r="J119" i="14"/>
  <c r="J118" i="14"/>
  <c r="F118" i="14"/>
  <c r="F116" i="14"/>
  <c r="E114" i="14"/>
  <c r="J92" i="14"/>
  <c r="J91" i="14"/>
  <c r="F91" i="14"/>
  <c r="F89" i="14"/>
  <c r="E87" i="14"/>
  <c r="J18" i="14"/>
  <c r="E18" i="14"/>
  <c r="F92" i="14"/>
  <c r="J17" i="14"/>
  <c r="J12" i="14"/>
  <c r="J116" i="14"/>
  <c r="E7" i="14"/>
  <c r="E112" i="14" s="1"/>
  <c r="J37" i="13"/>
  <c r="J36" i="13"/>
  <c r="AY107" i="1"/>
  <c r="J35" i="13"/>
  <c r="AX107" i="1"/>
  <c r="BI119" i="13"/>
  <c r="BH119" i="13"/>
  <c r="F36" i="13" s="1"/>
  <c r="BC107" i="1" s="1"/>
  <c r="BG119" i="13"/>
  <c r="BF119" i="13"/>
  <c r="T119" i="13"/>
  <c r="T118" i="13"/>
  <c r="T117" i="13" s="1"/>
  <c r="R119" i="13"/>
  <c r="R118" i="13"/>
  <c r="R117" i="13"/>
  <c r="P119" i="13"/>
  <c r="P118" i="13"/>
  <c r="P117" i="13" s="1"/>
  <c r="AU107" i="1" s="1"/>
  <c r="J114" i="13"/>
  <c r="J113" i="13"/>
  <c r="F113" i="13"/>
  <c r="F111" i="13"/>
  <c r="E109" i="13"/>
  <c r="J92" i="13"/>
  <c r="J91" i="13"/>
  <c r="F91" i="13"/>
  <c r="F89" i="13"/>
  <c r="E87" i="13"/>
  <c r="J18" i="13"/>
  <c r="E18" i="13"/>
  <c r="F114" i="13" s="1"/>
  <c r="J17" i="13"/>
  <c r="J12" i="13"/>
  <c r="J89" i="13"/>
  <c r="E7" i="13"/>
  <c r="E85" i="13"/>
  <c r="J37" i="12"/>
  <c r="J36" i="12"/>
  <c r="AY106" i="1" s="1"/>
  <c r="J35" i="12"/>
  <c r="AX106" i="1" s="1"/>
  <c r="BI180" i="12"/>
  <c r="BH180" i="12"/>
  <c r="BG180" i="12"/>
  <c r="BF180" i="12"/>
  <c r="T180" i="12"/>
  <c r="T179" i="12" s="1"/>
  <c r="R180" i="12"/>
  <c r="R179" i="12" s="1"/>
  <c r="P180" i="12"/>
  <c r="P179" i="12" s="1"/>
  <c r="BI177" i="12"/>
  <c r="BH177" i="12"/>
  <c r="BG177" i="12"/>
  <c r="BF177" i="12"/>
  <c r="T177" i="12"/>
  <c r="R177" i="12"/>
  <c r="P177" i="12"/>
  <c r="BI175" i="12"/>
  <c r="BH175" i="12"/>
  <c r="BG175" i="12"/>
  <c r="BF175" i="12"/>
  <c r="T175" i="12"/>
  <c r="R175" i="12"/>
  <c r="P175" i="12"/>
  <c r="BI173" i="12"/>
  <c r="BH173" i="12"/>
  <c r="BG173" i="12"/>
  <c r="BF173" i="12"/>
  <c r="T173" i="12"/>
  <c r="R173" i="12"/>
  <c r="P173" i="12"/>
  <c r="BI171" i="12"/>
  <c r="BH171" i="12"/>
  <c r="BG171" i="12"/>
  <c r="BF171" i="12"/>
  <c r="T171" i="12"/>
  <c r="R171" i="12"/>
  <c r="P171" i="12"/>
  <c r="BI170" i="12"/>
  <c r="BH170" i="12"/>
  <c r="BG170" i="12"/>
  <c r="BF170" i="12"/>
  <c r="T170" i="12"/>
  <c r="R170" i="12"/>
  <c r="P170" i="12"/>
  <c r="BI169" i="12"/>
  <c r="BH169" i="12"/>
  <c r="BG169" i="12"/>
  <c r="BF169" i="12"/>
  <c r="T169" i="12"/>
  <c r="R169" i="12"/>
  <c r="P169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9" i="12"/>
  <c r="BH159" i="12"/>
  <c r="BG159" i="12"/>
  <c r="BF159" i="12"/>
  <c r="T159" i="12"/>
  <c r="R159" i="12"/>
  <c r="P159" i="12"/>
  <c r="BI158" i="12"/>
  <c r="BH158" i="12"/>
  <c r="BG158" i="12"/>
  <c r="BF158" i="12"/>
  <c r="T158" i="12"/>
  <c r="R158" i="12"/>
  <c r="P158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4" i="12"/>
  <c r="BH154" i="12"/>
  <c r="BG154" i="12"/>
  <c r="BF154" i="12"/>
  <c r="T154" i="12"/>
  <c r="R154" i="12"/>
  <c r="P154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4" i="12"/>
  <c r="BH144" i="12"/>
  <c r="BG144" i="12"/>
  <c r="BF144" i="12"/>
  <c r="T144" i="12"/>
  <c r="R144" i="12"/>
  <c r="P144" i="12"/>
  <c r="BI143" i="12"/>
  <c r="BH143" i="12"/>
  <c r="BG143" i="12"/>
  <c r="BF143" i="12"/>
  <c r="T143" i="12"/>
  <c r="R143" i="12"/>
  <c r="P143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39" i="12"/>
  <c r="BH139" i="12"/>
  <c r="BG139" i="12"/>
  <c r="BF139" i="12"/>
  <c r="T139" i="12"/>
  <c r="R139" i="12"/>
  <c r="P139" i="12"/>
  <c r="BI138" i="12"/>
  <c r="BH138" i="12"/>
  <c r="BG138" i="12"/>
  <c r="BF138" i="12"/>
  <c r="T138" i="12"/>
  <c r="R138" i="12"/>
  <c r="P138" i="12"/>
  <c r="BI137" i="12"/>
  <c r="BH137" i="12"/>
  <c r="BG137" i="12"/>
  <c r="BF137" i="12"/>
  <c r="T137" i="12"/>
  <c r="R137" i="12"/>
  <c r="P137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BI134" i="12"/>
  <c r="BH134" i="12"/>
  <c r="BG134" i="12"/>
  <c r="BF134" i="12"/>
  <c r="T134" i="12"/>
  <c r="R134" i="12"/>
  <c r="P134" i="12"/>
  <c r="BI133" i="12"/>
  <c r="BH133" i="12"/>
  <c r="BG133" i="12"/>
  <c r="BF133" i="12"/>
  <c r="T133" i="12"/>
  <c r="R133" i="12"/>
  <c r="P133" i="12"/>
  <c r="BI132" i="12"/>
  <c r="BH132" i="12"/>
  <c r="BG132" i="12"/>
  <c r="BF132" i="12"/>
  <c r="T132" i="12"/>
  <c r="R132" i="12"/>
  <c r="P132" i="12"/>
  <c r="BI131" i="12"/>
  <c r="BH131" i="12"/>
  <c r="BG131" i="12"/>
  <c r="BF131" i="12"/>
  <c r="T131" i="12"/>
  <c r="R131" i="12"/>
  <c r="P131" i="12"/>
  <c r="BI130" i="12"/>
  <c r="BH130" i="12"/>
  <c r="BG130" i="12"/>
  <c r="BF130" i="12"/>
  <c r="T130" i="12"/>
  <c r="R130" i="12"/>
  <c r="P130" i="12"/>
  <c r="BI129" i="12"/>
  <c r="BH129" i="12"/>
  <c r="BG129" i="12"/>
  <c r="BF129" i="12"/>
  <c r="T129" i="12"/>
  <c r="R129" i="12"/>
  <c r="P129" i="12"/>
  <c r="BI127" i="12"/>
  <c r="BH127" i="12"/>
  <c r="BG127" i="12"/>
  <c r="BF127" i="12"/>
  <c r="T127" i="12"/>
  <c r="R127" i="12"/>
  <c r="P127" i="12"/>
  <c r="BI126" i="12"/>
  <c r="BH126" i="12"/>
  <c r="BG126" i="12"/>
  <c r="BF126" i="12"/>
  <c r="T126" i="12"/>
  <c r="R126" i="12"/>
  <c r="P126" i="12"/>
  <c r="BI125" i="12"/>
  <c r="BH125" i="12"/>
  <c r="BG125" i="12"/>
  <c r="BF125" i="12"/>
  <c r="T125" i="12"/>
  <c r="R125" i="12"/>
  <c r="P125" i="12"/>
  <c r="J120" i="12"/>
  <c r="J119" i="12"/>
  <c r="F119" i="12"/>
  <c r="F117" i="12"/>
  <c r="E115" i="12"/>
  <c r="J92" i="12"/>
  <c r="J91" i="12"/>
  <c r="F91" i="12"/>
  <c r="F89" i="12"/>
  <c r="E87" i="12"/>
  <c r="J18" i="12"/>
  <c r="E18" i="12"/>
  <c r="F120" i="12"/>
  <c r="J17" i="12"/>
  <c r="J12" i="12"/>
  <c r="J117" i="12"/>
  <c r="E7" i="12"/>
  <c r="E113" i="12" s="1"/>
  <c r="J37" i="11"/>
  <c r="J36" i="11"/>
  <c r="AY105" i="1"/>
  <c r="J35" i="11"/>
  <c r="AX105" i="1"/>
  <c r="BI161" i="11"/>
  <c r="BH161" i="11"/>
  <c r="BG161" i="11"/>
  <c r="BF161" i="11"/>
  <c r="T161" i="11"/>
  <c r="R161" i="11"/>
  <c r="P161" i="11"/>
  <c r="BI160" i="11"/>
  <c r="BH160" i="11"/>
  <c r="BG160" i="11"/>
  <c r="BF160" i="11"/>
  <c r="T160" i="11"/>
  <c r="R160" i="11"/>
  <c r="P160" i="11"/>
  <c r="BI159" i="11"/>
  <c r="BH159" i="11"/>
  <c r="BG159" i="11"/>
  <c r="BF159" i="11"/>
  <c r="T159" i="11"/>
  <c r="R159" i="11"/>
  <c r="P159" i="11"/>
  <c r="BI158" i="11"/>
  <c r="BH158" i="11"/>
  <c r="BG158" i="11"/>
  <c r="BF158" i="11"/>
  <c r="T158" i="11"/>
  <c r="R158" i="11"/>
  <c r="P158" i="11"/>
  <c r="BI157" i="11"/>
  <c r="BH157" i="11"/>
  <c r="BG157" i="11"/>
  <c r="BF157" i="11"/>
  <c r="T157" i="11"/>
  <c r="R157" i="11"/>
  <c r="P157" i="11"/>
  <c r="BI156" i="11"/>
  <c r="BH156" i="11"/>
  <c r="BG156" i="11"/>
  <c r="BF156" i="11"/>
  <c r="T156" i="11"/>
  <c r="R156" i="11"/>
  <c r="P156" i="11"/>
  <c r="BI155" i="11"/>
  <c r="BH155" i="11"/>
  <c r="BG155" i="11"/>
  <c r="BF155" i="11"/>
  <c r="T155" i="11"/>
  <c r="R155" i="11"/>
  <c r="P155" i="11"/>
  <c r="BI153" i="11"/>
  <c r="BH153" i="11"/>
  <c r="BG153" i="11"/>
  <c r="BF153" i="11"/>
  <c r="T153" i="11"/>
  <c r="R153" i="11"/>
  <c r="P153" i="11"/>
  <c r="BI152" i="11"/>
  <c r="BH152" i="11"/>
  <c r="BG152" i="11"/>
  <c r="BF152" i="11"/>
  <c r="T152" i="11"/>
  <c r="R152" i="11"/>
  <c r="P152" i="11"/>
  <c r="BI151" i="11"/>
  <c r="BH151" i="11"/>
  <c r="BG151" i="11"/>
  <c r="BF151" i="11"/>
  <c r="T151" i="11"/>
  <c r="R151" i="11"/>
  <c r="P151" i="11"/>
  <c r="BI149" i="11"/>
  <c r="BH149" i="11"/>
  <c r="BG149" i="11"/>
  <c r="BF149" i="11"/>
  <c r="T149" i="11"/>
  <c r="R149" i="11"/>
  <c r="P149" i="11"/>
  <c r="BI148" i="11"/>
  <c r="BH148" i="11"/>
  <c r="BG148" i="11"/>
  <c r="BF148" i="11"/>
  <c r="T148" i="11"/>
  <c r="R148" i="11"/>
  <c r="P148" i="11"/>
  <c r="BI147" i="11"/>
  <c r="BH147" i="11"/>
  <c r="BG147" i="11"/>
  <c r="BF147" i="11"/>
  <c r="T147" i="11"/>
  <c r="R147" i="11"/>
  <c r="P147" i="11"/>
  <c r="BI145" i="11"/>
  <c r="BH145" i="11"/>
  <c r="BG145" i="11"/>
  <c r="BF145" i="11"/>
  <c r="T145" i="11"/>
  <c r="R145" i="11"/>
  <c r="P145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30" i="11"/>
  <c r="BH130" i="11"/>
  <c r="BG130" i="11"/>
  <c r="BF130" i="11"/>
  <c r="T130" i="11"/>
  <c r="R130" i="11"/>
  <c r="P130" i="11"/>
  <c r="BI129" i="11"/>
  <c r="BH129" i="11"/>
  <c r="BG129" i="11"/>
  <c r="BF129" i="11"/>
  <c r="T129" i="11"/>
  <c r="R129" i="11"/>
  <c r="P129" i="11"/>
  <c r="BI128" i="11"/>
  <c r="BH128" i="11"/>
  <c r="BG128" i="11"/>
  <c r="BF128" i="11"/>
  <c r="T128" i="11"/>
  <c r="R128" i="11"/>
  <c r="P128" i="11"/>
  <c r="BI127" i="11"/>
  <c r="BH127" i="11"/>
  <c r="BG127" i="11"/>
  <c r="BF127" i="11"/>
  <c r="T127" i="11"/>
  <c r="R127" i="11"/>
  <c r="P127" i="11"/>
  <c r="BI126" i="11"/>
  <c r="BH126" i="11"/>
  <c r="BG126" i="11"/>
  <c r="BF126" i="11"/>
  <c r="T126" i="11"/>
  <c r="R126" i="11"/>
  <c r="P126" i="11"/>
  <c r="BI125" i="11"/>
  <c r="BH125" i="11"/>
  <c r="BG125" i="11"/>
  <c r="BF125" i="11"/>
  <c r="T125" i="11"/>
  <c r="R125" i="11"/>
  <c r="P125" i="11"/>
  <c r="BI124" i="11"/>
  <c r="BH124" i="11"/>
  <c r="BG124" i="11"/>
  <c r="BF124" i="11"/>
  <c r="T124" i="11"/>
  <c r="R124" i="11"/>
  <c r="P124" i="11"/>
  <c r="J119" i="11"/>
  <c r="J118" i="11"/>
  <c r="F118" i="11"/>
  <c r="F116" i="11"/>
  <c r="E114" i="11"/>
  <c r="J92" i="11"/>
  <c r="J91" i="11"/>
  <c r="F91" i="11"/>
  <c r="F89" i="11"/>
  <c r="E87" i="11"/>
  <c r="J18" i="11"/>
  <c r="E18" i="11"/>
  <c r="F119" i="11"/>
  <c r="J17" i="11"/>
  <c r="J12" i="11"/>
  <c r="J89" i="11" s="1"/>
  <c r="E7" i="11"/>
  <c r="E112" i="11"/>
  <c r="J37" i="10"/>
  <c r="J36" i="10"/>
  <c r="AY104" i="1"/>
  <c r="J35" i="10"/>
  <c r="AX104" i="1"/>
  <c r="BI182" i="10"/>
  <c r="BH182" i="10"/>
  <c r="BG182" i="10"/>
  <c r="BF182" i="10"/>
  <c r="T182" i="10"/>
  <c r="R182" i="10"/>
  <c r="P182" i="10"/>
  <c r="BI181" i="10"/>
  <c r="BH181" i="10"/>
  <c r="BG181" i="10"/>
  <c r="BF181" i="10"/>
  <c r="T181" i="10"/>
  <c r="R181" i="10"/>
  <c r="P181" i="10"/>
  <c r="BI180" i="10"/>
  <c r="BH180" i="10"/>
  <c r="BG180" i="10"/>
  <c r="BF180" i="10"/>
  <c r="T180" i="10"/>
  <c r="R180" i="10"/>
  <c r="P180" i="10"/>
  <c r="BI179" i="10"/>
  <c r="BH179" i="10"/>
  <c r="BG179" i="10"/>
  <c r="BF179" i="10"/>
  <c r="T179" i="10"/>
  <c r="R179" i="10"/>
  <c r="P179" i="10"/>
  <c r="BI178" i="10"/>
  <c r="BH178" i="10"/>
  <c r="BG178" i="10"/>
  <c r="BF178" i="10"/>
  <c r="T178" i="10"/>
  <c r="R178" i="10"/>
  <c r="P178" i="10"/>
  <c r="BI177" i="10"/>
  <c r="BH177" i="10"/>
  <c r="BG177" i="10"/>
  <c r="BF177" i="10"/>
  <c r="T177" i="10"/>
  <c r="R177" i="10"/>
  <c r="P177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70" i="10"/>
  <c r="BH170" i="10"/>
  <c r="BG170" i="10"/>
  <c r="BF170" i="10"/>
  <c r="T170" i="10"/>
  <c r="R170" i="10"/>
  <c r="P170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J117" i="10"/>
  <c r="J116" i="10"/>
  <c r="F116" i="10"/>
  <c r="F114" i="10"/>
  <c r="E112" i="10"/>
  <c r="J92" i="10"/>
  <c r="J91" i="10"/>
  <c r="F91" i="10"/>
  <c r="F89" i="10"/>
  <c r="E87" i="10"/>
  <c r="J18" i="10"/>
  <c r="E18" i="10"/>
  <c r="F92" i="10"/>
  <c r="J17" i="10"/>
  <c r="J12" i="10"/>
  <c r="J114" i="10"/>
  <c r="E7" i="10"/>
  <c r="E85" i="10"/>
  <c r="J39" i="9"/>
  <c r="J38" i="9"/>
  <c r="AY103" i="1"/>
  <c r="J37" i="9"/>
  <c r="AX103" i="1" s="1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F37" i="9" s="1"/>
  <c r="BF124" i="9"/>
  <c r="T124" i="9"/>
  <c r="R124" i="9"/>
  <c r="P124" i="9"/>
  <c r="BI123" i="9"/>
  <c r="BH123" i="9"/>
  <c r="BG123" i="9"/>
  <c r="BF123" i="9"/>
  <c r="T123" i="9"/>
  <c r="R123" i="9"/>
  <c r="P123" i="9"/>
  <c r="J118" i="9"/>
  <c r="J117" i="9"/>
  <c r="F117" i="9"/>
  <c r="F115" i="9"/>
  <c r="E113" i="9"/>
  <c r="J94" i="9"/>
  <c r="J93" i="9"/>
  <c r="F93" i="9"/>
  <c r="F91" i="9"/>
  <c r="E89" i="9"/>
  <c r="J20" i="9"/>
  <c r="E20" i="9"/>
  <c r="F118" i="9"/>
  <c r="J19" i="9"/>
  <c r="J14" i="9"/>
  <c r="J91" i="9" s="1"/>
  <c r="E7" i="9"/>
  <c r="E109" i="9"/>
  <c r="J145" i="8"/>
  <c r="J105" i="8" s="1"/>
  <c r="J133" i="8"/>
  <c r="J100" i="8" s="1"/>
  <c r="J39" i="8"/>
  <c r="J38" i="8"/>
  <c r="AY102" i="1"/>
  <c r="J37" i="8"/>
  <c r="AX102" i="1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T150" i="8"/>
  <c r="R151" i="8"/>
  <c r="R150" i="8"/>
  <c r="P151" i="8"/>
  <c r="P150" i="8"/>
  <c r="BI149" i="8"/>
  <c r="BH149" i="8"/>
  <c r="BG149" i="8"/>
  <c r="BF149" i="8"/>
  <c r="T149" i="8"/>
  <c r="T148" i="8"/>
  <c r="R149" i="8"/>
  <c r="R148" i="8"/>
  <c r="P149" i="8"/>
  <c r="P148" i="8" s="1"/>
  <c r="BI147" i="8"/>
  <c r="BH147" i="8"/>
  <c r="BG147" i="8"/>
  <c r="BF147" i="8"/>
  <c r="T147" i="8"/>
  <c r="T146" i="8"/>
  <c r="R147" i="8"/>
  <c r="R146" i="8" s="1"/>
  <c r="P147" i="8"/>
  <c r="P146" i="8"/>
  <c r="BI144" i="8"/>
  <c r="BH144" i="8"/>
  <c r="BG144" i="8"/>
  <c r="BF144" i="8"/>
  <c r="T144" i="8"/>
  <c r="T143" i="8"/>
  <c r="R144" i="8"/>
  <c r="R143" i="8" s="1"/>
  <c r="P144" i="8"/>
  <c r="P143" i="8" s="1"/>
  <c r="BI142" i="8"/>
  <c r="BH142" i="8"/>
  <c r="BG142" i="8"/>
  <c r="BF142" i="8"/>
  <c r="T142" i="8"/>
  <c r="T141" i="8" s="1"/>
  <c r="R142" i="8"/>
  <c r="R141" i="8" s="1"/>
  <c r="P142" i="8"/>
  <c r="P141" i="8"/>
  <c r="BI140" i="8"/>
  <c r="BH140" i="8"/>
  <c r="BG140" i="8"/>
  <c r="BF140" i="8"/>
  <c r="T140" i="8"/>
  <c r="T139" i="8" s="1"/>
  <c r="R140" i="8"/>
  <c r="R139" i="8"/>
  <c r="P140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J128" i="8"/>
  <c r="J127" i="8"/>
  <c r="F127" i="8"/>
  <c r="F125" i="8"/>
  <c r="E123" i="8"/>
  <c r="J94" i="8"/>
  <c r="J93" i="8"/>
  <c r="F93" i="8"/>
  <c r="F91" i="8"/>
  <c r="E89" i="8"/>
  <c r="J20" i="8"/>
  <c r="E20" i="8"/>
  <c r="F94" i="8" s="1"/>
  <c r="J19" i="8"/>
  <c r="J14" i="8"/>
  <c r="J125" i="8"/>
  <c r="E7" i="8"/>
  <c r="E119" i="8" s="1"/>
  <c r="J39" i="7"/>
  <c r="J38" i="7"/>
  <c r="AY101" i="1" s="1"/>
  <c r="J37" i="7"/>
  <c r="AX101" i="1" s="1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T135" i="7" s="1"/>
  <c r="R136" i="7"/>
  <c r="R135" i="7"/>
  <c r="P136" i="7"/>
  <c r="P135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J125" i="7"/>
  <c r="J124" i="7"/>
  <c r="F124" i="7"/>
  <c r="F122" i="7"/>
  <c r="E120" i="7"/>
  <c r="J94" i="7"/>
  <c r="J93" i="7"/>
  <c r="F93" i="7"/>
  <c r="F91" i="7"/>
  <c r="E89" i="7"/>
  <c r="J20" i="7"/>
  <c r="E20" i="7"/>
  <c r="F125" i="7" s="1"/>
  <c r="J19" i="7"/>
  <c r="J14" i="7"/>
  <c r="J122" i="7"/>
  <c r="E7" i="7"/>
  <c r="E85" i="7"/>
  <c r="J39" i="6"/>
  <c r="J38" i="6"/>
  <c r="AY100" i="1"/>
  <c r="J37" i="6"/>
  <c r="AX100" i="1"/>
  <c r="BI169" i="6"/>
  <c r="BH169" i="6"/>
  <c r="BG169" i="6"/>
  <c r="BF169" i="6"/>
  <c r="T169" i="6"/>
  <c r="T168" i="6"/>
  <c r="R169" i="6"/>
  <c r="R168" i="6"/>
  <c r="P169" i="6"/>
  <c r="P168" i="6" s="1"/>
  <c r="BI167" i="6"/>
  <c r="BH167" i="6"/>
  <c r="BG167" i="6"/>
  <c r="BF167" i="6"/>
  <c r="T167" i="6"/>
  <c r="T166" i="6"/>
  <c r="R167" i="6"/>
  <c r="R166" i="6" s="1"/>
  <c r="P167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0" i="6"/>
  <c r="BH160" i="6"/>
  <c r="BG160" i="6"/>
  <c r="BF160" i="6"/>
  <c r="T160" i="6"/>
  <c r="T159" i="6" s="1"/>
  <c r="R160" i="6"/>
  <c r="R159" i="6"/>
  <c r="P160" i="6"/>
  <c r="P159" i="6" s="1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T148" i="6"/>
  <c r="R149" i="6"/>
  <c r="R148" i="6" s="1"/>
  <c r="P149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T137" i="6"/>
  <c r="R138" i="6"/>
  <c r="R137" i="6" s="1"/>
  <c r="P138" i="6"/>
  <c r="P137" i="6"/>
  <c r="BI136" i="6"/>
  <c r="BH136" i="6"/>
  <c r="BG136" i="6"/>
  <c r="BF136" i="6"/>
  <c r="T136" i="6"/>
  <c r="R136" i="6"/>
  <c r="P136" i="6"/>
  <c r="BI134" i="6"/>
  <c r="BH134" i="6"/>
  <c r="BG134" i="6"/>
  <c r="BF134" i="6"/>
  <c r="T134" i="6"/>
  <c r="R134" i="6"/>
  <c r="P134" i="6"/>
  <c r="J128" i="6"/>
  <c r="J127" i="6"/>
  <c r="F127" i="6"/>
  <c r="F125" i="6"/>
  <c r="E123" i="6"/>
  <c r="J94" i="6"/>
  <c r="J93" i="6"/>
  <c r="F93" i="6"/>
  <c r="F91" i="6"/>
  <c r="E89" i="6"/>
  <c r="J20" i="6"/>
  <c r="E20" i="6"/>
  <c r="F94" i="6" s="1"/>
  <c r="J19" i="6"/>
  <c r="J14" i="6"/>
  <c r="J125" i="6" s="1"/>
  <c r="E7" i="6"/>
  <c r="E85" i="6"/>
  <c r="J37" i="5"/>
  <c r="J36" i="5"/>
  <c r="AY98" i="1" s="1"/>
  <c r="J35" i="5"/>
  <c r="AX98" i="1"/>
  <c r="BI193" i="5"/>
  <c r="BH193" i="5"/>
  <c r="BG193" i="5"/>
  <c r="BF193" i="5"/>
  <c r="T193" i="5"/>
  <c r="R193" i="5"/>
  <c r="P193" i="5"/>
  <c r="BI190" i="5"/>
  <c r="BH190" i="5"/>
  <c r="BG190" i="5"/>
  <c r="BF190" i="5"/>
  <c r="T190" i="5"/>
  <c r="R190" i="5"/>
  <c r="P190" i="5"/>
  <c r="BI188" i="5"/>
  <c r="BH188" i="5"/>
  <c r="BG188" i="5"/>
  <c r="BF188" i="5"/>
  <c r="T188" i="5"/>
  <c r="R188" i="5"/>
  <c r="P188" i="5"/>
  <c r="BI185" i="5"/>
  <c r="BH185" i="5"/>
  <c r="BG185" i="5"/>
  <c r="BF185" i="5"/>
  <c r="T185" i="5"/>
  <c r="R185" i="5"/>
  <c r="P185" i="5"/>
  <c r="BI182" i="5"/>
  <c r="BH182" i="5"/>
  <c r="BG182" i="5"/>
  <c r="BF182" i="5"/>
  <c r="T182" i="5"/>
  <c r="R182" i="5"/>
  <c r="P182" i="5"/>
  <c r="BI179" i="5"/>
  <c r="BH179" i="5"/>
  <c r="BG179" i="5"/>
  <c r="BF179" i="5"/>
  <c r="T179" i="5"/>
  <c r="R179" i="5"/>
  <c r="P179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4" i="5"/>
  <c r="BH164" i="5"/>
  <c r="BG164" i="5"/>
  <c r="BF164" i="5"/>
  <c r="T164" i="5"/>
  <c r="R164" i="5"/>
  <c r="P164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6" i="5"/>
  <c r="BH156" i="5"/>
  <c r="BG156" i="5"/>
  <c r="BF156" i="5"/>
  <c r="T156" i="5"/>
  <c r="R156" i="5"/>
  <c r="P156" i="5"/>
  <c r="BI153" i="5"/>
  <c r="BH153" i="5"/>
  <c r="BG153" i="5"/>
  <c r="BF153" i="5"/>
  <c r="T153" i="5"/>
  <c r="R153" i="5"/>
  <c r="P153" i="5"/>
  <c r="BI150" i="5"/>
  <c r="BH150" i="5"/>
  <c r="BG150" i="5"/>
  <c r="BF150" i="5"/>
  <c r="T150" i="5"/>
  <c r="R150" i="5"/>
  <c r="P150" i="5"/>
  <c r="BI147" i="5"/>
  <c r="BH147" i="5"/>
  <c r="BG147" i="5"/>
  <c r="BF147" i="5"/>
  <c r="T147" i="5"/>
  <c r="R147" i="5"/>
  <c r="P147" i="5"/>
  <c r="BI144" i="5"/>
  <c r="BH144" i="5"/>
  <c r="BG144" i="5"/>
  <c r="BF144" i="5"/>
  <c r="T144" i="5"/>
  <c r="R144" i="5"/>
  <c r="P144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R133" i="5"/>
  <c r="P133" i="5"/>
  <c r="BI130" i="5"/>
  <c r="BH130" i="5"/>
  <c r="BG130" i="5"/>
  <c r="BF130" i="5"/>
  <c r="T130" i="5"/>
  <c r="R130" i="5"/>
  <c r="P130" i="5"/>
  <c r="BI127" i="5"/>
  <c r="BH127" i="5"/>
  <c r="BG127" i="5"/>
  <c r="BF127" i="5"/>
  <c r="T127" i="5"/>
  <c r="R127" i="5"/>
  <c r="P127" i="5"/>
  <c r="BI124" i="5"/>
  <c r="BH124" i="5"/>
  <c r="BG124" i="5"/>
  <c r="BF124" i="5"/>
  <c r="T124" i="5"/>
  <c r="R124" i="5"/>
  <c r="P124" i="5"/>
  <c r="J118" i="5"/>
  <c r="J117" i="5"/>
  <c r="F117" i="5"/>
  <c r="F115" i="5"/>
  <c r="E113" i="5"/>
  <c r="J92" i="5"/>
  <c r="J91" i="5"/>
  <c r="F91" i="5"/>
  <c r="F89" i="5"/>
  <c r="E87" i="5"/>
  <c r="J18" i="5"/>
  <c r="E18" i="5"/>
  <c r="F92" i="5" s="1"/>
  <c r="J17" i="5"/>
  <c r="J12" i="5"/>
  <c r="J115" i="5" s="1"/>
  <c r="E7" i="5"/>
  <c r="E111" i="5"/>
  <c r="J37" i="4"/>
  <c r="J36" i="4"/>
  <c r="AY97" i="1" s="1"/>
  <c r="J35" i="4"/>
  <c r="AX97" i="1"/>
  <c r="BI296" i="4"/>
  <c r="BH296" i="4"/>
  <c r="BG296" i="4"/>
  <c r="BF296" i="4"/>
  <c r="T296" i="4"/>
  <c r="R296" i="4"/>
  <c r="P296" i="4"/>
  <c r="BI293" i="4"/>
  <c r="BH293" i="4"/>
  <c r="BG293" i="4"/>
  <c r="BF293" i="4"/>
  <c r="T293" i="4"/>
  <c r="R293" i="4"/>
  <c r="P293" i="4"/>
  <c r="BI291" i="4"/>
  <c r="BH291" i="4"/>
  <c r="BG291" i="4"/>
  <c r="BF291" i="4"/>
  <c r="T291" i="4"/>
  <c r="R291" i="4"/>
  <c r="P291" i="4"/>
  <c r="BI287" i="4"/>
  <c r="BH287" i="4"/>
  <c r="BG287" i="4"/>
  <c r="BF287" i="4"/>
  <c r="T287" i="4"/>
  <c r="R287" i="4"/>
  <c r="P287" i="4"/>
  <c r="BI283" i="4"/>
  <c r="BH283" i="4"/>
  <c r="BG283" i="4"/>
  <c r="BF283" i="4"/>
  <c r="T283" i="4"/>
  <c r="R283" i="4"/>
  <c r="P283" i="4"/>
  <c r="BI279" i="4"/>
  <c r="BH279" i="4"/>
  <c r="BG279" i="4"/>
  <c r="BF279" i="4"/>
  <c r="T279" i="4"/>
  <c r="R279" i="4"/>
  <c r="P279" i="4"/>
  <c r="BI276" i="4"/>
  <c r="BH276" i="4"/>
  <c r="BG276" i="4"/>
  <c r="BF276" i="4"/>
  <c r="T276" i="4"/>
  <c r="R276" i="4"/>
  <c r="P276" i="4"/>
  <c r="BI273" i="4"/>
  <c r="BH273" i="4"/>
  <c r="BG273" i="4"/>
  <c r="BF273" i="4"/>
  <c r="T273" i="4"/>
  <c r="R273" i="4"/>
  <c r="P273" i="4"/>
  <c r="BI271" i="4"/>
  <c r="BH271" i="4"/>
  <c r="BG271" i="4"/>
  <c r="BF271" i="4"/>
  <c r="T271" i="4"/>
  <c r="R271" i="4"/>
  <c r="P271" i="4"/>
  <c r="BI268" i="4"/>
  <c r="BH268" i="4"/>
  <c r="BG268" i="4"/>
  <c r="BF268" i="4"/>
  <c r="T268" i="4"/>
  <c r="R268" i="4"/>
  <c r="P268" i="4"/>
  <c r="BI265" i="4"/>
  <c r="BH265" i="4"/>
  <c r="BG265" i="4"/>
  <c r="BF265" i="4"/>
  <c r="T265" i="4"/>
  <c r="R265" i="4"/>
  <c r="P265" i="4"/>
  <c r="BI262" i="4"/>
  <c r="BH262" i="4"/>
  <c r="BG262" i="4"/>
  <c r="BF262" i="4"/>
  <c r="T262" i="4"/>
  <c r="R262" i="4"/>
  <c r="P262" i="4"/>
  <c r="BI259" i="4"/>
  <c r="BH259" i="4"/>
  <c r="BG259" i="4"/>
  <c r="BF259" i="4"/>
  <c r="T259" i="4"/>
  <c r="R259" i="4"/>
  <c r="P259" i="4"/>
  <c r="BI256" i="4"/>
  <c r="BH256" i="4"/>
  <c r="BG256" i="4"/>
  <c r="BF256" i="4"/>
  <c r="T256" i="4"/>
  <c r="R256" i="4"/>
  <c r="P256" i="4"/>
  <c r="BI253" i="4"/>
  <c r="BH253" i="4"/>
  <c r="BG253" i="4"/>
  <c r="BF253" i="4"/>
  <c r="T253" i="4"/>
  <c r="R253" i="4"/>
  <c r="P253" i="4"/>
  <c r="BI250" i="4"/>
  <c r="BH250" i="4"/>
  <c r="BG250" i="4"/>
  <c r="BF250" i="4"/>
  <c r="T250" i="4"/>
  <c r="R250" i="4"/>
  <c r="P250" i="4"/>
  <c r="BI246" i="4"/>
  <c r="BH246" i="4"/>
  <c r="BG246" i="4"/>
  <c r="BF246" i="4"/>
  <c r="T246" i="4"/>
  <c r="R246" i="4"/>
  <c r="P246" i="4"/>
  <c r="BI243" i="4"/>
  <c r="BH243" i="4"/>
  <c r="BG243" i="4"/>
  <c r="BF243" i="4"/>
  <c r="T243" i="4"/>
  <c r="R243" i="4"/>
  <c r="P243" i="4"/>
  <c r="BI240" i="4"/>
  <c r="BH240" i="4"/>
  <c r="BG240" i="4"/>
  <c r="BF240" i="4"/>
  <c r="T240" i="4"/>
  <c r="R240" i="4"/>
  <c r="P240" i="4"/>
  <c r="BI237" i="4"/>
  <c r="BH237" i="4"/>
  <c r="BG237" i="4"/>
  <c r="BF237" i="4"/>
  <c r="T237" i="4"/>
  <c r="R237" i="4"/>
  <c r="P237" i="4"/>
  <c r="BI234" i="4"/>
  <c r="BH234" i="4"/>
  <c r="BG234" i="4"/>
  <c r="BF234" i="4"/>
  <c r="T234" i="4"/>
  <c r="R234" i="4"/>
  <c r="P234" i="4"/>
  <c r="BI231" i="4"/>
  <c r="BH231" i="4"/>
  <c r="BG231" i="4"/>
  <c r="BF231" i="4"/>
  <c r="T231" i="4"/>
  <c r="R231" i="4"/>
  <c r="P231" i="4"/>
  <c r="BI228" i="4"/>
  <c r="BH228" i="4"/>
  <c r="BG228" i="4"/>
  <c r="BF228" i="4"/>
  <c r="T228" i="4"/>
  <c r="R228" i="4"/>
  <c r="P228" i="4"/>
  <c r="BI225" i="4"/>
  <c r="BH225" i="4"/>
  <c r="BG225" i="4"/>
  <c r="BF225" i="4"/>
  <c r="T225" i="4"/>
  <c r="R225" i="4"/>
  <c r="P225" i="4"/>
  <c r="BI222" i="4"/>
  <c r="BH222" i="4"/>
  <c r="BG222" i="4"/>
  <c r="BF222" i="4"/>
  <c r="T222" i="4"/>
  <c r="R222" i="4"/>
  <c r="P222" i="4"/>
  <c r="BI219" i="4"/>
  <c r="BH219" i="4"/>
  <c r="BG219" i="4"/>
  <c r="BF219" i="4"/>
  <c r="T219" i="4"/>
  <c r="R219" i="4"/>
  <c r="P219" i="4"/>
  <c r="BI216" i="4"/>
  <c r="BH216" i="4"/>
  <c r="BG216" i="4"/>
  <c r="BF216" i="4"/>
  <c r="T216" i="4"/>
  <c r="R216" i="4"/>
  <c r="P216" i="4"/>
  <c r="BI213" i="4"/>
  <c r="BH213" i="4"/>
  <c r="BG213" i="4"/>
  <c r="BF213" i="4"/>
  <c r="T213" i="4"/>
  <c r="R213" i="4"/>
  <c r="P213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4" i="4"/>
  <c r="BH204" i="4"/>
  <c r="BG204" i="4"/>
  <c r="BF204" i="4"/>
  <c r="T204" i="4"/>
  <c r="R204" i="4"/>
  <c r="P204" i="4"/>
  <c r="BI201" i="4"/>
  <c r="BH201" i="4"/>
  <c r="BG201" i="4"/>
  <c r="BF201" i="4"/>
  <c r="T201" i="4"/>
  <c r="R201" i="4"/>
  <c r="P201" i="4"/>
  <c r="BI198" i="4"/>
  <c r="BH198" i="4"/>
  <c r="BG198" i="4"/>
  <c r="BF198" i="4"/>
  <c r="T198" i="4"/>
  <c r="R198" i="4"/>
  <c r="P198" i="4"/>
  <c r="BI195" i="4"/>
  <c r="BH195" i="4"/>
  <c r="BG195" i="4"/>
  <c r="BF195" i="4"/>
  <c r="T195" i="4"/>
  <c r="R195" i="4"/>
  <c r="P195" i="4"/>
  <c r="BI192" i="4"/>
  <c r="BH192" i="4"/>
  <c r="BG192" i="4"/>
  <c r="BF192" i="4"/>
  <c r="T192" i="4"/>
  <c r="R192" i="4"/>
  <c r="P192" i="4"/>
  <c r="BI189" i="4"/>
  <c r="BH189" i="4"/>
  <c r="BG189" i="4"/>
  <c r="BF189" i="4"/>
  <c r="T189" i="4"/>
  <c r="R189" i="4"/>
  <c r="P189" i="4"/>
  <c r="BI186" i="4"/>
  <c r="BH186" i="4"/>
  <c r="BG186" i="4"/>
  <c r="BF186" i="4"/>
  <c r="T186" i="4"/>
  <c r="R186" i="4"/>
  <c r="P186" i="4"/>
  <c r="BI183" i="4"/>
  <c r="BH183" i="4"/>
  <c r="BG183" i="4"/>
  <c r="BF183" i="4"/>
  <c r="T183" i="4"/>
  <c r="R183" i="4"/>
  <c r="P183" i="4"/>
  <c r="BI180" i="4"/>
  <c r="BH180" i="4"/>
  <c r="BG180" i="4"/>
  <c r="BF180" i="4"/>
  <c r="T180" i="4"/>
  <c r="R180" i="4"/>
  <c r="P180" i="4"/>
  <c r="BI177" i="4"/>
  <c r="BH177" i="4"/>
  <c r="BG177" i="4"/>
  <c r="BF177" i="4"/>
  <c r="T177" i="4"/>
  <c r="R177" i="4"/>
  <c r="P177" i="4"/>
  <c r="BI174" i="4"/>
  <c r="BH174" i="4"/>
  <c r="BG174" i="4"/>
  <c r="BF174" i="4"/>
  <c r="T174" i="4"/>
  <c r="R174" i="4"/>
  <c r="P174" i="4"/>
  <c r="BI171" i="4"/>
  <c r="BH171" i="4"/>
  <c r="BG171" i="4"/>
  <c r="BF171" i="4"/>
  <c r="T171" i="4"/>
  <c r="R171" i="4"/>
  <c r="P171" i="4"/>
  <c r="BI168" i="4"/>
  <c r="BH168" i="4"/>
  <c r="BG168" i="4"/>
  <c r="BF168" i="4"/>
  <c r="T168" i="4"/>
  <c r="R168" i="4"/>
  <c r="P168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5" i="4"/>
  <c r="BH125" i="4"/>
  <c r="BG125" i="4"/>
  <c r="BF125" i="4"/>
  <c r="T125" i="4"/>
  <c r="R125" i="4"/>
  <c r="P125" i="4"/>
  <c r="J119" i="4"/>
  <c r="J118" i="4"/>
  <c r="F118" i="4"/>
  <c r="F116" i="4"/>
  <c r="E114" i="4"/>
  <c r="J92" i="4"/>
  <c r="J91" i="4"/>
  <c r="F91" i="4"/>
  <c r="F89" i="4"/>
  <c r="E87" i="4"/>
  <c r="J18" i="4"/>
  <c r="E18" i="4"/>
  <c r="F92" i="4" s="1"/>
  <c r="J17" i="4"/>
  <c r="J12" i="4"/>
  <c r="J116" i="4"/>
  <c r="E7" i="4"/>
  <c r="E85" i="4"/>
  <c r="J273" i="3"/>
  <c r="J103" i="3" s="1"/>
  <c r="J179" i="3"/>
  <c r="J37" i="3"/>
  <c r="J36" i="3"/>
  <c r="AY96" i="1"/>
  <c r="J35" i="3"/>
  <c r="AX96" i="1" s="1"/>
  <c r="BI968" i="3"/>
  <c r="BH968" i="3"/>
  <c r="BG968" i="3"/>
  <c r="BF968" i="3"/>
  <c r="T968" i="3"/>
  <c r="R968" i="3"/>
  <c r="P968" i="3"/>
  <c r="BI963" i="3"/>
  <c r="BH963" i="3"/>
  <c r="BG963" i="3"/>
  <c r="BF963" i="3"/>
  <c r="T963" i="3"/>
  <c r="R963" i="3"/>
  <c r="P963" i="3"/>
  <c r="BI955" i="3"/>
  <c r="BH955" i="3"/>
  <c r="BG955" i="3"/>
  <c r="BF955" i="3"/>
  <c r="T955" i="3"/>
  <c r="R955" i="3"/>
  <c r="P955" i="3"/>
  <c r="BI937" i="3"/>
  <c r="BH937" i="3"/>
  <c r="BG937" i="3"/>
  <c r="BF937" i="3"/>
  <c r="T937" i="3"/>
  <c r="R937" i="3"/>
  <c r="P937" i="3"/>
  <c r="BI915" i="3"/>
  <c r="BH915" i="3"/>
  <c r="BG915" i="3"/>
  <c r="BF915" i="3"/>
  <c r="T915" i="3"/>
  <c r="R915" i="3"/>
  <c r="P915" i="3"/>
  <c r="BI893" i="3"/>
  <c r="BH893" i="3"/>
  <c r="BG893" i="3"/>
  <c r="BF893" i="3"/>
  <c r="T893" i="3"/>
  <c r="R893" i="3"/>
  <c r="P893" i="3"/>
  <c r="BI891" i="3"/>
  <c r="BH891" i="3"/>
  <c r="BG891" i="3"/>
  <c r="BF891" i="3"/>
  <c r="T891" i="3"/>
  <c r="R891" i="3"/>
  <c r="P891" i="3"/>
  <c r="BI875" i="3"/>
  <c r="BH875" i="3"/>
  <c r="BG875" i="3"/>
  <c r="BF875" i="3"/>
  <c r="T875" i="3"/>
  <c r="R875" i="3"/>
  <c r="P875" i="3"/>
  <c r="BI859" i="3"/>
  <c r="BH859" i="3"/>
  <c r="BG859" i="3"/>
  <c r="BF859" i="3"/>
  <c r="T859" i="3"/>
  <c r="R859" i="3"/>
  <c r="P859" i="3"/>
  <c r="BI852" i="3"/>
  <c r="BH852" i="3"/>
  <c r="BG852" i="3"/>
  <c r="BF852" i="3"/>
  <c r="T852" i="3"/>
  <c r="R852" i="3"/>
  <c r="P852" i="3"/>
  <c r="BI848" i="3"/>
  <c r="BH848" i="3"/>
  <c r="BG848" i="3"/>
  <c r="BF848" i="3"/>
  <c r="T848" i="3"/>
  <c r="R848" i="3"/>
  <c r="P848" i="3"/>
  <c r="BI832" i="3"/>
  <c r="BH832" i="3"/>
  <c r="BG832" i="3"/>
  <c r="BF832" i="3"/>
  <c r="T832" i="3"/>
  <c r="R832" i="3"/>
  <c r="P832" i="3"/>
  <c r="BI818" i="3"/>
  <c r="BH818" i="3"/>
  <c r="BG818" i="3"/>
  <c r="BF818" i="3"/>
  <c r="T818" i="3"/>
  <c r="R818" i="3"/>
  <c r="P818" i="3"/>
  <c r="BI804" i="3"/>
  <c r="BH804" i="3"/>
  <c r="BG804" i="3"/>
  <c r="BF804" i="3"/>
  <c r="T804" i="3"/>
  <c r="R804" i="3"/>
  <c r="P804" i="3"/>
  <c r="BI788" i="3"/>
  <c r="BH788" i="3"/>
  <c r="BG788" i="3"/>
  <c r="BF788" i="3"/>
  <c r="T788" i="3"/>
  <c r="R788" i="3"/>
  <c r="P788" i="3"/>
  <c r="BI772" i="3"/>
  <c r="BH772" i="3"/>
  <c r="BG772" i="3"/>
  <c r="BF772" i="3"/>
  <c r="T772" i="3"/>
  <c r="R772" i="3"/>
  <c r="P772" i="3"/>
  <c r="BI770" i="3"/>
  <c r="BH770" i="3"/>
  <c r="BG770" i="3"/>
  <c r="BF770" i="3"/>
  <c r="T770" i="3"/>
  <c r="R770" i="3"/>
  <c r="P770" i="3"/>
  <c r="BI755" i="3"/>
  <c r="BH755" i="3"/>
  <c r="BG755" i="3"/>
  <c r="BF755" i="3"/>
  <c r="T755" i="3"/>
  <c r="R755" i="3"/>
  <c r="P755" i="3"/>
  <c r="BI749" i="3"/>
  <c r="BH749" i="3"/>
  <c r="BG749" i="3"/>
  <c r="BF749" i="3"/>
  <c r="T749" i="3"/>
  <c r="R749" i="3"/>
  <c r="P749" i="3"/>
  <c r="BI745" i="3"/>
  <c r="BH745" i="3"/>
  <c r="BG745" i="3"/>
  <c r="BF745" i="3"/>
  <c r="T745" i="3"/>
  <c r="R745" i="3"/>
  <c r="P745" i="3"/>
  <c r="BI730" i="3"/>
  <c r="BH730" i="3"/>
  <c r="BG730" i="3"/>
  <c r="BF730" i="3"/>
  <c r="T730" i="3"/>
  <c r="R730" i="3"/>
  <c r="P730" i="3"/>
  <c r="BI726" i="3"/>
  <c r="BH726" i="3"/>
  <c r="BG726" i="3"/>
  <c r="BF726" i="3"/>
  <c r="T726" i="3"/>
  <c r="R726" i="3"/>
  <c r="P726" i="3"/>
  <c r="BI721" i="3"/>
  <c r="BH721" i="3"/>
  <c r="BG721" i="3"/>
  <c r="BF721" i="3"/>
  <c r="T721" i="3"/>
  <c r="R721" i="3"/>
  <c r="P721" i="3"/>
  <c r="BI710" i="3"/>
  <c r="BH710" i="3"/>
  <c r="BG710" i="3"/>
  <c r="BF710" i="3"/>
  <c r="T710" i="3"/>
  <c r="R710" i="3"/>
  <c r="P710" i="3"/>
  <c r="BI704" i="3"/>
  <c r="BH704" i="3"/>
  <c r="BG704" i="3"/>
  <c r="BF704" i="3"/>
  <c r="T704" i="3"/>
  <c r="R704" i="3"/>
  <c r="P704" i="3"/>
  <c r="BI689" i="3"/>
  <c r="BH689" i="3"/>
  <c r="BG689" i="3"/>
  <c r="BF689" i="3"/>
  <c r="T689" i="3"/>
  <c r="R689" i="3"/>
  <c r="P689" i="3"/>
  <c r="BI674" i="3"/>
  <c r="BH674" i="3"/>
  <c r="BG674" i="3"/>
  <c r="BF674" i="3"/>
  <c r="T674" i="3"/>
  <c r="R674" i="3"/>
  <c r="P674" i="3"/>
  <c r="BI659" i="3"/>
  <c r="BH659" i="3"/>
  <c r="BG659" i="3"/>
  <c r="BF659" i="3"/>
  <c r="T659" i="3"/>
  <c r="R659" i="3"/>
  <c r="P659" i="3"/>
  <c r="BI657" i="3"/>
  <c r="BH657" i="3"/>
  <c r="BG657" i="3"/>
  <c r="BF657" i="3"/>
  <c r="T657" i="3"/>
  <c r="R657" i="3"/>
  <c r="P657" i="3"/>
  <c r="BI653" i="3"/>
  <c r="BH653" i="3"/>
  <c r="BG653" i="3"/>
  <c r="BF653" i="3"/>
  <c r="T653" i="3"/>
  <c r="R653" i="3"/>
  <c r="P653" i="3"/>
  <c r="BI638" i="3"/>
  <c r="BH638" i="3"/>
  <c r="BG638" i="3"/>
  <c r="BF638" i="3"/>
  <c r="T638" i="3"/>
  <c r="R638" i="3"/>
  <c r="P638" i="3"/>
  <c r="BI635" i="3"/>
  <c r="BH635" i="3"/>
  <c r="BG635" i="3"/>
  <c r="BF635" i="3"/>
  <c r="T635" i="3"/>
  <c r="R635" i="3"/>
  <c r="P635" i="3"/>
  <c r="BI630" i="3"/>
  <c r="BH630" i="3"/>
  <c r="BG630" i="3"/>
  <c r="BF630" i="3"/>
  <c r="T630" i="3"/>
  <c r="R630" i="3"/>
  <c r="P630" i="3"/>
  <c r="BI626" i="3"/>
  <c r="BH626" i="3"/>
  <c r="BG626" i="3"/>
  <c r="BF626" i="3"/>
  <c r="T626" i="3"/>
  <c r="R626" i="3"/>
  <c r="P626" i="3"/>
  <c r="BI611" i="3"/>
  <c r="BH611" i="3"/>
  <c r="BG611" i="3"/>
  <c r="BF611" i="3"/>
  <c r="T611" i="3"/>
  <c r="R611" i="3"/>
  <c r="P611" i="3"/>
  <c r="BI606" i="3"/>
  <c r="BH606" i="3"/>
  <c r="BG606" i="3"/>
  <c r="BF606" i="3"/>
  <c r="T606" i="3"/>
  <c r="R606" i="3"/>
  <c r="P606" i="3"/>
  <c r="BI595" i="3"/>
  <c r="BH595" i="3"/>
  <c r="BG595" i="3"/>
  <c r="BF595" i="3"/>
  <c r="T595" i="3"/>
  <c r="R595" i="3"/>
  <c r="P595" i="3"/>
  <c r="BI584" i="3"/>
  <c r="BH584" i="3"/>
  <c r="BG584" i="3"/>
  <c r="BF584" i="3"/>
  <c r="T584" i="3"/>
  <c r="R584" i="3"/>
  <c r="P584" i="3"/>
  <c r="BI573" i="3"/>
  <c r="BH573" i="3"/>
  <c r="BG573" i="3"/>
  <c r="BF573" i="3"/>
  <c r="T573" i="3"/>
  <c r="R573" i="3"/>
  <c r="P573" i="3"/>
  <c r="BI558" i="3"/>
  <c r="BH558" i="3"/>
  <c r="BG558" i="3"/>
  <c r="BF558" i="3"/>
  <c r="T558" i="3"/>
  <c r="R558" i="3"/>
  <c r="P558" i="3"/>
  <c r="BI543" i="3"/>
  <c r="BH543" i="3"/>
  <c r="BG543" i="3"/>
  <c r="BF543" i="3"/>
  <c r="T543" i="3"/>
  <c r="R543" i="3"/>
  <c r="P543" i="3"/>
  <c r="BI541" i="3"/>
  <c r="BH541" i="3"/>
  <c r="BG541" i="3"/>
  <c r="BF541" i="3"/>
  <c r="T541" i="3"/>
  <c r="R541" i="3"/>
  <c r="P541" i="3"/>
  <c r="BI540" i="3"/>
  <c r="BH540" i="3"/>
  <c r="BG540" i="3"/>
  <c r="BF540" i="3"/>
  <c r="T540" i="3"/>
  <c r="R540" i="3"/>
  <c r="P540" i="3"/>
  <c r="BI535" i="3"/>
  <c r="BH535" i="3"/>
  <c r="BG535" i="3"/>
  <c r="BF535" i="3"/>
  <c r="T535" i="3"/>
  <c r="R535" i="3"/>
  <c r="P535" i="3"/>
  <c r="BI532" i="3"/>
  <c r="BH532" i="3"/>
  <c r="BG532" i="3"/>
  <c r="BF532" i="3"/>
  <c r="T532" i="3"/>
  <c r="R532" i="3"/>
  <c r="P532" i="3"/>
  <c r="BI529" i="3"/>
  <c r="BH529" i="3"/>
  <c r="BG529" i="3"/>
  <c r="BF529" i="3"/>
  <c r="T529" i="3"/>
  <c r="R529" i="3"/>
  <c r="P529" i="3"/>
  <c r="BI525" i="3"/>
  <c r="BH525" i="3"/>
  <c r="BG525" i="3"/>
  <c r="BF525" i="3"/>
  <c r="T525" i="3"/>
  <c r="R525" i="3"/>
  <c r="P525" i="3"/>
  <c r="BI516" i="3"/>
  <c r="BH516" i="3"/>
  <c r="BG516" i="3"/>
  <c r="BF516" i="3"/>
  <c r="T516" i="3"/>
  <c r="R516" i="3"/>
  <c r="P516" i="3"/>
  <c r="BI513" i="3"/>
  <c r="BH513" i="3"/>
  <c r="BG513" i="3"/>
  <c r="BF513" i="3"/>
  <c r="T513" i="3"/>
  <c r="R513" i="3"/>
  <c r="P513" i="3"/>
  <c r="BI509" i="3"/>
  <c r="BH509" i="3"/>
  <c r="BG509" i="3"/>
  <c r="BF509" i="3"/>
  <c r="T509" i="3"/>
  <c r="R509" i="3"/>
  <c r="P509" i="3"/>
  <c r="BI507" i="3"/>
  <c r="BH507" i="3"/>
  <c r="BG507" i="3"/>
  <c r="BF507" i="3"/>
  <c r="T507" i="3"/>
  <c r="R507" i="3"/>
  <c r="P507" i="3"/>
  <c r="BI503" i="3"/>
  <c r="BH503" i="3"/>
  <c r="BG503" i="3"/>
  <c r="BF503" i="3"/>
  <c r="T503" i="3"/>
  <c r="R503" i="3"/>
  <c r="P503" i="3"/>
  <c r="BI500" i="3"/>
  <c r="BH500" i="3"/>
  <c r="BG500" i="3"/>
  <c r="BF500" i="3"/>
  <c r="T500" i="3"/>
  <c r="R500" i="3"/>
  <c r="P500" i="3"/>
  <c r="BI498" i="3"/>
  <c r="BH498" i="3"/>
  <c r="BG498" i="3"/>
  <c r="BF498" i="3"/>
  <c r="T498" i="3"/>
  <c r="R498" i="3"/>
  <c r="P498" i="3"/>
  <c r="BI495" i="3"/>
  <c r="BH495" i="3"/>
  <c r="BG495" i="3"/>
  <c r="BF495" i="3"/>
  <c r="T495" i="3"/>
  <c r="R495" i="3"/>
  <c r="P495" i="3"/>
  <c r="BI492" i="3"/>
  <c r="BH492" i="3"/>
  <c r="BG492" i="3"/>
  <c r="BF492" i="3"/>
  <c r="T492" i="3"/>
  <c r="R492" i="3"/>
  <c r="P492" i="3"/>
  <c r="BI489" i="3"/>
  <c r="BH489" i="3"/>
  <c r="BG489" i="3"/>
  <c r="BF489" i="3"/>
  <c r="T489" i="3"/>
  <c r="R489" i="3"/>
  <c r="P489" i="3"/>
  <c r="BI486" i="3"/>
  <c r="BH486" i="3"/>
  <c r="BG486" i="3"/>
  <c r="BF486" i="3"/>
  <c r="T486" i="3"/>
  <c r="R486" i="3"/>
  <c r="P486" i="3"/>
  <c r="BI478" i="3"/>
  <c r="BH478" i="3"/>
  <c r="BG478" i="3"/>
  <c r="BF478" i="3"/>
  <c r="T478" i="3"/>
  <c r="R478" i="3"/>
  <c r="P478" i="3"/>
  <c r="BI470" i="3"/>
  <c r="BH470" i="3"/>
  <c r="BG470" i="3"/>
  <c r="BF470" i="3"/>
  <c r="T470" i="3"/>
  <c r="R470" i="3"/>
  <c r="P470" i="3"/>
  <c r="BI463" i="3"/>
  <c r="BH463" i="3"/>
  <c r="BG463" i="3"/>
  <c r="BF463" i="3"/>
  <c r="T463" i="3"/>
  <c r="R463" i="3"/>
  <c r="P463" i="3"/>
  <c r="BI448" i="3"/>
  <c r="BH448" i="3"/>
  <c r="BG448" i="3"/>
  <c r="BF448" i="3"/>
  <c r="T448" i="3"/>
  <c r="R448" i="3"/>
  <c r="P448" i="3"/>
  <c r="BI440" i="3"/>
  <c r="BH440" i="3"/>
  <c r="BG440" i="3"/>
  <c r="BF440" i="3"/>
  <c r="T440" i="3"/>
  <c r="R440" i="3"/>
  <c r="P440" i="3"/>
  <c r="BI432" i="3"/>
  <c r="BH432" i="3"/>
  <c r="BG432" i="3"/>
  <c r="BF432" i="3"/>
  <c r="T432" i="3"/>
  <c r="R432" i="3"/>
  <c r="P432" i="3"/>
  <c r="BI428" i="3"/>
  <c r="BH428" i="3"/>
  <c r="BG428" i="3"/>
  <c r="BF428" i="3"/>
  <c r="T428" i="3"/>
  <c r="R428" i="3"/>
  <c r="P428" i="3"/>
  <c r="BI421" i="3"/>
  <c r="BH421" i="3"/>
  <c r="BG421" i="3"/>
  <c r="BF421" i="3"/>
  <c r="T421" i="3"/>
  <c r="R421" i="3"/>
  <c r="P421" i="3"/>
  <c r="BI418" i="3"/>
  <c r="BH418" i="3"/>
  <c r="BG418" i="3"/>
  <c r="BF418" i="3"/>
  <c r="T418" i="3"/>
  <c r="R418" i="3"/>
  <c r="P418" i="3"/>
  <c r="BI404" i="3"/>
  <c r="BH404" i="3"/>
  <c r="BG404" i="3"/>
  <c r="BF404" i="3"/>
  <c r="T404" i="3"/>
  <c r="R404" i="3"/>
  <c r="P404" i="3"/>
  <c r="BI400" i="3"/>
  <c r="BH400" i="3"/>
  <c r="BG400" i="3"/>
  <c r="BF400" i="3"/>
  <c r="T400" i="3"/>
  <c r="R400" i="3"/>
  <c r="P400" i="3"/>
  <c r="BI396" i="3"/>
  <c r="BH396" i="3"/>
  <c r="BG396" i="3"/>
  <c r="BF396" i="3"/>
  <c r="T396" i="3"/>
  <c r="R396" i="3"/>
  <c r="P396" i="3"/>
  <c r="BI392" i="3"/>
  <c r="BH392" i="3"/>
  <c r="BG392" i="3"/>
  <c r="BF392" i="3"/>
  <c r="T392" i="3"/>
  <c r="R392" i="3"/>
  <c r="P392" i="3"/>
  <c r="BI388" i="3"/>
  <c r="BH388" i="3"/>
  <c r="BG388" i="3"/>
  <c r="BF388" i="3"/>
  <c r="T388" i="3"/>
  <c r="R388" i="3"/>
  <c r="P388" i="3"/>
  <c r="BI383" i="3"/>
  <c r="BH383" i="3"/>
  <c r="BG383" i="3"/>
  <c r="BF383" i="3"/>
  <c r="T383" i="3"/>
  <c r="R383" i="3"/>
  <c r="P383" i="3"/>
  <c r="BI379" i="3"/>
  <c r="BH379" i="3"/>
  <c r="BG379" i="3"/>
  <c r="BF379" i="3"/>
  <c r="T379" i="3"/>
  <c r="R379" i="3"/>
  <c r="P379" i="3"/>
  <c r="BI375" i="3"/>
  <c r="BH375" i="3"/>
  <c r="BG375" i="3"/>
  <c r="BF375" i="3"/>
  <c r="T375" i="3"/>
  <c r="R375" i="3"/>
  <c r="P375" i="3"/>
  <c r="BI371" i="3"/>
  <c r="BH371" i="3"/>
  <c r="BG371" i="3"/>
  <c r="BF371" i="3"/>
  <c r="T371" i="3"/>
  <c r="R371" i="3"/>
  <c r="P371" i="3"/>
  <c r="BI367" i="3"/>
  <c r="BH367" i="3"/>
  <c r="BG367" i="3"/>
  <c r="BF367" i="3"/>
  <c r="T367" i="3"/>
  <c r="R367" i="3"/>
  <c r="P367" i="3"/>
  <c r="BI363" i="3"/>
  <c r="BH363" i="3"/>
  <c r="BG363" i="3"/>
  <c r="BF363" i="3"/>
  <c r="T363" i="3"/>
  <c r="R363" i="3"/>
  <c r="P363" i="3"/>
  <c r="BI359" i="3"/>
  <c r="BH359" i="3"/>
  <c r="BG359" i="3"/>
  <c r="BF359" i="3"/>
  <c r="T359" i="3"/>
  <c r="R359" i="3"/>
  <c r="P359" i="3"/>
  <c r="BI355" i="3"/>
  <c r="BH355" i="3"/>
  <c r="BG355" i="3"/>
  <c r="BF355" i="3"/>
  <c r="T355" i="3"/>
  <c r="R355" i="3"/>
  <c r="P355" i="3"/>
  <c r="BI351" i="3"/>
  <c r="BH351" i="3"/>
  <c r="BG351" i="3"/>
  <c r="BF351" i="3"/>
  <c r="T351" i="3"/>
  <c r="R351" i="3"/>
  <c r="P351" i="3"/>
  <c r="BI349" i="3"/>
  <c r="BH349" i="3"/>
  <c r="BG349" i="3"/>
  <c r="BF349" i="3"/>
  <c r="T349" i="3"/>
  <c r="R349" i="3"/>
  <c r="P349" i="3"/>
  <c r="BI346" i="3"/>
  <c r="BH346" i="3"/>
  <c r="BG346" i="3"/>
  <c r="BF346" i="3"/>
  <c r="T346" i="3"/>
  <c r="R346" i="3"/>
  <c r="P346" i="3"/>
  <c r="BI341" i="3"/>
  <c r="BH341" i="3"/>
  <c r="BG341" i="3"/>
  <c r="BF341" i="3"/>
  <c r="T341" i="3"/>
  <c r="R341" i="3"/>
  <c r="P341" i="3"/>
  <c r="BI338" i="3"/>
  <c r="BH338" i="3"/>
  <c r="BG338" i="3"/>
  <c r="BF338" i="3"/>
  <c r="T338" i="3"/>
  <c r="T337" i="3"/>
  <c r="R338" i="3"/>
  <c r="R337" i="3" s="1"/>
  <c r="P338" i="3"/>
  <c r="P337" i="3"/>
  <c r="BI334" i="3"/>
  <c r="BH334" i="3"/>
  <c r="BG334" i="3"/>
  <c r="BF334" i="3"/>
  <c r="T334" i="3"/>
  <c r="R334" i="3"/>
  <c r="P334" i="3"/>
  <c r="BI331" i="3"/>
  <c r="BH331" i="3"/>
  <c r="BG331" i="3"/>
  <c r="BF331" i="3"/>
  <c r="T331" i="3"/>
  <c r="R331" i="3"/>
  <c r="P331" i="3"/>
  <c r="BI328" i="3"/>
  <c r="BH328" i="3"/>
  <c r="BG328" i="3"/>
  <c r="BF328" i="3"/>
  <c r="T328" i="3"/>
  <c r="R328" i="3"/>
  <c r="P328" i="3"/>
  <c r="BI325" i="3"/>
  <c r="BH325" i="3"/>
  <c r="BG325" i="3"/>
  <c r="BF325" i="3"/>
  <c r="T325" i="3"/>
  <c r="R325" i="3"/>
  <c r="P325" i="3"/>
  <c r="BI322" i="3"/>
  <c r="BH322" i="3"/>
  <c r="BG322" i="3"/>
  <c r="BF322" i="3"/>
  <c r="T322" i="3"/>
  <c r="R322" i="3"/>
  <c r="P322" i="3"/>
  <c r="BI299" i="3"/>
  <c r="BH299" i="3"/>
  <c r="BG299" i="3"/>
  <c r="BF299" i="3"/>
  <c r="T299" i="3"/>
  <c r="R299" i="3"/>
  <c r="P299" i="3"/>
  <c r="BI275" i="3"/>
  <c r="BH275" i="3"/>
  <c r="BG275" i="3"/>
  <c r="BF275" i="3"/>
  <c r="T275" i="3"/>
  <c r="T274" i="3"/>
  <c r="R275" i="3"/>
  <c r="R274" i="3" s="1"/>
  <c r="P275" i="3"/>
  <c r="P274" i="3"/>
  <c r="BI269" i="3"/>
  <c r="BH269" i="3"/>
  <c r="BG269" i="3"/>
  <c r="BF269" i="3"/>
  <c r="T269" i="3"/>
  <c r="R269" i="3"/>
  <c r="P269" i="3"/>
  <c r="BI265" i="3"/>
  <c r="BH265" i="3"/>
  <c r="BG265" i="3"/>
  <c r="BF265" i="3"/>
  <c r="T265" i="3"/>
  <c r="R265" i="3"/>
  <c r="P265" i="3"/>
  <c r="BI261" i="3"/>
  <c r="BH261" i="3"/>
  <c r="BG261" i="3"/>
  <c r="BF261" i="3"/>
  <c r="T261" i="3"/>
  <c r="R261" i="3"/>
  <c r="P261" i="3"/>
  <c r="BI252" i="3"/>
  <c r="BH252" i="3"/>
  <c r="BG252" i="3"/>
  <c r="BF252" i="3"/>
  <c r="T252" i="3"/>
  <c r="R252" i="3"/>
  <c r="P252" i="3"/>
  <c r="BI247" i="3"/>
  <c r="BH247" i="3"/>
  <c r="BG247" i="3"/>
  <c r="BF247" i="3"/>
  <c r="T247" i="3"/>
  <c r="R247" i="3"/>
  <c r="P247" i="3"/>
  <c r="BI242" i="3"/>
  <c r="BH242" i="3"/>
  <c r="BG242" i="3"/>
  <c r="BF242" i="3"/>
  <c r="T242" i="3"/>
  <c r="R242" i="3"/>
  <c r="P242" i="3"/>
  <c r="BI237" i="3"/>
  <c r="BH237" i="3"/>
  <c r="BG237" i="3"/>
  <c r="BF237" i="3"/>
  <c r="T237" i="3"/>
  <c r="R237" i="3"/>
  <c r="P237" i="3"/>
  <c r="BI232" i="3"/>
  <c r="BH232" i="3"/>
  <c r="BG232" i="3"/>
  <c r="BF232" i="3"/>
  <c r="T232" i="3"/>
  <c r="R232" i="3"/>
  <c r="P232" i="3"/>
  <c r="BI227" i="3"/>
  <c r="BH227" i="3"/>
  <c r="BG227" i="3"/>
  <c r="BF227" i="3"/>
  <c r="T227" i="3"/>
  <c r="R227" i="3"/>
  <c r="P227" i="3"/>
  <c r="BI222" i="3"/>
  <c r="BH222" i="3"/>
  <c r="BG222" i="3"/>
  <c r="BF222" i="3"/>
  <c r="T222" i="3"/>
  <c r="R222" i="3"/>
  <c r="P222" i="3"/>
  <c r="BI211" i="3"/>
  <c r="BH211" i="3"/>
  <c r="BG211" i="3"/>
  <c r="BF211" i="3"/>
  <c r="T211" i="3"/>
  <c r="R211" i="3"/>
  <c r="P211" i="3"/>
  <c r="BI201" i="3"/>
  <c r="BH201" i="3"/>
  <c r="BG201" i="3"/>
  <c r="BF201" i="3"/>
  <c r="T201" i="3"/>
  <c r="R201" i="3"/>
  <c r="P201" i="3"/>
  <c r="BI191" i="3"/>
  <c r="BH191" i="3"/>
  <c r="BG191" i="3"/>
  <c r="BF191" i="3"/>
  <c r="T191" i="3"/>
  <c r="R191" i="3"/>
  <c r="P191" i="3"/>
  <c r="BI181" i="3"/>
  <c r="BH181" i="3"/>
  <c r="BG181" i="3"/>
  <c r="BF181" i="3"/>
  <c r="T181" i="3"/>
  <c r="R181" i="3"/>
  <c r="P181" i="3"/>
  <c r="J100" i="3"/>
  <c r="BI174" i="3"/>
  <c r="BH174" i="3"/>
  <c r="BG174" i="3"/>
  <c r="BF174" i="3"/>
  <c r="T174" i="3"/>
  <c r="R174" i="3"/>
  <c r="P174" i="3"/>
  <c r="BI169" i="3"/>
  <c r="BH169" i="3"/>
  <c r="BG169" i="3"/>
  <c r="BF169" i="3"/>
  <c r="T169" i="3"/>
  <c r="R169" i="3"/>
  <c r="P169" i="3"/>
  <c r="BI164" i="3"/>
  <c r="BH164" i="3"/>
  <c r="BG164" i="3"/>
  <c r="BF164" i="3"/>
  <c r="T164" i="3"/>
  <c r="R164" i="3"/>
  <c r="P164" i="3"/>
  <c r="BI159" i="3"/>
  <c r="BH159" i="3"/>
  <c r="BG159" i="3"/>
  <c r="BF159" i="3"/>
  <c r="T159" i="3"/>
  <c r="R159" i="3"/>
  <c r="P159" i="3"/>
  <c r="BI152" i="3"/>
  <c r="BH152" i="3"/>
  <c r="BG152" i="3"/>
  <c r="BF152" i="3"/>
  <c r="T152" i="3"/>
  <c r="R152" i="3"/>
  <c r="P152" i="3"/>
  <c r="BI148" i="3"/>
  <c r="BH148" i="3"/>
  <c r="BG148" i="3"/>
  <c r="BF148" i="3"/>
  <c r="T148" i="3"/>
  <c r="R148" i="3"/>
  <c r="P148" i="3"/>
  <c r="BI144" i="3"/>
  <c r="BH144" i="3"/>
  <c r="BG144" i="3"/>
  <c r="BF144" i="3"/>
  <c r="T144" i="3"/>
  <c r="R144" i="3"/>
  <c r="P144" i="3"/>
  <c r="BI139" i="3"/>
  <c r="BH139" i="3"/>
  <c r="BG139" i="3"/>
  <c r="BF139" i="3"/>
  <c r="T139" i="3"/>
  <c r="R139" i="3"/>
  <c r="P139" i="3"/>
  <c r="J133" i="3"/>
  <c r="J132" i="3"/>
  <c r="F132" i="3"/>
  <c r="F130" i="3"/>
  <c r="E128" i="3"/>
  <c r="J92" i="3"/>
  <c r="J91" i="3"/>
  <c r="F91" i="3"/>
  <c r="F89" i="3"/>
  <c r="E87" i="3"/>
  <c r="J18" i="3"/>
  <c r="E18" i="3"/>
  <c r="F133" i="3" s="1"/>
  <c r="J17" i="3"/>
  <c r="J12" i="3"/>
  <c r="J89" i="3" s="1"/>
  <c r="E7" i="3"/>
  <c r="E126" i="3" s="1"/>
  <c r="J130" i="2"/>
  <c r="J37" i="2"/>
  <c r="J36" i="2"/>
  <c r="AY95" i="1" s="1"/>
  <c r="J35" i="2"/>
  <c r="AX95" i="1"/>
  <c r="BI391" i="2"/>
  <c r="BH391" i="2"/>
  <c r="BG391" i="2"/>
  <c r="BF391" i="2"/>
  <c r="T391" i="2"/>
  <c r="T390" i="2" s="1"/>
  <c r="R391" i="2"/>
  <c r="R390" i="2"/>
  <c r="P391" i="2"/>
  <c r="P390" i="2" s="1"/>
  <c r="BI384" i="2"/>
  <c r="BH384" i="2"/>
  <c r="BG384" i="2"/>
  <c r="BF384" i="2"/>
  <c r="T384" i="2"/>
  <c r="R384" i="2"/>
  <c r="P384" i="2"/>
  <c r="BI378" i="2"/>
  <c r="BH378" i="2"/>
  <c r="BG378" i="2"/>
  <c r="BF378" i="2"/>
  <c r="T378" i="2"/>
  <c r="R378" i="2"/>
  <c r="P378" i="2"/>
  <c r="BI366" i="2"/>
  <c r="BH366" i="2"/>
  <c r="BG366" i="2"/>
  <c r="BF366" i="2"/>
  <c r="T366" i="2"/>
  <c r="R366" i="2"/>
  <c r="P366" i="2"/>
  <c r="BI334" i="2"/>
  <c r="BH334" i="2"/>
  <c r="BG334" i="2"/>
  <c r="BF334" i="2"/>
  <c r="T334" i="2"/>
  <c r="T333" i="2" s="1"/>
  <c r="R334" i="2"/>
  <c r="R333" i="2" s="1"/>
  <c r="P334" i="2"/>
  <c r="P333" i="2" s="1"/>
  <c r="BI329" i="2"/>
  <c r="BH329" i="2"/>
  <c r="BG329" i="2"/>
  <c r="BF329" i="2"/>
  <c r="T329" i="2"/>
  <c r="R329" i="2"/>
  <c r="P329" i="2"/>
  <c r="BI321" i="2"/>
  <c r="BH321" i="2"/>
  <c r="BG321" i="2"/>
  <c r="BF321" i="2"/>
  <c r="T321" i="2"/>
  <c r="R321" i="2"/>
  <c r="P321" i="2"/>
  <c r="BI303" i="2"/>
  <c r="BH303" i="2"/>
  <c r="BG303" i="2"/>
  <c r="BF303" i="2"/>
  <c r="T303" i="2"/>
  <c r="T277" i="2" s="1"/>
  <c r="R303" i="2"/>
  <c r="P303" i="2"/>
  <c r="P277" i="2"/>
  <c r="BI278" i="2"/>
  <c r="BH278" i="2"/>
  <c r="BG278" i="2"/>
  <c r="BF278" i="2"/>
  <c r="T278" i="2"/>
  <c r="R278" i="2"/>
  <c r="R277" i="2" s="1"/>
  <c r="P278" i="2"/>
  <c r="BI271" i="2"/>
  <c r="BH271" i="2"/>
  <c r="BG271" i="2"/>
  <c r="BF271" i="2"/>
  <c r="T271" i="2"/>
  <c r="R271" i="2"/>
  <c r="P271" i="2"/>
  <c r="BI261" i="2"/>
  <c r="BH261" i="2"/>
  <c r="BG261" i="2"/>
  <c r="BF261" i="2"/>
  <c r="T261" i="2"/>
  <c r="R261" i="2"/>
  <c r="P261" i="2"/>
  <c r="BI246" i="2"/>
  <c r="BH246" i="2"/>
  <c r="BG246" i="2"/>
  <c r="BF246" i="2"/>
  <c r="T246" i="2"/>
  <c r="R246" i="2"/>
  <c r="P246" i="2"/>
  <c r="BI242" i="2"/>
  <c r="BH242" i="2"/>
  <c r="BG242" i="2"/>
  <c r="BF242" i="2"/>
  <c r="T242" i="2"/>
  <c r="R242" i="2"/>
  <c r="P242" i="2"/>
  <c r="BI234" i="2"/>
  <c r="BH234" i="2"/>
  <c r="BG234" i="2"/>
  <c r="BF234" i="2"/>
  <c r="T234" i="2"/>
  <c r="R234" i="2"/>
  <c r="P234" i="2"/>
  <c r="BI224" i="2"/>
  <c r="BH224" i="2"/>
  <c r="BG224" i="2"/>
  <c r="BF224" i="2"/>
  <c r="T224" i="2"/>
  <c r="R224" i="2"/>
  <c r="P224" i="2"/>
  <c r="BI211" i="2"/>
  <c r="BH211" i="2"/>
  <c r="BG211" i="2"/>
  <c r="BF211" i="2"/>
  <c r="T211" i="2"/>
  <c r="R211" i="2"/>
  <c r="P211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66" i="2"/>
  <c r="BH166" i="2"/>
  <c r="BG166" i="2"/>
  <c r="BF166" i="2"/>
  <c r="T166" i="2"/>
  <c r="R166" i="2"/>
  <c r="P166" i="2"/>
  <c r="BI158" i="2"/>
  <c r="BH158" i="2"/>
  <c r="F36" i="2" s="1"/>
  <c r="BG158" i="2"/>
  <c r="BF158" i="2"/>
  <c r="T158" i="2"/>
  <c r="R158" i="2"/>
  <c r="P158" i="2"/>
  <c r="BI154" i="2"/>
  <c r="BH154" i="2"/>
  <c r="BG154" i="2"/>
  <c r="F35" i="2" s="1"/>
  <c r="BF154" i="2"/>
  <c r="T154" i="2"/>
  <c r="R154" i="2"/>
  <c r="P154" i="2"/>
  <c r="BI148" i="2"/>
  <c r="BH148" i="2"/>
  <c r="BG148" i="2"/>
  <c r="BF148" i="2"/>
  <c r="F34" i="2" s="1"/>
  <c r="T148" i="2"/>
  <c r="R148" i="2"/>
  <c r="P148" i="2"/>
  <c r="BI142" i="2"/>
  <c r="BH142" i="2"/>
  <c r="BG142" i="2"/>
  <c r="BF142" i="2"/>
  <c r="T142" i="2"/>
  <c r="R142" i="2"/>
  <c r="P142" i="2"/>
  <c r="BI132" i="2"/>
  <c r="F37" i="2" s="1"/>
  <c r="BH132" i="2"/>
  <c r="BG132" i="2"/>
  <c r="BF132" i="2"/>
  <c r="T132" i="2"/>
  <c r="R132" i="2"/>
  <c r="P132" i="2"/>
  <c r="J98" i="2"/>
  <c r="J125" i="2"/>
  <c r="J124" i="2"/>
  <c r="F124" i="2"/>
  <c r="F122" i="2"/>
  <c r="E120" i="2"/>
  <c r="J92" i="2"/>
  <c r="J91" i="2"/>
  <c r="F91" i="2"/>
  <c r="F89" i="2"/>
  <c r="E87" i="2"/>
  <c r="J18" i="2"/>
  <c r="E18" i="2"/>
  <c r="F125" i="2" s="1"/>
  <c r="J17" i="2"/>
  <c r="J12" i="2"/>
  <c r="J122" i="2"/>
  <c r="E7" i="2"/>
  <c r="E118" i="2" s="1"/>
  <c r="L90" i="1"/>
  <c r="AM90" i="1"/>
  <c r="AM89" i="1"/>
  <c r="L89" i="1"/>
  <c r="AM87" i="1"/>
  <c r="L87" i="1"/>
  <c r="L85" i="1"/>
  <c r="L84" i="1"/>
  <c r="BK164" i="3"/>
  <c r="BK448" i="3"/>
  <c r="BK261" i="3"/>
  <c r="J804" i="3"/>
  <c r="BK535" i="3"/>
  <c r="BK325" i="3"/>
  <c r="BK848" i="3"/>
  <c r="BK606" i="3"/>
  <c r="BK463" i="3"/>
  <c r="BK222" i="3"/>
  <c r="BK749" i="3"/>
  <c r="J507" i="3"/>
  <c r="BK328" i="3"/>
  <c r="BK710" i="3"/>
  <c r="J486" i="3"/>
  <c r="J322" i="3"/>
  <c r="BK659" i="3"/>
  <c r="J478" i="3"/>
  <c r="BK247" i="3"/>
  <c r="BK937" i="3"/>
  <c r="BK804" i="3"/>
  <c r="J659" i="3"/>
  <c r="BK367" i="3"/>
  <c r="BK169" i="3"/>
  <c r="BK237" i="4"/>
  <c r="BK168" i="4"/>
  <c r="BK283" i="4"/>
  <c r="J219" i="4"/>
  <c r="J129" i="4"/>
  <c r="BK222" i="4"/>
  <c r="BK139" i="4"/>
  <c r="J192" i="4"/>
  <c r="BK243" i="4"/>
  <c r="J174" i="4"/>
  <c r="BK125" i="4"/>
  <c r="BK133" i="4"/>
  <c r="BK207" i="4"/>
  <c r="BK154" i="4"/>
  <c r="J136" i="5"/>
  <c r="J193" i="5"/>
  <c r="BK141" i="5"/>
  <c r="J169" i="5"/>
  <c r="J153" i="5"/>
  <c r="J173" i="5"/>
  <c r="BK164" i="5"/>
  <c r="J133" i="5"/>
  <c r="BK160" i="6"/>
  <c r="BK165" i="6"/>
  <c r="BK144" i="6"/>
  <c r="J140" i="6"/>
  <c r="J160" i="6"/>
  <c r="BK166" i="7"/>
  <c r="BK170" i="7"/>
  <c r="BK140" i="7"/>
  <c r="J141" i="7"/>
  <c r="J147" i="7"/>
  <c r="J171" i="7"/>
  <c r="J139" i="7"/>
  <c r="J170" i="7"/>
  <c r="J156" i="7"/>
  <c r="BK151" i="8"/>
  <c r="J136" i="8"/>
  <c r="BK136" i="8"/>
  <c r="J128" i="9"/>
  <c r="BK125" i="9"/>
  <c r="BK139" i="10"/>
  <c r="J125" i="10"/>
  <c r="BK144" i="10"/>
  <c r="BK125" i="10"/>
  <c r="BK165" i="10"/>
  <c r="J143" i="10"/>
  <c r="BK133" i="10"/>
  <c r="J137" i="11"/>
  <c r="J157" i="11"/>
  <c r="BK157" i="11"/>
  <c r="J140" i="11"/>
  <c r="J139" i="11"/>
  <c r="BK149" i="11"/>
  <c r="J135" i="11"/>
  <c r="BK128" i="11"/>
  <c r="BK169" i="12"/>
  <c r="BK151" i="12"/>
  <c r="BK133" i="12"/>
  <c r="BK165" i="12"/>
  <c r="J143" i="12"/>
  <c r="J167" i="12"/>
  <c r="BK142" i="12"/>
  <c r="J169" i="12"/>
  <c r="BK141" i="12"/>
  <c r="BK137" i="12"/>
  <c r="BK160" i="12"/>
  <c r="J141" i="12"/>
  <c r="BK158" i="14"/>
  <c r="BK170" i="14"/>
  <c r="BK150" i="14"/>
  <c r="BK164" i="14"/>
  <c r="BK136" i="14"/>
  <c r="J138" i="14"/>
  <c r="J152" i="15"/>
  <c r="J158" i="15"/>
  <c r="BK137" i="15"/>
  <c r="BK158" i="15"/>
  <c r="J384" i="2"/>
  <c r="J366" i="2"/>
  <c r="J329" i="2"/>
  <c r="BK303" i="2"/>
  <c r="BK271" i="2"/>
  <c r="J246" i="2"/>
  <c r="J234" i="2"/>
  <c r="J211" i="2"/>
  <c r="BK195" i="2"/>
  <c r="BK191" i="2"/>
  <c r="BK189" i="2"/>
  <c r="BK182" i="2"/>
  <c r="BK166" i="2"/>
  <c r="BK154" i="2"/>
  <c r="BK142" i="2"/>
  <c r="J611" i="3"/>
  <c r="J418" i="3"/>
  <c r="J227" i="3"/>
  <c r="J749" i="3"/>
  <c r="BK543" i="3"/>
  <c r="J428" i="3"/>
  <c r="BK242" i="3"/>
  <c r="J848" i="3"/>
  <c r="J584" i="3"/>
  <c r="BK341" i="3"/>
  <c r="J242" i="3"/>
  <c r="BK630" i="3"/>
  <c r="BK507" i="3"/>
  <c r="J261" i="3"/>
  <c r="J513" i="3"/>
  <c r="BK334" i="3"/>
  <c r="J963" i="3"/>
  <c r="J915" i="3"/>
  <c r="J772" i="3"/>
  <c r="J509" i="3"/>
  <c r="J346" i="3"/>
  <c r="BK174" i="3"/>
  <c r="J243" i="4"/>
  <c r="J201" i="4"/>
  <c r="BK148" i="4"/>
  <c r="J259" i="4"/>
  <c r="J207" i="4"/>
  <c r="BK130" i="4"/>
  <c r="J234" i="4"/>
  <c r="J177" i="4"/>
  <c r="BK129" i="4"/>
  <c r="BK225" i="4"/>
  <c r="BK268" i="4"/>
  <c r="BK209" i="4"/>
  <c r="J296" i="4"/>
  <c r="BK265" i="4"/>
  <c r="J198" i="4"/>
  <c r="J142" i="4"/>
  <c r="J188" i="5"/>
  <c r="BK133" i="5"/>
  <c r="BK193" i="5"/>
  <c r="BK144" i="5"/>
  <c r="BK147" i="5"/>
  <c r="BK170" i="5"/>
  <c r="BK161" i="5"/>
  <c r="BK153" i="6"/>
  <c r="BK157" i="6"/>
  <c r="BK134" i="6"/>
  <c r="J165" i="6"/>
  <c r="BK136" i="6"/>
  <c r="BK163" i="6"/>
  <c r="J149" i="6"/>
  <c r="BK145" i="6"/>
  <c r="BK141" i="7"/>
  <c r="J158" i="7"/>
  <c r="BK150" i="7"/>
  <c r="J154" i="7"/>
  <c r="BK148" i="7"/>
  <c r="J148" i="7"/>
  <c r="J151" i="7"/>
  <c r="J150" i="7"/>
  <c r="BK153" i="8"/>
  <c r="J138" i="8"/>
  <c r="BK127" i="9"/>
  <c r="BK126" i="9"/>
  <c r="BK180" i="10"/>
  <c r="J133" i="10"/>
  <c r="J162" i="10"/>
  <c r="BK136" i="10"/>
  <c r="BK171" i="10"/>
  <c r="BK148" i="10"/>
  <c r="J180" i="10"/>
  <c r="J176" i="10"/>
  <c r="J173" i="10"/>
  <c r="BK172" i="10"/>
  <c r="BK170" i="10"/>
  <c r="BK167" i="10"/>
  <c r="BK166" i="10"/>
  <c r="BK164" i="10"/>
  <c r="BK161" i="10"/>
  <c r="J160" i="10"/>
  <c r="J159" i="10"/>
  <c r="BK157" i="10"/>
  <c r="J153" i="10"/>
  <c r="BK152" i="10"/>
  <c r="J149" i="10"/>
  <c r="BK135" i="10"/>
  <c r="BK134" i="10"/>
  <c r="J132" i="10"/>
  <c r="J130" i="10"/>
  <c r="J129" i="10"/>
  <c r="BK126" i="10"/>
  <c r="J123" i="10"/>
  <c r="J181" i="10"/>
  <c r="J171" i="10"/>
  <c r="BK163" i="10"/>
  <c r="BK146" i="10"/>
  <c r="BK145" i="10"/>
  <c r="BK143" i="10"/>
  <c r="J142" i="10"/>
  <c r="BK140" i="10"/>
  <c r="BK138" i="10"/>
  <c r="J137" i="10"/>
  <c r="J135" i="10"/>
  <c r="BK132" i="10"/>
  <c r="J131" i="10"/>
  <c r="BK127" i="10"/>
  <c r="J175" i="10"/>
  <c r="BK174" i="10"/>
  <c r="J170" i="10"/>
  <c r="J165" i="10"/>
  <c r="BK155" i="10"/>
  <c r="BK153" i="10"/>
  <c r="BK150" i="10"/>
  <c r="J146" i="10"/>
  <c r="J134" i="10"/>
  <c r="BK130" i="10"/>
  <c r="J124" i="10"/>
  <c r="J182" i="10"/>
  <c r="BK179" i="10"/>
  <c r="BK178" i="10"/>
  <c r="BK175" i="10"/>
  <c r="J172" i="10"/>
  <c r="J168" i="10"/>
  <c r="BK162" i="10"/>
  <c r="BK159" i="10"/>
  <c r="J158" i="10"/>
  <c r="J157" i="10"/>
  <c r="J156" i="10"/>
  <c r="BK151" i="10"/>
  <c r="J148" i="10"/>
  <c r="BK129" i="10"/>
  <c r="BK131" i="11"/>
  <c r="J153" i="11"/>
  <c r="J161" i="11"/>
  <c r="BK144" i="11"/>
  <c r="BK153" i="11"/>
  <c r="J159" i="11"/>
  <c r="J125" i="11"/>
  <c r="BK156" i="11"/>
  <c r="BK127" i="11"/>
  <c r="J165" i="12"/>
  <c r="BK150" i="12"/>
  <c r="J132" i="12"/>
  <c r="J160" i="12"/>
  <c r="BK180" i="12"/>
  <c r="J154" i="12"/>
  <c r="J136" i="12"/>
  <c r="J157" i="12"/>
  <c r="J145" i="12"/>
  <c r="BK129" i="12"/>
  <c r="J127" i="12"/>
  <c r="BK154" i="12"/>
  <c r="J119" i="13"/>
  <c r="J161" i="14"/>
  <c r="J153" i="14"/>
  <c r="J132" i="14"/>
  <c r="BK148" i="14"/>
  <c r="J158" i="14"/>
  <c r="J168" i="14"/>
  <c r="J169" i="14"/>
  <c r="J126" i="14"/>
  <c r="J150" i="14"/>
  <c r="J134" i="14"/>
  <c r="J128" i="15"/>
  <c r="BK119" i="15"/>
  <c r="J143" i="15"/>
  <c r="J606" i="3"/>
  <c r="BK509" i="3"/>
  <c r="BK421" i="3"/>
  <c r="BK359" i="3"/>
  <c r="J144" i="3"/>
  <c r="J541" i="3"/>
  <c r="BK375" i="3"/>
  <c r="J237" i="3"/>
  <c r="BK144" i="3"/>
  <c r="J630" i="3"/>
  <c r="BK470" i="3"/>
  <c r="BK275" i="3"/>
  <c r="J745" i="3"/>
  <c r="BK573" i="3"/>
  <c r="BK418" i="3"/>
  <c r="J169" i="3"/>
  <c r="BK638" i="3"/>
  <c r="J359" i="3"/>
  <c r="BK139" i="3"/>
  <c r="J543" i="3"/>
  <c r="J448" i="3"/>
  <c r="BK252" i="3"/>
  <c r="J503" i="3"/>
  <c r="J371" i="3"/>
  <c r="BK963" i="3"/>
  <c r="BK852" i="3"/>
  <c r="J689" i="3"/>
  <c r="BK478" i="3"/>
  <c r="J325" i="3"/>
  <c r="J139" i="3"/>
  <c r="BK213" i="4"/>
  <c r="BK163" i="4"/>
  <c r="BK287" i="4"/>
  <c r="J240" i="4"/>
  <c r="J165" i="4"/>
  <c r="BK253" i="4"/>
  <c r="BK180" i="4"/>
  <c r="J271" i="4"/>
  <c r="J276" i="4"/>
  <c r="J216" i="4"/>
  <c r="J148" i="4"/>
  <c r="J283" i="4"/>
  <c r="J128" i="4"/>
  <c r="J186" i="4"/>
  <c r="BK130" i="5"/>
  <c r="J176" i="5"/>
  <c r="J150" i="5"/>
  <c r="J182" i="5"/>
  <c r="J172" i="5"/>
  <c r="J127" i="5"/>
  <c r="J168" i="5"/>
  <c r="J169" i="6"/>
  <c r="BK147" i="6"/>
  <c r="BK141" i="6"/>
  <c r="J134" i="6"/>
  <c r="J158" i="6"/>
  <c r="J162" i="6"/>
  <c r="J147" i="6"/>
  <c r="J149" i="7"/>
  <c r="BK162" i="7"/>
  <c r="BK169" i="7"/>
  <c r="BK133" i="7"/>
  <c r="J163" i="7"/>
  <c r="BK147" i="7"/>
  <c r="J166" i="7"/>
  <c r="J164" i="7"/>
  <c r="J149" i="8"/>
  <c r="BK138" i="8"/>
  <c r="BK137" i="8"/>
  <c r="J127" i="9"/>
  <c r="J125" i="9"/>
  <c r="BK160" i="10"/>
  <c r="J126" i="10"/>
  <c r="J164" i="10"/>
  <c r="J140" i="10"/>
  <c r="J174" i="10"/>
  <c r="BK149" i="10"/>
  <c r="BK131" i="10"/>
  <c r="BK159" i="11"/>
  <c r="BK124" i="11"/>
  <c r="J127" i="11"/>
  <c r="J143" i="11"/>
  <c r="BK161" i="11"/>
  <c r="J126" i="11"/>
  <c r="BK141" i="11"/>
  <c r="J141" i="11"/>
  <c r="BK140" i="11"/>
  <c r="BK166" i="12"/>
  <c r="BK149" i="12"/>
  <c r="J130" i="12"/>
  <c r="BK158" i="12"/>
  <c r="J134" i="12"/>
  <c r="BK156" i="12"/>
  <c r="BK131" i="12"/>
  <c r="BK152" i="12"/>
  <c r="BK132" i="12"/>
  <c r="J135" i="12"/>
  <c r="J171" i="12"/>
  <c r="J149" i="12"/>
  <c r="F37" i="13"/>
  <c r="BD107" i="1" s="1"/>
  <c r="BK130" i="14"/>
  <c r="J136" i="14"/>
  <c r="J165" i="14"/>
  <c r="BK145" i="14"/>
  <c r="J162" i="14"/>
  <c r="J156" i="14"/>
  <c r="BK160" i="14"/>
  <c r="BK134" i="15"/>
  <c r="J149" i="15"/>
  <c r="BK146" i="15"/>
  <c r="BK128" i="15"/>
  <c r="BK432" i="3"/>
  <c r="BK363" i="3"/>
  <c r="J275" i="3"/>
  <c r="BK674" i="3"/>
  <c r="BK516" i="3"/>
  <c r="J351" i="3"/>
  <c r="J191" i="3"/>
  <c r="J818" i="3"/>
  <c r="J558" i="3"/>
  <c r="J341" i="3"/>
  <c r="BK191" i="3"/>
  <c r="J730" i="3"/>
  <c r="J535" i="3"/>
  <c r="J367" i="3"/>
  <c r="BK181" i="3"/>
  <c r="J710" i="3"/>
  <c r="BK500" i="3"/>
  <c r="J299" i="3"/>
  <c r="BK788" i="3"/>
  <c r="J540" i="3"/>
  <c r="BK440" i="3"/>
  <c r="J201" i="3"/>
  <c r="J495" i="3"/>
  <c r="J338" i="3"/>
  <c r="BK955" i="3"/>
  <c r="BK875" i="3"/>
  <c r="J721" i="3"/>
  <c r="J400" i="3"/>
  <c r="BK269" i="3"/>
  <c r="BK273" i="4"/>
  <c r="J204" i="4"/>
  <c r="BK157" i="4"/>
  <c r="BK271" i="4"/>
  <c r="J225" i="4"/>
  <c r="J133" i="4"/>
  <c r="BK183" i="4"/>
  <c r="J256" i="4"/>
  <c r="BK259" i="4"/>
  <c r="BK171" i="4"/>
  <c r="J279" i="4"/>
  <c r="J154" i="4"/>
  <c r="BK201" i="4"/>
  <c r="J151" i="4"/>
  <c r="BK172" i="5"/>
  <c r="J139" i="5"/>
  <c r="BK182" i="5"/>
  <c r="BK185" i="5"/>
  <c r="BK153" i="5"/>
  <c r="J144" i="5"/>
  <c r="BK179" i="5"/>
  <c r="BK156" i="5"/>
  <c r="BK158" i="6"/>
  <c r="BK152" i="6"/>
  <c r="J157" i="6"/>
  <c r="BK167" i="6"/>
  <c r="J167" i="6"/>
  <c r="J138" i="6"/>
  <c r="BK160" i="7"/>
  <c r="J160" i="7"/>
  <c r="BK154" i="7"/>
  <c r="BK156" i="7"/>
  <c r="J169" i="7"/>
  <c r="BK153" i="7"/>
  <c r="BK142" i="7"/>
  <c r="BK165" i="7"/>
  <c r="J153" i="8"/>
  <c r="BK135" i="8"/>
  <c r="J135" i="8"/>
  <c r="J126" i="9"/>
  <c r="J124" i="9"/>
  <c r="BK147" i="10"/>
  <c r="J161" i="10"/>
  <c r="J138" i="10"/>
  <c r="BK168" i="10"/>
  <c r="J147" i="10"/>
  <c r="BK123" i="10"/>
  <c r="J127" i="10"/>
  <c r="BK126" i="11"/>
  <c r="J142" i="11"/>
  <c r="BK160" i="11"/>
  <c r="J131" i="11"/>
  <c r="J128" i="11"/>
  <c r="BK145" i="11"/>
  <c r="J130" i="11"/>
  <c r="BK133" i="11"/>
  <c r="BK164" i="12"/>
  <c r="BK138" i="12"/>
  <c r="J166" i="12"/>
  <c r="BK139" i="12"/>
  <c r="J161" i="12"/>
  <c r="J126" i="12"/>
  <c r="BK146" i="12"/>
  <c r="J125" i="12"/>
  <c r="J177" i="12"/>
  <c r="BK157" i="12"/>
  <c r="F35" i="13"/>
  <c r="BB107" i="1"/>
  <c r="BK156" i="14"/>
  <c r="BK166" i="14"/>
  <c r="J130" i="14"/>
  <c r="J167" i="14"/>
  <c r="BK134" i="14"/>
  <c r="J163" i="14"/>
  <c r="J155" i="15"/>
  <c r="BK155" i="15"/>
  <c r="J125" i="15"/>
  <c r="J134" i="15"/>
  <c r="J119" i="15"/>
  <c r="J391" i="2"/>
  <c r="BK366" i="2"/>
  <c r="BK329" i="2"/>
  <c r="J303" i="2"/>
  <c r="J271" i="2"/>
  <c r="BK246" i="2"/>
  <c r="BK234" i="2"/>
  <c r="BK211" i="2"/>
  <c r="J195" i="2"/>
  <c r="J191" i="2"/>
  <c r="J189" i="2"/>
  <c r="J182" i="2"/>
  <c r="J166" i="2"/>
  <c r="J154" i="2"/>
  <c r="J142" i="2"/>
  <c r="AS99" i="1"/>
  <c r="J674" i="3"/>
  <c r="BK626" i="3"/>
  <c r="BK540" i="3"/>
  <c r="BK489" i="3"/>
  <c r="J404" i="3"/>
  <c r="BK331" i="3"/>
  <c r="J859" i="3"/>
  <c r="J573" i="3"/>
  <c r="BK396" i="3"/>
  <c r="J269" i="3"/>
  <c r="J174" i="3"/>
  <c r="BK755" i="3"/>
  <c r="BK503" i="3"/>
  <c r="J383" i="3"/>
  <c r="BK159" i="3"/>
  <c r="BK689" i="3"/>
  <c r="BK525" i="3"/>
  <c r="BK201" i="3"/>
  <c r="J755" i="3"/>
  <c r="J516" i="3"/>
  <c r="J331" i="3"/>
  <c r="BK818" i="3"/>
  <c r="J470" i="3"/>
  <c r="J232" i="3"/>
  <c r="BK428" i="3"/>
  <c r="J159" i="3"/>
  <c r="J937" i="3"/>
  <c r="J770" i="3"/>
  <c r="J500" i="3"/>
  <c r="J349" i="3"/>
  <c r="J181" i="3"/>
  <c r="BK262" i="4"/>
  <c r="J180" i="4"/>
  <c r="BK296" i="4"/>
  <c r="J253" i="4"/>
  <c r="J183" i="4"/>
  <c r="J273" i="4"/>
  <c r="BK195" i="4"/>
  <c r="J125" i="4"/>
  <c r="J293" i="4"/>
  <c r="J237" i="4"/>
  <c r="BK165" i="4"/>
  <c r="J291" i="4"/>
  <c r="J136" i="4"/>
  <c r="BK228" i="4"/>
  <c r="J171" i="4"/>
  <c r="BK176" i="5"/>
  <c r="J141" i="5"/>
  <c r="BK175" i="5"/>
  <c r="J170" i="5"/>
  <c r="J161" i="5"/>
  <c r="J124" i="5"/>
  <c r="J190" i="5"/>
  <c r="BK159" i="5"/>
  <c r="BK142" i="6"/>
  <c r="BK162" i="6"/>
  <c r="BK140" i="6"/>
  <c r="BK149" i="6"/>
  <c r="J146" i="6"/>
  <c r="J145" i="6"/>
  <c r="J141" i="6"/>
  <c r="BK138" i="7"/>
  <c r="BK146" i="7"/>
  <c r="J153" i="7"/>
  <c r="BK171" i="7"/>
  <c r="BK136" i="7"/>
  <c r="BK155" i="7"/>
  <c r="J146" i="7"/>
  <c r="J162" i="7"/>
  <c r="BK140" i="8"/>
  <c r="J140" i="8"/>
  <c r="J144" i="8"/>
  <c r="J147" i="8"/>
  <c r="J123" i="9"/>
  <c r="BK177" i="10"/>
  <c r="J128" i="10"/>
  <c r="J166" i="10"/>
  <c r="BK141" i="10"/>
  <c r="J179" i="10"/>
  <c r="J151" i="10"/>
  <c r="BK137" i="10"/>
  <c r="J152" i="11"/>
  <c r="BK158" i="11"/>
  <c r="BK130" i="11"/>
  <c r="BK135" i="11"/>
  <c r="BK136" i="11"/>
  <c r="J148" i="11"/>
  <c r="J151" i="11"/>
  <c r="J144" i="11"/>
  <c r="BK143" i="11"/>
  <c r="J180" i="12"/>
  <c r="J162" i="12"/>
  <c r="J139" i="12"/>
  <c r="J168" i="12"/>
  <c r="J148" i="12"/>
  <c r="J164" i="12"/>
  <c r="J138" i="12"/>
  <c r="BK159" i="12"/>
  <c r="J144" i="12"/>
  <c r="BK175" i="12"/>
  <c r="J158" i="12"/>
  <c r="BK143" i="12"/>
  <c r="BK169" i="14"/>
  <c r="BK154" i="14"/>
  <c r="BK167" i="14"/>
  <c r="J142" i="14"/>
  <c r="BK163" i="14"/>
  <c r="J166" i="14"/>
  <c r="J164" i="14"/>
  <c r="J171" i="14"/>
  <c r="BK168" i="14"/>
  <c r="BK126" i="14"/>
  <c r="BK125" i="15"/>
  <c r="BK143" i="15"/>
  <c r="BK140" i="15"/>
  <c r="J595" i="3"/>
  <c r="J498" i="3"/>
  <c r="J388" i="3"/>
  <c r="BK346" i="3"/>
  <c r="J891" i="3"/>
  <c r="J532" i="3"/>
  <c r="J363" i="3"/>
  <c r="BK227" i="3"/>
  <c r="J148" i="3"/>
  <c r="BK721" i="3"/>
  <c r="J396" i="3"/>
  <c r="BK265" i="3"/>
  <c r="BK770" i="3"/>
  <c r="J635" i="3"/>
  <c r="J529" i="3"/>
  <c r="BK349" i="3"/>
  <c r="J875" i="3"/>
  <c r="J626" i="3"/>
  <c r="BK371" i="3"/>
  <c r="BK859" i="3"/>
  <c r="BK541" i="3"/>
  <c r="J421" i="3"/>
  <c r="J152" i="3"/>
  <c r="J489" i="3"/>
  <c r="BK351" i="3"/>
  <c r="J955" i="3"/>
  <c r="J832" i="3"/>
  <c r="J657" i="3"/>
  <c r="J463" i="3"/>
  <c r="BK338" i="3"/>
  <c r="BK152" i="3"/>
  <c r="BK240" i="4"/>
  <c r="BK177" i="4"/>
  <c r="BK276" i="4"/>
  <c r="BK246" i="4"/>
  <c r="J189" i="4"/>
  <c r="BK279" i="4"/>
  <c r="BK151" i="4"/>
  <c r="J262" i="4"/>
  <c r="BK189" i="4"/>
  <c r="J228" i="4"/>
  <c r="J168" i="4"/>
  <c r="J287" i="4"/>
  <c r="BK234" i="4"/>
  <c r="BK174" i="4"/>
  <c r="BK188" i="5"/>
  <c r="J159" i="5"/>
  <c r="J156" i="5"/>
  <c r="BK124" i="5"/>
  <c r="J167" i="5"/>
  <c r="BK150" i="5"/>
  <c r="J171" i="5"/>
  <c r="BK167" i="5"/>
  <c r="BK136" i="5"/>
  <c r="BK154" i="6"/>
  <c r="BK146" i="6"/>
  <c r="BK169" i="6"/>
  <c r="BK164" i="6"/>
  <c r="BK138" i="6"/>
  <c r="BK155" i="6"/>
  <c r="BK164" i="7"/>
  <c r="J165" i="7"/>
  <c r="BK139" i="7"/>
  <c r="J136" i="7"/>
  <c r="J144" i="7"/>
  <c r="BK157" i="7"/>
  <c r="BK167" i="7"/>
  <c r="J133" i="7"/>
  <c r="BK159" i="7"/>
  <c r="J137" i="8"/>
  <c r="BK147" i="8"/>
  <c r="BK142" i="8"/>
  <c r="BK176" i="10"/>
  <c r="J150" i="10"/>
  <c r="BK128" i="10"/>
  <c r="J163" i="10"/>
  <c r="J144" i="10"/>
  <c r="BK182" i="10"/>
  <c r="J158" i="11"/>
  <c r="BK125" i="11"/>
  <c r="BK152" i="11"/>
  <c r="J155" i="11"/>
  <c r="BK142" i="11"/>
  <c r="BK151" i="11"/>
  <c r="BK139" i="11"/>
  <c r="J132" i="11"/>
  <c r="J136" i="11"/>
  <c r="BK168" i="12"/>
  <c r="BK144" i="12"/>
  <c r="BK170" i="12"/>
  <c r="J159" i="12"/>
  <c r="BK136" i="12"/>
  <c r="BK148" i="12"/>
  <c r="BK177" i="12"/>
  <c r="J150" i="12"/>
  <c r="BK130" i="12"/>
  <c r="BK134" i="12"/>
  <c r="J156" i="12"/>
  <c r="BK127" i="12"/>
  <c r="J34" i="13"/>
  <c r="AW107" i="1"/>
  <c r="J170" i="14"/>
  <c r="BK140" i="14"/>
  <c r="BK157" i="14"/>
  <c r="BK165" i="14"/>
  <c r="J160" i="14"/>
  <c r="BK161" i="14"/>
  <c r="J154" i="14"/>
  <c r="J131" i="15"/>
  <c r="BK152" i="15"/>
  <c r="J146" i="15"/>
  <c r="BK384" i="2"/>
  <c r="BK378" i="2"/>
  <c r="BK334" i="2"/>
  <c r="BK321" i="2"/>
  <c r="BK278" i="2"/>
  <c r="J261" i="2"/>
  <c r="J242" i="2"/>
  <c r="J224" i="2"/>
  <c r="BK198" i="2"/>
  <c r="BK192" i="2"/>
  <c r="BK190" i="2"/>
  <c r="BK185" i="2"/>
  <c r="BK179" i="2"/>
  <c r="J158" i="2"/>
  <c r="J148" i="2"/>
  <c r="J132" i="2"/>
  <c r="J788" i="3"/>
  <c r="J726" i="3"/>
  <c r="J704" i="3"/>
  <c r="BK635" i="3"/>
  <c r="BK584" i="3"/>
  <c r="BK532" i="3"/>
  <c r="BK486" i="3"/>
  <c r="BK379" i="3"/>
  <c r="BK355" i="3"/>
  <c r="BK232" i="3"/>
  <c r="J638" i="3"/>
  <c r="J440" i="3"/>
  <c r="BK322" i="3"/>
  <c r="BK211" i="3"/>
  <c r="BK832" i="3"/>
  <c r="BK595" i="3"/>
  <c r="BK392" i="3"/>
  <c r="BK148" i="3"/>
  <c r="BK611" i="3"/>
  <c r="BK495" i="3"/>
  <c r="J328" i="3"/>
  <c r="BK891" i="3"/>
  <c r="J653" i="3"/>
  <c r="BK383" i="3"/>
  <c r="BK237" i="3"/>
  <c r="BK558" i="3"/>
  <c r="J334" i="3"/>
  <c r="BK726" i="3"/>
  <c r="BK404" i="3"/>
  <c r="BK968" i="3"/>
  <c r="BK893" i="3"/>
  <c r="BK745" i="3"/>
  <c r="J525" i="3"/>
  <c r="J379" i="3"/>
  <c r="J252" i="3"/>
  <c r="BK293" i="4"/>
  <c r="J222" i="4"/>
  <c r="J160" i="4"/>
  <c r="J265" i="4"/>
  <c r="J209" i="4"/>
  <c r="J157" i="4"/>
  <c r="BK219" i="4"/>
  <c r="BK145" i="4"/>
  <c r="J231" i="4"/>
  <c r="BK291" i="4"/>
  <c r="J213" i="4"/>
  <c r="J163" i="4"/>
  <c r="BK160" i="4"/>
  <c r="J195" i="4"/>
  <c r="J139" i="4"/>
  <c r="J174" i="5"/>
  <c r="BK168" i="5"/>
  <c r="BK139" i="5"/>
  <c r="J175" i="5"/>
  <c r="BK169" i="5"/>
  <c r="BK174" i="5"/>
  <c r="BK173" i="5"/>
  <c r="J147" i="5"/>
  <c r="J164" i="6"/>
  <c r="BK156" i="6"/>
  <c r="J163" i="6"/>
  <c r="J154" i="6"/>
  <c r="J153" i="6"/>
  <c r="J152" i="6"/>
  <c r="J151" i="6"/>
  <c r="J157" i="7"/>
  <c r="J167" i="7"/>
  <c r="BK158" i="7"/>
  <c r="BK163" i="7"/>
  <c r="J140" i="7"/>
  <c r="BK143" i="7"/>
  <c r="J138" i="7"/>
  <c r="BK144" i="7"/>
  <c r="BK144" i="8"/>
  <c r="J151" i="8"/>
  <c r="BK149" i="8"/>
  <c r="BK124" i="9"/>
  <c r="BK123" i="9"/>
  <c r="BK142" i="10"/>
  <c r="BK173" i="10"/>
  <c r="J155" i="10"/>
  <c r="BK124" i="10"/>
  <c r="BK156" i="10"/>
  <c r="J141" i="10"/>
  <c r="BK181" i="10"/>
  <c r="BK137" i="11"/>
  <c r="BK129" i="11"/>
  <c r="J156" i="11"/>
  <c r="J149" i="11"/>
  <c r="J124" i="11"/>
  <c r="J170" i="12"/>
  <c r="BK161" i="12"/>
  <c r="J142" i="12"/>
  <c r="J129" i="12"/>
  <c r="J152" i="12"/>
  <c r="BK173" i="12"/>
  <c r="BK145" i="12"/>
  <c r="J175" i="12"/>
  <c r="BK147" i="12"/>
  <c r="BK126" i="12"/>
  <c r="J173" i="12"/>
  <c r="J151" i="12"/>
  <c r="BK125" i="12"/>
  <c r="J157" i="14"/>
  <c r="J152" i="14"/>
  <c r="BK162" i="14"/>
  <c r="J124" i="14"/>
  <c r="BK155" i="14"/>
  <c r="J145" i="14"/>
  <c r="BK124" i="14"/>
  <c r="BK132" i="14"/>
  <c r="BK128" i="14"/>
  <c r="BK122" i="15"/>
  <c r="J140" i="15"/>
  <c r="J122" i="15"/>
  <c r="J137" i="15"/>
  <c r="BK391" i="2"/>
  <c r="J378" i="2"/>
  <c r="J334" i="2"/>
  <c r="J321" i="2"/>
  <c r="J278" i="2"/>
  <c r="BK261" i="2"/>
  <c r="BK242" i="2"/>
  <c r="BK224" i="2"/>
  <c r="J198" i="2"/>
  <c r="J192" i="2"/>
  <c r="J190" i="2"/>
  <c r="J185" i="2"/>
  <c r="J179" i="2"/>
  <c r="BK158" i="2"/>
  <c r="BK148" i="2"/>
  <c r="BK132" i="2"/>
  <c r="J852" i="3"/>
  <c r="J432" i="3"/>
  <c r="BK299" i="3"/>
  <c r="J164" i="3"/>
  <c r="BK657" i="3"/>
  <c r="BK498" i="3"/>
  <c r="J355" i="3"/>
  <c r="J222" i="3"/>
  <c r="BK653" i="3"/>
  <c r="J492" i="3"/>
  <c r="J247" i="3"/>
  <c r="BK772" i="3"/>
  <c r="BK529" i="3"/>
  <c r="BK388" i="3"/>
  <c r="J265" i="3"/>
  <c r="BK704" i="3"/>
  <c r="BK492" i="3"/>
  <c r="J375" i="3"/>
  <c r="J893" i="3"/>
  <c r="BK400" i="3"/>
  <c r="J968" i="3"/>
  <c r="BK915" i="3"/>
  <c r="BK730" i="3"/>
  <c r="BK513" i="3"/>
  <c r="J392" i="3"/>
  <c r="J211" i="3"/>
  <c r="J250" i="4"/>
  <c r="BK198" i="4"/>
  <c r="BK136" i="4"/>
  <c r="BK250" i="4"/>
  <c r="BK204" i="4"/>
  <c r="BK128" i="4"/>
  <c r="BK216" i="4"/>
  <c r="BK142" i="4"/>
  <c r="J246" i="4"/>
  <c r="BK256" i="4"/>
  <c r="BK186" i="4"/>
  <c r="J145" i="4"/>
  <c r="J268" i="4"/>
  <c r="BK231" i="4"/>
  <c r="BK192" i="4"/>
  <c r="J130" i="4"/>
  <c r="J164" i="5"/>
  <c r="J185" i="5"/>
  <c r="BK190" i="5"/>
  <c r="J179" i="5"/>
  <c r="J130" i="5"/>
  <c r="BK171" i="5"/>
  <c r="BK127" i="5"/>
  <c r="J156" i="6"/>
  <c r="J136" i="6"/>
  <c r="J155" i="6"/>
  <c r="J142" i="6"/>
  <c r="BK151" i="6"/>
  <c r="J144" i="6"/>
  <c r="J155" i="7"/>
  <c r="J143" i="7"/>
  <c r="BK149" i="7"/>
  <c r="BK151" i="7"/>
  <c r="J159" i="7"/>
  <c r="BK131" i="7"/>
  <c r="J131" i="7"/>
  <c r="J142" i="7"/>
  <c r="J142" i="8"/>
  <c r="BK154" i="8"/>
  <c r="J154" i="8"/>
  <c r="BK128" i="9"/>
  <c r="J178" i="10"/>
  <c r="J136" i="10"/>
  <c r="J167" i="10"/>
  <c r="J152" i="10"/>
  <c r="J177" i="10"/>
  <c r="BK158" i="10"/>
  <c r="J139" i="10"/>
  <c r="J145" i="10"/>
  <c r="J145" i="11"/>
  <c r="J160" i="11"/>
  <c r="J133" i="11"/>
  <c r="J129" i="11"/>
  <c r="BK132" i="11"/>
  <c r="BK147" i="11"/>
  <c r="BK155" i="11"/>
  <c r="BK148" i="11"/>
  <c r="J147" i="11"/>
  <c r="BK171" i="12"/>
  <c r="BK155" i="12"/>
  <c r="BK135" i="12"/>
  <c r="BK167" i="12"/>
  <c r="J147" i="12"/>
  <c r="BK162" i="12"/>
  <c r="J137" i="12"/>
  <c r="J155" i="12"/>
  <c r="J131" i="12"/>
  <c r="J133" i="12"/>
  <c r="J146" i="12"/>
  <c r="BK119" i="13"/>
  <c r="J155" i="14"/>
  <c r="J148" i="14"/>
  <c r="BK152" i="14"/>
  <c r="BK171" i="14"/>
  <c r="BK138" i="14"/>
  <c r="J140" i="14"/>
  <c r="J128" i="14"/>
  <c r="BK153" i="14"/>
  <c r="BK142" i="14"/>
  <c r="BK131" i="15"/>
  <c r="BK149" i="15"/>
  <c r="J34" i="2" l="1"/>
  <c r="P197" i="2"/>
  <c r="BK377" i="2"/>
  <c r="J377" i="2"/>
  <c r="J107" i="2" s="1"/>
  <c r="T158" i="3"/>
  <c r="R180" i="3"/>
  <c r="R387" i="3"/>
  <c r="T508" i="3"/>
  <c r="P658" i="3"/>
  <c r="BK892" i="3"/>
  <c r="J892" i="3" s="1"/>
  <c r="J116" i="3" s="1"/>
  <c r="T124" i="4"/>
  <c r="BK208" i="4"/>
  <c r="J208" i="4"/>
  <c r="J100" i="4" s="1"/>
  <c r="BK292" i="4"/>
  <c r="J292" i="4" s="1"/>
  <c r="J102" i="4" s="1"/>
  <c r="P160" i="5"/>
  <c r="P133" i="6"/>
  <c r="R139" i="6"/>
  <c r="P150" i="6"/>
  <c r="P130" i="7"/>
  <c r="R145" i="7"/>
  <c r="BK161" i="7"/>
  <c r="J161" i="7"/>
  <c r="J105" i="7" s="1"/>
  <c r="R168" i="7"/>
  <c r="P134" i="8"/>
  <c r="T152" i="8"/>
  <c r="T122" i="10"/>
  <c r="P169" i="10"/>
  <c r="BK134" i="11"/>
  <c r="J134" i="11" s="1"/>
  <c r="J98" i="11" s="1"/>
  <c r="P146" i="11"/>
  <c r="R154" i="11"/>
  <c r="R128" i="12"/>
  <c r="R153" i="12"/>
  <c r="T172" i="12"/>
  <c r="R197" i="2"/>
  <c r="R377" i="2"/>
  <c r="T138" i="3"/>
  <c r="P180" i="3"/>
  <c r="T387" i="3"/>
  <c r="R508" i="3"/>
  <c r="R658" i="3"/>
  <c r="P892" i="3"/>
  <c r="P124" i="4"/>
  <c r="R208" i="4"/>
  <c r="R140" i="5"/>
  <c r="BK189" i="5"/>
  <c r="J189" i="5" s="1"/>
  <c r="J101" i="5" s="1"/>
  <c r="BK133" i="6"/>
  <c r="J133" i="6" s="1"/>
  <c r="J100" i="6" s="1"/>
  <c r="T143" i="6"/>
  <c r="P161" i="6"/>
  <c r="P137" i="7"/>
  <c r="T152" i="7"/>
  <c r="T168" i="7"/>
  <c r="BK122" i="10"/>
  <c r="J122" i="10" s="1"/>
  <c r="J98" i="10" s="1"/>
  <c r="BK169" i="10"/>
  <c r="J169" i="10"/>
  <c r="J100" i="10"/>
  <c r="R134" i="11"/>
  <c r="R146" i="11"/>
  <c r="T150" i="11"/>
  <c r="BK128" i="12"/>
  <c r="J128" i="12"/>
  <c r="J98" i="12" s="1"/>
  <c r="BK153" i="12"/>
  <c r="J153" i="12"/>
  <c r="J100" i="12" s="1"/>
  <c r="P172" i="12"/>
  <c r="P123" i="14"/>
  <c r="P159" i="14"/>
  <c r="R153" i="2"/>
  <c r="P188" i="2"/>
  <c r="T320" i="2"/>
  <c r="R158" i="3"/>
  <c r="BK180" i="3"/>
  <c r="J180" i="3"/>
  <c r="J101" i="3" s="1"/>
  <c r="BK298" i="3"/>
  <c r="J298" i="3"/>
  <c r="J105" i="3"/>
  <c r="P340" i="3"/>
  <c r="R350" i="3"/>
  <c r="R499" i="3"/>
  <c r="P542" i="3"/>
  <c r="P771" i="3"/>
  <c r="R164" i="4"/>
  <c r="R272" i="4"/>
  <c r="BK160" i="5"/>
  <c r="J160" i="5"/>
  <c r="J100" i="5"/>
  <c r="R143" i="6"/>
  <c r="BK161" i="6"/>
  <c r="J161" i="6" s="1"/>
  <c r="J107" i="6" s="1"/>
  <c r="T130" i="7"/>
  <c r="BK152" i="7"/>
  <c r="J152" i="7" s="1"/>
  <c r="J104" i="7" s="1"/>
  <c r="T161" i="7"/>
  <c r="R134" i="8"/>
  <c r="P122" i="9"/>
  <c r="P121" i="9" s="1"/>
  <c r="AU103" i="1" s="1"/>
  <c r="BK154" i="10"/>
  <c r="J154" i="10" s="1"/>
  <c r="J99" i="10" s="1"/>
  <c r="R123" i="11"/>
  <c r="T138" i="11"/>
  <c r="R150" i="11"/>
  <c r="P124" i="12"/>
  <c r="R140" i="12"/>
  <c r="P163" i="12"/>
  <c r="T159" i="14"/>
  <c r="T131" i="2"/>
  <c r="BK197" i="2"/>
  <c r="T377" i="2"/>
  <c r="P138" i="3"/>
  <c r="T221" i="3"/>
  <c r="BK387" i="3"/>
  <c r="J387" i="3"/>
  <c r="J110" i="3" s="1"/>
  <c r="T499" i="3"/>
  <c r="R542" i="3"/>
  <c r="BK771" i="3"/>
  <c r="J771" i="3" s="1"/>
  <c r="J115" i="3" s="1"/>
  <c r="T164" i="4"/>
  <c r="T272" i="4"/>
  <c r="P123" i="5"/>
  <c r="P140" i="5"/>
  <c r="P189" i="5"/>
  <c r="R133" i="6"/>
  <c r="P139" i="6"/>
  <c r="R150" i="6"/>
  <c r="R137" i="7"/>
  <c r="P152" i="7"/>
  <c r="BK168" i="7"/>
  <c r="J168" i="7"/>
  <c r="J106" i="7" s="1"/>
  <c r="P152" i="8"/>
  <c r="T154" i="10"/>
  <c r="P134" i="11"/>
  <c r="T146" i="11"/>
  <c r="T154" i="11"/>
  <c r="R124" i="12"/>
  <c r="P140" i="12"/>
  <c r="R163" i="12"/>
  <c r="T123" i="14"/>
  <c r="R159" i="14"/>
  <c r="BK118" i="15"/>
  <c r="J118" i="15"/>
  <c r="J97" i="15"/>
  <c r="P153" i="2"/>
  <c r="T188" i="2"/>
  <c r="P320" i="2"/>
  <c r="P158" i="3"/>
  <c r="P221" i="3"/>
  <c r="P387" i="3"/>
  <c r="P508" i="3"/>
  <c r="BK658" i="3"/>
  <c r="J658" i="3" s="1"/>
  <c r="J114" i="3" s="1"/>
  <c r="T892" i="3"/>
  <c r="P164" i="4"/>
  <c r="P272" i="4"/>
  <c r="R160" i="5"/>
  <c r="BK139" i="6"/>
  <c r="J139" i="6"/>
  <c r="J102" i="6" s="1"/>
  <c r="BK150" i="6"/>
  <c r="J150" i="6" s="1"/>
  <c r="J105" i="6" s="1"/>
  <c r="P154" i="10"/>
  <c r="BK123" i="11"/>
  <c r="J123" i="11"/>
  <c r="J97" i="11"/>
  <c r="BK138" i="11"/>
  <c r="J138" i="11"/>
  <c r="J99" i="11" s="1"/>
  <c r="BK150" i="11"/>
  <c r="J150" i="11" s="1"/>
  <c r="J101" i="11" s="1"/>
  <c r="BK124" i="12"/>
  <c r="J124" i="12"/>
  <c r="J97" i="12" s="1"/>
  <c r="BK140" i="12"/>
  <c r="J140" i="12" s="1"/>
  <c r="J99" i="12" s="1"/>
  <c r="BK163" i="12"/>
  <c r="J163" i="12" s="1"/>
  <c r="J101" i="12" s="1"/>
  <c r="BK159" i="14"/>
  <c r="J159" i="14" s="1"/>
  <c r="J102" i="14" s="1"/>
  <c r="P131" i="2"/>
  <c r="P129" i="2"/>
  <c r="T197" i="2"/>
  <c r="T196" i="2" s="1"/>
  <c r="P377" i="2"/>
  <c r="BK138" i="3"/>
  <c r="BK221" i="3"/>
  <c r="J221" i="3"/>
  <c r="J102" i="3"/>
  <c r="R298" i="3"/>
  <c r="R340" i="3"/>
  <c r="BK350" i="3"/>
  <c r="J350" i="3"/>
  <c r="J109" i="3"/>
  <c r="BK499" i="3"/>
  <c r="J499" i="3"/>
  <c r="J111" i="3"/>
  <c r="T542" i="3"/>
  <c r="R771" i="3"/>
  <c r="BK124" i="4"/>
  <c r="J124" i="4"/>
  <c r="J98" i="4"/>
  <c r="BK164" i="4"/>
  <c r="J164" i="4"/>
  <c r="J99" i="4"/>
  <c r="BK272" i="4"/>
  <c r="J272" i="4" s="1"/>
  <c r="J101" i="4" s="1"/>
  <c r="T292" i="4"/>
  <c r="T123" i="5"/>
  <c r="T160" i="5"/>
  <c r="T133" i="6"/>
  <c r="BK143" i="6"/>
  <c r="J143" i="6"/>
  <c r="J103" i="6" s="1"/>
  <c r="T161" i="6"/>
  <c r="BK130" i="7"/>
  <c r="T137" i="7"/>
  <c r="R152" i="7"/>
  <c r="P168" i="7"/>
  <c r="T134" i="8"/>
  <c r="T132" i="8"/>
  <c r="T131" i="8" s="1"/>
  <c r="BK152" i="8"/>
  <c r="J152" i="8"/>
  <c r="J109" i="8"/>
  <c r="T122" i="9"/>
  <c r="T121" i="9"/>
  <c r="R154" i="10"/>
  <c r="P123" i="11"/>
  <c r="P138" i="11"/>
  <c r="P150" i="11"/>
  <c r="T124" i="12"/>
  <c r="T140" i="12"/>
  <c r="T163" i="12"/>
  <c r="BK123" i="14"/>
  <c r="P151" i="14"/>
  <c r="P118" i="15"/>
  <c r="P117" i="15" s="1"/>
  <c r="AU109" i="1" s="1"/>
  <c r="BK131" i="2"/>
  <c r="J131" i="2"/>
  <c r="J99" i="2" s="1"/>
  <c r="T153" i="2"/>
  <c r="R188" i="2"/>
  <c r="R320" i="2"/>
  <c r="R138" i="3"/>
  <c r="R221" i="3"/>
  <c r="T298" i="3"/>
  <c r="T340" i="3"/>
  <c r="T350" i="3"/>
  <c r="BK508" i="3"/>
  <c r="J508" i="3"/>
  <c r="J112" i="3"/>
  <c r="T658" i="3"/>
  <c r="R892" i="3"/>
  <c r="R124" i="4"/>
  <c r="R123" i="4"/>
  <c r="P208" i="4"/>
  <c r="P292" i="4"/>
  <c r="BK123" i="5"/>
  <c r="J123" i="5"/>
  <c r="J98" i="5" s="1"/>
  <c r="BK140" i="5"/>
  <c r="J140" i="5"/>
  <c r="J99" i="5"/>
  <c r="R189" i="5"/>
  <c r="T139" i="6"/>
  <c r="T150" i="6"/>
  <c r="BK137" i="7"/>
  <c r="J137" i="7" s="1"/>
  <c r="J102" i="7" s="1"/>
  <c r="P145" i="7"/>
  <c r="P161" i="7"/>
  <c r="R122" i="9"/>
  <c r="R121" i="9"/>
  <c r="R122" i="10"/>
  <c r="R121" i="10"/>
  <c r="R120" i="10" s="1"/>
  <c r="R169" i="10"/>
  <c r="T134" i="11"/>
  <c r="BK146" i="11"/>
  <c r="J146" i="11" s="1"/>
  <c r="J100" i="11" s="1"/>
  <c r="P154" i="11"/>
  <c r="P128" i="12"/>
  <c r="T153" i="12"/>
  <c r="R172" i="12"/>
  <c r="R151" i="14"/>
  <c r="R118" i="15"/>
  <c r="R117" i="15" s="1"/>
  <c r="R131" i="2"/>
  <c r="R129" i="2"/>
  <c r="BK153" i="2"/>
  <c r="J153" i="2" s="1"/>
  <c r="J100" i="2" s="1"/>
  <c r="BK188" i="2"/>
  <c r="J188" i="2"/>
  <c r="J101" i="2" s="1"/>
  <c r="BK320" i="2"/>
  <c r="J320" i="2"/>
  <c r="J105" i="2"/>
  <c r="BK158" i="3"/>
  <c r="J158" i="3"/>
  <c r="J99" i="3" s="1"/>
  <c r="T180" i="3"/>
  <c r="P298" i="3"/>
  <c r="BK340" i="3"/>
  <c r="J340" i="3"/>
  <c r="J108" i="3"/>
  <c r="P350" i="3"/>
  <c r="P499" i="3"/>
  <c r="BK542" i="3"/>
  <c r="J542" i="3"/>
  <c r="J113" i="3" s="1"/>
  <c r="T771" i="3"/>
  <c r="T208" i="4"/>
  <c r="R292" i="4"/>
  <c r="R123" i="5"/>
  <c r="R122" i="5"/>
  <c r="R121" i="5" s="1"/>
  <c r="T140" i="5"/>
  <c r="T189" i="5"/>
  <c r="P143" i="6"/>
  <c r="R161" i="6"/>
  <c r="R130" i="7"/>
  <c r="R129" i="7" s="1"/>
  <c r="R128" i="7" s="1"/>
  <c r="BK145" i="7"/>
  <c r="J145" i="7"/>
  <c r="J103" i="7" s="1"/>
  <c r="T145" i="7"/>
  <c r="R161" i="7"/>
  <c r="BK134" i="8"/>
  <c r="J134" i="8" s="1"/>
  <c r="J101" i="8" s="1"/>
  <c r="R152" i="8"/>
  <c r="BK122" i="9"/>
  <c r="J122" i="9" s="1"/>
  <c r="J99" i="9" s="1"/>
  <c r="P122" i="10"/>
  <c r="P121" i="10"/>
  <c r="P120" i="10" s="1"/>
  <c r="AU104" i="1" s="1"/>
  <c r="T169" i="10"/>
  <c r="T123" i="11"/>
  <c r="T122" i="11" s="1"/>
  <c r="R138" i="11"/>
  <c r="BK154" i="11"/>
  <c r="J154" i="11"/>
  <c r="J102" i="11" s="1"/>
  <c r="T128" i="12"/>
  <c r="P153" i="12"/>
  <c r="BK172" i="12"/>
  <c r="J172" i="12" s="1"/>
  <c r="J102" i="12" s="1"/>
  <c r="R123" i="14"/>
  <c r="R122" i="14"/>
  <c r="BK151" i="14"/>
  <c r="J151" i="14"/>
  <c r="J101" i="14" s="1"/>
  <c r="T151" i="14"/>
  <c r="T118" i="15"/>
  <c r="T117" i="15"/>
  <c r="BK135" i="7"/>
  <c r="J135" i="7"/>
  <c r="J101" i="7" s="1"/>
  <c r="BK146" i="8"/>
  <c r="J146" i="8" s="1"/>
  <c r="J106" i="8" s="1"/>
  <c r="BK333" i="2"/>
  <c r="J333" i="2"/>
  <c r="J106" i="2"/>
  <c r="BK274" i="3"/>
  <c r="J274" i="3" s="1"/>
  <c r="J104" i="3" s="1"/>
  <c r="BK143" i="8"/>
  <c r="J143" i="8"/>
  <c r="J104" i="8" s="1"/>
  <c r="BK150" i="8"/>
  <c r="J150" i="8"/>
  <c r="J108" i="8"/>
  <c r="BK147" i="14"/>
  <c r="J147" i="14" s="1"/>
  <c r="J99" i="14" s="1"/>
  <c r="BK337" i="3"/>
  <c r="J337" i="3" s="1"/>
  <c r="J106" i="3" s="1"/>
  <c r="BK148" i="6"/>
  <c r="J148" i="6"/>
  <c r="J104" i="6" s="1"/>
  <c r="BK141" i="8"/>
  <c r="J141" i="8" s="1"/>
  <c r="J103" i="8" s="1"/>
  <c r="BK148" i="8"/>
  <c r="J148" i="8" s="1"/>
  <c r="J107" i="8" s="1"/>
  <c r="BK159" i="6"/>
  <c r="J159" i="6" s="1"/>
  <c r="J106" i="6" s="1"/>
  <c r="BK390" i="2"/>
  <c r="J390" i="2"/>
  <c r="J108" i="2" s="1"/>
  <c r="BK144" i="14"/>
  <c r="J144" i="14"/>
  <c r="J98" i="14"/>
  <c r="BK179" i="12"/>
  <c r="J179" i="12"/>
  <c r="J103" i="12" s="1"/>
  <c r="BK149" i="14"/>
  <c r="J149" i="14" s="1"/>
  <c r="J100" i="14" s="1"/>
  <c r="BK277" i="2"/>
  <c r="J277" i="2"/>
  <c r="J104" i="2" s="1"/>
  <c r="BK137" i="6"/>
  <c r="BK132" i="6" s="1"/>
  <c r="BK131" i="6" s="1"/>
  <c r="J131" i="6" s="1"/>
  <c r="J98" i="6" s="1"/>
  <c r="BK118" i="13"/>
  <c r="J118" i="13" s="1"/>
  <c r="J97" i="13" s="1"/>
  <c r="BK166" i="6"/>
  <c r="J166" i="6" s="1"/>
  <c r="J108" i="6" s="1"/>
  <c r="BK168" i="6"/>
  <c r="J168" i="6"/>
  <c r="J109" i="6" s="1"/>
  <c r="BK139" i="8"/>
  <c r="J139" i="8"/>
  <c r="J102" i="8"/>
  <c r="BE137" i="15"/>
  <c r="J89" i="15"/>
  <c r="BE119" i="15"/>
  <c r="BE125" i="15"/>
  <c r="BE128" i="15"/>
  <c r="J123" i="14"/>
  <c r="J97" i="14"/>
  <c r="E85" i="15"/>
  <c r="BE152" i="15"/>
  <c r="BE146" i="15"/>
  <c r="BE149" i="15"/>
  <c r="BE155" i="15"/>
  <c r="F92" i="15"/>
  <c r="BE122" i="15"/>
  <c r="BE140" i="15"/>
  <c r="BE158" i="15"/>
  <c r="BE131" i="15"/>
  <c r="BE134" i="15"/>
  <c r="BE143" i="15"/>
  <c r="BE124" i="14"/>
  <c r="BE136" i="14"/>
  <c r="BE152" i="14"/>
  <c r="BE154" i="14"/>
  <c r="BE155" i="14"/>
  <c r="J89" i="14"/>
  <c r="F119" i="14"/>
  <c r="BE138" i="14"/>
  <c r="BE150" i="14"/>
  <c r="BE165" i="14"/>
  <c r="BE166" i="14"/>
  <c r="BE170" i="14"/>
  <c r="E85" i="14"/>
  <c r="BE128" i="14"/>
  <c r="BE134" i="14"/>
  <c r="BE142" i="14"/>
  <c r="BE148" i="14"/>
  <c r="BE171" i="14"/>
  <c r="BE130" i="14"/>
  <c r="BE140" i="14"/>
  <c r="BE145" i="14"/>
  <c r="BE157" i="14"/>
  <c r="BE162" i="14"/>
  <c r="BE163" i="14"/>
  <c r="BE156" i="14"/>
  <c r="BE158" i="14"/>
  <c r="BE160" i="14"/>
  <c r="BE153" i="14"/>
  <c r="BE161" i="14"/>
  <c r="BE168" i="14"/>
  <c r="BE169" i="14"/>
  <c r="BE132" i="14"/>
  <c r="BE164" i="14"/>
  <c r="BE126" i="14"/>
  <c r="BE167" i="14"/>
  <c r="F92" i="13"/>
  <c r="J111" i="13"/>
  <c r="E107" i="13"/>
  <c r="BK123" i="12"/>
  <c r="J123" i="12" s="1"/>
  <c r="J30" i="12" s="1"/>
  <c r="BE119" i="13"/>
  <c r="BE131" i="12"/>
  <c r="BE139" i="12"/>
  <c r="BE144" i="12"/>
  <c r="BE145" i="12"/>
  <c r="BE150" i="12"/>
  <c r="BE161" i="12"/>
  <c r="BE164" i="12"/>
  <c r="BE157" i="12"/>
  <c r="BE159" i="12"/>
  <c r="E85" i="12"/>
  <c r="BE126" i="12"/>
  <c r="BE136" i="12"/>
  <c r="BE180" i="12"/>
  <c r="F92" i="12"/>
  <c r="BE148" i="12"/>
  <c r="BE149" i="12"/>
  <c r="BE156" i="12"/>
  <c r="BE158" i="12"/>
  <c r="BE162" i="12"/>
  <c r="BE171" i="12"/>
  <c r="BE173" i="12"/>
  <c r="BE125" i="12"/>
  <c r="BE129" i="12"/>
  <c r="BE130" i="12"/>
  <c r="BE132" i="12"/>
  <c r="BE135" i="12"/>
  <c r="BE141" i="12"/>
  <c r="BE147" i="12"/>
  <c r="BE151" i="12"/>
  <c r="BE152" i="12"/>
  <c r="BE155" i="12"/>
  <c r="BE160" i="12"/>
  <c r="BE165" i="12"/>
  <c r="BE170" i="12"/>
  <c r="BE175" i="12"/>
  <c r="BE177" i="12"/>
  <c r="J89" i="12"/>
  <c r="BE127" i="12"/>
  <c r="BE133" i="12"/>
  <c r="BE137" i="12"/>
  <c r="BE138" i="12"/>
  <c r="BE142" i="12"/>
  <c r="BE146" i="12"/>
  <c r="BE168" i="12"/>
  <c r="BE169" i="12"/>
  <c r="BE134" i="12"/>
  <c r="BE143" i="12"/>
  <c r="BE154" i="12"/>
  <c r="BE166" i="12"/>
  <c r="BE167" i="12"/>
  <c r="F92" i="11"/>
  <c r="BE128" i="11"/>
  <c r="BE131" i="11"/>
  <c r="BE136" i="11"/>
  <c r="BE137" i="11"/>
  <c r="BE155" i="11"/>
  <c r="E85" i="11"/>
  <c r="BE129" i="11"/>
  <c r="BE132" i="11"/>
  <c r="BE133" i="11"/>
  <c r="BK121" i="10"/>
  <c r="J121" i="10" s="1"/>
  <c r="J97" i="10" s="1"/>
  <c r="J116" i="11"/>
  <c r="BE124" i="11"/>
  <c r="BE142" i="11"/>
  <c r="BE156" i="11"/>
  <c r="BE157" i="11"/>
  <c r="BE126" i="11"/>
  <c r="BE127" i="11"/>
  <c r="BE152" i="11"/>
  <c r="BE153" i="11"/>
  <c r="BE158" i="11"/>
  <c r="BE159" i="11"/>
  <c r="BE130" i="11"/>
  <c r="BE141" i="11"/>
  <c r="BE144" i="11"/>
  <c r="BE151" i="11"/>
  <c r="BE125" i="11"/>
  <c r="BE143" i="11"/>
  <c r="BE145" i="11"/>
  <c r="BE147" i="11"/>
  <c r="BE149" i="11"/>
  <c r="BE135" i="11"/>
  <c r="BE139" i="11"/>
  <c r="BE140" i="11"/>
  <c r="BE148" i="11"/>
  <c r="BE160" i="11"/>
  <c r="BE161" i="11"/>
  <c r="J89" i="10"/>
  <c r="E110" i="10"/>
  <c r="BE123" i="10"/>
  <c r="BE125" i="10"/>
  <c r="BE128" i="10"/>
  <c r="BE134" i="10"/>
  <c r="BE135" i="10"/>
  <c r="BE137" i="10"/>
  <c r="BE138" i="10"/>
  <c r="BE149" i="10"/>
  <c r="BE150" i="10"/>
  <c r="BE155" i="10"/>
  <c r="BE161" i="10"/>
  <c r="BE166" i="10"/>
  <c r="BE174" i="10"/>
  <c r="BE177" i="10"/>
  <c r="BE180" i="10"/>
  <c r="BE181" i="10"/>
  <c r="BE131" i="10"/>
  <c r="BE132" i="10"/>
  <c r="BE152" i="10"/>
  <c r="BE167" i="10"/>
  <c r="BE168" i="10"/>
  <c r="F117" i="10"/>
  <c r="BE139" i="10"/>
  <c r="BE147" i="10"/>
  <c r="BE148" i="10"/>
  <c r="BE159" i="10"/>
  <c r="BE164" i="10"/>
  <c r="BK121" i="9"/>
  <c r="J121" i="9"/>
  <c r="J98" i="9"/>
  <c r="BE136" i="10"/>
  <c r="BE144" i="10"/>
  <c r="BE145" i="10"/>
  <c r="BE146" i="10"/>
  <c r="BE151" i="10"/>
  <c r="BE156" i="10"/>
  <c r="BE175" i="10"/>
  <c r="BE178" i="10"/>
  <c r="BE179" i="10"/>
  <c r="BE124" i="10"/>
  <c r="BE133" i="10"/>
  <c r="BE153" i="10"/>
  <c r="BE162" i="10"/>
  <c r="BE126" i="10"/>
  <c r="BE127" i="10"/>
  <c r="BE142" i="10"/>
  <c r="BE143" i="10"/>
  <c r="BE160" i="10"/>
  <c r="BE163" i="10"/>
  <c r="BE165" i="10"/>
  <c r="BE170" i="10"/>
  <c r="BE171" i="10"/>
  <c r="BE172" i="10"/>
  <c r="BE129" i="10"/>
  <c r="BE130" i="10"/>
  <c r="BE140" i="10"/>
  <c r="BE141" i="10"/>
  <c r="BE157" i="10"/>
  <c r="BE158" i="10"/>
  <c r="BE173" i="10"/>
  <c r="BE176" i="10"/>
  <c r="BE182" i="10"/>
  <c r="BE128" i="9"/>
  <c r="E85" i="9"/>
  <c r="J115" i="9"/>
  <c r="BE127" i="9"/>
  <c r="BE123" i="9"/>
  <c r="F94" i="9"/>
  <c r="BE124" i="9"/>
  <c r="BE125" i="9"/>
  <c r="BE126" i="9"/>
  <c r="BB103" i="1"/>
  <c r="J130" i="7"/>
  <c r="J100" i="7"/>
  <c r="BE144" i="8"/>
  <c r="F128" i="8"/>
  <c r="BE147" i="8"/>
  <c r="BE149" i="8"/>
  <c r="BE153" i="8"/>
  <c r="J91" i="8"/>
  <c r="BE135" i="8"/>
  <c r="BE140" i="8"/>
  <c r="BE142" i="8"/>
  <c r="E85" i="8"/>
  <c r="BE137" i="8"/>
  <c r="BE138" i="8"/>
  <c r="BE154" i="8"/>
  <c r="BE136" i="8"/>
  <c r="BE151" i="8"/>
  <c r="E116" i="7"/>
  <c r="BE131" i="7"/>
  <c r="BE138" i="7"/>
  <c r="BE147" i="7"/>
  <c r="BE158" i="7"/>
  <c r="BE143" i="7"/>
  <c r="BE148" i="7"/>
  <c r="BE153" i="7"/>
  <c r="BE154" i="7"/>
  <c r="BE159" i="7"/>
  <c r="BE163" i="7"/>
  <c r="BE140" i="7"/>
  <c r="BE151" i="7"/>
  <c r="BE160" i="7"/>
  <c r="BE166" i="7"/>
  <c r="J91" i="7"/>
  <c r="BE133" i="7"/>
  <c r="BE136" i="7"/>
  <c r="BE142" i="7"/>
  <c r="BE144" i="7"/>
  <c r="BE150" i="7"/>
  <c r="BE164" i="7"/>
  <c r="BE165" i="7"/>
  <c r="BE169" i="7"/>
  <c r="BE170" i="7"/>
  <c r="F94" i="7"/>
  <c r="BE141" i="7"/>
  <c r="BE149" i="7"/>
  <c r="BE155" i="7"/>
  <c r="BE139" i="7"/>
  <c r="BE146" i="7"/>
  <c r="BE156" i="7"/>
  <c r="BE157" i="7"/>
  <c r="BE162" i="7"/>
  <c r="BE171" i="7"/>
  <c r="BE167" i="7"/>
  <c r="BE154" i="6"/>
  <c r="BE164" i="6"/>
  <c r="E119" i="6"/>
  <c r="F128" i="6"/>
  <c r="BE140" i="6"/>
  <c r="BE141" i="6"/>
  <c r="BE146" i="6"/>
  <c r="BE160" i="6"/>
  <c r="J91" i="6"/>
  <c r="BE138" i="6"/>
  <c r="BE152" i="6"/>
  <c r="BE162" i="6"/>
  <c r="BK122" i="5"/>
  <c r="J122" i="5" s="1"/>
  <c r="J97" i="5" s="1"/>
  <c r="BE142" i="6"/>
  <c r="BE147" i="6"/>
  <c r="BE149" i="6"/>
  <c r="BE155" i="6"/>
  <c r="BE158" i="6"/>
  <c r="BE165" i="6"/>
  <c r="BE167" i="6"/>
  <c r="BE169" i="6"/>
  <c r="BE134" i="6"/>
  <c r="BE136" i="6"/>
  <c r="BE145" i="6"/>
  <c r="BE153" i="6"/>
  <c r="BE144" i="6"/>
  <c r="BE151" i="6"/>
  <c r="BE156" i="6"/>
  <c r="BE157" i="6"/>
  <c r="BE163" i="6"/>
  <c r="BE144" i="5"/>
  <c r="BE153" i="5"/>
  <c r="BE172" i="5"/>
  <c r="BE193" i="5"/>
  <c r="BK123" i="4"/>
  <c r="BK122" i="4" s="1"/>
  <c r="J122" i="4" s="1"/>
  <c r="J30" i="4" s="1"/>
  <c r="BE179" i="5"/>
  <c r="BE190" i="5"/>
  <c r="J89" i="5"/>
  <c r="BE133" i="5"/>
  <c r="BE136" i="5"/>
  <c r="BE139" i="5"/>
  <c r="BE164" i="5"/>
  <c r="BE159" i="5"/>
  <c r="BE173" i="5"/>
  <c r="E85" i="5"/>
  <c r="BE167" i="5"/>
  <c r="BE168" i="5"/>
  <c r="BE170" i="5"/>
  <c r="F118" i="5"/>
  <c r="BE141" i="5"/>
  <c r="BE169" i="5"/>
  <c r="BE188" i="5"/>
  <c r="BE124" i="5"/>
  <c r="BE127" i="5"/>
  <c r="BE130" i="5"/>
  <c r="BE156" i="5"/>
  <c r="BE161" i="5"/>
  <c r="BE171" i="5"/>
  <c r="BE175" i="5"/>
  <c r="BE176" i="5"/>
  <c r="BE182" i="5"/>
  <c r="BE147" i="5"/>
  <c r="BE150" i="5"/>
  <c r="BE174" i="5"/>
  <c r="BE185" i="5"/>
  <c r="F119" i="4"/>
  <c r="BE129" i="4"/>
  <c r="BE136" i="4"/>
  <c r="BE168" i="4"/>
  <c r="BE177" i="4"/>
  <c r="BE222" i="4"/>
  <c r="BE130" i="4"/>
  <c r="BE151" i="4"/>
  <c r="BE262" i="4"/>
  <c r="BE268" i="4"/>
  <c r="BE271" i="4"/>
  <c r="BE283" i="4"/>
  <c r="BE296" i="4"/>
  <c r="J89" i="4"/>
  <c r="E112" i="4"/>
  <c r="BE139" i="4"/>
  <c r="BE142" i="4"/>
  <c r="BE183" i="4"/>
  <c r="BE207" i="4"/>
  <c r="BE225" i="4"/>
  <c r="BE240" i="4"/>
  <c r="BE253" i="4"/>
  <c r="BE265" i="4"/>
  <c r="BE287" i="4"/>
  <c r="BE195" i="4"/>
  <c r="BE198" i="4"/>
  <c r="BE273" i="4"/>
  <c r="BE276" i="4"/>
  <c r="BE279" i="4"/>
  <c r="J138" i="3"/>
  <c r="J98" i="3"/>
  <c r="BE128" i="4"/>
  <c r="BE148" i="4"/>
  <c r="BE157" i="4"/>
  <c r="BE171" i="4"/>
  <c r="BE192" i="4"/>
  <c r="BE204" i="4"/>
  <c r="BE213" i="4"/>
  <c r="BE243" i="4"/>
  <c r="BE246" i="4"/>
  <c r="BE250" i="4"/>
  <c r="BE291" i="4"/>
  <c r="BE160" i="4"/>
  <c r="BE163" i="4"/>
  <c r="BE174" i="4"/>
  <c r="BE180" i="4"/>
  <c r="BE201" i="4"/>
  <c r="BE234" i="4"/>
  <c r="BE237" i="4"/>
  <c r="BE293" i="4"/>
  <c r="BE125" i="4"/>
  <c r="BE133" i="4"/>
  <c r="BE145" i="4"/>
  <c r="BE154" i="4"/>
  <c r="BE165" i="4"/>
  <c r="BE186" i="4"/>
  <c r="BE189" i="4"/>
  <c r="BE209" i="4"/>
  <c r="BE216" i="4"/>
  <c r="BE219" i="4"/>
  <c r="BE228" i="4"/>
  <c r="BE231" i="4"/>
  <c r="BE256" i="4"/>
  <c r="BE259" i="4"/>
  <c r="E85" i="3"/>
  <c r="F92" i="3"/>
  <c r="BE334" i="3"/>
  <c r="BE359" i="3"/>
  <c r="BE383" i="3"/>
  <c r="BE421" i="3"/>
  <c r="BE495" i="3"/>
  <c r="BE532" i="3"/>
  <c r="BE535" i="3"/>
  <c r="BE540" i="3"/>
  <c r="BE584" i="3"/>
  <c r="BE630" i="3"/>
  <c r="BE635" i="3"/>
  <c r="BE638" i="3"/>
  <c r="BE749" i="3"/>
  <c r="BE915" i="3"/>
  <c r="BE937" i="3"/>
  <c r="BE955" i="3"/>
  <c r="BE963" i="3"/>
  <c r="BE968" i="3"/>
  <c r="J130" i="3"/>
  <c r="BE144" i="3"/>
  <c r="BE148" i="3"/>
  <c r="BE174" i="3"/>
  <c r="BE211" i="3"/>
  <c r="BE237" i="3"/>
  <c r="BE261" i="3"/>
  <c r="BE355" i="3"/>
  <c r="BE375" i="3"/>
  <c r="BE392" i="3"/>
  <c r="BE463" i="3"/>
  <c r="BE498" i="3"/>
  <c r="BE507" i="3"/>
  <c r="BE529" i="3"/>
  <c r="BE689" i="3"/>
  <c r="BE710" i="3"/>
  <c r="BE770" i="3"/>
  <c r="BE788" i="3"/>
  <c r="BE848" i="3"/>
  <c r="BE859" i="3"/>
  <c r="BE164" i="3"/>
  <c r="BE269" i="3"/>
  <c r="BE328" i="3"/>
  <c r="BE367" i="3"/>
  <c r="BE379" i="3"/>
  <c r="BE396" i="3"/>
  <c r="BE400" i="3"/>
  <c r="BE404" i="3"/>
  <c r="BE448" i="3"/>
  <c r="BE500" i="3"/>
  <c r="BE513" i="3"/>
  <c r="BE525" i="3"/>
  <c r="BE611" i="3"/>
  <c r="BE626" i="3"/>
  <c r="BE653" i="3"/>
  <c r="BE657" i="3"/>
  <c r="BE659" i="3"/>
  <c r="J197" i="2"/>
  <c r="J103" i="2"/>
  <c r="BE152" i="3"/>
  <c r="BE159" i="3"/>
  <c r="BE169" i="3"/>
  <c r="BE191" i="3"/>
  <c r="BE222" i="3"/>
  <c r="BE227" i="3"/>
  <c r="BE486" i="3"/>
  <c r="BE726" i="3"/>
  <c r="BE818" i="3"/>
  <c r="BE893" i="3"/>
  <c r="BE232" i="3"/>
  <c r="BE265" i="3"/>
  <c r="BE275" i="3"/>
  <c r="BE299" i="3"/>
  <c r="BE322" i="3"/>
  <c r="BE331" i="3"/>
  <c r="BE341" i="3"/>
  <c r="BE351" i="3"/>
  <c r="BE388" i="3"/>
  <c r="BE432" i="3"/>
  <c r="BE541" i="3"/>
  <c r="BE595" i="3"/>
  <c r="BE674" i="3"/>
  <c r="BE721" i="3"/>
  <c r="BE875" i="3"/>
  <c r="BE139" i="3"/>
  <c r="BE242" i="3"/>
  <c r="BE247" i="3"/>
  <c r="BE252" i="3"/>
  <c r="BE349" i="3"/>
  <c r="BE363" i="3"/>
  <c r="BE478" i="3"/>
  <c r="BE606" i="3"/>
  <c r="BE730" i="3"/>
  <c r="BE346" i="3"/>
  <c r="BE418" i="3"/>
  <c r="BE428" i="3"/>
  <c r="BE440" i="3"/>
  <c r="BE489" i="3"/>
  <c r="BE503" i="3"/>
  <c r="BE509" i="3"/>
  <c r="BE543" i="3"/>
  <c r="BE704" i="3"/>
  <c r="BE745" i="3"/>
  <c r="BE755" i="3"/>
  <c r="BE772" i="3"/>
  <c r="BE804" i="3"/>
  <c r="BE832" i="3"/>
  <c r="BE181" i="3"/>
  <c r="BE201" i="3"/>
  <c r="BE325" i="3"/>
  <c r="BE338" i="3"/>
  <c r="BE371" i="3"/>
  <c r="BE470" i="3"/>
  <c r="BE492" i="3"/>
  <c r="BE516" i="3"/>
  <c r="BE558" i="3"/>
  <c r="BE573" i="3"/>
  <c r="BE852" i="3"/>
  <c r="BE891" i="3"/>
  <c r="BB95" i="1"/>
  <c r="E85" i="2"/>
  <c r="J89" i="2"/>
  <c r="F92" i="2"/>
  <c r="BE132" i="2"/>
  <c r="BE142" i="2"/>
  <c r="BE148" i="2"/>
  <c r="BE154" i="2"/>
  <c r="BE158" i="2"/>
  <c r="BE166" i="2"/>
  <c r="BE179" i="2"/>
  <c r="BE182" i="2"/>
  <c r="BE185" i="2"/>
  <c r="BE189" i="2"/>
  <c r="BE190" i="2"/>
  <c r="BE191" i="2"/>
  <c r="BE192" i="2"/>
  <c r="BE195" i="2"/>
  <c r="BE198" i="2"/>
  <c r="BE211" i="2"/>
  <c r="BE224" i="2"/>
  <c r="BE234" i="2"/>
  <c r="BE242" i="2"/>
  <c r="BE246" i="2"/>
  <c r="BE261" i="2"/>
  <c r="BE271" i="2"/>
  <c r="BE278" i="2"/>
  <c r="BE303" i="2"/>
  <c r="BE321" i="2"/>
  <c r="BE329" i="2"/>
  <c r="BE334" i="2"/>
  <c r="BE366" i="2"/>
  <c r="BE378" i="2"/>
  <c r="BE384" i="2"/>
  <c r="BE391" i="2"/>
  <c r="BC95" i="1"/>
  <c r="AW95" i="1"/>
  <c r="BD95" i="1"/>
  <c r="BA95" i="1"/>
  <c r="F37" i="4"/>
  <c r="BD97" i="1" s="1"/>
  <c r="F34" i="4"/>
  <c r="BA97" i="1" s="1"/>
  <c r="F37" i="5"/>
  <c r="BD98" i="1" s="1"/>
  <c r="F37" i="6"/>
  <c r="BB100" i="1"/>
  <c r="F36" i="6"/>
  <c r="BA100" i="1" s="1"/>
  <c r="F37" i="7"/>
  <c r="BB101" i="1" s="1"/>
  <c r="J36" i="7"/>
  <c r="AW101" i="1" s="1"/>
  <c r="F37" i="8"/>
  <c r="BB102" i="1"/>
  <c r="F36" i="8"/>
  <c r="BA102" i="1" s="1"/>
  <c r="F36" i="9"/>
  <c r="BA103" i="1" s="1"/>
  <c r="F34" i="10"/>
  <c r="BA104" i="1" s="1"/>
  <c r="J34" i="11"/>
  <c r="AW105" i="1"/>
  <c r="J33" i="13"/>
  <c r="AV107" i="1" s="1"/>
  <c r="AT107" i="1" s="1"/>
  <c r="F34" i="14"/>
  <c r="BA108" i="1" s="1"/>
  <c r="F35" i="15"/>
  <c r="BB109" i="1" s="1"/>
  <c r="AS94" i="1"/>
  <c r="F35" i="4"/>
  <c r="BB97" i="1" s="1"/>
  <c r="J34" i="5"/>
  <c r="AW98" i="1" s="1"/>
  <c r="F34" i="5"/>
  <c r="BA98" i="1" s="1"/>
  <c r="F36" i="5"/>
  <c r="BC98" i="1"/>
  <c r="J36" i="6"/>
  <c r="AW100" i="1"/>
  <c r="F38" i="7"/>
  <c r="BC101" i="1"/>
  <c r="F36" i="7"/>
  <c r="BA101" i="1" s="1"/>
  <c r="F38" i="8"/>
  <c r="BC102" i="1"/>
  <c r="F38" i="9"/>
  <c r="BC103" i="1"/>
  <c r="F35" i="10"/>
  <c r="BB104" i="1"/>
  <c r="F34" i="12"/>
  <c r="BA106" i="1" s="1"/>
  <c r="F36" i="15"/>
  <c r="BC109" i="1"/>
  <c r="F34" i="3"/>
  <c r="BA96" i="1"/>
  <c r="F35" i="11"/>
  <c r="BB105" i="1"/>
  <c r="F36" i="12"/>
  <c r="BC106" i="1" s="1"/>
  <c r="J34" i="14"/>
  <c r="AW108" i="1" s="1"/>
  <c r="F36" i="3"/>
  <c r="BC96" i="1"/>
  <c r="J36" i="9"/>
  <c r="AW103" i="1"/>
  <c r="F37" i="10"/>
  <c r="BD104" i="1" s="1"/>
  <c r="J34" i="12"/>
  <c r="AW106" i="1"/>
  <c r="F37" i="15"/>
  <c r="BD109" i="1"/>
  <c r="F35" i="3"/>
  <c r="BB96" i="1"/>
  <c r="F36" i="11"/>
  <c r="BC105" i="1" s="1"/>
  <c r="F37" i="12"/>
  <c r="BD106" i="1"/>
  <c r="F36" i="14"/>
  <c r="BC108" i="1" s="1"/>
  <c r="J34" i="3"/>
  <c r="AW96" i="1"/>
  <c r="F34" i="11"/>
  <c r="BA105" i="1" s="1"/>
  <c r="F37" i="11"/>
  <c r="BD105" i="1"/>
  <c r="F35" i="14"/>
  <c r="BB108" i="1" s="1"/>
  <c r="F37" i="3"/>
  <c r="BD96" i="1"/>
  <c r="F36" i="10"/>
  <c r="BC104" i="1" s="1"/>
  <c r="F34" i="13"/>
  <c r="BA107" i="1"/>
  <c r="F37" i="14"/>
  <c r="BD108" i="1" s="1"/>
  <c r="J34" i="15"/>
  <c r="AW109" i="1" s="1"/>
  <c r="F36" i="4"/>
  <c r="BC97" i="1"/>
  <c r="J34" i="4"/>
  <c r="AW97" i="1" s="1"/>
  <c r="F35" i="5"/>
  <c r="BB98" i="1" s="1"/>
  <c r="F38" i="6"/>
  <c r="BC100" i="1" s="1"/>
  <c r="F39" i="6"/>
  <c r="BD100" i="1"/>
  <c r="F39" i="7"/>
  <c r="BD101" i="1" s="1"/>
  <c r="F39" i="8"/>
  <c r="BD102" i="1" s="1"/>
  <c r="J36" i="8"/>
  <c r="AW102" i="1" s="1"/>
  <c r="F39" i="9"/>
  <c r="BD103" i="1"/>
  <c r="J34" i="10"/>
  <c r="AW104" i="1" s="1"/>
  <c r="F35" i="12"/>
  <c r="BB106" i="1" s="1"/>
  <c r="F34" i="15"/>
  <c r="BA109" i="1" s="1"/>
  <c r="BK122" i="11" l="1"/>
  <c r="J122" i="11" s="1"/>
  <c r="J96" i="11" s="1"/>
  <c r="J137" i="6"/>
  <c r="J101" i="6" s="1"/>
  <c r="BK129" i="2"/>
  <c r="T122" i="5"/>
  <c r="T121" i="5" s="1"/>
  <c r="R123" i="12"/>
  <c r="T129" i="7"/>
  <c r="T128" i="7"/>
  <c r="T123" i="12"/>
  <c r="R132" i="6"/>
  <c r="R131" i="6"/>
  <c r="P123" i="4"/>
  <c r="P122" i="4"/>
  <c r="AU97" i="1"/>
  <c r="T121" i="10"/>
  <c r="T120" i="10"/>
  <c r="P122" i="5"/>
  <c r="P121" i="5" s="1"/>
  <c r="AU98" i="1" s="1"/>
  <c r="P137" i="3"/>
  <c r="BK196" i="2"/>
  <c r="J196" i="2" s="1"/>
  <c r="J102" i="2" s="1"/>
  <c r="P122" i="14"/>
  <c r="AU108" i="1" s="1"/>
  <c r="P129" i="7"/>
  <c r="P128" i="7"/>
  <c r="AU101" i="1" s="1"/>
  <c r="P123" i="12"/>
  <c r="AU106" i="1"/>
  <c r="R122" i="4"/>
  <c r="R137" i="3"/>
  <c r="R136" i="3" s="1"/>
  <c r="R339" i="3"/>
  <c r="T129" i="2"/>
  <c r="T128" i="2" s="1"/>
  <c r="R122" i="11"/>
  <c r="P339" i="3"/>
  <c r="T137" i="3"/>
  <c r="T123" i="4"/>
  <c r="T122" i="4" s="1"/>
  <c r="BK122" i="14"/>
  <c r="J122" i="14" s="1"/>
  <c r="J96" i="14" s="1"/>
  <c r="BK129" i="7"/>
  <c r="BK128" i="7" s="1"/>
  <c r="J128" i="7" s="1"/>
  <c r="J98" i="7" s="1"/>
  <c r="T132" i="6"/>
  <c r="T131" i="6" s="1"/>
  <c r="T122" i="14"/>
  <c r="R196" i="2"/>
  <c r="R128" i="2" s="1"/>
  <c r="T339" i="3"/>
  <c r="P122" i="11"/>
  <c r="AU105" i="1"/>
  <c r="R132" i="8"/>
  <c r="R131" i="8" s="1"/>
  <c r="P132" i="8"/>
  <c r="P131" i="8" s="1"/>
  <c r="AU102" i="1" s="1"/>
  <c r="BK137" i="3"/>
  <c r="P132" i="6"/>
  <c r="P131" i="6"/>
  <c r="AU100" i="1" s="1"/>
  <c r="P196" i="2"/>
  <c r="P128" i="2"/>
  <c r="AU95" i="1" s="1"/>
  <c r="BK117" i="13"/>
  <c r="J117" i="13" s="1"/>
  <c r="J96" i="13" s="1"/>
  <c r="BK117" i="15"/>
  <c r="J117" i="15" s="1"/>
  <c r="J96" i="15" s="1"/>
  <c r="BK132" i="8"/>
  <c r="J132" i="8" s="1"/>
  <c r="J99" i="8" s="1"/>
  <c r="BK339" i="3"/>
  <c r="J339" i="3"/>
  <c r="J107" i="3"/>
  <c r="AG106" i="1"/>
  <c r="J96" i="12"/>
  <c r="BK120" i="10"/>
  <c r="J120" i="10" s="1"/>
  <c r="J30" i="10" s="1"/>
  <c r="AG104" i="1" s="1"/>
  <c r="J132" i="6"/>
  <c r="J99" i="6" s="1"/>
  <c r="BK121" i="5"/>
  <c r="J121" i="5"/>
  <c r="J30" i="5" s="1"/>
  <c r="AG98" i="1" s="1"/>
  <c r="AG97" i="1"/>
  <c r="J96" i="4"/>
  <c r="J123" i="4"/>
  <c r="J97" i="4" s="1"/>
  <c r="J129" i="2"/>
  <c r="J97" i="2" s="1"/>
  <c r="J33" i="3"/>
  <c r="AV96" i="1" s="1"/>
  <c r="AT96" i="1" s="1"/>
  <c r="J33" i="4"/>
  <c r="AV97" i="1" s="1"/>
  <c r="AT97" i="1" s="1"/>
  <c r="AN97" i="1" s="1"/>
  <c r="J32" i="6"/>
  <c r="AG100" i="1"/>
  <c r="F35" i="7"/>
  <c r="AZ101" i="1" s="1"/>
  <c r="BD99" i="1"/>
  <c r="J33" i="11"/>
  <c r="AV105" i="1" s="1"/>
  <c r="AT105" i="1" s="1"/>
  <c r="F33" i="13"/>
  <c r="AZ107" i="1"/>
  <c r="F33" i="14"/>
  <c r="AZ108" i="1" s="1"/>
  <c r="F33" i="4"/>
  <c r="AZ97" i="1" s="1"/>
  <c r="J35" i="7"/>
  <c r="AV101" i="1"/>
  <c r="AT101" i="1" s="1"/>
  <c r="BB99" i="1"/>
  <c r="AX99" i="1"/>
  <c r="F33" i="10"/>
  <c r="AZ104" i="1"/>
  <c r="F33" i="15"/>
  <c r="AZ109" i="1" s="1"/>
  <c r="F33" i="3"/>
  <c r="AZ96" i="1" s="1"/>
  <c r="J33" i="2"/>
  <c r="AV95" i="1"/>
  <c r="AT95" i="1" s="1"/>
  <c r="F35" i="9"/>
  <c r="AZ103" i="1" s="1"/>
  <c r="F33" i="11"/>
  <c r="AZ105" i="1"/>
  <c r="J33" i="14"/>
  <c r="AV108" i="1" s="1"/>
  <c r="AT108" i="1" s="1"/>
  <c r="F33" i="2"/>
  <c r="AZ95" i="1" s="1"/>
  <c r="BC99" i="1"/>
  <c r="AY99" i="1"/>
  <c r="J33" i="10"/>
  <c r="AV104" i="1" s="1"/>
  <c r="AT104" i="1" s="1"/>
  <c r="J33" i="15"/>
  <c r="AV109" i="1" s="1"/>
  <c r="AT109" i="1" s="1"/>
  <c r="F33" i="5"/>
  <c r="AZ98" i="1" s="1"/>
  <c r="J35" i="6"/>
  <c r="AV100" i="1"/>
  <c r="AT100" i="1" s="1"/>
  <c r="F35" i="8"/>
  <c r="AZ102" i="1" s="1"/>
  <c r="BA99" i="1"/>
  <c r="AW99" i="1"/>
  <c r="J32" i="9"/>
  <c r="AG103" i="1"/>
  <c r="J30" i="11"/>
  <c r="AG105" i="1" s="1"/>
  <c r="F33" i="12"/>
  <c r="AZ106" i="1" s="1"/>
  <c r="J33" i="5"/>
  <c r="AV98" i="1"/>
  <c r="AT98" i="1" s="1"/>
  <c r="F35" i="6"/>
  <c r="AZ100" i="1"/>
  <c r="J35" i="8"/>
  <c r="AV102" i="1"/>
  <c r="AT102" i="1" s="1"/>
  <c r="J35" i="9"/>
  <c r="AV103" i="1"/>
  <c r="AT103" i="1" s="1"/>
  <c r="J33" i="12"/>
  <c r="AV106" i="1" s="1"/>
  <c r="AT106" i="1" s="1"/>
  <c r="AN106" i="1" s="1"/>
  <c r="BK136" i="3" l="1"/>
  <c r="J136" i="3"/>
  <c r="T136" i="3"/>
  <c r="P136" i="3"/>
  <c r="AU96" i="1" s="1"/>
  <c r="BK131" i="8"/>
  <c r="J131" i="8"/>
  <c r="J98" i="8"/>
  <c r="J137" i="3"/>
  <c r="J97" i="3"/>
  <c r="BK128" i="2"/>
  <c r="J128" i="2"/>
  <c r="J96" i="2" s="1"/>
  <c r="J129" i="7"/>
  <c r="J99" i="7"/>
  <c r="AN105" i="1"/>
  <c r="J39" i="12"/>
  <c r="AN104" i="1"/>
  <c r="J39" i="11"/>
  <c r="J96" i="10"/>
  <c r="AN103" i="1"/>
  <c r="J39" i="10"/>
  <c r="J41" i="9"/>
  <c r="AN100" i="1"/>
  <c r="AN98" i="1"/>
  <c r="J96" i="5"/>
  <c r="J41" i="6"/>
  <c r="J39" i="5"/>
  <c r="J39" i="4"/>
  <c r="J30" i="3"/>
  <c r="AG96" i="1"/>
  <c r="J30" i="13"/>
  <c r="AG107" i="1" s="1"/>
  <c r="AN107" i="1" s="1"/>
  <c r="AU99" i="1"/>
  <c r="BB94" i="1"/>
  <c r="W31" i="1" s="1"/>
  <c r="J30" i="15"/>
  <c r="AG109" i="1"/>
  <c r="J32" i="7"/>
  <c r="AG101" i="1" s="1"/>
  <c r="AZ99" i="1"/>
  <c r="AV99" i="1" s="1"/>
  <c r="AT99" i="1" s="1"/>
  <c r="J30" i="14"/>
  <c r="AG108" i="1" s="1"/>
  <c r="BA94" i="1"/>
  <c r="W30" i="1" s="1"/>
  <c r="BC94" i="1"/>
  <c r="W32" i="1" s="1"/>
  <c r="BD94" i="1"/>
  <c r="W33" i="1" s="1"/>
  <c r="J39" i="3" l="1"/>
  <c r="J41" i="7"/>
  <c r="J39" i="14"/>
  <c r="J39" i="15"/>
  <c r="J39" i="13"/>
  <c r="J96" i="3"/>
  <c r="AN96" i="1"/>
  <c r="AN101" i="1"/>
  <c r="AN108" i="1"/>
  <c r="AN109" i="1"/>
  <c r="J30" i="2"/>
  <c r="AG95" i="1"/>
  <c r="AN95" i="1"/>
  <c r="J32" i="8"/>
  <c r="AG102" i="1" s="1"/>
  <c r="AN102" i="1" s="1"/>
  <c r="AU94" i="1"/>
  <c r="AW94" i="1"/>
  <c r="AK30" i="1" s="1"/>
  <c r="AZ94" i="1"/>
  <c r="W29" i="1" s="1"/>
  <c r="AX94" i="1"/>
  <c r="AY94" i="1"/>
  <c r="J41" i="8" l="1"/>
  <c r="J39" i="2"/>
  <c r="AG99" i="1"/>
  <c r="AN99" i="1"/>
  <c r="AV94" i="1"/>
  <c r="AK29" i="1" s="1"/>
  <c r="AG94" i="1" l="1"/>
  <c r="AK26" i="1" s="1"/>
  <c r="AT94" i="1"/>
  <c r="AN94" i="1" l="1"/>
  <c r="AK35" i="1"/>
</calcChain>
</file>

<file path=xl/sharedStrings.xml><?xml version="1.0" encoding="utf-8"?>
<sst xmlns="http://schemas.openxmlformats.org/spreadsheetml/2006/main" count="19785" uniqueCount="1844">
  <si>
    <t>Export Komplet</t>
  </si>
  <si>
    <t/>
  </si>
  <si>
    <t>2.0</t>
  </si>
  <si>
    <t>False</t>
  </si>
  <si>
    <t>{1fcbdf8b-b51a-4243-822a-d9ba42111700}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</si>
  <si>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</si>
  <si>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</si>
  <si>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</si>
  <si>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</si>
  <si>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</si>
  <si>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</si>
  <si>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</si>
  <si>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</si>
  <si>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</si>
  <si>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JS24-164_R03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</si>
  <si>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</si>
  <si>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</si>
  <si>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SRC ČNB V ULICI SENOVÁŽNÁ 864-1 NA PRAZE 1</t>
  </si>
  <si>
    <t>KSO:</t>
  </si>
  <si>
    <t>CC-CZ:</t>
  </si>
  <si>
    <t>Místo:</t>
  </si>
  <si>
    <t>Senovážná 864/1, 110 00 Praha 1 - Nové Město</t>
  </si>
  <si>
    <t>Datum:</t>
  </si>
  <si>
    <t>5. 3. 2025</t>
  </si>
  <si>
    <t>Zadavatel:</t>
  </si>
  <si>
    <t>IČ:</t>
  </si>
  <si>
    <t>48136450</t>
  </si>
  <si>
    <t>ČESKÁ NÁRODNÍ BANKA</t>
  </si>
  <si>
    <t>DIČ:</t>
  </si>
  <si>
    <t>CZ48136450</t>
  </si>
  <si>
    <t>Uchazeč:</t>
  </si>
  <si>
    <t>Vyplň údaj</t>
  </si>
  <si>
    <t>Projektant:</t>
  </si>
  <si>
    <t>03348261</t>
  </si>
  <si>
    <t>bdXarchitekti s.r.o.</t>
  </si>
  <si>
    <t>CZ03348261</t>
  </si>
  <si>
    <t>True</t>
  </si>
  <si>
    <t>Zpracovatel:</t>
  </si>
  <si>
    <t>08660361</t>
  </si>
  <si>
    <t>Ing. Jaroslav Stolička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</si>
  <si>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</si>
  <si>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_x000D_
Nabídková cena obsahuje veškeré práce a dodávky obsažené v projektové dokumentaci, výkazu výměr, technické zprávě a ve výkresové části.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</si>
  <si>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</si>
  <si>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</si>
  <si>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</si>
  <si>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</si>
  <si>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</si>
  <si>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</si>
  <si>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</si>
  <si>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</si>
  <si>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</si>
  <si>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</si>
  <si>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</si>
  <si>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</si>
  <si>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</si>
  <si>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</si>
  <si>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</si>
  <si>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</si>
  <si>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</si>
  <si>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</si>
  <si>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</si>
  <si>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</si>
  <si>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</si>
  <si>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</si>
  <si>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</si>
  <si>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</si>
  <si>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</si>
  <si>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</si>
  <si>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</si>
  <si>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</si>
  <si>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</si>
  <si>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</si>
  <si>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</si>
  <si>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</si>
  <si>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</si>
  <si>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</si>
  <si>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</si>
  <si>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</si>
  <si>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</si>
  <si>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</si>
  <si>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</si>
  <si>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</si>
  <si>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</si>
  <si>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</si>
  <si>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</si>
  <si>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</si>
  <si>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</si>
  <si>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</si>
  <si>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Bourací práce</t>
  </si>
  <si>
    <t>STA</t>
  </si>
  <si>
    <t>1</t>
  </si>
  <si>
    <t>{5ddf2923-7b85-4aff-8540-d46a9b2b8df1}</t>
  </si>
  <si>
    <t>2</t>
  </si>
  <si>
    <t>02</t>
  </si>
  <si>
    <t>Stavební úpravy</t>
  </si>
  <si>
    <t>{255fe987-f82b-4ce1-965d-dff9cd4483dc}</t>
  </si>
  <si>
    <t>03</t>
  </si>
  <si>
    <t>Zdravotně technické instalace</t>
  </si>
  <si>
    <t>{6f2792a2-1641-40b0-87a6-17be283fce67}</t>
  </si>
  <si>
    <t>04</t>
  </si>
  <si>
    <t>Vytápění</t>
  </si>
  <si>
    <t>{1ea21d51-2175-4780-9539-3f8bde23d481}</t>
  </si>
  <si>
    <t>05</t>
  </si>
  <si>
    <t>Vzduchotechnika</t>
  </si>
  <si>
    <t>{05532437-6cf8-4aba-81cb-c970dbcb1333}</t>
  </si>
  <si>
    <t>05.1</t>
  </si>
  <si>
    <t>Zař. č. 11 Větrání sportovně - rekondičního centra</t>
  </si>
  <si>
    <t>Soupis</t>
  </si>
  <si>
    <t>{e07b06b8-f5b6-4f19-927c-ac69635b2e5c}</t>
  </si>
  <si>
    <t>05.2</t>
  </si>
  <si>
    <t>Chlazení sportovně - rekondičního centra</t>
  </si>
  <si>
    <t>{81c47bf8-063e-4efd-a30e-dcb3851b9158}</t>
  </si>
  <si>
    <t>05.3</t>
  </si>
  <si>
    <t>Demontáže</t>
  </si>
  <si>
    <t>{12c36e47-dcc5-4920-b617-9f76e2a2d719}</t>
  </si>
  <si>
    <t>05.4</t>
  </si>
  <si>
    <t>Společné položky</t>
  </si>
  <si>
    <t>{a256b755-8705-4f85-ab65-18a01c23bbc9}</t>
  </si>
  <si>
    <t>06</t>
  </si>
  <si>
    <t>Silnoproud</t>
  </si>
  <si>
    <t>{7289f479-fc3a-4f96-8d83-890a75d7a182}</t>
  </si>
  <si>
    <t>07</t>
  </si>
  <si>
    <t>Slaboproud</t>
  </si>
  <si>
    <t>{f0ecc1ed-5397-4750-993e-fa9f6e1be758}</t>
  </si>
  <si>
    <t>08</t>
  </si>
  <si>
    <t>Vybavení a nábytek</t>
  </si>
  <si>
    <t>{6abf13e6-4ba7-416a-9c6d-06f3a29d32f4}</t>
  </si>
  <si>
    <t>09</t>
  </si>
  <si>
    <t>Servis fitness zařízení</t>
  </si>
  <si>
    <t>{f32040fc-f79d-47cd-8928-27ec04132e73}</t>
  </si>
  <si>
    <t>10</t>
  </si>
  <si>
    <t>Měření a regulace</t>
  </si>
  <si>
    <t>{22e9ec1e-d44f-45f2-831f-14b0a4107167}</t>
  </si>
  <si>
    <t>VRN</t>
  </si>
  <si>
    <t>Vedlejší rozpočtové náklady</t>
  </si>
  <si>
    <t>{f424a0b9-f80f-4f4b-8ee6-9a9865119cee}</t>
  </si>
  <si>
    <t>KRYCÍ LIST SOUPISU PRACÍ</t>
  </si>
  <si>
    <t>Objekt:</t>
  </si>
  <si>
    <t>01 - Bourací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</si>
  <si>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</si>
  <si>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</si>
  <si>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</si>
  <si>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</si>
  <si>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</si>
  <si>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</si>
  <si>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</si>
  <si>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96 - Bourání konstrukcí</t>
  </si>
  <si>
    <t xml:space="preserve">    97 - Prorážení otvorů a ostatní bourací práce</t>
  </si>
  <si>
    <t xml:space="preserve">    997 - Přesun sutě</t>
  </si>
  <si>
    <t>PSV - Práce a dodávky PSV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</si>
  <si>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</si>
  <si>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</si>
  <si>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</si>
  <si>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</si>
  <si>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</si>
  <si>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</si>
  <si>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</si>
  <si>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</si>
  <si>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</si>
  <si>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</si>
  <si>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</si>
  <si>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</si>
  <si>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</si>
  <si>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</si>
  <si>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</si>
  <si>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</si>
  <si>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</si>
  <si>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</si>
  <si>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</si>
  <si>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</si>
  <si>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</si>
  <si>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</si>
  <si>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</si>
  <si>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</si>
  <si>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96</t>
  </si>
  <si>
    <t>Bourání konstrukcí</t>
  </si>
  <si>
    <t>K</t>
  </si>
  <si>
    <t>962031133</t>
  </si>
  <si>
    <t>Bourání příček nebo přizdívek</t>
  </si>
  <si>
    <t>m2</t>
  </si>
  <si>
    <t>4</t>
  </si>
  <si>
    <t>VV</t>
  </si>
  <si>
    <t>1.S:</t>
  </si>
  <si>
    <t>2,83*(4,98+4,23)</t>
  </si>
  <si>
    <t>-1,55*2,25-1,0*2,25 "odpočet otvorů"</t>
  </si>
  <si>
    <t>Mezisoučet</t>
  </si>
  <si>
    <t>3</t>
  </si>
  <si>
    <t>2.S:</t>
  </si>
  <si>
    <t>3,14*(3,46+1,16+2,84+1,93+1,69+0,62+0,92+0,91+1,69+3,23+0,28+0,45+0,63+3,51+1,59+2,81+3,58+1,73+1,63+2,18+0,85+0,88+3,94+0,94+4,69+13,96)</t>
  </si>
  <si>
    <t>-0,9*2,05*5-0,8*2,05*5-0,7*2,05*3 "odpočet otvorů"</t>
  </si>
  <si>
    <t>Součet</t>
  </si>
  <si>
    <t>968062455</t>
  </si>
  <si>
    <t>Vybourání dřevěných rámů oken s křídly, dveřních zárubní, vrat, stěn, ostění nebo obkladů dveřních zárubní, plochy do 2 m2</t>
  </si>
  <si>
    <t>0,7*2,05*3</t>
  </si>
  <si>
    <t>0,8*2,05*5</t>
  </si>
  <si>
    <t>0,9*2,05*5</t>
  </si>
  <si>
    <t>968062456</t>
  </si>
  <si>
    <t>Vybourání dřevěných rámů oken s křídly, dveřních zárubní, vrat, stěn, ostění nebo obkladů dveřních zárubní, plochy přes 2 m2</t>
  </si>
  <si>
    <t>6</t>
  </si>
  <si>
    <t>1,55*2,25</t>
  </si>
  <si>
    <t>1,0*2,25</t>
  </si>
  <si>
    <t>97</t>
  </si>
  <si>
    <t>Prorážení otvorů a ostatní bourací práce</t>
  </si>
  <si>
    <t>977151228</t>
  </si>
  <si>
    <t>Jádrové vrty diamantovými korunkami do stavebních materiálů (železobetonu, betonu, cihel, obkladů, dlažeb, kamene) dovrchní (směrem vzhůru), průměru přes 250 do 300 mm</t>
  </si>
  <si>
    <t>m</t>
  </si>
  <si>
    <t>8</t>
  </si>
  <si>
    <t>Protup č. 1:</t>
  </si>
  <si>
    <t>0,07*4</t>
  </si>
  <si>
    <t>5</t>
  </si>
  <si>
    <t>977151129</t>
  </si>
  <si>
    <t>Jádrové vrty diamantovými korunkami do stavebních materiálů (železobetonu, betonu, cihel, obkladů, dlažeb, kamene) průměru přes 300 do 350 mm</t>
  </si>
  <si>
    <t>Prostup č. 2:</t>
  </si>
  <si>
    <t>0,3*4</t>
  </si>
  <si>
    <t>Prostup č. 3:</t>
  </si>
  <si>
    <t>978013191</t>
  </si>
  <si>
    <t>Otlučení vápenných nebo vápenocementových omítek vnitřních ploch stěn s vyškrabáním spar, s očištěním zdiva, v rozsahu přes 50 do 100 %</t>
  </si>
  <si>
    <t>2,7*(28,48-4,964) "1S501"</t>
  </si>
  <si>
    <t>2,7*(23,61-4,979) "1S505"</t>
  </si>
  <si>
    <t>2,4*9,31-0,9*2,02*2 "1S506"</t>
  </si>
  <si>
    <t>2,5*(25,34-4,964-4,979)-0,95*2,25*3-0,8*2,25-1,55*2,25 "1S830"</t>
  </si>
  <si>
    <t>2,5*11,66-0,9*2,02-0,9*1,85-0,7*1,35-0,95*2,25 "1S831"</t>
  </si>
  <si>
    <t>2,4*(45,63+6,39)-0,8*2,02-0,9*2,02-1,605*2,35-3,16*2,3 "2S501"</t>
  </si>
  <si>
    <t>2,4*47,33-3,16*2,3-1,605*2,35 "2S503"</t>
  </si>
  <si>
    <t>7</t>
  </si>
  <si>
    <t>979999001R</t>
  </si>
  <si>
    <t>Demontáž veškeré technologie bazénu a technického zařízení (schůdky, protiproud, strojovna, apod.)</t>
  </si>
  <si>
    <t>kpl</t>
  </si>
  <si>
    <t>14</t>
  </si>
  <si>
    <t>979999002R</t>
  </si>
  <si>
    <t>Odbourání lemu bazénu</t>
  </si>
  <si>
    <t>16</t>
  </si>
  <si>
    <t>979999003R</t>
  </si>
  <si>
    <t>Demontáž stávající sauny</t>
  </si>
  <si>
    <t>18</t>
  </si>
  <si>
    <t>997</t>
  </si>
  <si>
    <t>Přesun sutě</t>
  </si>
  <si>
    <t>997013212</t>
  </si>
  <si>
    <t>Vnitrostaveništní doprava suti a vybouraných hmot vodorovně do 50 m s naložením ručně pro budovy a haly výšky přes 6 do 9 m</t>
  </si>
  <si>
    <t>t</t>
  </si>
  <si>
    <t>20</t>
  </si>
  <si>
    <t>11</t>
  </si>
  <si>
    <t>997006012</t>
  </si>
  <si>
    <t>Úprava stavebního odpadu třídění ruční</t>
  </si>
  <si>
    <t>22</t>
  </si>
  <si>
    <t>997006512</t>
  </si>
  <si>
    <t>Vodorovná doprava suti na skládku s naložením na dopravní prostředek a složením přes 100 m do 1 km</t>
  </si>
  <si>
    <t>24</t>
  </si>
  <si>
    <t>13</t>
  </si>
  <si>
    <t>997006519</t>
  </si>
  <si>
    <t>Vodorovná doprava suti na skládku Příplatek k ceně -6512 za každý další i započatý 1 km</t>
  </si>
  <si>
    <t>26</t>
  </si>
  <si>
    <t>101,009*9 "Přepočtené koeficientem množství</t>
  </si>
  <si>
    <t>997013871</t>
  </si>
  <si>
    <t>Poplatek za uložení stavebního odpadu na recyklační skládce (skládkovné) směsného stavebního a demoličního zatříděného do Katalogu odpadů pod kódem 17 09 04</t>
  </si>
  <si>
    <t>28</t>
  </si>
  <si>
    <t>PSV</t>
  </si>
  <si>
    <t>Práce a dodávky PSV</t>
  </si>
  <si>
    <t>725</t>
  </si>
  <si>
    <t>Zdravotechnika - zařizovací předměty</t>
  </si>
  <si>
    <t>15</t>
  </si>
  <si>
    <t>725110814</t>
  </si>
  <si>
    <t>Demontáž klozetů</t>
  </si>
  <si>
    <t>soubor</t>
  </si>
  <si>
    <t>30</t>
  </si>
  <si>
    <t>1 "1S502B"</t>
  </si>
  <si>
    <t>1 "1S504B"</t>
  </si>
  <si>
    <t>1 "1S506A"</t>
  </si>
  <si>
    <t>1 "2S502B"</t>
  </si>
  <si>
    <t>1 "2S504D"</t>
  </si>
  <si>
    <t>1 "2S505B"</t>
  </si>
  <si>
    <t>1 "2S506A"</t>
  </si>
  <si>
    <t>725210821</t>
  </si>
  <si>
    <t>Demontáž umyvadel bez výtokových armatur umyvadel</t>
  </si>
  <si>
    <t>32</t>
  </si>
  <si>
    <t>2 "1S502A"</t>
  </si>
  <si>
    <t>2 "1S504A"</t>
  </si>
  <si>
    <t>1 "2S502A"</t>
  </si>
  <si>
    <t>1 "2S504C"</t>
  </si>
  <si>
    <t>1 "2S505A"</t>
  </si>
  <si>
    <t>1 "2S506"</t>
  </si>
  <si>
    <t>17</t>
  </si>
  <si>
    <t>725240812</t>
  </si>
  <si>
    <t>Demontáž sprchových vaniček bez výtokových armatur</t>
  </si>
  <si>
    <t>34</t>
  </si>
  <si>
    <t>2 "2S821"</t>
  </si>
  <si>
    <t>1 "2S504A"</t>
  </si>
  <si>
    <t>725330820</t>
  </si>
  <si>
    <t>Demontáž výlevek bez výtokových armatur</t>
  </si>
  <si>
    <t>36</t>
  </si>
  <si>
    <t>1 "1S503"</t>
  </si>
  <si>
    <t>19</t>
  </si>
  <si>
    <t>725310823</t>
  </si>
  <si>
    <t>Demontáž dřezů jednodílných bez výtokových armatur vestavěných v kuchyňských sestavách</t>
  </si>
  <si>
    <t>38</t>
  </si>
  <si>
    <t>1 "2S502"</t>
  </si>
  <si>
    <t>725820802</t>
  </si>
  <si>
    <t>Demontáž baterií</t>
  </si>
  <si>
    <t>40</t>
  </si>
  <si>
    <t>2 "2S506"</t>
  </si>
  <si>
    <t>725840850</t>
  </si>
  <si>
    <t>Demontáž baterií sprchových</t>
  </si>
  <si>
    <t>kus</t>
  </si>
  <si>
    <t>42</t>
  </si>
  <si>
    <t>725999001R</t>
  </si>
  <si>
    <t>Přesun demontovaných zařizovacích předmětů po budově na místo určené stavebníkem pro budoucí použití</t>
  </si>
  <si>
    <t>44</t>
  </si>
  <si>
    <t>7 "klozety"</t>
  </si>
  <si>
    <t>9 "umyvadla"</t>
  </si>
  <si>
    <t>7 "sprchové vaničky"</t>
  </si>
  <si>
    <t>2 "výlevky"</t>
  </si>
  <si>
    <t>763</t>
  </si>
  <si>
    <t>Konstrukce suché výstavby</t>
  </si>
  <si>
    <t>23</t>
  </si>
  <si>
    <t>763131821</t>
  </si>
  <si>
    <t>Demontáž podhledu nebo samostatného požárního předělu ze sádrokartonových desek s nosnou konstrukcí dvouvrstvou z ocelových profilů, opláštění jednoduché</t>
  </si>
  <si>
    <t>46</t>
  </si>
  <si>
    <t>35,96 "1S501"</t>
  </si>
  <si>
    <t>31,38 "1S505"</t>
  </si>
  <si>
    <t>22,14 "1S830"</t>
  </si>
  <si>
    <t>10,94 "2S501"</t>
  </si>
  <si>
    <t>9,90 "2S502"</t>
  </si>
  <si>
    <t>12,83 "2S504"</t>
  </si>
  <si>
    <t>13,55 "2S504A"</t>
  </si>
  <si>
    <t>12,19 "2S504B"</t>
  </si>
  <si>
    <t>1,97 "2S504C"</t>
  </si>
  <si>
    <t>1,32 "2S504D"</t>
  </si>
  <si>
    <t>10,87 "2S505"</t>
  </si>
  <si>
    <t>2,10 "2S505A"</t>
  </si>
  <si>
    <t>1,36 "2S505B"</t>
  </si>
  <si>
    <t>2,64 "2S506"</t>
  </si>
  <si>
    <t>1,30 "2S506A"</t>
  </si>
  <si>
    <t>8,84 "2S507"</t>
  </si>
  <si>
    <t>23,31 "2S508"</t>
  </si>
  <si>
    <t>10,09 "2S509"</t>
  </si>
  <si>
    <t>21,86 "2S821"</t>
  </si>
  <si>
    <t>763135881</t>
  </si>
  <si>
    <t>Demontáž podhledu sádrokartonového vyjmutí kazet</t>
  </si>
  <si>
    <t>48</t>
  </si>
  <si>
    <t>12,51 "1S502"</t>
  </si>
  <si>
    <t>6,76 "1S502A"</t>
  </si>
  <si>
    <t>1,39 "1S502B"</t>
  </si>
  <si>
    <t>2,97 "1S503"</t>
  </si>
  <si>
    <t>9,76 "1S504"</t>
  </si>
  <si>
    <t>7,67 "1S504A"</t>
  </si>
  <si>
    <t>1,13 "1S504B"</t>
  </si>
  <si>
    <t>5,12 "1S506"</t>
  </si>
  <si>
    <t>2,91 "1S506A"</t>
  </si>
  <si>
    <t>3,07 "2S502A"</t>
  </si>
  <si>
    <t>1,6 "2S502B"</t>
  </si>
  <si>
    <t>766</t>
  </si>
  <si>
    <t>Konstrukce truhlářské</t>
  </si>
  <si>
    <t>25</t>
  </si>
  <si>
    <t>766691914</t>
  </si>
  <si>
    <t>Ostatní práce vyvěšení nebo zavěšení křídel dřevěných dveřních, plochy do 2 m2</t>
  </si>
  <si>
    <t>50</t>
  </si>
  <si>
    <t>766812840</t>
  </si>
  <si>
    <t>Demontáž kuchyňských linek dřevěných nebo kovových včetně skříněk uchycených na stěně, délky přes 1800 do 2100 mm</t>
  </si>
  <si>
    <t>52</t>
  </si>
  <si>
    <t>771</t>
  </si>
  <si>
    <t>Podlahy z dlaždic</t>
  </si>
  <si>
    <t>27</t>
  </si>
  <si>
    <t>771573810</t>
  </si>
  <si>
    <t>Demontáž podlah z dlaždic keramických lepených</t>
  </si>
  <si>
    <t>54</t>
  </si>
  <si>
    <t>6,84 "1S502A"</t>
  </si>
  <si>
    <t>1,45 "1S502B"</t>
  </si>
  <si>
    <t>7,74 "1S504A"</t>
  </si>
  <si>
    <t>1,2 "1S504B"</t>
  </si>
  <si>
    <t>2,99 "1S506A"</t>
  </si>
  <si>
    <t>6,35 "1S831"</t>
  </si>
  <si>
    <t>3,08 "2S502A"</t>
  </si>
  <si>
    <t>1,68 "2S502B"</t>
  </si>
  <si>
    <t>771473810</t>
  </si>
  <si>
    <t>Demontáž soklíků z dlaždic keramických lepených rovných</t>
  </si>
  <si>
    <t>56</t>
  </si>
  <si>
    <t>9,31-0,9*2 "1S506"</t>
  </si>
  <si>
    <t>11,66-0,7-0,9*2-0,95 "1S831"</t>
  </si>
  <si>
    <t>15,79-0,9*3 "2S501"</t>
  </si>
  <si>
    <t>12,59-0,8-0,9*2 "2S502"</t>
  </si>
  <si>
    <t>13,41-0,8 "2S509"</t>
  </si>
  <si>
    <t>776</t>
  </si>
  <si>
    <t>Podlahy povlakové</t>
  </si>
  <si>
    <t>29</t>
  </si>
  <si>
    <t>776201811</t>
  </si>
  <si>
    <t>Demontáž povlakových podlahovin lepených ručně</t>
  </si>
  <si>
    <t>58</t>
  </si>
  <si>
    <t>776410811</t>
  </si>
  <si>
    <t>Demontáž soklíků nebo lišt pryžových nebo plastových</t>
  </si>
  <si>
    <t>60</t>
  </si>
  <si>
    <t>25,54-1,0 "1S501"</t>
  </si>
  <si>
    <t>23,26-1,55 "1S505"</t>
  </si>
  <si>
    <t>27,43-0,95*3-0,8-1,55*2-1,0 "1S830"</t>
  </si>
  <si>
    <t>781</t>
  </si>
  <si>
    <t>Dokončovací práce - obklady</t>
  </si>
  <si>
    <t>31</t>
  </si>
  <si>
    <t>781473810</t>
  </si>
  <si>
    <t>Demontáž obkladů z dlaždic keramických lepených</t>
  </si>
  <si>
    <t>62</t>
  </si>
  <si>
    <t>2,5*15,29-0,8*2,25-0,95*2,25 "1S502"</t>
  </si>
  <si>
    <t>2,5*15,56-0,8*2,25-0,7*2,05 "1S502A"</t>
  </si>
  <si>
    <t>2,5*4,86-0,7*2,05 "1S502B"</t>
  </si>
  <si>
    <t>2,5*7,07-0,8*2,25 "1S503"</t>
  </si>
  <si>
    <t>2,5*12,87-0,8*2,25-0,95*2,25*2 "1S504"</t>
  </si>
  <si>
    <t>2,5*18,55-0,8*2,25-0,7*2,05 "1S504A"</t>
  </si>
  <si>
    <t>2,5*4,34-0,7*2,05 "1S504B"</t>
  </si>
  <si>
    <t>2,5*6,96-0,9*2,02 "1S506A"</t>
  </si>
  <si>
    <t>2,37*7,07-0,8*2,02-0,7*2,02 "2S502A"</t>
  </si>
  <si>
    <t>2,35*5,19-0,7*2,02 "2S502B"</t>
  </si>
  <si>
    <t>2,35*15,1-0,8*2,05-0,9*2,05*2 "2S504"</t>
  </si>
  <si>
    <t>2,35*(16,93-3,94)-0,9*2,05 "2S504A"</t>
  </si>
  <si>
    <t>2,5*(15,53-3,94) "2S504B"</t>
  </si>
  <si>
    <t>2,35*5,67-0,8*2,05-0,7*2,05 "2S504C"</t>
  </si>
  <si>
    <t>2,35*4,77-0,7*2,05 "2S504D"</t>
  </si>
  <si>
    <t>2,3*13,7-0,8*2,05-0,9*2,05*2 "2S505"</t>
  </si>
  <si>
    <t>2,15*5,89-0,8*2,05-0,7*2,05 "2S505A"</t>
  </si>
  <si>
    <t>2,15*4,88-0,7*2,05 "2S505B"</t>
  </si>
  <si>
    <t>2,35*6,57-0,7*2,05-0,8*2,05 "2S506"</t>
  </si>
  <si>
    <t>2,35*4,69-0,7*2,05 "2S506A"</t>
  </si>
  <si>
    <t>2,5*(1,73+3,02+3,19+0,43) "2S507"</t>
  </si>
  <si>
    <t>2,35*20,08-0,8*2,05 "2S508"</t>
  </si>
  <si>
    <t>2,5*(33,31-2,94)-0,9*2,05*2-0,8*2,05*3 "2S821"</t>
  </si>
  <si>
    <t>02 - Stavební úpravy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</si>
  <si>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</si>
  <si>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</si>
  <si>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</si>
  <si>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61 - Úprava povrchů vnitřních</t>
  </si>
  <si>
    <t xml:space="preserve">    63 - Podlahy a podlahové konstrukce</t>
  </si>
  <si>
    <t xml:space="preserve">    94 - Lešení a stavební výtahy</t>
  </si>
  <si>
    <t xml:space="preserve">    95 - Různé dokončovací konstrukce a práce pozemních staveb</t>
  </si>
  <si>
    <t xml:space="preserve">    998 - Přesun hmot</t>
  </si>
  <si>
    <t xml:space="preserve">    713 - Izolace tepelné</t>
  </si>
  <si>
    <t xml:space="preserve">    767 - Konstrukce zámečnické</t>
  </si>
  <si>
    <t xml:space="preserve">    784 - Dokončovací práce - malby a tapety</t>
  </si>
  <si>
    <t>Svislé a kompletní konstrukce</t>
  </si>
  <si>
    <t>311272125</t>
  </si>
  <si>
    <t>Zdivo z pórobetonových tvárnic na tenké maltové lože, tl. zdiva 250 mm pevnost tvárnic přes P2 do P4, objemová hmotnost do 450 kg/m3 na pero a drážku</t>
  </si>
  <si>
    <t>W1:</t>
  </si>
  <si>
    <t>1,425*(2,855+1,448+1,74) "2S501"</t>
  </si>
  <si>
    <t>1,455*(4,197+0,597+4,168) "2S503"</t>
  </si>
  <si>
    <t>342272225</t>
  </si>
  <si>
    <t>Příčky z pórobetonových tvárnic hladkých na tenké maltové lože objemová hmotnost do 500 kg/m3, tloušťka příčky 100 mm</t>
  </si>
  <si>
    <t>P1:</t>
  </si>
  <si>
    <t>3,14*1,605-1,605*2,35 "2S501/2S503"</t>
  </si>
  <si>
    <t>317142426</t>
  </si>
  <si>
    <t>Překlady nenosné z pórobetonu osazené do tenkého maltového lože, výšky do 250 mm, šířky překladu 100 mm, délky překladu přes 1500 do 2000 mm</t>
  </si>
  <si>
    <t>1 "2S501/2S503"</t>
  </si>
  <si>
    <t>346272236</t>
  </si>
  <si>
    <t>Přizdívky z pórobetonových tvárnic objemová hmotnost do 500 kg/m3, na tenké maltové lože, tloušťka přizdívky 100 mm</t>
  </si>
  <si>
    <t>3,3*3,138 "1S501"</t>
  </si>
  <si>
    <t>3,14*(1,116+0,289+1,075+0,71+0,645+2,279) "2S501"</t>
  </si>
  <si>
    <t>3,14*(0,675+1,77) "2S503"</t>
  </si>
  <si>
    <t>Vodorovné konstrukce</t>
  </si>
  <si>
    <t>411321414</t>
  </si>
  <si>
    <t>Stropy z betonu železového (bez výztuže) stropů deskových, plochých střech, desek balkonových, desek hřibových stropů včetně hlavic hřibových sloupů tř. C 25/30</t>
  </si>
  <si>
    <t>m3</t>
  </si>
  <si>
    <t>FL.4:</t>
  </si>
  <si>
    <t>6,94*0,1 "2S501"</t>
  </si>
  <si>
    <t>9,78*0,1 "2S503"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</si>
  <si>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</si>
  <si>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</t>
  </si>
  <si>
    <t>6,94/0,275*1,21/1000*1,15 "2S501"</t>
  </si>
  <si>
    <t>9,78/0,275*1,21/1000*1,15 "2S503"</t>
  </si>
  <si>
    <t>411354259R</t>
  </si>
  <si>
    <t xml:space="preserve"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</t>
  </si>
  <si>
    <t>6,94 "2S501"</t>
  </si>
  <si>
    <t>9,78 "2S503"</t>
  </si>
  <si>
    <t>411354311R</t>
  </si>
  <si>
    <t>Podpěrná konstrukce stropů - desek, kleneb a skořepin výška podepření do 4 m tloušťka stropu přes 5 do 15 cm zřízení bez možnosti následného odstranění</t>
  </si>
  <si>
    <t>Úpravy povrchů, podlahy a osazování výplní</t>
  </si>
  <si>
    <t>61</t>
  </si>
  <si>
    <t>Úprava povrchů vnitřních</t>
  </si>
  <si>
    <t>612142001</t>
  </si>
  <si>
    <t>Pletivo vnitřních ploch v ploše nebo pruzích, na plném podkladu sklovláknité vtlačené do tmelu včetně tmelu stěn</t>
  </si>
  <si>
    <t>S.1:</t>
  </si>
  <si>
    <t>612131101</t>
  </si>
  <si>
    <t>Podkladní a spojovací vrstva vnitřních omítaných ploch cementový postřik nanášený ručně celoplošně stěn</t>
  </si>
  <si>
    <t>612321121</t>
  </si>
  <si>
    <t>Omítka vápenocementová vnitřních ploch nanášená ručně jednovrstvá, tloušťky do 10 mm hladká svislých konstrukcí stěn</t>
  </si>
  <si>
    <t>612181001R</t>
  </si>
  <si>
    <t>Polymerová stěrka vnitřních povrchů tloušťky do 3 mm, včetně následného přebroušení svislých konstrukcí stěn</t>
  </si>
  <si>
    <t>63</t>
  </si>
  <si>
    <t>Podlahy a podlahové konstrukce</t>
  </si>
  <si>
    <t>631311116</t>
  </si>
  <si>
    <t>Mazanina z betonu prostého bez zvýšených nároků na prostředí tl. přes 50 do 80 mm tř. C 25/30</t>
  </si>
  <si>
    <t>6,94*0,05 "2S501"</t>
  </si>
  <si>
    <t>9,78*0,05 "2S503"</t>
  </si>
  <si>
    <t>631319011</t>
  </si>
  <si>
    <t>Příplatek k cenám mazanin za úpravu povrchu mazaniny přehlazením, mazanina tl. přes 50 do 80 mm</t>
  </si>
  <si>
    <t>631319171</t>
  </si>
  <si>
    <t>Příplatek k cenám mazanin za stržení povrchu spodní vrstvy mazaniny latí před vložením výztuže nebo pletiva pro tl. obou vrstev mazaniny přes 50 do 80 mm</t>
  </si>
  <si>
    <t>631319195</t>
  </si>
  <si>
    <t>Příplatek k cenám mazanin za malou plochu do 5 m2 jednotlivě mazanina tl. přes 50 do 80 mm</t>
  </si>
  <si>
    <t>631362021</t>
  </si>
  <si>
    <t>Výztuž mazanin ze svařovaných sítí z drátů typu KARI</t>
  </si>
  <si>
    <t>6,94*18,2/6/1000*1,25 "2S501"</t>
  </si>
  <si>
    <t>9,78*18,2/6/1000*1,25 "2S503"</t>
  </si>
  <si>
    <t>634661111R</t>
  </si>
  <si>
    <t>Příplatek za spřažení se stávající mazaninou</t>
  </si>
  <si>
    <t>10,38 "2S501"</t>
  </si>
  <si>
    <t>13,15 "2S503"</t>
  </si>
  <si>
    <t>632451101</t>
  </si>
  <si>
    <t>Potěr cementový samonivelační ze suchých směsí tloušťky přes 2 do 5 mm</t>
  </si>
  <si>
    <t>FL.1:</t>
  </si>
  <si>
    <t>39,95 "1S501"</t>
  </si>
  <si>
    <t>32,2 "1S505"</t>
  </si>
  <si>
    <t>FL.7:</t>
  </si>
  <si>
    <t>2,77 "1S830"</t>
  </si>
  <si>
    <t>632451103</t>
  </si>
  <si>
    <t>Potěr cementový samonivelační ze suchých směsí tloušťky přes 5 do 10 mm</t>
  </si>
  <si>
    <t>FL.2:</t>
  </si>
  <si>
    <t>17,91-2,77 "1S830"</t>
  </si>
  <si>
    <t>632451105</t>
  </si>
  <si>
    <t>Potěr cementový samonivelační ze suchých směsí tloušťky přes 10 do 15 mm</t>
  </si>
  <si>
    <t>FL.5:</t>
  </si>
  <si>
    <t>72,18 "2S503"</t>
  </si>
  <si>
    <t>632451107</t>
  </si>
  <si>
    <t>Potěr cementový samonivelační ze suchých směsí tloušťky přes 15 do 20 mm</t>
  </si>
  <si>
    <t>FL.6:</t>
  </si>
  <si>
    <t>83,58 "2S501"</t>
  </si>
  <si>
    <t>94</t>
  </si>
  <si>
    <t>Lešení a stavební výtahy</t>
  </si>
  <si>
    <t>949101112</t>
  </si>
  <si>
    <t>Lešení pomocné pracovní pro objekty pozemních staveb pro zatížení do 150 kg/m2, o výšce lešeňové podlahy přes 1,9 do 3,5 m</t>
  </si>
  <si>
    <t>17,91 "1S830"</t>
  </si>
  <si>
    <t>81,29 "2S501"</t>
  </si>
  <si>
    <t>70,21 "2S503"</t>
  </si>
  <si>
    <t>95</t>
  </si>
  <si>
    <t>Různé dokončovací konstrukce a práce pozemních staveb</t>
  </si>
  <si>
    <t>952901111</t>
  </si>
  <si>
    <t>Vyčištění budov nebo objektů před předáním do užívání budov bytové nebo občanské výstavby, světlé výšky podlaží do 4 m</t>
  </si>
  <si>
    <t>950000001R</t>
  </si>
  <si>
    <t>Stavební přípomoce a prostupy profesí TZB</t>
  </si>
  <si>
    <t>953943211</t>
  </si>
  <si>
    <t>Osazování drobných kovových předmětů kotvených do stěny hasicího přístroje</t>
  </si>
  <si>
    <t>M</t>
  </si>
  <si>
    <t>44932114</t>
  </si>
  <si>
    <t>přístroj hasicí ruční práškový PG 6</t>
  </si>
  <si>
    <t>092203008</t>
  </si>
  <si>
    <t>Náklady na opatření PBŘ - značení</t>
  </si>
  <si>
    <t>092203009</t>
  </si>
  <si>
    <t>Náklady na opatření PBŘ - ucpávky</t>
  </si>
  <si>
    <t>998</t>
  </si>
  <si>
    <t>Přesun hmot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</si>
  <si>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</si>
  <si>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</si>
  <si>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</si>
  <si>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</si>
  <si>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</si>
  <si>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</si>
  <si>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28376553</t>
  </si>
  <si>
    <t>deska polystyrénová pro snížení kročejového hluku (max. zatížení 4 kN/m2) tl 30mm</t>
  </si>
  <si>
    <t>64</t>
  </si>
  <si>
    <t>16,72*1,1</t>
  </si>
  <si>
    <t>33</t>
  </si>
  <si>
    <t>998713122</t>
  </si>
  <si>
    <t>Přesun hmot pro izolace tepelné stanovený z hmotnosti přesunovaného materiálu vodorovná dopravní vzdálenost do 50 m ruční (bez užití mechanizace) v objektech výšky přes 6 m do 12 m</t>
  </si>
  <si>
    <t>66</t>
  </si>
  <si>
    <t>725000001R</t>
  </si>
  <si>
    <t>D+M - sodobar</t>
  </si>
  <si>
    <t>68</t>
  </si>
  <si>
    <t>P</t>
  </si>
  <si>
    <t>Poznámka k položce:_x000D_
Poznámka k položce: např. Sodobar Dispenser FC 330</t>
  </si>
  <si>
    <t>35</t>
  </si>
  <si>
    <t>725000002R</t>
  </si>
  <si>
    <t>D+M - polička nerez</t>
  </si>
  <si>
    <t>70</t>
  </si>
  <si>
    <t>Poznámka k položce:_x000D_
Poznámka k položce: např. Bemeta Cytro nerez 102308261</t>
  </si>
  <si>
    <t>725000003R</t>
  </si>
  <si>
    <t>D+M - fén s držákem</t>
  </si>
  <si>
    <t>72</t>
  </si>
  <si>
    <t>Poznámka k položce:_x000D_
Poznámka k položce: např. Bemeta bílá 945233066</t>
  </si>
  <si>
    <t>37</t>
  </si>
  <si>
    <t>725000004R</t>
  </si>
  <si>
    <t>D+M - zásobník toaletního papíru nerez</t>
  </si>
  <si>
    <t>74</t>
  </si>
  <si>
    <t>Poznámka k položce:_x000D_
Poznámka k položce: např. Bemeta nerez 148112051</t>
  </si>
  <si>
    <t>725000005R</t>
  </si>
  <si>
    <t>D+M - WC štětka chrom</t>
  </si>
  <si>
    <t>76</t>
  </si>
  <si>
    <t>Poznámka k položce:_x000D_
Poznámka k položce: např. Bemeta Omega chrom 102313066</t>
  </si>
  <si>
    <t>39</t>
  </si>
  <si>
    <t>725000006R</t>
  </si>
  <si>
    <t>D+M - odpadkový koš nerez 12 l</t>
  </si>
  <si>
    <t>78</t>
  </si>
  <si>
    <t>Poznámka k položce:_x000D_
Poznámka k položce: např. Multi 12 l nerez lesk KOS12NEW</t>
  </si>
  <si>
    <t>725000007R</t>
  </si>
  <si>
    <t>D+M - zásobník na ubrousky nerez</t>
  </si>
  <si>
    <t>80</t>
  </si>
  <si>
    <t>Poznámka k položce:_x000D_
Poznámka k položce: např. Bemeta nerez 113103035</t>
  </si>
  <si>
    <t>41</t>
  </si>
  <si>
    <t>725000008R</t>
  </si>
  <si>
    <t>D+M - zásobník na tekuté mýdlo</t>
  </si>
  <si>
    <t>82</t>
  </si>
  <si>
    <t>Poznámka k položce:_x000D_
Poznámka k položce: např. Bemeta HOTEL dávkovač tekutého mýdla 300ml, plast mat 121209145</t>
  </si>
  <si>
    <t>725000009R</t>
  </si>
  <si>
    <t>D+M - háček chrom</t>
  </si>
  <si>
    <t>84</t>
  </si>
  <si>
    <t>Poznámka k položce:_x000D_
Poznámka k položce: např. Bemeta Omega chrom 104206023</t>
  </si>
  <si>
    <t>43</t>
  </si>
  <si>
    <t>763111458</t>
  </si>
  <si>
    <t>Příčka ze sádrokartonových desek s nosnou konstrukcí z jednoduchých ocelových profilů UW, CW dvojitě opláštěná deskami akustickými tl. 2 x 12,5 mm s izolací, EI 90, příčka tl. 100 mm, profil 50, Rw do 57 dB</t>
  </si>
  <si>
    <t>86</t>
  </si>
  <si>
    <t>P3:</t>
  </si>
  <si>
    <t>3,14*3,28-3,16*2,3 "2S501/2S503"</t>
  </si>
  <si>
    <t>763111751</t>
  </si>
  <si>
    <t>Příčka ze sádrokartonových desek Příplatek k cenám za plochu do 6 m2 jednotlivě</t>
  </si>
  <si>
    <t>88</t>
  </si>
  <si>
    <t>45</t>
  </si>
  <si>
    <t>763181421</t>
  </si>
  <si>
    <t>Výplně otvorů konstrukcí ze sádrokartonových desek ztužující výplň otvoru pro dveře s UA a UW profilem, výšky příčky přes 2,80 do 3,25 m</t>
  </si>
  <si>
    <t>90</t>
  </si>
  <si>
    <t>1 "2S501/2S503 (výztuha pro příčku P2)"</t>
  </si>
  <si>
    <t>763111717</t>
  </si>
  <si>
    <t>Příčka ze sádrokartonových desek ostatní konstrukce a práce na příčkách ze sádrokartonových desek základní penetrační nátěr (oboustranný)</t>
  </si>
  <si>
    <t>92</t>
  </si>
  <si>
    <t>47</t>
  </si>
  <si>
    <t>763135611</t>
  </si>
  <si>
    <t>Montáž podhledu opláštění z kazet</t>
  </si>
  <si>
    <t>C.1:</t>
  </si>
  <si>
    <t>59036513</t>
  </si>
  <si>
    <t>deska podhledová minerální bílá jemná hladká 15x600x600mm</t>
  </si>
  <si>
    <t>54,89*1,15</t>
  </si>
  <si>
    <t>49</t>
  </si>
  <si>
    <t>763431001R</t>
  </si>
  <si>
    <t>Montáž podhledu minerálního včetně zavěšeného roštu viditelného černé barvy s panely vyjímatelnými, velikosti panelů do 0,36 m2</t>
  </si>
  <si>
    <t>98</t>
  </si>
  <si>
    <t>C.2:</t>
  </si>
  <si>
    <t>23,76 "1S501"</t>
  </si>
  <si>
    <t>16,65 "1S505"</t>
  </si>
  <si>
    <t>12,6+12,6 "2S501"</t>
  </si>
  <si>
    <t>12,6+12,6 "2S503"</t>
  </si>
  <si>
    <t>59036513R</t>
  </si>
  <si>
    <t>deska podhledová minerální rovná černá jemná 15x600x600mm</t>
  </si>
  <si>
    <t>100</t>
  </si>
  <si>
    <t>Poznámka k položce:_x000D_
Poznámka k položce: např. AMF THERMATEX® Alpha Colour Black</t>
  </si>
  <si>
    <t>90,81*1,15</t>
  </si>
  <si>
    <t>51</t>
  </si>
  <si>
    <t>763131431</t>
  </si>
  <si>
    <t>Podhled ze sádrokartonových desek dvouvrstvá zavěšená spodní konstrukce z ocelových profilů CD, UD jednoduše opláštěná deskou protipožární DF, tl. 12,5 mm, bez izolace, REI do 90</t>
  </si>
  <si>
    <t>102</t>
  </si>
  <si>
    <t>C.3:</t>
  </si>
  <si>
    <t>14,02 "1S501"</t>
  </si>
  <si>
    <t>6,42+9,09 "1S505"</t>
  </si>
  <si>
    <t>19,54 "1S830"</t>
  </si>
  <si>
    <t>55,73 "2S501"</t>
  </si>
  <si>
    <t>46,96 "2S503"</t>
  </si>
  <si>
    <t>763131761</t>
  </si>
  <si>
    <t>Podhled ze sádrokartonových desek Příplatek k cenám za plochu do 3 m2 jednotlivě</t>
  </si>
  <si>
    <t>104</t>
  </si>
  <si>
    <t>53</t>
  </si>
  <si>
    <t>763131765</t>
  </si>
  <si>
    <t>Podhled ze sádrokartonových desek Příplatek k cenám za výšku zavěšení přes 0,5 do 1,0 m</t>
  </si>
  <si>
    <t>106</t>
  </si>
  <si>
    <t>763131721</t>
  </si>
  <si>
    <t>Podhled ze sádrokartonových desek ostatní práce a konstrukce na podhledech ze sádrokartonových desek skokové změny výšky podhledu do 0,5 m</t>
  </si>
  <si>
    <t>108</t>
  </si>
  <si>
    <t>6,6+3,6+6,6 "1S501"</t>
  </si>
  <si>
    <t>5,57+3,0+5,57 "1S505"</t>
  </si>
  <si>
    <t>(3,0+4,2+3,0+4,2)*2 "2S501"</t>
  </si>
  <si>
    <t>(3,0+4,2+3,0+4,2)*2 "2S503"</t>
  </si>
  <si>
    <t>55</t>
  </si>
  <si>
    <t>763131772</t>
  </si>
  <si>
    <t>Podhled ze sádrokartonových desek Příplatek k cenám za rovinnost kvality celoplošné tmelení kvality Q4</t>
  </si>
  <si>
    <t>110</t>
  </si>
  <si>
    <t>14,02+0,2*(6,6+3,6+6,6) "1S501"</t>
  </si>
  <si>
    <t>6,42+9,09+0,2*(5,57+3,0+5,57) "1S505"</t>
  </si>
  <si>
    <t>55,73+0,1*(3,0+4,2+3,0+4,2)*2 "2S501"</t>
  </si>
  <si>
    <t>46,96+0,1*(3,0+4,2+3,0+4,2)*2 "2S503" "2S503"</t>
  </si>
  <si>
    <t>763131714</t>
  </si>
  <si>
    <t>Podhled ze sádrokartonových desek ostatní práce a konstrukce na podhledech ze sádrokartonových desek základní penetrační nátěr</t>
  </si>
  <si>
    <t>112</t>
  </si>
  <si>
    <t>57</t>
  </si>
  <si>
    <t>763172351</t>
  </si>
  <si>
    <t>Montáž dvířek pro konstrukce ze sádrokartonových desek revizních jednoplášťových pro podhledy velikost (šxv) 200 x 200 mm</t>
  </si>
  <si>
    <t>114</t>
  </si>
  <si>
    <t>59030710</t>
  </si>
  <si>
    <t>dvířka revizní jednokřídlá s automatickým zámkem 200x200mm</t>
  </si>
  <si>
    <t>116</t>
  </si>
  <si>
    <t>59</t>
  </si>
  <si>
    <t>763172355</t>
  </si>
  <si>
    <t>Montáž dvířek pro konstrukce ze sádrokartonových desek revizních jednoplášťových pro podhledy velikost (šxv) 600 x 600 mm</t>
  </si>
  <si>
    <t>118</t>
  </si>
  <si>
    <t>59030714</t>
  </si>
  <si>
    <t>dvířka revizní jednokřídlá s automatickým zámkem 600x600mm</t>
  </si>
  <si>
    <t>120</t>
  </si>
  <si>
    <t>998763332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</si>
  <si>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6 d</t>
  </si>
  <si>
    <t>122</t>
  </si>
  <si>
    <t>7660000D1R</t>
  </si>
  <si>
    <t>D+M - dvoukřídlé dveře D1 900+450/2100 mm, dřevěné truhlářské masivni tl. 50 mm, plné, bezfalcové, reverzní, včetně dřevěné obložkové zárubně, kování klika-klika bez zámku, aretační zarážka</t>
  </si>
  <si>
    <t>124</t>
  </si>
  <si>
    <t>766000001R</t>
  </si>
  <si>
    <t>Lokální přebroušení a vykytování včetně nového bílého matného nátěru všech ponechaných dveří uvnitř dispozice obou podlaží SRC včetně zpětné montáže</t>
  </si>
  <si>
    <t>126</t>
  </si>
  <si>
    <t>998766312</t>
  </si>
  <si>
    <t>Přesun hmot pro konstrukce truhlářské stanovený procentní sazbou (%) z ceny vodorovná dopravní vzdálenost do 50 m ruční (bez užití mechanizace) v objektech výšky přes 6 do 12 m</t>
  </si>
  <si>
    <t>%</t>
  </si>
  <si>
    <t>128</t>
  </si>
  <si>
    <t>767</t>
  </si>
  <si>
    <t>Konstrukce zámečnické</t>
  </si>
  <si>
    <t>65</t>
  </si>
  <si>
    <t>767531215</t>
  </si>
  <si>
    <t>Montáž vstupních čisticích zón z rohoží kovových nebo plastových plochy přes 2 m2</t>
  </si>
  <si>
    <t>130</t>
  </si>
  <si>
    <t>69752110</t>
  </si>
  <si>
    <t>rohož textilní provedení PA, hustý povrch, jemné dočištění</t>
  </si>
  <si>
    <t>132</t>
  </si>
  <si>
    <t>2,77*1,15</t>
  </si>
  <si>
    <t>67</t>
  </si>
  <si>
    <t>767531121</t>
  </si>
  <si>
    <t>Montáž vstupních čisticích zón z rohoží osazení rámu mosazného nebo hliníkového zapuštěného z L profilů</t>
  </si>
  <si>
    <t>134</t>
  </si>
  <si>
    <t>4,964 "1S501"</t>
  </si>
  <si>
    <t>4,979 "1S505"</t>
  </si>
  <si>
    <t>6,66 "1S830"</t>
  </si>
  <si>
    <t>69752160</t>
  </si>
  <si>
    <t>rám pro zapuštění profil L-30/30 25/25 20/30 15/30-Al</t>
  </si>
  <si>
    <t>136</t>
  </si>
  <si>
    <t>Poznámka k položce:_x000D_
Poznámka k položce: např. GAPA Cleanwell Atrium</t>
  </si>
  <si>
    <t>16,603*1,15</t>
  </si>
  <si>
    <t>69</t>
  </si>
  <si>
    <t>767646411</t>
  </si>
  <si>
    <t>Montáž revizních dveří a dvířek hliníkových, ocelových nebo plastových s rámem jednokřídlových, plochy do 0,5 m2</t>
  </si>
  <si>
    <t>138</t>
  </si>
  <si>
    <t>0,4*0,4</t>
  </si>
  <si>
    <t>59030761R</t>
  </si>
  <si>
    <t>dvířka revizní protipožární pro stěny a podhledy EI 60 400x400 mm</t>
  </si>
  <si>
    <t>140</t>
  </si>
  <si>
    <t>71</t>
  </si>
  <si>
    <t>7670000P2R</t>
  </si>
  <si>
    <t>D+M - Akustická prosklená příčka, s digitální žaluzií, se 3-mi svislými příčlemi, neprůzvučnost Rw = 55 dB</t>
  </si>
  <si>
    <t>142</t>
  </si>
  <si>
    <t>Poznámka k položce:_x000D_
Poznámka k položce: např. Liko Micra dB+</t>
  </si>
  <si>
    <t>P2:</t>
  </si>
  <si>
    <t>3,16*2,3 "2S501/2S503"</t>
  </si>
  <si>
    <t>Pol115</t>
  </si>
  <si>
    <t>Konstrukce pro závěsný systém - ocelová masivní svařovaná konstrukce z jacklů 60x60 pozinkovaná a práškovým vypalovacím lakem barevnost kovářská čerň, včetně kotvení</t>
  </si>
  <si>
    <t>144</t>
  </si>
  <si>
    <t>73</t>
  </si>
  <si>
    <t>998767312</t>
  </si>
  <si>
    <t>Přesun hmot pro zámečnické konstrukce stanovený procentní sazbou (%) z ceny vodorovná dopravní vzdálenost do 50 m ruční (bez užití mechanizace) v objektech výšky přes 6 do 12 m</t>
  </si>
  <si>
    <t>146</t>
  </si>
  <si>
    <t>771111011</t>
  </si>
  <si>
    <t>Příprava podkladu před provedením dlažby vysátí podlah</t>
  </si>
  <si>
    <t>148</t>
  </si>
  <si>
    <t>FL.3:</t>
  </si>
  <si>
    <t>75</t>
  </si>
  <si>
    <t>771121011</t>
  </si>
  <si>
    <t>Příprava podkladu před provedením dlažby nátěr penetrační na podlahu</t>
  </si>
  <si>
    <t>150</t>
  </si>
  <si>
    <t>771591112</t>
  </si>
  <si>
    <t>Izolace podlahy pod dlažbu nátěrem nebo stěrkou ve dvou vrstvách</t>
  </si>
  <si>
    <t>152</t>
  </si>
  <si>
    <t>77</t>
  </si>
  <si>
    <t>771591264</t>
  </si>
  <si>
    <t>Izolace podlahy pod dlažbu těsnícími izolačními pásy mezi podlahou a stěnu</t>
  </si>
  <si>
    <t>154</t>
  </si>
  <si>
    <t>15,56-0,7-0,8 "1S502A"</t>
  </si>
  <si>
    <t>4,86-0,7 "1S502B"</t>
  </si>
  <si>
    <t>7,07-0,8 "1S503"</t>
  </si>
  <si>
    <t>18,55-0,7-0,8 "1S504A"</t>
  </si>
  <si>
    <t>4,34-0,7 "1S504B"</t>
  </si>
  <si>
    <t>6,96-0,9 "1S506A"</t>
  </si>
  <si>
    <t>7,07-0,8-0,7 "2S502A"</t>
  </si>
  <si>
    <t>5,19-0,7 "2S502B"</t>
  </si>
  <si>
    <t>771591241</t>
  </si>
  <si>
    <t>Izolace podlahy pod dlažbu těsnícími izolačními pásy vnitřní kout</t>
  </si>
  <si>
    <t>156</t>
  </si>
  <si>
    <t>10 "1S502A"</t>
  </si>
  <si>
    <t>4 "1S502B"</t>
  </si>
  <si>
    <t>4 "1S503"</t>
  </si>
  <si>
    <t>10 "1S504A"</t>
  </si>
  <si>
    <t>4 "1S504B"</t>
  </si>
  <si>
    <t>4 "1S506A"</t>
  </si>
  <si>
    <t>4 "2S502A"</t>
  </si>
  <si>
    <t>4 "2S502B"</t>
  </si>
  <si>
    <t>79</t>
  </si>
  <si>
    <t>771591242</t>
  </si>
  <si>
    <t>Izolace podlahy pod dlažbu těsnícími izolačními pásy vnější roh</t>
  </si>
  <si>
    <t>158</t>
  </si>
  <si>
    <t>6 "1S502A"</t>
  </si>
  <si>
    <t>6 "1S504A"</t>
  </si>
  <si>
    <t>771574413</t>
  </si>
  <si>
    <t>Montáž podlah z dlaždic keramických lepených cementovým flexibilním lepidlem hladkých, tloušťky do 10 mm přes 2 do 4 ks/m2</t>
  </si>
  <si>
    <t>160</t>
  </si>
  <si>
    <t>81</t>
  </si>
  <si>
    <t>59761152</t>
  </si>
  <si>
    <t>dlažba keramická slinutá mrazuvzdorná R10/A povrch hladký/matný tl do 10mm přes 2 do 4ks/m2</t>
  </si>
  <si>
    <t>162</t>
  </si>
  <si>
    <t>Poznámka k položce:_x000D_
Poznámka k položce: např. Rako Compila Shadow</t>
  </si>
  <si>
    <t>61,69*1,15</t>
  </si>
  <si>
    <t>771474112</t>
  </si>
  <si>
    <t>Montáž soklů z dlaždic keramických lepených flexibilním lepidlem rovných, výšky přes 65 do 90 mm</t>
  </si>
  <si>
    <t>164</t>
  </si>
  <si>
    <t>83</t>
  </si>
  <si>
    <t>59761184</t>
  </si>
  <si>
    <t>sokl keramický mrazuvzdorný povrch hladký/matný tl do 10mm výšky přes 65 do 90mm</t>
  </si>
  <si>
    <t>166</t>
  </si>
  <si>
    <t>15,72*1,15</t>
  </si>
  <si>
    <t>771591115</t>
  </si>
  <si>
    <t>Podlahy - dokončovací práce spárování silikonem</t>
  </si>
  <si>
    <t>168</t>
  </si>
  <si>
    <t>15,29-0,8-0,95 "1S502"</t>
  </si>
  <si>
    <t>12,87-0,8-0,95*2 "1S504"</t>
  </si>
  <si>
    <t>85</t>
  </si>
  <si>
    <t>771592011</t>
  </si>
  <si>
    <t>Čištění vnitřních ploch po položení dlažby podlah nebo schodišť chemickými prostředky</t>
  </si>
  <si>
    <t>170</t>
  </si>
  <si>
    <t>61,69</t>
  </si>
  <si>
    <t>15,72*0,07</t>
  </si>
  <si>
    <t>998771122</t>
  </si>
  <si>
    <t>Přesun hmot pro podlahy z dlaždic stanovený z hmotnosti přesunovaného materiálu vodorovná dopravní vzdálenost do 50 m ruční (bez užití mechanizace) v objektech výšky přes 6 do 12 m</t>
  </si>
  <si>
    <t>172</t>
  </si>
  <si>
    <t>87</t>
  </si>
  <si>
    <t>776111115</t>
  </si>
  <si>
    <t>Příprava podkladu povlakových podlah a stěn broušení podlah stávajícího podkladu před litím stěrky</t>
  </si>
  <si>
    <t>174</t>
  </si>
  <si>
    <t>776111311</t>
  </si>
  <si>
    <t>Příprava podkladu povlakových podlah a stěn vysátí podlah</t>
  </si>
  <si>
    <t>176</t>
  </si>
  <si>
    <t>89</t>
  </si>
  <si>
    <t>776121321</t>
  </si>
  <si>
    <t>Příprava podkladu povlakových podlah a stěn penetrace neředěná podlah</t>
  </si>
  <si>
    <t>178</t>
  </si>
  <si>
    <t>636624316</t>
  </si>
  <si>
    <t>Podlahová krytina pro sportovní povrchy z desek z recyklované pryže speciálních, lepených ve spojích na předem vyrovnaný podklad z betonu nebo asfaltu podlaha posiloven pro funkční a silové tréninky tl. 8 mm barevná</t>
  </si>
  <si>
    <t>180</t>
  </si>
  <si>
    <t>Poznámka k položce:_x000D_
Poznámka k položce: např. DROPZONE SPECKLE</t>
  </si>
  <si>
    <t>91</t>
  </si>
  <si>
    <t>776221111</t>
  </si>
  <si>
    <t>Montáž podlahovin z PVC lepením standardním lepidlem z pásů</t>
  </si>
  <si>
    <t>182</t>
  </si>
  <si>
    <t>28411151R</t>
  </si>
  <si>
    <t>PVC vinyl heterogenní zátěžová tl 2,00mm nášlapná vrstva 0,80mm</t>
  </si>
  <si>
    <t>184</t>
  </si>
  <si>
    <t>Poznámka k položce:_x000D_
Poznámka k položce: např. OMNISPORT COMPACT</t>
  </si>
  <si>
    <t>15,14*1,15</t>
  </si>
  <si>
    <t>83,58*1,15</t>
  </si>
  <si>
    <t>93</t>
  </si>
  <si>
    <t>28411153R</t>
  </si>
  <si>
    <t>PVC vinyl heterogenní tl 3,45mm nášlapná vrstva 0,65mm</t>
  </si>
  <si>
    <t>186</t>
  </si>
  <si>
    <t>Poznámka k položce:_x000D_
Poznámka k položce: např. OMNISPORT SPEED</t>
  </si>
  <si>
    <t>72,18*1,15</t>
  </si>
  <si>
    <t>776421111</t>
  </si>
  <si>
    <t>Montáž lišt obvodových lepených</t>
  </si>
  <si>
    <t>188</t>
  </si>
  <si>
    <t>28,48-4,964 "1S501"</t>
  </si>
  <si>
    <t>23,61-4,979 "1S505"</t>
  </si>
  <si>
    <t>25,34-4,964-4,979-0,95*3-0,8-1,55 "1S830"</t>
  </si>
  <si>
    <t>45,63+6,39-0,8-0,9*2-1,605-3,16 "2S501"</t>
  </si>
  <si>
    <t>47,33-3,16-1,605 "2S503"</t>
  </si>
  <si>
    <t>28411008R</t>
  </si>
  <si>
    <t>lišta soklová PVC 15x60mm</t>
  </si>
  <si>
    <t>190</t>
  </si>
  <si>
    <t>Poznámka k položce:_x000D_
Poznámka k položce: např. Tarkett KS61</t>
  </si>
  <si>
    <t>42,147*1,15</t>
  </si>
  <si>
    <t>61418155R</t>
  </si>
  <si>
    <t>lišta soklová dřevěná lakovaná 22x65mm</t>
  </si>
  <si>
    <t>192</t>
  </si>
  <si>
    <t>Poznámka k položce:_x000D_
Poznámka k položce: např. Tarkett Sport Skirting Oak</t>
  </si>
  <si>
    <t>10,197*1,15</t>
  </si>
  <si>
    <t>44,655*1,15</t>
  </si>
  <si>
    <t>42,565*1,15</t>
  </si>
  <si>
    <t>776991121</t>
  </si>
  <si>
    <t>Ostatní práce údržba nových podlahovin po pokládce čištění základní</t>
  </si>
  <si>
    <t>194</t>
  </si>
  <si>
    <t>998776122</t>
  </si>
  <si>
    <t>Přesun hmot pro podlahy povlakové stanovený z hmotnosti přesunovaného materiálu vodorovná dopravní vzdálenost do 50 m ruční (bez užití mechanizace) v objektech výšky přes 6 do 12 m</t>
  </si>
  <si>
    <t>196</t>
  </si>
  <si>
    <t>99</t>
  </si>
  <si>
    <t>781111011</t>
  </si>
  <si>
    <t>Příprava podkladu před provedením obkladu oprášení (ometení) stěny</t>
  </si>
  <si>
    <t>198</t>
  </si>
  <si>
    <t>781121011</t>
  </si>
  <si>
    <t>Příprava podkladu před provedením obkladu nátěr penetrační na stěnu</t>
  </si>
  <si>
    <t>200</t>
  </si>
  <si>
    <t>101</t>
  </si>
  <si>
    <t>781131112</t>
  </si>
  <si>
    <t>Izolace stěny pod obklad izolace nátěrem nebo stěrkou ve dvou vrstvách</t>
  </si>
  <si>
    <t>202</t>
  </si>
  <si>
    <t>0,3*(15,56-0,8-0,7-0,1-0,88-0,9-1,48-1,0-1,0-1,5-0,9-0,9-0,1)+2,0*(0,1+0,88+0,9+1,48+1,0+1,0+1,5+0,9+0,9+0,1) "1S502A"</t>
  </si>
  <si>
    <t>0,3*(4,86-0,7) "1S502B"</t>
  </si>
  <si>
    <t>0,3*(7,07-0,8) "1S503"</t>
  </si>
  <si>
    <t>0,3*(18,55-0,8-0,7-0,977-1,89-0,877-1,29-0,965-1,48-0,87-0,932-0,1)+2,0*(0,977+1,89+0,877+1,29+0,965+1,48+0,87+0,932+0,1) "1S504A"</t>
  </si>
  <si>
    <t>0,3*(4,34-0,7) "1S504B"</t>
  </si>
  <si>
    <t>0,3*(6,96-0,9) "1S506A"</t>
  </si>
  <si>
    <t>0,3*(7,07-0,8-0,7) "2S502A"</t>
  </si>
  <si>
    <t>0,3*(5,19-0,7) "2S502B"</t>
  </si>
  <si>
    <t>781131232</t>
  </si>
  <si>
    <t>Izolace stěny pod obklad izolace těsnícími izolačními pásy pro styčné nebo dilatační spáry</t>
  </si>
  <si>
    <t>204</t>
  </si>
  <si>
    <t>0,3*4+2,0*12 "1S502A"</t>
  </si>
  <si>
    <t>0,3*4 "1S502B"</t>
  </si>
  <si>
    <t>0,3*4 "1S503"</t>
  </si>
  <si>
    <t>0,3*6+2,0*10 "1S504A"</t>
  </si>
  <si>
    <t>0,3*4 "1S504B"</t>
  </si>
  <si>
    <t>0,3*4 "1S506A"</t>
  </si>
  <si>
    <t>0,3*4 "2S502A"</t>
  </si>
  <si>
    <t>0,3*4 "2S502B"</t>
  </si>
  <si>
    <t>103</t>
  </si>
  <si>
    <t>781472214</t>
  </si>
  <si>
    <t>Montáž keramických obkladů stěn lepených cementovým flexibilním lepidlem hladkých přes 4 do 6 ks/m2</t>
  </si>
  <si>
    <t>206</t>
  </si>
  <si>
    <t>59761707</t>
  </si>
  <si>
    <t>obklad keramický nemrazuvzdorný povrch hladký/lesklý tl do 10mm přes 4 do 6ks/m2</t>
  </si>
  <si>
    <t>208</t>
  </si>
  <si>
    <t>Poznámka k položce:_x000D_
Poznámka k položce: např. Rako Compila Paper/Shadow</t>
  </si>
  <si>
    <t>215,289*1,15</t>
  </si>
  <si>
    <t>105</t>
  </si>
  <si>
    <t>781495222</t>
  </si>
  <si>
    <t>Obklad - dokončující práce pracnější řezání obkladaček kamenického rohu (jolly hrana) slinutý střep obkladu velkoformátového</t>
  </si>
  <si>
    <t>210</t>
  </si>
  <si>
    <t>2,5 "1S502"</t>
  </si>
  <si>
    <t>2,5*6 "1S502A"</t>
  </si>
  <si>
    <t>2,5 "1S504"</t>
  </si>
  <si>
    <t>2,5*6 "1S504A"</t>
  </si>
  <si>
    <t>781495115</t>
  </si>
  <si>
    <t>Obklad - dokončující práce ostatní práce spárování silikonem</t>
  </si>
  <si>
    <t>212</t>
  </si>
  <si>
    <t>2,5*5 "1S502"</t>
  </si>
  <si>
    <t>2,5*10 "1S502A"</t>
  </si>
  <si>
    <t>2,5*4 "1S502B"</t>
  </si>
  <si>
    <t>2,5*4 "1S503"</t>
  </si>
  <si>
    <t>2,5*5 "1S504"</t>
  </si>
  <si>
    <t>2,5*10 "1S504A"</t>
  </si>
  <si>
    <t>2,5*4 "1S504B"</t>
  </si>
  <si>
    <t>2,5*4 "1S506A"</t>
  </si>
  <si>
    <t>2,37*4 "2S502A"</t>
  </si>
  <si>
    <t>2,35*4 "2S502B"</t>
  </si>
  <si>
    <t>107</t>
  </si>
  <si>
    <t>781495211</t>
  </si>
  <si>
    <t>Čištění vnitřních ploch po provedení obkladu stěn chemickými prostředky</t>
  </si>
  <si>
    <t>214</t>
  </si>
  <si>
    <t>998781122</t>
  </si>
  <si>
    <t>Přesun hmot pro obklady keramické stanovený z hmotnosti přesunovaného materiálu vodorovná dopravní vzdálenost do 50 m ruční (bez užití mechanizace) v objektech výšky přes 6 do 12 m</t>
  </si>
  <si>
    <t>216</t>
  </si>
  <si>
    <t>784</t>
  </si>
  <si>
    <t>Dokončovací práce - malby a tapety</t>
  </si>
  <si>
    <t>109</t>
  </si>
  <si>
    <t>784111001</t>
  </si>
  <si>
    <t>Oprášení (ometení) podkladu v místnostech výšky do 3,80 m</t>
  </si>
  <si>
    <t>218</t>
  </si>
  <si>
    <t>2,4*(45,63+6,39)-0,8*2,02-0,9*2,02-1,605*2,35-3,16*2,3-1,28*2,3 "2S501"</t>
  </si>
  <si>
    <t>2,4*47,33-3,16*2,3-1,605*2,35-5,14*2,3 "2S503"</t>
  </si>
  <si>
    <t>S.4:</t>
  </si>
  <si>
    <t>1,28*2,3 "2S501"</t>
  </si>
  <si>
    <t>5,14*2,3 "2S503"</t>
  </si>
  <si>
    <t>784181101</t>
  </si>
  <si>
    <t>Penetrace podkladu jednonásobná základní akrylátová bezbarvá v místnostech výšky do 3,80 m</t>
  </si>
  <si>
    <t>220</t>
  </si>
  <si>
    <t>111</t>
  </si>
  <si>
    <t>784211101</t>
  </si>
  <si>
    <t>Malby z malířských směsí otěruvzdorných za mokra dvojnásobné, bílé za mokra otěruvzdorné výborně v místnostech výšky do 3,80 m</t>
  </si>
  <si>
    <t>222</t>
  </si>
  <si>
    <t>784211167</t>
  </si>
  <si>
    <t>Malby z malířských směsí oděruvzdorných za mokra Příplatek k cenám dvojnásobných maleb za provádění barevné malby tónované na tónovacích automatech, v odstínu náročném</t>
  </si>
  <si>
    <t>224</t>
  </si>
  <si>
    <t>113</t>
  </si>
  <si>
    <t>784511071</t>
  </si>
  <si>
    <t>Lepení tapet (materiál ve specifikaci) výšky do 3,00 m stěn ostatních fototapet</t>
  </si>
  <si>
    <t>226</t>
  </si>
  <si>
    <t>62468003R</t>
  </si>
  <si>
    <t>vinylová fototapeta 190 g/m2 kombinace celulózy a vlizelínu</t>
  </si>
  <si>
    <t>228</t>
  </si>
  <si>
    <t>1,28*2,3 "Fighter - Rocky Balboa"</t>
  </si>
  <si>
    <t>5,14*2,3 "Magic floral background"</t>
  </si>
  <si>
    <t>03 - Zdravotně technické instalace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</si>
  <si>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</si>
  <si>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</si>
  <si>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</si>
  <si>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>HZS - Hodinové zúčtovací sazby</t>
  </si>
  <si>
    <t>721</t>
  </si>
  <si>
    <t>Zdravotechnika - vnitřní kanalizace</t>
  </si>
  <si>
    <t>721170974</t>
  </si>
  <si>
    <t>Potrubí z PVC krácení trub DN 110</t>
  </si>
  <si>
    <t>16 "napojení na stávající potrubí</t>
  </si>
  <si>
    <t>721171905</t>
  </si>
  <si>
    <t>Potrubí z PP vsazení odbočky do hrdla DN 110</t>
  </si>
  <si>
    <t>721171915</t>
  </si>
  <si>
    <t>Potrubí z PP propojení potrubí DN 110</t>
  </si>
  <si>
    <t>721910912</t>
  </si>
  <si>
    <t>Pročištění odpadů svislých v jednom podlaží DN do 200</t>
  </si>
  <si>
    <t>16*5 "pročištění stávající kanalizace</t>
  </si>
  <si>
    <t>721910922</t>
  </si>
  <si>
    <t>Pročištění svodů ležatých DN do 300</t>
  </si>
  <si>
    <t>50 "pročištění stávající kanalizace</t>
  </si>
  <si>
    <t>721175202</t>
  </si>
  <si>
    <t>Potrubí kanalizační z PP připojovací odhlučněné třívrstvé DN 40</t>
  </si>
  <si>
    <t>7 "připojovací kanalizace</t>
  </si>
  <si>
    <t>721175203</t>
  </si>
  <si>
    <t>Potrubí kanalizační z PP připojovací odhlučněné třívrstvé DN 50</t>
  </si>
  <si>
    <t>5 "připojovací kanalizace</t>
  </si>
  <si>
    <t>721175205</t>
  </si>
  <si>
    <t>Potrubí kanalizační z PP připojovací odhlučněné třívrstvé DN 110</t>
  </si>
  <si>
    <t>722174004-R1</t>
  </si>
  <si>
    <t>Potrubí vodovodní plastové PPR svar polyfúze PN 16 D 32 mm - ODVOD KONDENZÁTU</t>
  </si>
  <si>
    <t>10 "odvod kondenzátu</t>
  </si>
  <si>
    <t>721194104</t>
  </si>
  <si>
    <t>Vyvedení a upevnění odpadních výpustek DN 40</t>
  </si>
  <si>
    <t>5+1+2 "výpustky DN 40</t>
  </si>
  <si>
    <t>721194105</t>
  </si>
  <si>
    <t>Vyvedení a upevnění odpadních výpustek DN 50</t>
  </si>
  <si>
    <t>4 "výpustky DN 50</t>
  </si>
  <si>
    <t>721194109</t>
  </si>
  <si>
    <t>Vyvedení a upevnění odpadních výpustek DN 110</t>
  </si>
  <si>
    <t>3+1+1 "zařizovací předměty DN100</t>
  </si>
  <si>
    <t>721226530-R1</t>
  </si>
  <si>
    <t>Zápachová uzávěrka HL 136N plastová pro odvod kondenzátu s přídavnou mech. uzávěrkou a čistící vložkou</t>
  </si>
  <si>
    <t>2 "odvod kondenzátu</t>
  </si>
  <si>
    <t>721290111</t>
  </si>
  <si>
    <t>Zkouška těsnosti potrubí kanalizace vodou DN do 125</t>
  </si>
  <si>
    <t>7+5+5+10 "připojovací odpadní potrubí</t>
  </si>
  <si>
    <t>998721103</t>
  </si>
  <si>
    <t>Přesun hmot tonážní pro vnitřní kanalizaci v objektech v přes 12 do 24 m</t>
  </si>
  <si>
    <t>722</t>
  </si>
  <si>
    <t>Zdravotechnika - vnitřní vodovod</t>
  </si>
  <si>
    <t>722171934</t>
  </si>
  <si>
    <t>Potrubí plastové výměna trub nebo tvarovek D přes 25 do 32 mm</t>
  </si>
  <si>
    <t>26 "napojení na stávající potrubí</t>
  </si>
  <si>
    <t>722175002</t>
  </si>
  <si>
    <t>Potrubí vodovodní plastové PP-RCT svar polyfúze D 20x2,8 mm</t>
  </si>
  <si>
    <t>32 "připojovací vodovod ve stěnách, předstěnách</t>
  </si>
  <si>
    <t>722175003</t>
  </si>
  <si>
    <t>Potrubí vodovodní plastové PP-RCT svar polyfúze D 25x3,5 mm</t>
  </si>
  <si>
    <t>10 "připojovací vodovod ve stěnách, předstěnách</t>
  </si>
  <si>
    <t>722181221</t>
  </si>
  <si>
    <t>Ochrana vodovodního potrubí přilepenými termoizolačními trubicemi z PE tl přes 6 do 9 mm DN do 22 mm</t>
  </si>
  <si>
    <t>32/2 "připojovací vodovod ve stěnách, předstěnách studená voda</t>
  </si>
  <si>
    <t>722181222</t>
  </si>
  <si>
    <t>Ochrana vodovodního potrubí přilepenými termoizolačními trubicemi z PE tl přes 6 do 9 mm DN přes 22 do 45 mm</t>
  </si>
  <si>
    <t>10/2 "připojovací vodovod ve stěnách, předstěnách studená voda</t>
  </si>
  <si>
    <t>722181251</t>
  </si>
  <si>
    <t>Ochrana vodovodního potrubí přilepenými termoizolačními trubicemi z PE tl přes 20 do 25 mm DN do 22 mm</t>
  </si>
  <si>
    <t>32/2 "připojovací vodovod ve stěnách, předstěnách teplá voda</t>
  </si>
  <si>
    <t>722181252</t>
  </si>
  <si>
    <t>Ochrana vodovodního potrubí přilepenými termoizolačními trubicemi z PE tl přes 20 do 25 mm DN přes 22 do 45 mm</t>
  </si>
  <si>
    <t>10/2 "připojovací vodovod ve stěnách, předstěnách teplá voda</t>
  </si>
  <si>
    <t>722220152</t>
  </si>
  <si>
    <t>Nástěnka závitová plastová PPR PN 20 DN 20 x G 1/2"</t>
  </si>
  <si>
    <t>3+1+1+2 "nástěnky ventily</t>
  </si>
  <si>
    <t>722220161</t>
  </si>
  <si>
    <t>Nástěnný komplet plastový PPR PN 20 DN 20 x G 1/2"</t>
  </si>
  <si>
    <t>5+1+4+1 "nástěnky baterie</t>
  </si>
  <si>
    <t>722229101</t>
  </si>
  <si>
    <t>Montáž vodovodních armatur s jedním závitem G 1/2" ostatní typ</t>
  </si>
  <si>
    <t>15 "vývody</t>
  </si>
  <si>
    <t>551119920</t>
  </si>
  <si>
    <t>ventil rohový s filtrem IVAR 1/2" x 3/8"</t>
  </si>
  <si>
    <t>2*(5+1)+1+2 "stojánkové baterie</t>
  </si>
  <si>
    <t>722254115-R1</t>
  </si>
  <si>
    <t>Hydrantová skříň vnitřní D 25 - revize, dovystrojení</t>
  </si>
  <si>
    <t>2 "hydrant</t>
  </si>
  <si>
    <t>722290234</t>
  </si>
  <si>
    <t>Proplach a dezinfekce vodovodního potrubí DN do 80</t>
  </si>
  <si>
    <t>32+10 "připojovací potrubí ve stěnách, předstěnách, podlahách</t>
  </si>
  <si>
    <t>722290246</t>
  </si>
  <si>
    <t>Zkouška těsnosti vodovodního potrubí plastového DN do 40</t>
  </si>
  <si>
    <t>998725103</t>
  </si>
  <si>
    <t>Přesun hmot tonážní pro zařizovací předměty v objektech v přes 12 do 24 m</t>
  </si>
  <si>
    <t>725119125</t>
  </si>
  <si>
    <t>Montáž klozetových mís závěsných na nosné stěny</t>
  </si>
  <si>
    <t>3 "klozet WC1</t>
  </si>
  <si>
    <t>1 "klozet WCi1</t>
  </si>
  <si>
    <t>64236091</t>
  </si>
  <si>
    <t>mísa keramická klozetová závěsná bílá s hlubokým splachováním odpad vodorovný</t>
  </si>
  <si>
    <t>55167394</t>
  </si>
  <si>
    <t>sedátko klozetové duroplastové bílé antibakteriální, soft close</t>
  </si>
  <si>
    <t>642360510</t>
  </si>
  <si>
    <t>klozet keramický závěsný hluboké splachování handicap bílý</t>
  </si>
  <si>
    <t>55167383R</t>
  </si>
  <si>
    <t>sedátko klozetové duroplastové bez poklopu, ocelové úchyty, soft close</t>
  </si>
  <si>
    <t>725211602</t>
  </si>
  <si>
    <t>Umyvadlo keramické bílé šířky 550 mm bez krytu na sifon připevněné na stěnu šrouby</t>
  </si>
  <si>
    <t>6 "umyvadlo U1</t>
  </si>
  <si>
    <t>725211681-R1</t>
  </si>
  <si>
    <t>Umyvadlo keramické bílé zdravotní šířky 590 mm připevněné na stěnu šrouby</t>
  </si>
  <si>
    <t>1 "umyvadlo Ui1</t>
  </si>
  <si>
    <t>725291722R</t>
  </si>
  <si>
    <t>Doplňky zařízení koupelen a záchodů nerezové madlo krakorcové sklopné dl 834 mm</t>
  </si>
  <si>
    <t>2 "klozet WCi1</t>
  </si>
  <si>
    <t>725822612</t>
  </si>
  <si>
    <t>Baterie umyvadlová stojánková páková s výpustí</t>
  </si>
  <si>
    <t>5 "umyvadlo U1</t>
  </si>
  <si>
    <t>725822614R</t>
  </si>
  <si>
    <t>Baterie umyvadlová stojánková páková s výpustí s prodlouženou páčkou</t>
  </si>
  <si>
    <t>725861102</t>
  </si>
  <si>
    <t>Zápachová uzávěrka pro umyvadla DN 40</t>
  </si>
  <si>
    <t>725861312</t>
  </si>
  <si>
    <t>Zápachová uzávěrka pro umyvadlo DN 40 podomítková</t>
  </si>
  <si>
    <t>725851325</t>
  </si>
  <si>
    <t>Ventil odpadní umyvadlový bez přepadu G 5/4"</t>
  </si>
  <si>
    <t>725241213</t>
  </si>
  <si>
    <t>Vanička sprchová z litého polymermramoru čtvercová 900x900 mm</t>
  </si>
  <si>
    <t>4 "sprcha S1</t>
  </si>
  <si>
    <t>725244143</t>
  </si>
  <si>
    <t>Dveře sprchové polorámové skleněné tl. 6 mm otvíravé jednokřídlové do niky na vaničku šířky 900 mm</t>
  </si>
  <si>
    <t>725841312-R1</t>
  </si>
  <si>
    <t>Baterie sprchová nástěnná páková s pevnou hlavovou sprchou</t>
  </si>
  <si>
    <t>725865311</t>
  </si>
  <si>
    <t>Zápachová uzávěrka sprchových van DN 40/50 s kulovým kloubem na odtoku</t>
  </si>
  <si>
    <t>725331111-R2</t>
  </si>
  <si>
    <t>Výlevka bez výtokových armatur keramická volně stojící se sklopnou plastovou mřížkou 425 mm</t>
  </si>
  <si>
    <t>1 "výlevka VÝ1</t>
  </si>
  <si>
    <t>725821312</t>
  </si>
  <si>
    <t>Baterie dřezová nástěnná páková s otáčivým kulatým ústím a délkou ramínka 300 mm</t>
  </si>
  <si>
    <t>725111132</t>
  </si>
  <si>
    <t>Splachovač nádržkový plastový nízkopoložený nebo vysokopoložený</t>
  </si>
  <si>
    <t>998722103</t>
  </si>
  <si>
    <t>Přesun hmot tonážní pro vnitřní vodovod v objektech v přes 12 do 24 m</t>
  </si>
  <si>
    <t>726</t>
  </si>
  <si>
    <t>Zdravotechnika - předstěnové instalace</t>
  </si>
  <si>
    <t>726131041</t>
  </si>
  <si>
    <t>Instalační předstěna pro klozet závěsný v 1120 mm s ovládáním zepředu do lehkých stěn s kovovou kcí</t>
  </si>
  <si>
    <t>726111031R</t>
  </si>
  <si>
    <t>Instalační předstěna - klozet s ovládáním zepředu v 1080 mm závěsný do masivní zděné kce pro postižené</t>
  </si>
  <si>
    <t>552818000</t>
  </si>
  <si>
    <t>tlačítko pneumatické pro oddálené ovládání WC zepředu , dvě vody, bílé 24,6 x 16,4 cm</t>
  </si>
  <si>
    <t>1 "WCi1</t>
  </si>
  <si>
    <t>726191001</t>
  </si>
  <si>
    <t>Zvukoizolační souprava pro klozet a bidet</t>
  </si>
  <si>
    <t>726191002</t>
  </si>
  <si>
    <t>Souprava pro předstěnovou montáž</t>
  </si>
  <si>
    <t>998726113</t>
  </si>
  <si>
    <t>Přesun hmot tonážní pro instalační prefabrikáty v objektech v přes 12 do 24 m</t>
  </si>
  <si>
    <t>HZS</t>
  </si>
  <si>
    <t>Hodinové zúčtovací sazby</t>
  </si>
  <si>
    <t>HZS1291</t>
  </si>
  <si>
    <t>Hodinová zúčtovací sazba pomocný stavební dělník</t>
  </si>
  <si>
    <t>hod</t>
  </si>
  <si>
    <t>262144</t>
  </si>
  <si>
    <t>50 "stavební výpomoce, pomocné zednické práce, vrtání prostupů, provádění drážek, vysekání otvorů a další nespecifikované pomocné práce</t>
  </si>
  <si>
    <t>HZS2212</t>
  </si>
  <si>
    <t>Hodinová zúčtovací sazba instalatér odborný</t>
  </si>
  <si>
    <t>50 "demontážní práce stávajících zařízení, pomocné intalatérské práce, montážní práce a další nespecifikované pomocné práce</t>
  </si>
  <si>
    <t>04 -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</si>
  <si>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</si>
  <si>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</si>
  <si>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</si>
  <si>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733</t>
  </si>
  <si>
    <t>Ústřední vytápění - rozvodné potrubí</t>
  </si>
  <si>
    <t>733293902</t>
  </si>
  <si>
    <t>Vsazení odbočky na potrubí měděné o rozměru D 15x1 mm</t>
  </si>
  <si>
    <t>28 "napojení na stávající potrubí</t>
  </si>
  <si>
    <t>733221202</t>
  </si>
  <si>
    <t>Potrubí měděné měkké spojované tvrdým pájením D 15x1 mm</t>
  </si>
  <si>
    <t>48 "napojení těles</t>
  </si>
  <si>
    <t>733811241</t>
  </si>
  <si>
    <t>Ochrana potrubí ústředního vytápění termoizolačními trubicemi z PE tl do 20 mm DN do 22 mm</t>
  </si>
  <si>
    <t>733291101</t>
  </si>
  <si>
    <t>Zkouška těsnosti potrubí měděné D do 35x1,5</t>
  </si>
  <si>
    <t>733291001R</t>
  </si>
  <si>
    <t>Proplach potrubí dle ČSN</t>
  </si>
  <si>
    <t>-368859757</t>
  </si>
  <si>
    <t>998733103</t>
  </si>
  <si>
    <t>Přesun hmot tonážní pro rozvody potrubí v objektech v přes 12 do 24 m</t>
  </si>
  <si>
    <t>734</t>
  </si>
  <si>
    <t>Ústřední vytápění - armatury</t>
  </si>
  <si>
    <t>734211127</t>
  </si>
  <si>
    <t>Ventil závitový odvzdušňovací G 1/2 PN 14 do 120°C automatický se zpětnou klapkou otopných těles</t>
  </si>
  <si>
    <t>15 "otopné těleso</t>
  </si>
  <si>
    <t>734221536</t>
  </si>
  <si>
    <t>Ventil závitový termostatický rohový dvouregulační G 1/2 PN 16 do 110°C bez hlavice ovládání</t>
  </si>
  <si>
    <t>734221682</t>
  </si>
  <si>
    <t>Termostatická hlavice kapalinová PN 10 do 110°C otopných těles VK</t>
  </si>
  <si>
    <t>734261417</t>
  </si>
  <si>
    <t>Šroubení regulační radiátorové rohové G 1/2 s vypouštěním</t>
  </si>
  <si>
    <t>734291123</t>
  </si>
  <si>
    <t>Kohout plnící a vypouštěcí G 1/2 PN 10 do 90°C závitový</t>
  </si>
  <si>
    <t>734291924-R1</t>
  </si>
  <si>
    <t>Demontáž směšovacího uzlu pro VZT jednotku do G 2</t>
  </si>
  <si>
    <t>1 "demontáž a zpětná montáž směšovacího uzlu</t>
  </si>
  <si>
    <t>998734103</t>
  </si>
  <si>
    <t>Přesun hmot tonážní pro armatury v objektech v přes 12 do 24 m</t>
  </si>
  <si>
    <t>735</t>
  </si>
  <si>
    <t>Ústřední vytápění - otopná tělesa</t>
  </si>
  <si>
    <t>735000912</t>
  </si>
  <si>
    <t>Vyregulování ventilu nebo kohoutu dvojregulačního s termostatickým ovládáním</t>
  </si>
  <si>
    <t>2+3+7 "otopné těleso</t>
  </si>
  <si>
    <t>735111810</t>
  </si>
  <si>
    <t>Demontáž otopného tělesa litinového článkového</t>
  </si>
  <si>
    <t>2*0,6*0,6 "demontáž tělesa</t>
  </si>
  <si>
    <t>735152471</t>
  </si>
  <si>
    <t>Otopné těleso panelové VK dvoudeskové 1 přídavná přestupní plocha výška/délka 600/400 mm výkon 515 W</t>
  </si>
  <si>
    <t>735152472</t>
  </si>
  <si>
    <t>Otopné těleso panelové VK dvoudeskové 1 přídavná přestupní plocha výška/délka 600/500 mm</t>
  </si>
  <si>
    <t>735152477</t>
  </si>
  <si>
    <t>Otopné těleso panelové VK dvoudeskové 1 přídavná přestupní plocha výška/délka 600/1000 mm</t>
  </si>
  <si>
    <t>735152492</t>
  </si>
  <si>
    <t>Otopné těleso panelové VK dvoudeskové 1 přídavná přestupní plocha výška/délka 900/500 mm</t>
  </si>
  <si>
    <t>735152541-R1</t>
  </si>
  <si>
    <t>Otopné těleso panelové dvoudeskové hladké vertikální se zrcadlem KORADO KORATHERM REFLEX spodní středové připojení výška/délka 1800/662 mm</t>
  </si>
  <si>
    <t>735152541-R2</t>
  </si>
  <si>
    <t>Otopné těleso panelové dvoudeskové hladké vertikální se zrcadlem KORADO KORATHERM REFLEX spodní středové připojení výška/délka 1600/514 mm</t>
  </si>
  <si>
    <t>735152541-R3</t>
  </si>
  <si>
    <t>Otopné těleso panelové dvoudeskové hladké vertikální se zrcadlem KORADO KORATHERM REFLEX spodní středové připojení výška/délka 1800/514 mm</t>
  </si>
  <si>
    <t>735152541-R4</t>
  </si>
  <si>
    <t>Otopné těleso panelové dvoudeskové hladké vertikální se zrcadlem KORADO KORATHERM REFLEX spodní středové připojení výška/délka 2000/662 mm</t>
  </si>
  <si>
    <t>735152541-R5</t>
  </si>
  <si>
    <t>Otopné těleso panelové dvoudeskové hladké vertikální se zrcadlem KORADO KORATHERM REFLEX spodní středové připojení výška/délka 1800/958 mm</t>
  </si>
  <si>
    <t>735999001R</t>
  </si>
  <si>
    <t>Úprava rozvodů v místě otopných těles</t>
  </si>
  <si>
    <t>735191905</t>
  </si>
  <si>
    <t>Odvzdušnění otopných těles</t>
  </si>
  <si>
    <t>15 "otopná tělesa</t>
  </si>
  <si>
    <t>735191910</t>
  </si>
  <si>
    <t>Napuštění vody do otopných těles</t>
  </si>
  <si>
    <t>15*1,0*0,6</t>
  </si>
  <si>
    <t>735999002R</t>
  </si>
  <si>
    <t>Úprava podlahového vytápění pro bourání a výstavbu příčky P1</t>
  </si>
  <si>
    <t>998735103</t>
  </si>
  <si>
    <t>Přesun hmot tonážní pro otopná tělesa v objektech v přes 12 do 24 m</t>
  </si>
  <si>
    <t>HZS1301</t>
  </si>
  <si>
    <t>Hodinová zúčtovací sazba zedník</t>
  </si>
  <si>
    <t>kč</t>
  </si>
  <si>
    <t>HZS2222</t>
  </si>
  <si>
    <t>Hodinová zúčtovací sazba topenář odborný</t>
  </si>
  <si>
    <t>05 - Vzduchotechnika</t>
  </si>
  <si>
    <t>Soupis:</t>
  </si>
  <si>
    <t>05.1 - Zař. č. 11 Větrání sportovně - rekondičního centra</t>
  </si>
  <si>
    <t>D1 - Zař. č. 11 Větrání SRC</t>
  </si>
  <si>
    <t xml:space="preserve">    D2 - Zařízení</t>
  </si>
  <si>
    <t xml:space="preserve">    D3 - Uzavírací klapky</t>
  </si>
  <si>
    <t xml:space="preserve">    D4 - Tlumiče hluku</t>
  </si>
  <si>
    <t xml:space="preserve">    D5 - Požární klapky</t>
  </si>
  <si>
    <t xml:space="preserve">    D6 - Regulátory</t>
  </si>
  <si>
    <t xml:space="preserve">    D7 - Distribuční elementy</t>
  </si>
  <si>
    <t xml:space="preserve">    D8 - Ostatní</t>
  </si>
  <si>
    <t xml:space="preserve">    D9 - Potrubí</t>
  </si>
  <si>
    <t xml:space="preserve">    D10 - Potrubí a tvarovky čtyřhranné třída těsnosti B</t>
  </si>
  <si>
    <t xml:space="preserve">    D11 - Izolace</t>
  </si>
  <si>
    <t>D1</t>
  </si>
  <si>
    <t>Zař. č. 11 Větrání SRC</t>
  </si>
  <si>
    <t>D2</t>
  </si>
  <si>
    <t>Zařízení</t>
  </si>
  <si>
    <t>VZT.1</t>
  </si>
  <si>
    <t>VZT jednotka sestavná vertikální s rekuperací, provedení pro přívod a odvod vzduchu Vp=3300 m3/h/dpext=300 Pa, Vo=3300 m3/h/dpext=300 Pa, ventilátory s EC motory, deskový rekuperační výměník - teplotní účinnost dle EN308 - 84%, SFP čisté filtry 2,15 kW/(m</t>
  </si>
  <si>
    <t>ks</t>
  </si>
  <si>
    <t>Poznámka k položce:_x000D_
Poznámka k položce: v případě instalace dělené vzduchotechnické jednotky k této položce patří i vodní chladič viz LIST 05.2 položka 4</t>
  </si>
  <si>
    <t>Pol1</t>
  </si>
  <si>
    <t>Pružná manžety pro připojení na VZT jednotku, rozměry 800x400mm (příslušenství VZT jednotky)</t>
  </si>
  <si>
    <t>D3</t>
  </si>
  <si>
    <t>Uzavírací klapky</t>
  </si>
  <si>
    <t>UK.1</t>
  </si>
  <si>
    <t>Uzavírací klapka, čtyřhranná 800x400mm, součást dodávky VZT jednotky, dodávka včetně servopohonu 24V</t>
  </si>
  <si>
    <t>D4</t>
  </si>
  <si>
    <t>Tlumiče hluku</t>
  </si>
  <si>
    <t>TH.1</t>
  </si>
  <si>
    <t>Potrubní kulisový tlumič hluku 600x600 mm, délka 1000 mm, kulisy 200 mm, mezery 200 mm; útlum viz tabulka tlumičů</t>
  </si>
  <si>
    <t>TH.2</t>
  </si>
  <si>
    <t>Potrubní kulisový tlumič hluku 600x300 mm, délka 500 mm, kulisy 200 mm, mezery 100 mm; útlum viz tabulka tlumičů</t>
  </si>
  <si>
    <t>TH.3</t>
  </si>
  <si>
    <t>Potrubní kruhový tlumič hluku, průměr 125mm, délka 1000 mm, útlum viz tabulka tlumičů</t>
  </si>
  <si>
    <t>D5</t>
  </si>
  <si>
    <t>Požární klapky</t>
  </si>
  <si>
    <t>PK.1</t>
  </si>
  <si>
    <t>Požární klapka s aktiivací při překročení teploty +72°C, se servopohonem s termoelektrickým spouštěním a zpětnou pružinou, s napájením AC 24 V, požární odolnost 90 min. - čtyřhranná, rozměr 500x400 mm, se servopohonem, ovládáno MaR</t>
  </si>
  <si>
    <t>PK.2</t>
  </si>
  <si>
    <t>Požární klapka s aktiivací při překročení teploty +72°C, se servopohonem s termoelektrickým spouštěním a zpětnou pružinou, s napájením AC 24 V, požární odolnost 90 min. - čtyřhranná, rozměr 710x250 mm, se servopohonem, ovládáno MaR</t>
  </si>
  <si>
    <t>PK.3</t>
  </si>
  <si>
    <t>Požární klapka s aktiivací při překročení teploty +72°C, se servopohonem s termoelektrickým spouštěním a zpětnou pružinou, s napájením AC 24 V, požární odolnost 90 min. - čtyřhranná, rozměr 560x200 mm, se servopohonem, ovládáno MaR</t>
  </si>
  <si>
    <t>PK.4</t>
  </si>
  <si>
    <t>Požární klapka s aktiivací při překročení teploty +72°C, se servopohonem s termoelektrickým spouštěním a zpětnou pružinou, s napájením AC 24 V, požární odolnost 90 min. - čtyřhranná, rozměr 560x180 mm, se servopohonem, ovládáno MaR</t>
  </si>
  <si>
    <t>D6</t>
  </si>
  <si>
    <t>Regulátory</t>
  </si>
  <si>
    <t>REG.1</t>
  </si>
  <si>
    <t>Regulátor variabilního průtoku vzduchu se servopohonem - čtyřhranný, rozměr 400x200 mm</t>
  </si>
  <si>
    <t>D7</t>
  </si>
  <si>
    <t>Distribuční elementy</t>
  </si>
  <si>
    <t>AN.1</t>
  </si>
  <si>
    <t>Přívodní anemostat d=600 mm, 24 nastavitelných štěrbin, vč. tepelně izolovaného plenumboxu, přípojení ⌀250 mm, včetně regulační klapky, barva RAL</t>
  </si>
  <si>
    <t>AN.2</t>
  </si>
  <si>
    <t>Odvodní anemostat 600x600 mm, 16 nastavitelných štěrbin, vč. tepelně izolovaného plenumboxu, přípojení ⌀200 mm, včetně regulační klapky, barva RAL</t>
  </si>
  <si>
    <t>AN.3</t>
  </si>
  <si>
    <t>Odvodní anemostat 400x400 mm, 8 nastavitelných štěrbin, vč. tepelně izolovaného plenumboxu, přípojení ⌀200 mm, včetně regulační klapky, barva RAL</t>
  </si>
  <si>
    <t>AN.4</t>
  </si>
  <si>
    <t>Odvodní anemostat 400x400 mm, 8 nastavitelných štěrbin, vč. tepelně izolovaného plenumboxu, přípojení ⌀160 mm, včetně regulační klapky, barva RAL</t>
  </si>
  <si>
    <t>VM.1</t>
  </si>
  <si>
    <t>Odvodní mřížka jednořadá komfortní s regulací, vč. rámečku, rozměr 325x75 mm, barva RAL</t>
  </si>
  <si>
    <t>TV.1</t>
  </si>
  <si>
    <t>Odvodní talířový ventil ⌀125 mm, vč. upevňovacího rámečku, barva RAL</t>
  </si>
  <si>
    <t>TV.2</t>
  </si>
  <si>
    <t>Odvodní talířový ventil ⌀160 mm, vč. upevňovacího rámečku, barva RAL</t>
  </si>
  <si>
    <t>SM.1</t>
  </si>
  <si>
    <t>Stěnová mřížka, rozměr 600x200mm, včetně upevňovacího ráměčku, barva RAL</t>
  </si>
  <si>
    <t>D8</t>
  </si>
  <si>
    <t>Ostatní</t>
  </si>
  <si>
    <t>Pol3</t>
  </si>
  <si>
    <t>Čídlo CO2 do potrubí pro snímání kvality vzduchu, včetně kabeláže a příslušenství</t>
  </si>
  <si>
    <t>D9</t>
  </si>
  <si>
    <t>Potrubí</t>
  </si>
  <si>
    <t>Pol4</t>
  </si>
  <si>
    <t>Ohebné flexibilní propojovací potrubí rozměru ⌀250 mm</t>
  </si>
  <si>
    <t>bm</t>
  </si>
  <si>
    <t>Pol5</t>
  </si>
  <si>
    <t>Ohebné flexibilní propojovací potrubí rozměru ⌀200 mm</t>
  </si>
  <si>
    <t>Pol6</t>
  </si>
  <si>
    <t>Ohebné flexibilní propojovací potrubí rozměru ⌀160 mm</t>
  </si>
  <si>
    <t>Pol7</t>
  </si>
  <si>
    <t>Ohebné flexibilní propojovací potrubí rozměru ⌀125 mm</t>
  </si>
  <si>
    <t>D10</t>
  </si>
  <si>
    <t>Potrubí a tvarovky čtyřhranné třída těsnosti B</t>
  </si>
  <si>
    <t>Pol8</t>
  </si>
  <si>
    <t>Potrubí pozink. sk. I včetně tvarovek</t>
  </si>
  <si>
    <t>D11</t>
  </si>
  <si>
    <t>Izolace</t>
  </si>
  <si>
    <t>Pol9</t>
  </si>
  <si>
    <t>Tepelná izolace ze syntetického kaučuku (nenasákavá, parotěsná) tl. 20 mm s Al polepem, včetně těsnících pásek, trnů a dalšího příslušentsví, lepeno přímo na potrubí</t>
  </si>
  <si>
    <t>05.2 - Chlazení sportovně - rekondičního centra</t>
  </si>
  <si>
    <t>D1 - Chlazení a vytápění SRC</t>
  </si>
  <si>
    <t xml:space="preserve">    D3 - Armatury</t>
  </si>
  <si>
    <t xml:space="preserve">    D4 - Regulační uzel FCU</t>
  </si>
  <si>
    <t xml:space="preserve">    D5 - Regulační uzel vodního chladiče VZT</t>
  </si>
  <si>
    <t xml:space="preserve">    D6 - Regulační uzel vodního ohřívače VZT</t>
  </si>
  <si>
    <t xml:space="preserve">    D7 - Potrubí</t>
  </si>
  <si>
    <t xml:space="preserve">    D8 - Izolace</t>
  </si>
  <si>
    <t>Chlazení a vytápění SRC</t>
  </si>
  <si>
    <t>Pol10</t>
  </si>
  <si>
    <t>Kazetový fancoil, čtyřhranná čelní deska 600x600mm, citelný výkon chlazení Qchl=2,8 kW při 9/15°C, připojení G 3/4", včetně kondenzátního čerpadla, napájení 1x230V/50hz</t>
  </si>
  <si>
    <t>Poznámka k položce:_x000D_
Poznámka k položce: teplotní čidlo a ovladač bude realizovám stávajícím prvkem Johnson Controls  NSA-FTD7003-0</t>
  </si>
  <si>
    <t>Pol13</t>
  </si>
  <si>
    <t>Vodní potrubní chladič vzduchu, instalace do čtyřhranného VZT potrubí, výkon chlazení Qchl=11,87 kw při 9/15°C, připojení G 3/4", včetně odlučovače kapek, odvod kondenzátu DN40</t>
  </si>
  <si>
    <t>Poznámka k položce:_x000D_
Poznámka k položce: v případě instalace dělené vzduchotechnické jednotky, bude tato položka zahrnuta do  LIST 05.1 položka 04.1 položka 1</t>
  </si>
  <si>
    <t>Armatury</t>
  </si>
  <si>
    <t>Pol14</t>
  </si>
  <si>
    <t>Kulový kohout pákový, závitové provedení DN32</t>
  </si>
  <si>
    <t>Regulační uzel FCU</t>
  </si>
  <si>
    <t>Pol15</t>
  </si>
  <si>
    <t>Kulový kohout pákový, závitové provedení DN20</t>
  </si>
  <si>
    <t>Pol16</t>
  </si>
  <si>
    <t>Filtr topenářský, závitové provedení DN32</t>
  </si>
  <si>
    <t>Pol17</t>
  </si>
  <si>
    <t>Filtr topenářský, závitové provedení DN20</t>
  </si>
  <si>
    <t>Pol18</t>
  </si>
  <si>
    <t>Dvoucestný lineární regulační ventil, tlakově nezávislý, se servopohonem, DN15, kvs=1,3</t>
  </si>
  <si>
    <t>Pol19</t>
  </si>
  <si>
    <t>Regulační ventil, vyvažovací, s funkcí zavírání, vypouštění a měření, ruční ovládání, typu STAD, DN15, kv=2,5</t>
  </si>
  <si>
    <t>Pol20</t>
  </si>
  <si>
    <t>Teploměr topenářský, 0-70°C, připojení 1/2"</t>
  </si>
  <si>
    <t>Pol21</t>
  </si>
  <si>
    <t>Pružné připojení potrubí na FCU, G 3/4"</t>
  </si>
  <si>
    <t>Regulační uzel vodního chladiče VZT</t>
  </si>
  <si>
    <t>Pol22</t>
  </si>
  <si>
    <t>Kulový kohout pákový, závitové provedení DN40</t>
  </si>
  <si>
    <t>Pol23</t>
  </si>
  <si>
    <t>Filtr topenářský, závitové provedení DN40</t>
  </si>
  <si>
    <t>Pol24</t>
  </si>
  <si>
    <t>Dvoucestný lineární regulační ventil, tlakově nezávislý, se servopohonem, DN25, kvs=7,5</t>
  </si>
  <si>
    <t>Pol25</t>
  </si>
  <si>
    <t>Regulační ventil, vyvažovací, s funkcí zavírání, vypouštění a měření, ruční ovládání, typu STAD, DN20, kvs=5,7</t>
  </si>
  <si>
    <t>Pol26</t>
  </si>
  <si>
    <t>Pružné připojení potrubí na vodní chladič G 1 1/2"</t>
  </si>
  <si>
    <t>Regulační uzel vodního ohřívače VZT</t>
  </si>
  <si>
    <t>Pol27</t>
  </si>
  <si>
    <t>Oběhové čerpadlo vel. 25/40, Q=0,35m3/h, H=2,0m, P=18W/230V</t>
  </si>
  <si>
    <t>Pol28</t>
  </si>
  <si>
    <t>Pol29</t>
  </si>
  <si>
    <t>Pol30</t>
  </si>
  <si>
    <t>Zpětná klapka, závitové provedení DN20</t>
  </si>
  <si>
    <t>Pol31</t>
  </si>
  <si>
    <t>Dvoucestný lineární regulační ventil, tlakově nezávislý, se servopohonem, DN15, kvs=1,6</t>
  </si>
  <si>
    <t>Pol32</t>
  </si>
  <si>
    <t>Regulační ventil, vyvažovací, s funkcí zavírání, vypouštění a měření, ruční ovládání, typu STAD, DN15, kvs=2,5</t>
  </si>
  <si>
    <t>Pol33</t>
  </si>
  <si>
    <t>Teploměr topenářský, 0-90°C, připojení 1/2"</t>
  </si>
  <si>
    <t>Pol34</t>
  </si>
  <si>
    <t>Pol35</t>
  </si>
  <si>
    <t>Potrubí ocelové bezešvé 44,5x2,6, včetně tvarovek a instalačního materiálu</t>
  </si>
  <si>
    <t>Pol36</t>
  </si>
  <si>
    <t>Potrubí ocelové bezešvé 32x3, včetně tvarovek a instalačního materiálu</t>
  </si>
  <si>
    <t>Pol37</t>
  </si>
  <si>
    <t>Potrubí ocelové bezešvé 25x2,5, včetně tvarovek a instalačního materiálu</t>
  </si>
  <si>
    <t>Pol38</t>
  </si>
  <si>
    <t>Potrubí ocelové bezešvé 22x1, včetně tvarovek a instalačního materiálu</t>
  </si>
  <si>
    <t>Pol42</t>
  </si>
  <si>
    <t>Zkouška těsnosti potrubí ocelové D do 44,5x2,6</t>
  </si>
  <si>
    <t>-239732032</t>
  </si>
  <si>
    <t>Pol43</t>
  </si>
  <si>
    <t>576917538</t>
  </si>
  <si>
    <t>Pol39</t>
  </si>
  <si>
    <t>Kaučuková nenasákavá tepelná izolace, pro vnější rozměr potrubí d32, tl. Izolace 15mm, lepeno na potrubí, včetně příslušenství</t>
  </si>
  <si>
    <t>Pol40</t>
  </si>
  <si>
    <t>Kaučuková nenasákavá tepelná izolace, pro vnější rozměr potrubí d25, tl. Izolace 15mm, lepeno na potrubí, včetně příslušenství</t>
  </si>
  <si>
    <t>Pol41</t>
  </si>
  <si>
    <t>Izolační pouzdro z minerální plsti s vyztuženou hliníkovou folií, včetně spojovacího materiálu a příslušenství, tloušťka 30mm pro potrubí d22</t>
  </si>
  <si>
    <t>05.3 - Demontáže</t>
  </si>
  <si>
    <t>D1 - Demontáže</t>
  </si>
  <si>
    <t xml:space="preserve">    D2 - Vzduchotechnika</t>
  </si>
  <si>
    <t xml:space="preserve">    D3 - Zařízení</t>
  </si>
  <si>
    <t xml:space="preserve">    D4 - Potrubí</t>
  </si>
  <si>
    <t xml:space="preserve">    D5 - Distribuční elementy</t>
  </si>
  <si>
    <t xml:space="preserve">    D6 - Chlazení a vytápění</t>
  </si>
  <si>
    <t xml:space="preserve">    D7 - Izolace</t>
  </si>
  <si>
    <t xml:space="preserve">    D8 - Armatury</t>
  </si>
  <si>
    <t>Demontáž stávající VZT přívodní jednotky VZT 11, její ekologická likvidace</t>
  </si>
  <si>
    <t>Demontáž stávajícího odvodního ventilátoru VZT 11, jeho ekologická likvidace</t>
  </si>
  <si>
    <t>Pol44</t>
  </si>
  <si>
    <t>Demontáž stávajícího odvodního ventilátoru VZT 11A, jeho ekologická likvidace</t>
  </si>
  <si>
    <t>Pol45</t>
  </si>
  <si>
    <t>Demontáž stávajících odvlhčovačů vzduchu CALOREX, jejich ekologická likvidace</t>
  </si>
  <si>
    <t>Pol46</t>
  </si>
  <si>
    <t>Demontáž a opětovná montáž stávajícího tlumiče hluku na přívodním potrubí ve strojovně VZT</t>
  </si>
  <si>
    <t>Pol47</t>
  </si>
  <si>
    <t>Demontáž čtyřhranného pozink potrubí, včetně příslušenství a případné tepelné izolace, jeho ekologická likvidace</t>
  </si>
  <si>
    <t>Pol48</t>
  </si>
  <si>
    <t>Demontáž stávajících přívodních a odvodních vyústek, jejich ekologická likvidace</t>
  </si>
  <si>
    <t>Chlazení a vytápění</t>
  </si>
  <si>
    <t>Pol49</t>
  </si>
  <si>
    <t>Demontáž kazetového fancoilu chlazení, včetně odpojení od rozvodů chladum napájení elektro a ekologické likvidace</t>
  </si>
  <si>
    <t>Pol50</t>
  </si>
  <si>
    <t>Demontáž ocelového potrubí do DN25</t>
  </si>
  <si>
    <t>Pol51</t>
  </si>
  <si>
    <t>Demontáž tepelné izolace potrubí chladu, včetně příslušenství</t>
  </si>
  <si>
    <t>Pol52</t>
  </si>
  <si>
    <t>Demontáž stávajícího regulačního uzle vodního ohřívače VZT ve strojovně (armatury, oběhové čerpadlo a ostatní komponenty) a jejich ekologická likvidace</t>
  </si>
  <si>
    <t>Pol53</t>
  </si>
  <si>
    <t>Demontáž stávajícího regulačního uzle kazetového FCU chlazení ve 1.S (armatury, regulační ventily) a jejich ekologická likvidace</t>
  </si>
  <si>
    <t>05.4 - Společné položky</t>
  </si>
  <si>
    <t>D1 - Společné položky</t>
  </si>
  <si>
    <t>Pol55</t>
  </si>
  <si>
    <t>Antivibrační izolační pásy na bázi PUR pod VZT jednotku (sylomer) pro snížení vybrací a otřesů VZT zařízení, tl.12,5mm</t>
  </si>
  <si>
    <t>Pol56</t>
  </si>
  <si>
    <t>Koordinace profesí během realizace</t>
  </si>
  <si>
    <t>Pol57</t>
  </si>
  <si>
    <t>Koordinace se stávajícím systém objektové MaR (napojení servopohonů požárních klapek, VAV regulátorů, uzavíracích klapek)</t>
  </si>
  <si>
    <t>Pol58</t>
  </si>
  <si>
    <t>Pol59</t>
  </si>
  <si>
    <t>Zkoušky zařízení, zaregulování potrubního rozvodu VZT</t>
  </si>
  <si>
    <t>Pol60</t>
  </si>
  <si>
    <t>Měření množstí vzduchu včetně vyhotovení protokolu</t>
  </si>
  <si>
    <t>06 - Silnoproud</t>
  </si>
  <si>
    <t xml:space="preserve">    741 - Elektroinstalace - silnoproud</t>
  </si>
  <si>
    <t xml:space="preserve">    SIL/29 - Podružný rozvaděč v 1.PP - obsahuje prvky viz. rozpis níže:</t>
  </si>
  <si>
    <t xml:space="preserve">    SIL/30 - Podružný rozvaděč v 2.PP - obsahuje prvky viz. rozpis níže:</t>
  </si>
  <si>
    <t>741</t>
  </si>
  <si>
    <t>Elektroinstalace - silnoproud</t>
  </si>
  <si>
    <t>SIL/1</t>
  </si>
  <si>
    <t>LED svítidlo vestavné, 7W, IP20, napaječ DALI, ozn. S1</t>
  </si>
  <si>
    <t>SIL/2</t>
  </si>
  <si>
    <t>LED svítidlo přisazené,10W, IP20, napaječ DALI, ozn. S2</t>
  </si>
  <si>
    <t>SIL/3</t>
  </si>
  <si>
    <t>LED svítidlo panelové, 33W, IP40, napaječ DALI, ozn. S3</t>
  </si>
  <si>
    <t>SIL/4</t>
  </si>
  <si>
    <t>LED svítidlo nástěnné, 23W, IP44, ozn. S4</t>
  </si>
  <si>
    <t>SIL/5</t>
  </si>
  <si>
    <t>LED svítidlo nouzové, 3W, IP40, charakt. koridor, ozn. N1</t>
  </si>
  <si>
    <t>SIL/6</t>
  </si>
  <si>
    <t>LED svítidlo nouzové, 3W, IP40, charakt. koridor, ozn. N1v</t>
  </si>
  <si>
    <t>SIL/7</t>
  </si>
  <si>
    <t>LED svítidlo nouzové, 3W, IP40, charakt. kruh, ozn. N2</t>
  </si>
  <si>
    <t>SIL/8</t>
  </si>
  <si>
    <t>LED svítidlo nouzové, 3W, IP40, charakt. asym., ozn. N3</t>
  </si>
  <si>
    <t>SIL/9</t>
  </si>
  <si>
    <t>LED svítidlo nouzové, 4W, IP54, piktogram., ozn. NP</t>
  </si>
  <si>
    <t>SIL/10</t>
  </si>
  <si>
    <t>LED pásky 14,4W/m, vč. potřebných napaječů</t>
  </si>
  <si>
    <t>SIL/11</t>
  </si>
  <si>
    <t>Vypínač jednopólový, 230V, 10A</t>
  </si>
  <si>
    <t>SIL/12</t>
  </si>
  <si>
    <t>Zásuvka domovní, 230V, 16A</t>
  </si>
  <si>
    <t>SIL/13</t>
  </si>
  <si>
    <t>Zásuvka domovní, 230V, 16A, do vlhka</t>
  </si>
  <si>
    <t>SIL/14</t>
  </si>
  <si>
    <t>Přepěťová ochrana 3.st. do krabice pod zásuvku</t>
  </si>
  <si>
    <t>SIL/15</t>
  </si>
  <si>
    <t>Krabice přístrojová</t>
  </si>
  <si>
    <t>SIL/16</t>
  </si>
  <si>
    <t>Krabice přístrojová hluboká KU68 pro ovladače LUXMATE a přepěťové ochrany 3.st (D)</t>
  </si>
  <si>
    <t>SIL/17</t>
  </si>
  <si>
    <t>Krabicová rozvodka</t>
  </si>
  <si>
    <t>SIL/18</t>
  </si>
  <si>
    <t>Krabicová rozvodka Acidur</t>
  </si>
  <si>
    <t>SIL/19</t>
  </si>
  <si>
    <t>Skříň hlavního pospojování HOP</t>
  </si>
  <si>
    <t>SIL/20</t>
  </si>
  <si>
    <t>Kabel CYKY 5C x 2,5</t>
  </si>
  <si>
    <t>SIL/21</t>
  </si>
  <si>
    <t>Kabel CYKY 3C x 2,5</t>
  </si>
  <si>
    <t>SIL/22</t>
  </si>
  <si>
    <t>Kabel CYKY 3A/C x 1,5</t>
  </si>
  <si>
    <t>SIL/23</t>
  </si>
  <si>
    <t>Kabel CYKY 2A x 1,5</t>
  </si>
  <si>
    <t>SIL/24</t>
  </si>
  <si>
    <t>Kabel JYTY 2 x 1</t>
  </si>
  <si>
    <t>SIL/25</t>
  </si>
  <si>
    <t>Zapojení vodičů do 2,5mm2</t>
  </si>
  <si>
    <t>SIL/26</t>
  </si>
  <si>
    <t>Pospojovací vodič CY6</t>
  </si>
  <si>
    <t>SIL/27</t>
  </si>
  <si>
    <t>Pomocný, montážní a označovací materiál (15%)</t>
  </si>
  <si>
    <t>SIL/28</t>
  </si>
  <si>
    <t>Doplnění stávajícího rozvaděče Rvzt2 - jistič *C/3, hodnotu určí dodavatel VZT jednotky</t>
  </si>
  <si>
    <t>SIL/31</t>
  </si>
  <si>
    <t>Výchozí revize a zkoušky</t>
  </si>
  <si>
    <t>SIL/32</t>
  </si>
  <si>
    <t>Stavební přípomoci</t>
  </si>
  <si>
    <t>SIL/34</t>
  </si>
  <si>
    <t>Demontáže včetně likvidace</t>
  </si>
  <si>
    <t>SIL/29</t>
  </si>
  <si>
    <t>Podružný rozvaděč v 1.PP - obsahuje prvky viz. rozpis níže:</t>
  </si>
  <si>
    <t>Pol62</t>
  </si>
  <si>
    <t>Oceloplechová nástěnná rozvodnice jmen. napětí: 3PEN ~ 50Hz, 400V/TN—S jmen. proud : 25A krytí: IP 40/20 ochrana před úrazem el.proudem: automatickým odpojením od zdroje dle ČSN 332000-4-41 , ed.3</t>
  </si>
  <si>
    <t>Pol63</t>
  </si>
  <si>
    <t>přívodní vypínač třípolový 32/3, 32A</t>
  </si>
  <si>
    <t>Pol64</t>
  </si>
  <si>
    <t>jednopolový jistič 16B/1,16 A</t>
  </si>
  <si>
    <t>Pol65</t>
  </si>
  <si>
    <t>jednopolový jistič 10B/1,10 A</t>
  </si>
  <si>
    <t>Pol66</t>
  </si>
  <si>
    <t>jednopolový jistič 6B/1</t>
  </si>
  <si>
    <t>Pol67</t>
  </si>
  <si>
    <t>proudový chránič s jističem FI-2p, 16A, Ir=30mA</t>
  </si>
  <si>
    <t>Pol68</t>
  </si>
  <si>
    <t>proudový chránič s jističem FI-2p, 10A, Ir=30mA</t>
  </si>
  <si>
    <t>Pol69</t>
  </si>
  <si>
    <t>proudový chránič FI-4p, 25A, Ir=30mA</t>
  </si>
  <si>
    <t>Pol70</t>
  </si>
  <si>
    <t>stykač jednopolový 20A, cívka 230V, 50Hz</t>
  </si>
  <si>
    <t>Pol71</t>
  </si>
  <si>
    <t>pojistkový odpojovač třífázový 25A</t>
  </si>
  <si>
    <t>Pol72</t>
  </si>
  <si>
    <t>přepěťová ochrana T2</t>
  </si>
  <si>
    <t>Pol73</t>
  </si>
  <si>
    <t>napaječ 24V</t>
  </si>
  <si>
    <t>Pol74</t>
  </si>
  <si>
    <t>pomocné relé, cívka 24V</t>
  </si>
  <si>
    <t>Pol75</t>
  </si>
  <si>
    <t>pomocný a označovací materiál, svorky</t>
  </si>
  <si>
    <t>SIL/30</t>
  </si>
  <si>
    <t>Podružný rozvaděč v 2.PP - obsahuje prvky viz. rozpis níže:</t>
  </si>
  <si>
    <t>Pol76</t>
  </si>
  <si>
    <t>07 - Slaboproud</t>
  </si>
  <si>
    <t>1 - Strukturovana kabeláž - SK</t>
  </si>
  <si>
    <t>2 - Místní ozvučení</t>
  </si>
  <si>
    <t>3 - Elektrická požární signalizace - EPS</t>
  </si>
  <si>
    <t>4 - Rozhlas</t>
  </si>
  <si>
    <t>5 - Systém jednotného času</t>
  </si>
  <si>
    <t>6 - Kabelové trasy a krabice, ostatní</t>
  </si>
  <si>
    <t>Strukturovana kabeláž - SK</t>
  </si>
  <si>
    <t>1.1</t>
  </si>
  <si>
    <t>Patch panel 24 portový cat. 6, nestíněné provedení 1U</t>
  </si>
  <si>
    <t>1.2</t>
  </si>
  <si>
    <t>Dvouportová zásuvka strukturované kabeláže cat. 6 nestíněná - nástěnné provedení</t>
  </si>
  <si>
    <t>1.3</t>
  </si>
  <si>
    <t>Jednoportová zásuvka strukturované kabeláže cat. 6 nestíněná - nástěnné provedení</t>
  </si>
  <si>
    <t>1.4</t>
  </si>
  <si>
    <t>Dvouportová zásuvka strukturované kabeláže cat. 6 nestíněná - umístění do podhledu pro WiFi AP</t>
  </si>
  <si>
    <t>1.5</t>
  </si>
  <si>
    <t>Demontáž - stávající dvojzásuvka strukturované kabeláže</t>
  </si>
  <si>
    <t>1.6</t>
  </si>
  <si>
    <t>Přípojný nástěnný panel UBS/HDMI</t>
  </si>
  <si>
    <t>1.7</t>
  </si>
  <si>
    <t>kabel cat. 6 nestíněný - kabeláž počítána na hranici řešeného prostoru</t>
  </si>
  <si>
    <t>1.8</t>
  </si>
  <si>
    <t>kabel cat. 6 nestíněný - předpokládaná kabeláž pro napojení do stávajícího datového rozvaděče</t>
  </si>
  <si>
    <t>1.9</t>
  </si>
  <si>
    <t>kabel USB</t>
  </si>
  <si>
    <t>1.10</t>
  </si>
  <si>
    <t>kabel HDMI</t>
  </si>
  <si>
    <t>Místní ozvučení</t>
  </si>
  <si>
    <t>2.1</t>
  </si>
  <si>
    <t>Podhledový reproduktor</t>
  </si>
  <si>
    <t>2.2</t>
  </si>
  <si>
    <t>Audio zásuvka 2porty</t>
  </si>
  <si>
    <t>2.3</t>
  </si>
  <si>
    <t>Audio kabel pro připojení reproduktorů</t>
  </si>
  <si>
    <t>Elektrická požární signalizace - EPS</t>
  </si>
  <si>
    <t>3.1</t>
  </si>
  <si>
    <t>Nové čidlo EPS</t>
  </si>
  <si>
    <t>3.2</t>
  </si>
  <si>
    <t>Přesun - stávajícího čidla EPS</t>
  </si>
  <si>
    <t>3.3</t>
  </si>
  <si>
    <t>Paralelní světelná signalizace</t>
  </si>
  <si>
    <t>3.4</t>
  </si>
  <si>
    <t>Nový tlačítkový hlásič</t>
  </si>
  <si>
    <t>3.5</t>
  </si>
  <si>
    <t>Koppler 4IN/2OUT</t>
  </si>
  <si>
    <t>3.6</t>
  </si>
  <si>
    <t>Kabeláž EPS typ dle PBŘ</t>
  </si>
  <si>
    <t>3.7</t>
  </si>
  <si>
    <t>Ovládací kabeláž EPS typ dle PBŘ</t>
  </si>
  <si>
    <t>Rozhlas</t>
  </si>
  <si>
    <t>4.1</t>
  </si>
  <si>
    <t>Přesun - stávajícího reproduktoru</t>
  </si>
  <si>
    <t>4.2</t>
  </si>
  <si>
    <t>Demontáž - stávajícího reproduktoru</t>
  </si>
  <si>
    <t>4.3</t>
  </si>
  <si>
    <t>Kabeláž ER typ dle PBŘ</t>
  </si>
  <si>
    <t>Systém jednotného času</t>
  </si>
  <si>
    <t>5.1</t>
  </si>
  <si>
    <t>Nástěné hodiny jednotného času</t>
  </si>
  <si>
    <t>5.2</t>
  </si>
  <si>
    <t>kabel CYKY 2x1,5</t>
  </si>
  <si>
    <t>5.3</t>
  </si>
  <si>
    <t>Nastavení software</t>
  </si>
  <si>
    <t>Kabelové trasy a krabice, ostatní</t>
  </si>
  <si>
    <t>6.1</t>
  </si>
  <si>
    <t>kabelový žlab 50/50</t>
  </si>
  <si>
    <t>6.2</t>
  </si>
  <si>
    <t>kabelový žlab 100/50</t>
  </si>
  <si>
    <t>6.3</t>
  </si>
  <si>
    <t>Ochranná trubka PVC 29mm</t>
  </si>
  <si>
    <t>6.4</t>
  </si>
  <si>
    <t>ostatní nespecifikované položky</t>
  </si>
  <si>
    <t>6.5</t>
  </si>
  <si>
    <t>instalační a pomocný materiál</t>
  </si>
  <si>
    <t>6.6</t>
  </si>
  <si>
    <t>Ostatní drobný materiál</t>
  </si>
  <si>
    <t>6.7</t>
  </si>
  <si>
    <t>Požární ucpávky</t>
  </si>
  <si>
    <t>08 - Vybavení a nábytek</t>
  </si>
  <si>
    <t>01 - Kondice a kardio</t>
  </si>
  <si>
    <t>02 - Volná závaží</t>
  </si>
  <si>
    <t>03 - Funkční zóna a víceúčelový sál</t>
  </si>
  <si>
    <t>04 - Nábytek a mobiliář</t>
  </si>
  <si>
    <t>05 - Grafika</t>
  </si>
  <si>
    <t>06 - LED TV</t>
  </si>
  <si>
    <t>07 - Ostatní</t>
  </si>
  <si>
    <t>Kondice a kardio</t>
  </si>
  <si>
    <t>Pol82</t>
  </si>
  <si>
    <t>Běžecký pás, hmotnost po sestavení 185 kg Rozměry po sestavení 215 x 91 x 165 cm Max. hmotnost uživatele 182 kg Požadavky na napájení 220 V / 50–60 Hz Rozsah rychlostí 0,8–22 km/h Rozsah náklonu 0–15 % Hnací systém 4,2 HP s dyn. odezvou Tloušťka kluzné de</t>
  </si>
  <si>
    <t>Pol83</t>
  </si>
  <si>
    <t>Lyžarský trenažér Hmotnost: 21 kg Rozměry: 40 x 40 x 212 cm</t>
  </si>
  <si>
    <t>Pol84</t>
  </si>
  <si>
    <t>Airbike - Total body Cycle Hmotnost: 74,2 kg Rozměry: 148 × 73 × 148 cm</t>
  </si>
  <si>
    <t>Volná závaží</t>
  </si>
  <si>
    <t>Pol87</t>
  </si>
  <si>
    <t>Lavice incline polohovatelná, poloha sedáku je pevná s úhlem 15 stupňů Integrovaná kolečka pro snadný pohyb po klubu Snadno se nastavuje do šesti poloh od 0 do 75 stupňů Rozměry (D X H X V) 155 x 48 x 61 cm HMOTNOST PRODUKTU 40 kg Barva rámu: Polarized Ti</t>
  </si>
  <si>
    <t>Pol88</t>
  </si>
  <si>
    <t>Lavice pro extenzi zad, otočný pojistný vytahovací čep zvyšuje stabilitu opěr Lavice je nakloněna pod úhlem 45 pro snadný nástup a výstup Rozměry (D X H X V) 127 x 74 x 86 cm HMOTNOST PRODUKTU 45 kg Barva rámu: Polarized Titanium Dokončovací rám: Propriet</t>
  </si>
  <si>
    <t>Pol89</t>
  </si>
  <si>
    <t>Lavice decline polohovatelná, opěradlo lze snadno nastavit do čtyř poloh sklonu od 0 do 30 stupňů Integrovaná kolečka pro snadný pohyb po klubu Rozměry (D X H X V) 208 x 63 x 96 cm HMOTNOST PRODUKTU 50 kg Barva rámu: Polarized Titanium Dokončovací rám: Pr</t>
  </si>
  <si>
    <t>Pol90</t>
  </si>
  <si>
    <t>Scottova lavice, rozměry (D X H X V) 119 x 72 x 95 cm Hmotnost 37kg Loketní opěra je pod úhlem 55 stupňů pro různou odolnost a lepší uživatelský komfort Západkový sedák je nakloněný v úhlu 10 stupňů pro zvýšenou stabilitu a komfort</t>
  </si>
  <si>
    <t>Pol91</t>
  </si>
  <si>
    <t>Lavice rovná, upevňovací prvky lavice pro zvýšenou stabilitu Tříbodový kontakt nohou pro zajištění stability Rozměry (D X H X V) 155 x 56 x 45 cm HMOTNOST PRODUKTU 35 kg Barva rámu: Polarized Titanium Dokončovací rám: Proprietární proces dvojpotahu, práše</t>
  </si>
  <si>
    <t>Pol96</t>
  </si>
  <si>
    <t>Pyramida na činky, pyramida na sadu 1-10kg rozměry v.153,5 x š.92 x d.54 cm</t>
  </si>
  <si>
    <t>Pol97</t>
  </si>
  <si>
    <t>Sada činek - light, 10 párů; odstupňováno po 1kg materiál urethane</t>
  </si>
  <si>
    <t>Pol98</t>
  </si>
  <si>
    <t>Stojan na činky, rozměry d.120 x h.66,8 x v.86,7 cm hmotnost 48kg</t>
  </si>
  <si>
    <t>Pol99</t>
  </si>
  <si>
    <t>Sada činek - medium, 5 párů, model XP Urethane, materiál urethane 10, 12, 16, 18 a 20kg</t>
  </si>
  <si>
    <t>Pol100</t>
  </si>
  <si>
    <t>Stojan na činky, rozměry d.240 xh. 66,8 x v.86,7 cm hmotnost 70kg</t>
  </si>
  <si>
    <t>Pol101</t>
  </si>
  <si>
    <t>Sada činek - hard, 10 párů, model činek XP Urethane, materiál urethane 22, 24, 26, 28, 30, 32, 34, 36, 38, 40 kg</t>
  </si>
  <si>
    <t>Funkční zóna a víceúčelový sál</t>
  </si>
  <si>
    <t>Pol102</t>
  </si>
  <si>
    <t>Stojan odkládací na příslušenství, zahrnuje dvě extra velké police, dvě doplňkové police, šikmé kolíky pro zavěšení,otevřený horní regál, otevřenou základnu a informační štítky, které jasně identifikují správné místo propříslušenství. HMOTNOST PRODUKTU 16</t>
  </si>
  <si>
    <t>Pol103</t>
  </si>
  <si>
    <t xml:space="preserve">Sada příslušenství - závěsný systém pro procvičení celého těla extra silné nastavitelne popruhy, nosnost 160kg - gymball, průměr 65cm, pro komerční použití neklouzavý povrch - gymball, průměr 75cm, pro komerční použití neklouzavý povrch - masážní válec s </t>
  </si>
  <si>
    <t>Pol104</t>
  </si>
  <si>
    <t>Sestava kettelbellů ponikovaná rukojeť, tělo z lité oceli odolný povrch z přírodní pryže</t>
  </si>
  <si>
    <t>Pol105</t>
  </si>
  <si>
    <t>Držák na podložky, kovový držák podložek na zeď</t>
  </si>
  <si>
    <t>Pol106</t>
  </si>
  <si>
    <t>Podložka, měkká, vzdušný dojem, snadno čistitelný hygienický povrch, tlouštka 15mm rozměr 165 cm x 61 cm x 15 mm</t>
  </si>
  <si>
    <t>Pol108</t>
  </si>
  <si>
    <t>Boxovací pytel závěsný, průměr 36 cm délka řetězů od vrcholu pytle po karabinu 35cm výška: 150 cm, hmotnost: 40-45kg</t>
  </si>
  <si>
    <t>Pol109</t>
  </si>
  <si>
    <t>Boxovací pytel - hruška: materiál: kůže; výška: 27 cm; průměr: 17 cm obvod: 54 cm (v nejširším místě) způsob nafukování: šlahounek s jehlou, plato</t>
  </si>
  <si>
    <t>Pol110</t>
  </si>
  <si>
    <t xml:space="preserve">Boxérský ring podlahový, vnější velikost ringu 5x5m, lana 4x4m. Úchyty do zdi jsou vyrobeny z masivní oceli a jsou pozinkované. Uchycení pro provazy na zeď se musí přivrtat. Seznam dodávaných věcí: - 4x úchyt na provazy do zdi. - 2x polstrovaný roh bílý, </t>
  </si>
  <si>
    <t>Pol111</t>
  </si>
  <si>
    <t>Žebřiny, masivní bukové dřevo; 2x lakovaný povrch ocelové šrouby pro sestavení žebřin ocelové kotvící prvky pro přichycení ke zdi dvě horní příčky vhodné k připevnění doplňků (např. gumový pás, multitrainer, inverzní boty, závěsná hrazda) počet příček: 10</t>
  </si>
  <si>
    <t>Pol112</t>
  </si>
  <si>
    <t>Boxovací blok, profilovaný tréninkový blok montážní šrouby součástí balení materiál: Plawil výplň: PU pěna (regenerat R-90) tvrdost: R90 (90 kg/m3) tloušťka pěny: 15 cm rozměry základny: 89 x 40 cm rozměry bloku u základny: 75,5 x 34 cm rozměry bloku na v</t>
  </si>
  <si>
    <t>Pol113</t>
  </si>
  <si>
    <t>Držák na gymbally - kovový držák na zeď</t>
  </si>
  <si>
    <t>Pol114</t>
  </si>
  <si>
    <t>Gymball 75cm - gymball, průměr 75cm, pro komerční použití neklouzavý povrch</t>
  </si>
  <si>
    <t>Nábytek a mobiliář</t>
  </si>
  <si>
    <t>Pol116</t>
  </si>
  <si>
    <t>Botník, celkové rozměry v. 2100mm, š. 2000mm,hl.340mm, 6x věšák, lavice na sezení a tyče na odložení bot. Celkové rozměry přizpůsobit skutečnosti!</t>
  </si>
  <si>
    <t>Pol117</t>
  </si>
  <si>
    <t>Skříňka v prostoru naproti vchodu do 1S oddělující cvičící zonu. Celkové rozměry přizpůsobit skutečnosti! V. 2500mm, š. 1700mm, hl.400mm. Spodní část s otevřenými police, horní část ocelové rámy s práškovou barvou - kovářská čerň.</t>
  </si>
  <si>
    <t>Pol118</t>
  </si>
  <si>
    <t>Zrcadla A,B,C - na rámu, podsvětlené LED páskem, složené ze zrcadel š.1000 mm. Celková výška 2000mm, šířky dle jednotlivých sestav. Zrcadla D, E - jen na desce bez podsvětlení, celková výška 2000 mm. Celkové rozměry přizpůsobit skutečnosti! VČETNĚ LED pás</t>
  </si>
  <si>
    <t>Pol119</t>
  </si>
  <si>
    <t>Skříňka u sloupu, celkové rozměry přizpůsobit skutečnosti! Výška 2300mm, š. 1070mm, hl.400 mm. Horní část s ocelovými rámy s práškovou barvou kovářská čerň.</t>
  </si>
  <si>
    <t>Pol120</t>
  </si>
  <si>
    <t>Vestavěná skříň pro uložení stolu na stolní tenis. Přizpůsobit skutečným rozměrům! Celkové rozměry v.2300mm, š. 1919mm, hl.675mm. Otevíraní pomocí lámaných dveří - pomocí speciálních pantů. Skříň bez podlahy, aby se stůl dal jednodušše zaparkovat.</t>
  </si>
  <si>
    <t>Pol121</t>
  </si>
  <si>
    <t>Vestavěná skříň - sestava ze 4 částí. Celkové rozměry v. 2300mm, šířka 3767mm, hl.569-600mm. Otevíratelné dveře na celou výšku, uvnitř různé členění dle výkresu.</t>
  </si>
  <si>
    <t>Pol122</t>
  </si>
  <si>
    <t>Vestavěná skříň - sestava ze 3 částí. Celkové rozměry v. 2300 mm, šířka 2130mm + 452mm + 1603 mm, různé hloubky. Přizpůsobit skutečným rozměrům! Spodní část výška 1200mm se zavíratelnými skříňkami. Horní část ocelové rámy s práškovou barvou - kovářská čer</t>
  </si>
  <si>
    <t>Pol123</t>
  </si>
  <si>
    <t>Vestavěné police v nice - stavitelné. Rozměry v. 1100mm, šířka 570 mm, hl.279mm - přizpůsobit skutečně vzniklé nice! Parapet 1200 mm ve kterém bude zabudován sloupek pro uchycení boxérského ringu.</t>
  </si>
  <si>
    <t>Pol124</t>
  </si>
  <si>
    <t>Šatní skříňky s lavicemi - provést výměnu šatních skříněk, stávající budou vyřazeny, osazeny budou nové, materiál HPL/dřevo. Nová požadovaná kapacita skříněk je 20 pro pány a 20 pro dámy. Vždy 10 celých + 5 půlených. V sestavě budou před skříňkami i vedle</t>
  </si>
  <si>
    <t>Grafika</t>
  </si>
  <si>
    <t>Pol125</t>
  </si>
  <si>
    <t>LOGO - SRC - neon Sportovně rekondiční centrum - včetně nálepky srdce - rozměr 136x102,5 cm na plexisklo o síle 6 mm, barva dle výkresu 4 otvory pro zavěšení neonu, konektor pro připojení 12V</t>
  </si>
  <si>
    <t>Pol126</t>
  </si>
  <si>
    <t>Neon DON'T QUIT včetně nálepek - rozměr 97,4 x 70 cm na transparentní plexisklo o síle 6 mm, barva dle výkresu 4 otvory pro zavěšení neonu, konektor pro připojení 12V distanční šrouby pro uchycení pro každý kus</t>
  </si>
  <si>
    <t>Pol127</t>
  </si>
  <si>
    <t>Neon ta seule LIMIT c'est toi včetně nálepek - rozměr cca 95x95 cm na transparentní plexisklo o síle 6 mm, barva dle výkresu 4 otvory pro zavěšení neonu, konektor pro připojení 12V distanční šrouby pro uchycení pro každý kus</t>
  </si>
  <si>
    <t>Pol128</t>
  </si>
  <si>
    <t>Neon DÝCHEJ včetně nálepek - rozměr 30x113cm na transparentní plexisklo o síle 6 mm, barva dle výkresu 4 otvory pro zavěšení neonu, konektor pro připojení 12V distanční šrouby pro uchycení pro každý kus</t>
  </si>
  <si>
    <t>Pol129</t>
  </si>
  <si>
    <t>Neon YOU WILL WIN včetně nálepek - rozměr cca 50 x 10cm na transparentní plexisklo o síle 6 mm, barva dle výkresu 4 otvory pro zavěšení neonu, konektor pro připojení 12V distanční šrouby pro uchycení pro každý kus</t>
  </si>
  <si>
    <t>Pol130</t>
  </si>
  <si>
    <t>Orientační systém - šatny, WC - Samolepící řezaná grafika, výška písma 9cm, barevnost RAL 6033, počty, font a grafika jsou vyspecifikovány na výkrese CNBSRC_DPS_D1_10-ASR_36</t>
  </si>
  <si>
    <t>Pol132</t>
  </si>
  <si>
    <t>Černá magnetická tabule 90x60, zavěšení na svislo</t>
  </si>
  <si>
    <t>Pol133</t>
  </si>
  <si>
    <t>Zrcadlo, černý kovový rám, cca 78x196 cm</t>
  </si>
  <si>
    <t>LED TV</t>
  </si>
  <si>
    <t>Pol135</t>
  </si>
  <si>
    <t>D+M - QLED televizor 55"</t>
  </si>
  <si>
    <t>Poznámka k položce:_x000D_
Poznámka k položce: např. QLED 4K QE55Q60D Série Q60D</t>
  </si>
  <si>
    <t>Pol136</t>
  </si>
  <si>
    <t>D+M - nástěnný držák TV fixní</t>
  </si>
  <si>
    <t>Pol137</t>
  </si>
  <si>
    <t>D+M - nástěnný držák TV kloubový</t>
  </si>
  <si>
    <t>Pol134</t>
  </si>
  <si>
    <t>Doprava + Montáž</t>
  </si>
  <si>
    <t>09 - Servis fitness zařízení</t>
  </si>
  <si>
    <t>01 - Servis fitness zařízení</t>
  </si>
  <si>
    <t>000000001R</t>
  </si>
  <si>
    <t>Pravidelný záruční servis fitness zařízení, roční prohlídka zařízení a sepsání zprávy</t>
  </si>
  <si>
    <t>10 - Měření a regulace</t>
  </si>
  <si>
    <t>D1 - Periferie VZT11</t>
  </si>
  <si>
    <t>D2 - Periferie FCU jednotky</t>
  </si>
  <si>
    <t>D3 - Rozvaděč BC-3.pole – úpravy</t>
  </si>
  <si>
    <t>D4 - Rozvaděč CA – úpravy</t>
  </si>
  <si>
    <t>D5 - Kabely a vodiče</t>
  </si>
  <si>
    <t>D6 - Ostatní</t>
  </si>
  <si>
    <t>Periferie VZT11</t>
  </si>
  <si>
    <t>Pol138</t>
  </si>
  <si>
    <t>Snímač teploty do VZT kanálu, délka 200mm, rozsah -40 až 120°, čidlo Pt 1000</t>
  </si>
  <si>
    <t>Poznámka k položce:_x000D_
Poznámka k položce: např. JCI TS-6360D-B10</t>
  </si>
  <si>
    <t>Pol139</t>
  </si>
  <si>
    <t>Příruba k uchycené snímače do VZT kanálu</t>
  </si>
  <si>
    <t>Poznámka k položce:_x000D_
Poznámka k položce: např. JCI TS-6300D-000</t>
  </si>
  <si>
    <t>Pol140</t>
  </si>
  <si>
    <t>Snímač teploty s jímkou, Snímač teploty do potrubí Pt1000, rozsah 0 až 100°C, s mosaznou jímkou PN16, délka 50 mm</t>
  </si>
  <si>
    <t>Poznámka k položce:_x000D_
Poznámka k položce: např. JCI TS-6360D-A10 + TS-6300W-E200</t>
  </si>
  <si>
    <t>Pol141</t>
  </si>
  <si>
    <t>Snímač CO2 do VZT kanálu, délka 200 mm, rozsah 0 až 2 000 ppm, napájení 24VAC</t>
  </si>
  <si>
    <t>Poznámka k položce:_x000D_
Poznámka k položce: např. JCI CD-P1000-00-00</t>
  </si>
  <si>
    <t>Pol142</t>
  </si>
  <si>
    <t>Snímač dif. tlaku pro nízké tlaky do vzduchotechnického kanálu, Diferenciální převodník tlaku vzduchu, proporcionální, rozsah měření od -50+50Pa až do 0-2500Pa, výstup 0-10V nebo 0-24mA, napájení 24VAC, IP54</t>
  </si>
  <si>
    <t>Poznámka k položce:_x000D_
Poznámka k položce: např. JCI DPT2500-R8-D</t>
  </si>
  <si>
    <t>Pol143</t>
  </si>
  <si>
    <t>Regulátor protimrazové ochrany,Termostat protizámrazový, rozsah -10 až +12°C, kapilára 6m, 6ks příchytek, do VZT potrubí</t>
  </si>
  <si>
    <t>Poznámka k položce:_x000D_
Poznámka k položce: např. ALCO TS1-C0P 6 m</t>
  </si>
  <si>
    <t>Pol144</t>
  </si>
  <si>
    <t>Diferenční tlakový spínač pro VZT, Manostat diferenční na vzduch, rozsah 50-400Pa, krytí IP54, vč. příslušenství</t>
  </si>
  <si>
    <t>Poznámka k položce:_x000D_
Poznámka k položce: např. JCI P233A-4-PKC</t>
  </si>
  <si>
    <t>Pol145</t>
  </si>
  <si>
    <t>Diferenční tlakový spínač pro VZT, Manostat diferenční na vzduch, rozsah 140-1000Pa, krytí IP54, vč. příslušenství</t>
  </si>
  <si>
    <t>Poznámka k položce:_x000D_
Poznámka k položce: např. JCI P233A-10-PKC</t>
  </si>
  <si>
    <t>Pol146</t>
  </si>
  <si>
    <t>Servopohon pro VZT klapku s havarijní funkcí, řízení 2-bodové, nap.24VAC, jmen.síla 8 Nm, krytí IP54</t>
  </si>
  <si>
    <t>Poznámka k položce:_x000D_
Poznámka k položce: např. JCI M9208-BGA-1</t>
  </si>
  <si>
    <t>Pol147</t>
  </si>
  <si>
    <t>Servopohon pro VZT klapku, řízení 3-bodové, nap.24VAC, jmen.síla 8 Nm, krytí IP54</t>
  </si>
  <si>
    <t>Poznámka k položce:_x000D_
Poznámka k položce: např. JCI M9308-AGA-1Z</t>
  </si>
  <si>
    <t>Periferie FCU jednotky</t>
  </si>
  <si>
    <t>Pol148</t>
  </si>
  <si>
    <t>Snímač teploty do místnosti s korekcí a displejem, Měřicí převodník prostorové teploty pro regulátory IRC, rozsah 0-40°C, korekce nastavení v rozsahu +-3°C, LCD displej, komunikační sběrnice pro připojení k IRC regulátoru</t>
  </si>
  <si>
    <t>Poznámka k položce:_x000D_
Poznámka k položce: např. JCI NSA-FTD7003-0</t>
  </si>
  <si>
    <t>Rozvaděč BC-3.pole – úpravy</t>
  </si>
  <si>
    <t>Pol149</t>
  </si>
  <si>
    <t>Úprava zapojení stávajícího rozvaděče BC 3.pole dle výrobního výkresu</t>
  </si>
  <si>
    <t>kpt</t>
  </si>
  <si>
    <t>Rozvaděč CA – úpravy</t>
  </si>
  <si>
    <t>Pol150</t>
  </si>
  <si>
    <t>Úprava zapojení stávajícího rozvaděče CA dle výrobního výkresu</t>
  </si>
  <si>
    <t>Kabely a vodiče</t>
  </si>
  <si>
    <t>Pol151</t>
  </si>
  <si>
    <t>Kabel slaboproudý, párovaný, stíněný, twistovaný 1x2x0,8 Slaboproudý kabel stíněný, párovaný, twistovaný (J-Y(St)Y 1x2x0,8)</t>
  </si>
  <si>
    <t>Pol152</t>
  </si>
  <si>
    <t>Kabel slaboproudý, párovaný, stíněný, twistovaný 2x2x0,8 Slaboproudý kabel stíněný, párovaný, twistovaný (J-Y(St)Y 2x2x0,8)</t>
  </si>
  <si>
    <t>Pol153</t>
  </si>
  <si>
    <t>Kabel slaboproudý, párovaný, stíněný, twistovaný 4x2x0,8 Slaboproudý kabel stíněný, párovaný, twistovaný (J-Y(St)Y 4x2x0,8)</t>
  </si>
  <si>
    <t>Pol154</t>
  </si>
  <si>
    <t>Kabelový drátěný žlab 50/50 vč.víka, nosného a upevňovacího materiálu, potřebných tvarovek a přechodových kusů</t>
  </si>
  <si>
    <t>Pol155</t>
  </si>
  <si>
    <t>Elektroinstal.trubka. pevná do DN25 (délka v m) Bezhalogenová tuhá hrdlovaná trubka s nízkou mechanickou odolností. Včetně příchytek a potřebného nosného a upevňovacího materiálu (hmoždinka, vrut, apod.)</t>
  </si>
  <si>
    <t>Pol156</t>
  </si>
  <si>
    <t>Elektroinstalační trubka ohebná do DN25 (délka v m)Ohebná bezhalogenová samozhášivá trubka vyrobená z PP do DN 25. Včetně spojek, vývodek a příchytek a potřebného nosného a upevňovacího materiálu</t>
  </si>
  <si>
    <t>Pol157</t>
  </si>
  <si>
    <t>Ukončení kabelů v rozvaděči a v zařízení, vč. štítku s vyznačením okruhu</t>
  </si>
  <si>
    <t>Pol158</t>
  </si>
  <si>
    <t>Montážní práce včetně dopravy</t>
  </si>
  <si>
    <t>Pol159</t>
  </si>
  <si>
    <t>Vypracování uživatelských SW pro DDC podstanici. Úprava a doplnění stávajícího uživatelského programového vybavení DDC podstanice, umístěné v rozvaděči BC/3.pole tak, aby respektovala výměnu vzduchotechnické jednotky VZT11</t>
  </si>
  <si>
    <t>Pol160</t>
  </si>
  <si>
    <t>Uživatelské programové vybavení pro IRC regulátory pro fan-coiuly</t>
  </si>
  <si>
    <t>Pol161</t>
  </si>
  <si>
    <t>Doplnění programového vybavení pro stávající síťové a řídicí jednotky. Uživatelské programové vybavení pro síťové a řídicí jednotky zabezpečující (vzájemné vazby apod.) kompatibilitu stávajícího řídícího systému v objektu ČNB.</t>
  </si>
  <si>
    <t>Pol162</t>
  </si>
  <si>
    <t>Doplnění a úprava stávajícího uživatelského programové vybavení centrální části řídícího systému pro dotčené technologie VZT a RTCH, IRC regulátory pro fancoily - doplnění databáze, vazby mezi technologiemi, vizualizace</t>
  </si>
  <si>
    <t>Pol163</t>
  </si>
  <si>
    <t>Komplexní zkoušky včetně kontroly správnosti přenášených signálů. Provedení testů správnosti přenášených signálů (Test 1:1)a celkové funkce systému MaR</t>
  </si>
  <si>
    <t>Pol164</t>
  </si>
  <si>
    <t>Nastavení parametrů, zaškolení obsluhy. Provedení zkoušek systému MaR s ovládaným technologickým zařízením, nastavení parametrů systému, odladění funkce v návaznosti na provoz technologií</t>
  </si>
  <si>
    <t>Pol165</t>
  </si>
  <si>
    <t>Podružný materiál (drobný elektroinstalační materiál)</t>
  </si>
  <si>
    <t>Pol166</t>
  </si>
  <si>
    <t>Stavební přípomoce (prostupy pro kabely)</t>
  </si>
  <si>
    <t>Pol168</t>
  </si>
  <si>
    <t>Revize el. zařízení vč. revizní zprávy. Vypracování výchozí revize pro dodávky části MaR.</t>
  </si>
  <si>
    <t>Pol169</t>
  </si>
  <si>
    <t>Koordinace s ostatními profesemi, inženýrská činnost dodavatele. Vedení zakázky, koordinace prací s navazujícími profesemi, předání a převzetí díla</t>
  </si>
  <si>
    <t>Pol170</t>
  </si>
  <si>
    <t>Demontážní a bourací práce. Veškeré práce spojené s demontáží stávajícího zařízení MaR v objektu v rámci akce "SRC".</t>
  </si>
  <si>
    <t>VRN - Vedlejší rozpočtové náklady</t>
  </si>
  <si>
    <t>010001000</t>
  </si>
  <si>
    <t>Průzkumné, zeměměřičské a projektové práce</t>
  </si>
  <si>
    <t>…</t>
  </si>
  <si>
    <t>013254000</t>
  </si>
  <si>
    <t>DSPS pro všechna řemesla</t>
  </si>
  <si>
    <t>1024</t>
  </si>
  <si>
    <t>338210570</t>
  </si>
  <si>
    <t>020001000</t>
  </si>
  <si>
    <t>Příprava staveniště</t>
  </si>
  <si>
    <t>030001000</t>
  </si>
  <si>
    <t>Zařízení staveniště</t>
  </si>
  <si>
    <t>040001000</t>
  </si>
  <si>
    <t>Inženýrská činnost</t>
  </si>
  <si>
    <t>060001000</t>
  </si>
  <si>
    <t>Územní vlivy</t>
  </si>
  <si>
    <t>070001000</t>
  </si>
  <si>
    <t>Provozní vlivy</t>
  </si>
  <si>
    <t>094103000</t>
  </si>
  <si>
    <t>Náklady na vyklizení a vystěhování objektu</t>
  </si>
  <si>
    <t>094109001</t>
  </si>
  <si>
    <t>Zajištění vzorkování materiálu i opakovaného pro nutné odsouhlasení</t>
  </si>
  <si>
    <t>094109002</t>
  </si>
  <si>
    <t>Zpracování výrobní dokumentace</t>
  </si>
  <si>
    <t>094109003</t>
  </si>
  <si>
    <t>Inženýrská činnost - zajištění vydání kolaudačního souhlasu vč. souhlasu DOSS s užíváním dokončené stavby, včetně předání originálů těchto dokladů</t>
  </si>
  <si>
    <t>094109004</t>
  </si>
  <si>
    <t>Ostatní náklady – vedlejší náklady realizace spojené s dodržováním podmínek plnění uvedených ve smlouvě o dílo, včetně bezpečnostní přílohy smlouvy</t>
  </si>
  <si>
    <t>094109005</t>
  </si>
  <si>
    <t>Ostatní náklady - zajištění zaškolení obsluhy</t>
  </si>
  <si>
    <t>094109006</t>
  </si>
  <si>
    <t>Ostatní náklady - náklady jinde neuvedené nutné pro úspěšné dokončení, zprovoznění a předání díla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</si>
</sst>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4" fontId="23" fillId="0" borderId="22" xfId="0" applyNumberFormat="1" applyFont="1" applyFill="1" applyBorder="1" applyAlignment="1" applyProtection="1">
      <alignment vertical="center"/>
      <protection locked="0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8" xfId="0" applyFont="1" applyFill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3" fillId="5" borderId="7" xfId="0" applyFont="1" applyFill="1" applyBorder="1" applyAlignment="1">
      <alignment horizontal="right" vertical="center"/>
    </xf>
    <xf numFmtId="4" fontId="29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1" fillId="0" borderId="0" xfId="0" applyFont="1" applyAlignment="1">
      <alignment horizontal="left" vertical="center" wrapText="1"/>
    </xf>
    <xf numFmtId="0" fontId="23" fillId="5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1"/>
  <sheetViews>
    <sheetView showGridLines="0" workbookViewId="0">
      <selection activeCell="AB18" sqref="AB1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217" t="s">
        <v>5</v>
      </c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34" t="s">
        <v>14</v>
      </c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R5" s="20"/>
      <c r="BE5" s="231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35" t="s">
        <v>17</v>
      </c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R6" s="20"/>
      <c r="BE6" s="232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32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32"/>
      <c r="BS8" s="17" t="s">
        <v>6</v>
      </c>
    </row>
    <row r="9" spans="1:74" ht="14.45" customHeight="1">
      <c r="B9" s="20"/>
      <c r="AR9" s="20"/>
      <c r="BE9" s="232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26</v>
      </c>
      <c r="AR10" s="20"/>
      <c r="BE10" s="232"/>
      <c r="BS10" s="17" t="s">
        <v>6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29</v>
      </c>
      <c r="AR11" s="20"/>
      <c r="BE11" s="232"/>
      <c r="BS11" s="17" t="s">
        <v>6</v>
      </c>
    </row>
    <row r="12" spans="1:74" ht="6.95" customHeight="1">
      <c r="B12" s="20"/>
      <c r="AR12" s="20"/>
      <c r="BE12" s="232"/>
      <c r="BS12" s="17" t="s">
        <v>6</v>
      </c>
    </row>
    <row r="13" spans="1:74" ht="12" customHeight="1">
      <c r="B13" s="20"/>
      <c r="D13" s="27" t="s">
        <v>30</v>
      </c>
      <c r="AK13" s="27" t="s">
        <v>25</v>
      </c>
      <c r="AN13" s="29" t="s">
        <v>31</v>
      </c>
      <c r="AR13" s="20"/>
      <c r="BE13" s="232"/>
      <c r="BS13" s="17" t="s">
        <v>6</v>
      </c>
    </row>
    <row r="14" spans="1:74" ht="12.75">
      <c r="B14" s="20"/>
      <c r="E14" s="236" t="s">
        <v>31</v>
      </c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7" t="s">
        <v>28</v>
      </c>
      <c r="AN14" s="29" t="s">
        <v>31</v>
      </c>
      <c r="AR14" s="20"/>
      <c r="BE14" s="232"/>
      <c r="BS14" s="17" t="s">
        <v>6</v>
      </c>
    </row>
    <row r="15" spans="1:74" ht="6.95" customHeight="1">
      <c r="B15" s="20"/>
      <c r="AR15" s="20"/>
      <c r="BE15" s="232"/>
      <c r="BS15" s="17" t="s">
        <v>3</v>
      </c>
    </row>
    <row r="16" spans="1:74" ht="12" customHeight="1">
      <c r="B16" s="20"/>
      <c r="D16" s="27" t="s">
        <v>32</v>
      </c>
      <c r="AK16" s="27" t="s">
        <v>25</v>
      </c>
      <c r="AN16" s="25" t="s">
        <v>33</v>
      </c>
      <c r="AR16" s="20"/>
      <c r="BE16" s="232"/>
      <c r="BS16" s="17" t="s">
        <v>3</v>
      </c>
    </row>
    <row r="17" spans="2:71" ht="18.399999999999999" customHeight="1">
      <c r="B17" s="20"/>
      <c r="E17" s="25" t="s">
        <v>34</v>
      </c>
      <c r="AK17" s="27" t="s">
        <v>28</v>
      </c>
      <c r="AN17" s="25" t="s">
        <v>35</v>
      </c>
      <c r="AR17" s="20"/>
      <c r="BE17" s="232"/>
      <c r="BS17" s="17" t="s">
        <v>36</v>
      </c>
    </row>
    <row r="18" spans="2:71" ht="6.95" customHeight="1">
      <c r="B18" s="20"/>
      <c r="AR18" s="20"/>
      <c r="BE18" s="232"/>
      <c r="BS18" s="17" t="s">
        <v>6</v>
      </c>
    </row>
    <row r="19" spans="2:71" ht="12" customHeight="1">
      <c r="B19" s="20"/>
      <c r="D19" s="27" t="s">
        <v>37</v>
      </c>
      <c r="AK19" s="27" t="s">
        <v>25</v>
      </c>
      <c r="AN19" s="25" t="s">
        <v>38</v>
      </c>
      <c r="AR19" s="20"/>
      <c r="BE19" s="232"/>
      <c r="BS19" s="17" t="s">
        <v>6</v>
      </c>
    </row>
    <row r="20" spans="2:71" ht="18.399999999999999" customHeight="1">
      <c r="B20" s="20"/>
      <c r="E20" s="25" t="s">
        <v>39</v>
      </c>
      <c r="AK20" s="27" t="s">
        <v>28</v>
      </c>
      <c r="AN20" s="25" t="s">
        <v>1</v>
      </c>
      <c r="AR20" s="20"/>
      <c r="BE20" s="232"/>
      <c r="BS20" s="17" t="s">
        <v>36</v>
      </c>
    </row>
    <row r="21" spans="2:71" ht="6.95" customHeight="1">
      <c r="B21" s="20"/>
      <c r="AR21" s="20"/>
      <c r="BE21" s="232"/>
    </row>
    <row r="22" spans="2:71" ht="12" customHeight="1">
      <c r="B22" s="20"/>
      <c r="D22" s="27" t="s">
        <v>40</v>
      </c>
      <c r="AR22" s="20"/>
      <c r="BE22" s="232"/>
    </row>
    <row r="23" spans="2:71" ht="83.25" customHeight="1">
      <c r="B23" s="20"/>
      <c r="E23" s="238" t="s">
        <v>41</v>
      </c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R23" s="20"/>
      <c r="BE23" s="232"/>
    </row>
    <row r="24" spans="2:71" ht="6.95" customHeight="1">
      <c r="B24" s="20"/>
      <c r="AR24" s="20"/>
      <c r="BE24" s="232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2"/>
    </row>
    <row r="26" spans="2:71" s="1" customFormat="1" ht="25.9" customHeight="1">
      <c r="B26" s="32"/>
      <c r="D26" s="33" t="s">
        <v>42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39">
        <f>ROUND(AG94,2)</f>
        <v>161352</v>
      </c>
      <c r="AL26" s="240"/>
      <c r="AM26" s="240"/>
      <c r="AN26" s="240"/>
      <c r="AO26" s="240"/>
      <c r="AR26" s="32"/>
      <c r="BE26" s="232"/>
    </row>
    <row r="27" spans="2:71" s="1" customFormat="1" ht="6.95" customHeight="1">
      <c r="B27" s="32"/>
      <c r="AR27" s="32"/>
      <c r="BE27" s="232"/>
    </row>
    <row r="28" spans="2:71" s="1" customFormat="1" ht="12.75">
      <c r="B28" s="32"/>
      <c r="L28" s="241" t="s">
        <v>43</v>
      </c>
      <c r="M28" s="241"/>
      <c r="N28" s="241"/>
      <c r="O28" s="241"/>
      <c r="P28" s="241"/>
      <c r="W28" s="241" t="s">
        <v>44</v>
      </c>
      <c r="X28" s="241"/>
      <c r="Y28" s="241"/>
      <c r="Z28" s="241"/>
      <c r="AA28" s="241"/>
      <c r="AB28" s="241"/>
      <c r="AC28" s="241"/>
      <c r="AD28" s="241"/>
      <c r="AE28" s="241"/>
      <c r="AK28" s="241" t="s">
        <v>45</v>
      </c>
      <c r="AL28" s="241"/>
      <c r="AM28" s="241"/>
      <c r="AN28" s="241"/>
      <c r="AO28" s="241"/>
      <c r="AR28" s="32"/>
      <c r="BE28" s="232"/>
    </row>
    <row r="29" spans="2:71" s="2" customFormat="1" ht="14.45" customHeight="1">
      <c r="B29" s="36"/>
      <c r="D29" s="27" t="s">
        <v>46</v>
      </c>
      <c r="F29" s="27" t="s">
        <v>47</v>
      </c>
      <c r="L29" s="226">
        <v>0.21</v>
      </c>
      <c r="M29" s="225"/>
      <c r="N29" s="225"/>
      <c r="O29" s="225"/>
      <c r="P29" s="225"/>
      <c r="W29" s="224">
        <f>ROUND(AZ94, 2)</f>
        <v>161352</v>
      </c>
      <c r="X29" s="225"/>
      <c r="Y29" s="225"/>
      <c r="Z29" s="225"/>
      <c r="AA29" s="225"/>
      <c r="AB29" s="225"/>
      <c r="AC29" s="225"/>
      <c r="AD29" s="225"/>
      <c r="AE29" s="225"/>
      <c r="AK29" s="224">
        <f>ROUND(AV94, 2)</f>
        <v>33883.919999999998</v>
      </c>
      <c r="AL29" s="225"/>
      <c r="AM29" s="225"/>
      <c r="AN29" s="225"/>
      <c r="AO29" s="225"/>
      <c r="AR29" s="36"/>
      <c r="BE29" s="233"/>
    </row>
    <row r="30" spans="2:71" s="2" customFormat="1" ht="14.45" customHeight="1">
      <c r="B30" s="36"/>
      <c r="F30" s="27" t="s">
        <v>48</v>
      </c>
      <c r="L30" s="226">
        <v>0.12</v>
      </c>
      <c r="M30" s="225"/>
      <c r="N30" s="225"/>
      <c r="O30" s="225"/>
      <c r="P30" s="225"/>
      <c r="W30" s="224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K30" s="224">
        <f>ROUND(AW94, 2)</f>
        <v>0</v>
      </c>
      <c r="AL30" s="225"/>
      <c r="AM30" s="225"/>
      <c r="AN30" s="225"/>
      <c r="AO30" s="225"/>
      <c r="AR30" s="36"/>
      <c r="BE30" s="233"/>
    </row>
    <row r="31" spans="2:71" s="2" customFormat="1" ht="14.45" hidden="1" customHeight="1">
      <c r="B31" s="36"/>
      <c r="F31" s="27" t="s">
        <v>49</v>
      </c>
      <c r="L31" s="226">
        <v>0.21</v>
      </c>
      <c r="M31" s="225"/>
      <c r="N31" s="225"/>
      <c r="O31" s="225"/>
      <c r="P31" s="225"/>
      <c r="W31" s="224">
        <f>ROUND(BB94, 2)</f>
        <v>0</v>
      </c>
      <c r="X31" s="225"/>
      <c r="Y31" s="225"/>
      <c r="Z31" s="225"/>
      <c r="AA31" s="225"/>
      <c r="AB31" s="225"/>
      <c r="AC31" s="225"/>
      <c r="AD31" s="225"/>
      <c r="AE31" s="225"/>
      <c r="AK31" s="224">
        <v>0</v>
      </c>
      <c r="AL31" s="225"/>
      <c r="AM31" s="225"/>
      <c r="AN31" s="225"/>
      <c r="AO31" s="225"/>
      <c r="AR31" s="36"/>
      <c r="BE31" s="233"/>
    </row>
    <row r="32" spans="2:71" s="2" customFormat="1" ht="14.45" hidden="1" customHeight="1">
      <c r="B32" s="36"/>
      <c r="F32" s="27" t="s">
        <v>50</v>
      </c>
      <c r="L32" s="226">
        <v>0.12</v>
      </c>
      <c r="M32" s="225"/>
      <c r="N32" s="225"/>
      <c r="O32" s="225"/>
      <c r="P32" s="225"/>
      <c r="W32" s="224">
        <f>ROUND(BC94, 2)</f>
        <v>0</v>
      </c>
      <c r="X32" s="225"/>
      <c r="Y32" s="225"/>
      <c r="Z32" s="225"/>
      <c r="AA32" s="225"/>
      <c r="AB32" s="225"/>
      <c r="AC32" s="225"/>
      <c r="AD32" s="225"/>
      <c r="AE32" s="225"/>
      <c r="AK32" s="224">
        <v>0</v>
      </c>
      <c r="AL32" s="225"/>
      <c r="AM32" s="225"/>
      <c r="AN32" s="225"/>
      <c r="AO32" s="225"/>
      <c r="AR32" s="36"/>
      <c r="BE32" s="233"/>
    </row>
    <row r="33" spans="2:57" s="2" customFormat="1" ht="14.45" hidden="1" customHeight="1">
      <c r="B33" s="36"/>
      <c r="F33" s="27" t="s">
        <v>51</v>
      </c>
      <c r="L33" s="226">
        <v>0</v>
      </c>
      <c r="M33" s="225"/>
      <c r="N33" s="225"/>
      <c r="O33" s="225"/>
      <c r="P33" s="225"/>
      <c r="W33" s="224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K33" s="224">
        <v>0</v>
      </c>
      <c r="AL33" s="225"/>
      <c r="AM33" s="225"/>
      <c r="AN33" s="225"/>
      <c r="AO33" s="225"/>
      <c r="AR33" s="36"/>
      <c r="BE33" s="233"/>
    </row>
    <row r="34" spans="2:57" s="1" customFormat="1" ht="6.95" customHeight="1">
      <c r="B34" s="32"/>
      <c r="AR34" s="32"/>
      <c r="BE34" s="232"/>
    </row>
    <row r="35" spans="2:57" s="1" customFormat="1" ht="25.9" customHeight="1">
      <c r="B35" s="32"/>
      <c r="C35" s="37"/>
      <c r="D35" s="38" t="s">
        <v>52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53</v>
      </c>
      <c r="U35" s="39"/>
      <c r="V35" s="39"/>
      <c r="W35" s="39"/>
      <c r="X35" s="230" t="s">
        <v>54</v>
      </c>
      <c r="Y35" s="228"/>
      <c r="Z35" s="228"/>
      <c r="AA35" s="228"/>
      <c r="AB35" s="228"/>
      <c r="AC35" s="39"/>
      <c r="AD35" s="39"/>
      <c r="AE35" s="39"/>
      <c r="AF35" s="39"/>
      <c r="AG35" s="39"/>
      <c r="AH35" s="39"/>
      <c r="AI35" s="39"/>
      <c r="AJ35" s="39"/>
      <c r="AK35" s="227">
        <f>SUM(AK26:AK33)</f>
        <v>195235.91999999998</v>
      </c>
      <c r="AL35" s="228"/>
      <c r="AM35" s="228"/>
      <c r="AN35" s="228"/>
      <c r="AO35" s="229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55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56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2"/>
      <c r="D60" s="43" t="s">
        <v>57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58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57</v>
      </c>
      <c r="AI60" s="34"/>
      <c r="AJ60" s="34"/>
      <c r="AK60" s="34"/>
      <c r="AL60" s="34"/>
      <c r="AM60" s="43" t="s">
        <v>58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2"/>
      <c r="D64" s="41" t="s">
        <v>59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60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2"/>
      <c r="D75" s="43" t="s">
        <v>57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58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57</v>
      </c>
      <c r="AI75" s="34"/>
      <c r="AJ75" s="34"/>
      <c r="AK75" s="34"/>
      <c r="AL75" s="34"/>
      <c r="AM75" s="43" t="s">
        <v>58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61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JS24-164_R03</v>
      </c>
      <c r="AR84" s="48"/>
    </row>
    <row r="85" spans="1:91" s="4" customFormat="1" ht="36.950000000000003" customHeight="1">
      <c r="B85" s="49"/>
      <c r="C85" s="50" t="s">
        <v>16</v>
      </c>
      <c r="L85" s="243" t="str">
        <f>K6</f>
        <v>STAVEBNÍ ÚPRAVY SRC ČNB V ULICI SENOVÁŽNÁ 864-1 NA PRAZE 1</v>
      </c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/>
      <c r="AF85" s="244"/>
      <c r="AG85" s="244"/>
      <c r="AH85" s="244"/>
      <c r="AI85" s="244"/>
      <c r="AJ85" s="244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>Senovážná 864/1, 110 00 Praha 1 - Nové Město</v>
      </c>
      <c r="AI87" s="27" t="s">
        <v>22</v>
      </c>
      <c r="AM87" s="223" t="str">
        <f>IF(AN8= "","",AN8)</f>
        <v>5. 3. 2025</v>
      </c>
      <c r="AN87" s="223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24</v>
      </c>
      <c r="L89" s="3" t="str">
        <f>IF(E11= "","",E11)</f>
        <v>ČESKÁ NÁRODNÍ BANKA</v>
      </c>
      <c r="AI89" s="27" t="s">
        <v>32</v>
      </c>
      <c r="AM89" s="221" t="str">
        <f>IF(E17="","",E17)</f>
        <v>bdXarchitekti s.r.o.</v>
      </c>
      <c r="AN89" s="222"/>
      <c r="AO89" s="222"/>
      <c r="AP89" s="222"/>
      <c r="AR89" s="32"/>
      <c r="AS89" s="211" t="s">
        <v>62</v>
      </c>
      <c r="AT89" s="212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30</v>
      </c>
      <c r="L90" s="3" t="str">
        <f>IF(E14= "Vyplň údaj","",E14)</f>
        <v/>
      </c>
      <c r="AI90" s="27" t="s">
        <v>37</v>
      </c>
      <c r="AM90" s="221" t="str">
        <f>IF(E20="","",E20)</f>
        <v>Ing. Jaroslav Stolička</v>
      </c>
      <c r="AN90" s="222"/>
      <c r="AO90" s="222"/>
      <c r="AP90" s="222"/>
      <c r="AR90" s="32"/>
      <c r="AS90" s="213"/>
      <c r="AT90" s="214"/>
      <c r="BD90" s="56"/>
    </row>
    <row r="91" spans="1:91" s="1" customFormat="1" ht="10.9" customHeight="1">
      <c r="B91" s="32"/>
      <c r="AR91" s="32"/>
      <c r="AS91" s="213"/>
      <c r="AT91" s="214"/>
      <c r="BD91" s="56"/>
    </row>
    <row r="92" spans="1:91" s="1" customFormat="1" ht="29.25" customHeight="1">
      <c r="B92" s="32"/>
      <c r="C92" s="246" t="s">
        <v>63</v>
      </c>
      <c r="D92" s="209"/>
      <c r="E92" s="209"/>
      <c r="F92" s="209"/>
      <c r="G92" s="209"/>
      <c r="H92" s="57"/>
      <c r="I92" s="208" t="s">
        <v>64</v>
      </c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19" t="s">
        <v>65</v>
      </c>
      <c r="AH92" s="209"/>
      <c r="AI92" s="209"/>
      <c r="AJ92" s="209"/>
      <c r="AK92" s="209"/>
      <c r="AL92" s="209"/>
      <c r="AM92" s="209"/>
      <c r="AN92" s="208" t="s">
        <v>66</v>
      </c>
      <c r="AO92" s="209"/>
      <c r="AP92" s="210"/>
      <c r="AQ92" s="58" t="s">
        <v>67</v>
      </c>
      <c r="AR92" s="32"/>
      <c r="AS92" s="59" t="s">
        <v>68</v>
      </c>
      <c r="AT92" s="60" t="s">
        <v>69</v>
      </c>
      <c r="AU92" s="60" t="s">
        <v>70</v>
      </c>
      <c r="AV92" s="60" t="s">
        <v>71</v>
      </c>
      <c r="AW92" s="60" t="s">
        <v>72</v>
      </c>
      <c r="AX92" s="60" t="s">
        <v>73</v>
      </c>
      <c r="AY92" s="60" t="s">
        <v>74</v>
      </c>
      <c r="AZ92" s="60" t="s">
        <v>75</v>
      </c>
      <c r="BA92" s="60" t="s">
        <v>76</v>
      </c>
      <c r="BB92" s="60" t="s">
        <v>77</v>
      </c>
      <c r="BC92" s="60" t="s">
        <v>78</v>
      </c>
      <c r="BD92" s="61" t="s">
        <v>79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80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06">
        <f>ROUND(AG95+SUM(AG96:AG99)+SUM(AG104:AG109),2)</f>
        <v>161352</v>
      </c>
      <c r="AH94" s="206"/>
      <c r="AI94" s="206"/>
      <c r="AJ94" s="206"/>
      <c r="AK94" s="206"/>
      <c r="AL94" s="206"/>
      <c r="AM94" s="206"/>
      <c r="AN94" s="207">
        <f t="shared" ref="AN94:AN109" si="0">SUM(AG94,AT94)</f>
        <v>195235.91999999998</v>
      </c>
      <c r="AO94" s="207"/>
      <c r="AP94" s="207"/>
      <c r="AQ94" s="67" t="s">
        <v>1</v>
      </c>
      <c r="AR94" s="63"/>
      <c r="AS94" s="68">
        <f>ROUND(AS95+SUM(AS96:AS99)+SUM(AS104:AS109),2)</f>
        <v>0</v>
      </c>
      <c r="AT94" s="69">
        <f t="shared" ref="AT94:AT109" si="1">ROUND(SUM(AV94:AW94),2)</f>
        <v>33883.919999999998</v>
      </c>
      <c r="AU94" s="70">
        <f>ROUND(AU95+SUM(AU96:AU99)+SUM(AU104:AU109),5)</f>
        <v>0</v>
      </c>
      <c r="AV94" s="69">
        <f>ROUND(AZ94*L29,2)</f>
        <v>33883.919999999998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ROUND(AZ95+SUM(AZ96:AZ99)+SUM(AZ104:AZ109),2)</f>
        <v>161352</v>
      </c>
      <c r="BA94" s="69">
        <f>ROUND(BA95+SUM(BA96:BA99)+SUM(BA104:BA109),2)</f>
        <v>0</v>
      </c>
      <c r="BB94" s="69">
        <f>ROUND(BB95+SUM(BB96:BB99)+SUM(BB104:BB109),2)</f>
        <v>0</v>
      </c>
      <c r="BC94" s="69">
        <f>ROUND(BC95+SUM(BC96:BC99)+SUM(BC104:BC109),2)</f>
        <v>0</v>
      </c>
      <c r="BD94" s="71">
        <f>ROUND(BD95+SUM(BD96:BD99)+SUM(BD104:BD109),2)</f>
        <v>0</v>
      </c>
      <c r="BS94" s="72" t="s">
        <v>81</v>
      </c>
      <c r="BT94" s="72" t="s">
        <v>82</v>
      </c>
      <c r="BU94" s="73" t="s">
        <v>83</v>
      </c>
      <c r="BV94" s="72" t="s">
        <v>84</v>
      </c>
      <c r="BW94" s="72" t="s">
        <v>4</v>
      </c>
      <c r="BX94" s="72" t="s">
        <v>85</v>
      </c>
      <c r="CL94" s="72" t="s">
        <v>1</v>
      </c>
    </row>
    <row r="95" spans="1:91" s="6" customFormat="1" ht="16.5" customHeight="1">
      <c r="A95" s="74" t="s">
        <v>86</v>
      </c>
      <c r="B95" s="75"/>
      <c r="C95" s="76"/>
      <c r="D95" s="242" t="s">
        <v>87</v>
      </c>
      <c r="E95" s="242"/>
      <c r="F95" s="242"/>
      <c r="G95" s="242"/>
      <c r="H95" s="242"/>
      <c r="I95" s="77"/>
      <c r="J95" s="242" t="s">
        <v>88</v>
      </c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2"/>
      <c r="AE95" s="242"/>
      <c r="AF95" s="242"/>
      <c r="AG95" s="204">
        <f>'01 - Bourací práce'!J30</f>
        <v>0</v>
      </c>
      <c r="AH95" s="205"/>
      <c r="AI95" s="205"/>
      <c r="AJ95" s="205"/>
      <c r="AK95" s="205"/>
      <c r="AL95" s="205"/>
      <c r="AM95" s="205"/>
      <c r="AN95" s="204">
        <f t="shared" si="0"/>
        <v>0</v>
      </c>
      <c r="AO95" s="205"/>
      <c r="AP95" s="205"/>
      <c r="AQ95" s="78" t="s">
        <v>89</v>
      </c>
      <c r="AR95" s="75"/>
      <c r="AS95" s="79">
        <v>0</v>
      </c>
      <c r="AT95" s="80">
        <f t="shared" si="1"/>
        <v>0</v>
      </c>
      <c r="AU95" s="81">
        <f>'01 - Bourací práce'!P128</f>
        <v>0</v>
      </c>
      <c r="AV95" s="80">
        <f>'01 - Bourací práce'!J33</f>
        <v>0</v>
      </c>
      <c r="AW95" s="80">
        <f>'01 - Bourací práce'!J34</f>
        <v>0</v>
      </c>
      <c r="AX95" s="80">
        <f>'01 - Bourací práce'!J35</f>
        <v>0</v>
      </c>
      <c r="AY95" s="80">
        <f>'01 - Bourací práce'!J36</f>
        <v>0</v>
      </c>
      <c r="AZ95" s="80">
        <f>'01 - Bourací práce'!F33</f>
        <v>0</v>
      </c>
      <c r="BA95" s="80">
        <f>'01 - Bourací práce'!F34</f>
        <v>0</v>
      </c>
      <c r="BB95" s="80">
        <f>'01 - Bourací práce'!F35</f>
        <v>0</v>
      </c>
      <c r="BC95" s="80">
        <f>'01 - Bourací práce'!F36</f>
        <v>0</v>
      </c>
      <c r="BD95" s="82">
        <f>'01 - Bourací práce'!F37</f>
        <v>0</v>
      </c>
      <c r="BT95" s="83" t="s">
        <v>90</v>
      </c>
      <c r="BV95" s="83" t="s">
        <v>84</v>
      </c>
      <c r="BW95" s="83" t="s">
        <v>91</v>
      </c>
      <c r="BX95" s="83" t="s">
        <v>4</v>
      </c>
      <c r="CL95" s="83" t="s">
        <v>1</v>
      </c>
      <c r="CM95" s="83" t="s">
        <v>92</v>
      </c>
    </row>
    <row r="96" spans="1:91" s="6" customFormat="1" ht="16.5" customHeight="1">
      <c r="A96" s="74" t="s">
        <v>86</v>
      </c>
      <c r="B96" s="75"/>
      <c r="C96" s="76"/>
      <c r="D96" s="242" t="s">
        <v>93</v>
      </c>
      <c r="E96" s="242"/>
      <c r="F96" s="242"/>
      <c r="G96" s="242"/>
      <c r="H96" s="242"/>
      <c r="I96" s="77"/>
      <c r="J96" s="242" t="s">
        <v>94</v>
      </c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04">
        <f>'02 - Stavební úpravy'!J30</f>
        <v>0</v>
      </c>
      <c r="AH96" s="205"/>
      <c r="AI96" s="205"/>
      <c r="AJ96" s="205"/>
      <c r="AK96" s="205"/>
      <c r="AL96" s="205"/>
      <c r="AM96" s="205"/>
      <c r="AN96" s="204">
        <f t="shared" si="0"/>
        <v>0</v>
      </c>
      <c r="AO96" s="205"/>
      <c r="AP96" s="205"/>
      <c r="AQ96" s="78" t="s">
        <v>89</v>
      </c>
      <c r="AR96" s="75"/>
      <c r="AS96" s="79">
        <v>0</v>
      </c>
      <c r="AT96" s="80">
        <f t="shared" si="1"/>
        <v>0</v>
      </c>
      <c r="AU96" s="81">
        <f>'02 - Stavební úpravy'!P136</f>
        <v>0</v>
      </c>
      <c r="AV96" s="80">
        <f>'02 - Stavební úpravy'!J33</f>
        <v>0</v>
      </c>
      <c r="AW96" s="80">
        <f>'02 - Stavební úpravy'!J34</f>
        <v>0</v>
      </c>
      <c r="AX96" s="80">
        <f>'02 - Stavební úpravy'!J35</f>
        <v>0</v>
      </c>
      <c r="AY96" s="80">
        <f>'02 - Stavební úpravy'!J36</f>
        <v>0</v>
      </c>
      <c r="AZ96" s="80">
        <f>'02 - Stavební úpravy'!F33</f>
        <v>0</v>
      </c>
      <c r="BA96" s="80">
        <f>'02 - Stavební úpravy'!F34</f>
        <v>0</v>
      </c>
      <c r="BB96" s="80">
        <f>'02 - Stavební úpravy'!F35</f>
        <v>0</v>
      </c>
      <c r="BC96" s="80">
        <f>'02 - Stavební úpravy'!F36</f>
        <v>0</v>
      </c>
      <c r="BD96" s="82">
        <f>'02 - Stavební úpravy'!F37</f>
        <v>0</v>
      </c>
      <c r="BT96" s="83" t="s">
        <v>90</v>
      </c>
      <c r="BV96" s="83" t="s">
        <v>84</v>
      </c>
      <c r="BW96" s="83" t="s">
        <v>95</v>
      </c>
      <c r="BX96" s="83" t="s">
        <v>4</v>
      </c>
      <c r="CL96" s="83" t="s">
        <v>1</v>
      </c>
      <c r="CM96" s="83" t="s">
        <v>92</v>
      </c>
    </row>
    <row r="97" spans="1:91" s="6" customFormat="1" ht="16.5" customHeight="1">
      <c r="A97" s="74" t="s">
        <v>86</v>
      </c>
      <c r="B97" s="75"/>
      <c r="C97" s="76"/>
      <c r="D97" s="242" t="s">
        <v>96</v>
      </c>
      <c r="E97" s="242"/>
      <c r="F97" s="242"/>
      <c r="G97" s="242"/>
      <c r="H97" s="242"/>
      <c r="I97" s="77"/>
      <c r="J97" s="242" t="s">
        <v>97</v>
      </c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04">
        <f>'03 - Zdravotně technické ...'!J30</f>
        <v>0</v>
      </c>
      <c r="AH97" s="205"/>
      <c r="AI97" s="205"/>
      <c r="AJ97" s="205"/>
      <c r="AK97" s="205"/>
      <c r="AL97" s="205"/>
      <c r="AM97" s="205"/>
      <c r="AN97" s="204">
        <f t="shared" si="0"/>
        <v>0</v>
      </c>
      <c r="AO97" s="205"/>
      <c r="AP97" s="205"/>
      <c r="AQ97" s="78" t="s">
        <v>89</v>
      </c>
      <c r="AR97" s="75"/>
      <c r="AS97" s="79">
        <v>0</v>
      </c>
      <c r="AT97" s="80">
        <f t="shared" si="1"/>
        <v>0</v>
      </c>
      <c r="AU97" s="81">
        <f>'03 - Zdravotně technické ...'!P122</f>
        <v>0</v>
      </c>
      <c r="AV97" s="80">
        <f>'03 - Zdravotně technické ...'!J33</f>
        <v>0</v>
      </c>
      <c r="AW97" s="80">
        <f>'03 - Zdravotně technické ...'!J34</f>
        <v>0</v>
      </c>
      <c r="AX97" s="80">
        <f>'03 - Zdravotně technické ...'!J35</f>
        <v>0</v>
      </c>
      <c r="AY97" s="80">
        <f>'03 - Zdravotně technické ...'!J36</f>
        <v>0</v>
      </c>
      <c r="AZ97" s="80">
        <f>'03 - Zdravotně technické ...'!F33</f>
        <v>0</v>
      </c>
      <c r="BA97" s="80">
        <f>'03 - Zdravotně technické ...'!F34</f>
        <v>0</v>
      </c>
      <c r="BB97" s="80">
        <f>'03 - Zdravotně technické ...'!F35</f>
        <v>0</v>
      </c>
      <c r="BC97" s="80">
        <f>'03 - Zdravotně technické ...'!F36</f>
        <v>0</v>
      </c>
      <c r="BD97" s="82">
        <f>'03 - Zdravotně technické ...'!F37</f>
        <v>0</v>
      </c>
      <c r="BT97" s="83" t="s">
        <v>90</v>
      </c>
      <c r="BV97" s="83" t="s">
        <v>84</v>
      </c>
      <c r="BW97" s="83" t="s">
        <v>98</v>
      </c>
      <c r="BX97" s="83" t="s">
        <v>4</v>
      </c>
      <c r="CL97" s="83" t="s">
        <v>1</v>
      </c>
      <c r="CM97" s="83" t="s">
        <v>92</v>
      </c>
    </row>
    <row r="98" spans="1:91" s="6" customFormat="1" ht="16.5" customHeight="1">
      <c r="A98" s="74" t="s">
        <v>86</v>
      </c>
      <c r="B98" s="75"/>
      <c r="C98" s="76"/>
      <c r="D98" s="242" t="s">
        <v>99</v>
      </c>
      <c r="E98" s="242"/>
      <c r="F98" s="242"/>
      <c r="G98" s="242"/>
      <c r="H98" s="242"/>
      <c r="I98" s="77"/>
      <c r="J98" s="242" t="s">
        <v>100</v>
      </c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04">
        <f>'04 - Vytápění'!J30</f>
        <v>0</v>
      </c>
      <c r="AH98" s="205"/>
      <c r="AI98" s="205"/>
      <c r="AJ98" s="205"/>
      <c r="AK98" s="205"/>
      <c r="AL98" s="205"/>
      <c r="AM98" s="205"/>
      <c r="AN98" s="204">
        <f t="shared" si="0"/>
        <v>0</v>
      </c>
      <c r="AO98" s="205"/>
      <c r="AP98" s="205"/>
      <c r="AQ98" s="78" t="s">
        <v>89</v>
      </c>
      <c r="AR98" s="75"/>
      <c r="AS98" s="79">
        <v>0</v>
      </c>
      <c r="AT98" s="80">
        <f t="shared" si="1"/>
        <v>0</v>
      </c>
      <c r="AU98" s="81">
        <f>'04 - Vytápění'!P121</f>
        <v>0</v>
      </c>
      <c r="AV98" s="80">
        <f>'04 - Vytápění'!J33</f>
        <v>0</v>
      </c>
      <c r="AW98" s="80">
        <f>'04 - Vytápění'!J34</f>
        <v>0</v>
      </c>
      <c r="AX98" s="80">
        <f>'04 - Vytápění'!J35</f>
        <v>0</v>
      </c>
      <c r="AY98" s="80">
        <f>'04 - Vytápění'!J36</f>
        <v>0</v>
      </c>
      <c r="AZ98" s="80">
        <f>'04 - Vytápění'!F33</f>
        <v>0</v>
      </c>
      <c r="BA98" s="80">
        <f>'04 - Vytápění'!F34</f>
        <v>0</v>
      </c>
      <c r="BB98" s="80">
        <f>'04 - Vytápění'!F35</f>
        <v>0</v>
      </c>
      <c r="BC98" s="80">
        <f>'04 - Vytápění'!F36</f>
        <v>0</v>
      </c>
      <c r="BD98" s="82">
        <f>'04 - Vytápění'!F37</f>
        <v>0</v>
      </c>
      <c r="BT98" s="83" t="s">
        <v>90</v>
      </c>
      <c r="BV98" s="83" t="s">
        <v>84</v>
      </c>
      <c r="BW98" s="83" t="s">
        <v>101</v>
      </c>
      <c r="BX98" s="83" t="s">
        <v>4</v>
      </c>
      <c r="CL98" s="83" t="s">
        <v>1</v>
      </c>
      <c r="CM98" s="83" t="s">
        <v>92</v>
      </c>
    </row>
    <row r="99" spans="1:91" s="6" customFormat="1" ht="16.5" customHeight="1">
      <c r="B99" s="75"/>
      <c r="C99" s="76"/>
      <c r="D99" s="242" t="s">
        <v>102</v>
      </c>
      <c r="E99" s="242"/>
      <c r="F99" s="242"/>
      <c r="G99" s="242"/>
      <c r="H99" s="242"/>
      <c r="I99" s="77"/>
      <c r="J99" s="242" t="s">
        <v>103</v>
      </c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  <c r="AA99" s="242"/>
      <c r="AB99" s="242"/>
      <c r="AC99" s="242"/>
      <c r="AD99" s="242"/>
      <c r="AE99" s="242"/>
      <c r="AF99" s="242"/>
      <c r="AG99" s="220">
        <f>ROUND(SUM(AG100:AG103),2)</f>
        <v>0</v>
      </c>
      <c r="AH99" s="205"/>
      <c r="AI99" s="205"/>
      <c r="AJ99" s="205"/>
      <c r="AK99" s="205"/>
      <c r="AL99" s="205"/>
      <c r="AM99" s="205"/>
      <c r="AN99" s="204">
        <f t="shared" si="0"/>
        <v>0</v>
      </c>
      <c r="AO99" s="205"/>
      <c r="AP99" s="205"/>
      <c r="AQ99" s="78" t="s">
        <v>89</v>
      </c>
      <c r="AR99" s="75"/>
      <c r="AS99" s="79">
        <f>ROUND(SUM(AS100:AS103),2)</f>
        <v>0</v>
      </c>
      <c r="AT99" s="80">
        <f t="shared" si="1"/>
        <v>0</v>
      </c>
      <c r="AU99" s="81">
        <f>ROUND(SUM(AU100:AU103),5)</f>
        <v>0</v>
      </c>
      <c r="AV99" s="80">
        <f>ROUND(AZ99*L29,2)</f>
        <v>0</v>
      </c>
      <c r="AW99" s="80">
        <f>ROUND(BA99*L30,2)</f>
        <v>0</v>
      </c>
      <c r="AX99" s="80">
        <f>ROUND(BB99*L29,2)</f>
        <v>0</v>
      </c>
      <c r="AY99" s="80">
        <f>ROUND(BC99*L30,2)</f>
        <v>0</v>
      </c>
      <c r="AZ99" s="80">
        <f>ROUND(SUM(AZ100:AZ103),2)</f>
        <v>0</v>
      </c>
      <c r="BA99" s="80">
        <f>ROUND(SUM(BA100:BA103),2)</f>
        <v>0</v>
      </c>
      <c r="BB99" s="80">
        <f>ROUND(SUM(BB100:BB103),2)</f>
        <v>0</v>
      </c>
      <c r="BC99" s="80">
        <f>ROUND(SUM(BC100:BC103),2)</f>
        <v>0</v>
      </c>
      <c r="BD99" s="82">
        <f>ROUND(SUM(BD100:BD103),2)</f>
        <v>0</v>
      </c>
      <c r="BS99" s="83" t="s">
        <v>81</v>
      </c>
      <c r="BT99" s="83" t="s">
        <v>90</v>
      </c>
      <c r="BU99" s="83" t="s">
        <v>83</v>
      </c>
      <c r="BV99" s="83" t="s">
        <v>84</v>
      </c>
      <c r="BW99" s="83" t="s">
        <v>104</v>
      </c>
      <c r="BX99" s="83" t="s">
        <v>4</v>
      </c>
      <c r="CL99" s="83" t="s">
        <v>1</v>
      </c>
      <c r="CM99" s="83" t="s">
        <v>92</v>
      </c>
    </row>
    <row r="100" spans="1:91" s="3" customFormat="1" ht="23.25" customHeight="1">
      <c r="A100" s="74" t="s">
        <v>86</v>
      </c>
      <c r="B100" s="48"/>
      <c r="C100" s="9"/>
      <c r="D100" s="9"/>
      <c r="E100" s="245" t="s">
        <v>105</v>
      </c>
      <c r="F100" s="245"/>
      <c r="G100" s="245"/>
      <c r="H100" s="245"/>
      <c r="I100" s="245"/>
      <c r="J100" s="9"/>
      <c r="K100" s="245" t="s">
        <v>106</v>
      </c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  <c r="Y100" s="245"/>
      <c r="Z100" s="245"/>
      <c r="AA100" s="245"/>
      <c r="AB100" s="245"/>
      <c r="AC100" s="245"/>
      <c r="AD100" s="245"/>
      <c r="AE100" s="245"/>
      <c r="AF100" s="245"/>
      <c r="AG100" s="215">
        <f>'05.1 - Zař. č. 11 Větrání...'!J32</f>
        <v>0</v>
      </c>
      <c r="AH100" s="216"/>
      <c r="AI100" s="216"/>
      <c r="AJ100" s="216"/>
      <c r="AK100" s="216"/>
      <c r="AL100" s="216"/>
      <c r="AM100" s="216"/>
      <c r="AN100" s="215">
        <f t="shared" si="0"/>
        <v>0</v>
      </c>
      <c r="AO100" s="216"/>
      <c r="AP100" s="216"/>
      <c r="AQ100" s="84" t="s">
        <v>107</v>
      </c>
      <c r="AR100" s="48"/>
      <c r="AS100" s="85">
        <v>0</v>
      </c>
      <c r="AT100" s="86">
        <f t="shared" si="1"/>
        <v>0</v>
      </c>
      <c r="AU100" s="87">
        <f>'05.1 - Zař. č. 11 Větrání...'!P131</f>
        <v>0</v>
      </c>
      <c r="AV100" s="86">
        <f>'05.1 - Zař. č. 11 Větrání...'!J35</f>
        <v>0</v>
      </c>
      <c r="AW100" s="86">
        <f>'05.1 - Zař. č. 11 Větrání...'!J36</f>
        <v>0</v>
      </c>
      <c r="AX100" s="86">
        <f>'05.1 - Zař. č. 11 Větrání...'!J37</f>
        <v>0</v>
      </c>
      <c r="AY100" s="86">
        <f>'05.1 - Zař. č. 11 Větrání...'!J38</f>
        <v>0</v>
      </c>
      <c r="AZ100" s="86">
        <f>'05.1 - Zař. č. 11 Větrání...'!F35</f>
        <v>0</v>
      </c>
      <c r="BA100" s="86">
        <f>'05.1 - Zař. č. 11 Větrání...'!F36</f>
        <v>0</v>
      </c>
      <c r="BB100" s="86">
        <f>'05.1 - Zař. č. 11 Větrání...'!F37</f>
        <v>0</v>
      </c>
      <c r="BC100" s="86">
        <f>'05.1 - Zař. č. 11 Větrání...'!F38</f>
        <v>0</v>
      </c>
      <c r="BD100" s="88">
        <f>'05.1 - Zař. č. 11 Větrání...'!F39</f>
        <v>0</v>
      </c>
      <c r="BT100" s="25" t="s">
        <v>92</v>
      </c>
      <c r="BV100" s="25" t="s">
        <v>84</v>
      </c>
      <c r="BW100" s="25" t="s">
        <v>108</v>
      </c>
      <c r="BX100" s="25" t="s">
        <v>104</v>
      </c>
      <c r="CL100" s="25" t="s">
        <v>1</v>
      </c>
    </row>
    <row r="101" spans="1:91" s="3" customFormat="1" ht="16.5" customHeight="1">
      <c r="A101" s="74" t="s">
        <v>86</v>
      </c>
      <c r="B101" s="48"/>
      <c r="C101" s="9"/>
      <c r="D101" s="9"/>
      <c r="E101" s="245" t="s">
        <v>109</v>
      </c>
      <c r="F101" s="245"/>
      <c r="G101" s="245"/>
      <c r="H101" s="245"/>
      <c r="I101" s="245"/>
      <c r="J101" s="9"/>
      <c r="K101" s="245" t="s">
        <v>110</v>
      </c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45"/>
      <c r="X101" s="245"/>
      <c r="Y101" s="245"/>
      <c r="Z101" s="245"/>
      <c r="AA101" s="245"/>
      <c r="AB101" s="245"/>
      <c r="AC101" s="245"/>
      <c r="AD101" s="245"/>
      <c r="AE101" s="245"/>
      <c r="AF101" s="245"/>
      <c r="AG101" s="215">
        <f>'05.2 - Chlazení sportovně...'!J32</f>
        <v>0</v>
      </c>
      <c r="AH101" s="216"/>
      <c r="AI101" s="216"/>
      <c r="AJ101" s="216"/>
      <c r="AK101" s="216"/>
      <c r="AL101" s="216"/>
      <c r="AM101" s="216"/>
      <c r="AN101" s="215">
        <f t="shared" si="0"/>
        <v>0</v>
      </c>
      <c r="AO101" s="216"/>
      <c r="AP101" s="216"/>
      <c r="AQ101" s="84" t="s">
        <v>107</v>
      </c>
      <c r="AR101" s="48"/>
      <c r="AS101" s="85">
        <v>0</v>
      </c>
      <c r="AT101" s="86">
        <f t="shared" si="1"/>
        <v>0</v>
      </c>
      <c r="AU101" s="87">
        <f>'05.2 - Chlazení sportovně...'!P128</f>
        <v>0</v>
      </c>
      <c r="AV101" s="86">
        <f>'05.2 - Chlazení sportovně...'!J35</f>
        <v>0</v>
      </c>
      <c r="AW101" s="86">
        <f>'05.2 - Chlazení sportovně...'!J36</f>
        <v>0</v>
      </c>
      <c r="AX101" s="86">
        <f>'05.2 - Chlazení sportovně...'!J37</f>
        <v>0</v>
      </c>
      <c r="AY101" s="86">
        <f>'05.2 - Chlazení sportovně...'!J38</f>
        <v>0</v>
      </c>
      <c r="AZ101" s="86">
        <f>'05.2 - Chlazení sportovně...'!F35</f>
        <v>0</v>
      </c>
      <c r="BA101" s="86">
        <f>'05.2 - Chlazení sportovně...'!F36</f>
        <v>0</v>
      </c>
      <c r="BB101" s="86">
        <f>'05.2 - Chlazení sportovně...'!F37</f>
        <v>0</v>
      </c>
      <c r="BC101" s="86">
        <f>'05.2 - Chlazení sportovně...'!F38</f>
        <v>0</v>
      </c>
      <c r="BD101" s="88">
        <f>'05.2 - Chlazení sportovně...'!F39</f>
        <v>0</v>
      </c>
      <c r="BT101" s="25" t="s">
        <v>92</v>
      </c>
      <c r="BV101" s="25" t="s">
        <v>84</v>
      </c>
      <c r="BW101" s="25" t="s">
        <v>111</v>
      </c>
      <c r="BX101" s="25" t="s">
        <v>104</v>
      </c>
      <c r="CL101" s="25" t="s">
        <v>1</v>
      </c>
    </row>
    <row r="102" spans="1:91" s="3" customFormat="1" ht="16.5" customHeight="1">
      <c r="A102" s="74" t="s">
        <v>86</v>
      </c>
      <c r="B102" s="48"/>
      <c r="C102" s="9"/>
      <c r="D102" s="9"/>
      <c r="E102" s="245" t="s">
        <v>112</v>
      </c>
      <c r="F102" s="245"/>
      <c r="G102" s="245"/>
      <c r="H102" s="245"/>
      <c r="I102" s="245"/>
      <c r="J102" s="9"/>
      <c r="K102" s="245" t="s">
        <v>113</v>
      </c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  <c r="Y102" s="245"/>
      <c r="Z102" s="245"/>
      <c r="AA102" s="245"/>
      <c r="AB102" s="245"/>
      <c r="AC102" s="245"/>
      <c r="AD102" s="245"/>
      <c r="AE102" s="245"/>
      <c r="AF102" s="245"/>
      <c r="AG102" s="215">
        <f>'05.3 - Demontáže'!J32</f>
        <v>0</v>
      </c>
      <c r="AH102" s="216"/>
      <c r="AI102" s="216"/>
      <c r="AJ102" s="216"/>
      <c r="AK102" s="216"/>
      <c r="AL102" s="216"/>
      <c r="AM102" s="216"/>
      <c r="AN102" s="215">
        <f t="shared" si="0"/>
        <v>0</v>
      </c>
      <c r="AO102" s="216"/>
      <c r="AP102" s="216"/>
      <c r="AQ102" s="84" t="s">
        <v>107</v>
      </c>
      <c r="AR102" s="48"/>
      <c r="AS102" s="85">
        <v>0</v>
      </c>
      <c r="AT102" s="86">
        <f t="shared" si="1"/>
        <v>0</v>
      </c>
      <c r="AU102" s="87">
        <f>'05.3 - Demontáže'!P131</f>
        <v>0</v>
      </c>
      <c r="AV102" s="86">
        <f>'05.3 - Demontáže'!J35</f>
        <v>0</v>
      </c>
      <c r="AW102" s="86">
        <f>'05.3 - Demontáže'!J36</f>
        <v>0</v>
      </c>
      <c r="AX102" s="86">
        <f>'05.3 - Demontáže'!J37</f>
        <v>0</v>
      </c>
      <c r="AY102" s="86">
        <f>'05.3 - Demontáže'!J38</f>
        <v>0</v>
      </c>
      <c r="AZ102" s="86">
        <f>'05.3 - Demontáže'!F35</f>
        <v>0</v>
      </c>
      <c r="BA102" s="86">
        <f>'05.3 - Demontáže'!F36</f>
        <v>0</v>
      </c>
      <c r="BB102" s="86">
        <f>'05.3 - Demontáže'!F37</f>
        <v>0</v>
      </c>
      <c r="BC102" s="86">
        <f>'05.3 - Demontáže'!F38</f>
        <v>0</v>
      </c>
      <c r="BD102" s="88">
        <f>'05.3 - Demontáže'!F39</f>
        <v>0</v>
      </c>
      <c r="BT102" s="25" t="s">
        <v>92</v>
      </c>
      <c r="BV102" s="25" t="s">
        <v>84</v>
      </c>
      <c r="BW102" s="25" t="s">
        <v>114</v>
      </c>
      <c r="BX102" s="25" t="s">
        <v>104</v>
      </c>
      <c r="CL102" s="25" t="s">
        <v>1</v>
      </c>
    </row>
    <row r="103" spans="1:91" s="3" customFormat="1" ht="16.5" customHeight="1">
      <c r="A103" s="74" t="s">
        <v>86</v>
      </c>
      <c r="B103" s="48"/>
      <c r="C103" s="9"/>
      <c r="D103" s="9"/>
      <c r="E103" s="245" t="s">
        <v>115</v>
      </c>
      <c r="F103" s="245"/>
      <c r="G103" s="245"/>
      <c r="H103" s="245"/>
      <c r="I103" s="245"/>
      <c r="J103" s="9"/>
      <c r="K103" s="245" t="s">
        <v>116</v>
      </c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5"/>
      <c r="Z103" s="245"/>
      <c r="AA103" s="245"/>
      <c r="AB103" s="245"/>
      <c r="AC103" s="245"/>
      <c r="AD103" s="245"/>
      <c r="AE103" s="245"/>
      <c r="AF103" s="245"/>
      <c r="AG103" s="215">
        <f>'05.4 - Společné položky'!J32</f>
        <v>0</v>
      </c>
      <c r="AH103" s="216"/>
      <c r="AI103" s="216"/>
      <c r="AJ103" s="216"/>
      <c r="AK103" s="216"/>
      <c r="AL103" s="216"/>
      <c r="AM103" s="216"/>
      <c r="AN103" s="215">
        <f t="shared" si="0"/>
        <v>0</v>
      </c>
      <c r="AO103" s="216"/>
      <c r="AP103" s="216"/>
      <c r="AQ103" s="84" t="s">
        <v>107</v>
      </c>
      <c r="AR103" s="48"/>
      <c r="AS103" s="85">
        <v>0</v>
      </c>
      <c r="AT103" s="86">
        <f t="shared" si="1"/>
        <v>0</v>
      </c>
      <c r="AU103" s="87">
        <f>'05.4 - Společné položky'!P121</f>
        <v>0</v>
      </c>
      <c r="AV103" s="86">
        <f>'05.4 - Společné položky'!J35</f>
        <v>0</v>
      </c>
      <c r="AW103" s="86">
        <f>'05.4 - Společné položky'!J36</f>
        <v>0</v>
      </c>
      <c r="AX103" s="86">
        <f>'05.4 - Společné položky'!J37</f>
        <v>0</v>
      </c>
      <c r="AY103" s="86">
        <f>'05.4 - Společné položky'!J38</f>
        <v>0</v>
      </c>
      <c r="AZ103" s="86">
        <f>'05.4 - Společné položky'!F35</f>
        <v>0</v>
      </c>
      <c r="BA103" s="86">
        <f>'05.4 - Společné položky'!F36</f>
        <v>0</v>
      </c>
      <c r="BB103" s="86">
        <f>'05.4 - Společné položky'!F37</f>
        <v>0</v>
      </c>
      <c r="BC103" s="86">
        <f>'05.4 - Společné položky'!F38</f>
        <v>0</v>
      </c>
      <c r="BD103" s="88">
        <f>'05.4 - Společné položky'!F39</f>
        <v>0</v>
      </c>
      <c r="BT103" s="25" t="s">
        <v>92</v>
      </c>
      <c r="BV103" s="25" t="s">
        <v>84</v>
      </c>
      <c r="BW103" s="25" t="s">
        <v>117</v>
      </c>
      <c r="BX103" s="25" t="s">
        <v>104</v>
      </c>
      <c r="CL103" s="25" t="s">
        <v>1</v>
      </c>
    </row>
    <row r="104" spans="1:91" s="6" customFormat="1" ht="16.5" customHeight="1">
      <c r="A104" s="74" t="s">
        <v>86</v>
      </c>
      <c r="B104" s="75"/>
      <c r="C104" s="76"/>
      <c r="D104" s="242" t="s">
        <v>118</v>
      </c>
      <c r="E104" s="242"/>
      <c r="F104" s="242"/>
      <c r="G104" s="242"/>
      <c r="H104" s="242"/>
      <c r="I104" s="77"/>
      <c r="J104" s="242" t="s">
        <v>119</v>
      </c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  <c r="AA104" s="242"/>
      <c r="AB104" s="242"/>
      <c r="AC104" s="242"/>
      <c r="AD104" s="242"/>
      <c r="AE104" s="242"/>
      <c r="AF104" s="242"/>
      <c r="AG104" s="204">
        <f>'06 - Silnoproud'!J30</f>
        <v>0</v>
      </c>
      <c r="AH104" s="205"/>
      <c r="AI104" s="205"/>
      <c r="AJ104" s="205"/>
      <c r="AK104" s="205"/>
      <c r="AL104" s="205"/>
      <c r="AM104" s="205"/>
      <c r="AN104" s="204">
        <f t="shared" si="0"/>
        <v>0</v>
      </c>
      <c r="AO104" s="205"/>
      <c r="AP104" s="205"/>
      <c r="AQ104" s="78" t="s">
        <v>89</v>
      </c>
      <c r="AR104" s="75"/>
      <c r="AS104" s="79">
        <v>0</v>
      </c>
      <c r="AT104" s="80">
        <f t="shared" si="1"/>
        <v>0</v>
      </c>
      <c r="AU104" s="81">
        <f>'06 - Silnoproud'!P120</f>
        <v>0</v>
      </c>
      <c r="AV104" s="80">
        <f>'06 - Silnoproud'!J33</f>
        <v>0</v>
      </c>
      <c r="AW104" s="80">
        <f>'06 - Silnoproud'!J34</f>
        <v>0</v>
      </c>
      <c r="AX104" s="80">
        <f>'06 - Silnoproud'!J35</f>
        <v>0</v>
      </c>
      <c r="AY104" s="80">
        <f>'06 - Silnoproud'!J36</f>
        <v>0</v>
      </c>
      <c r="AZ104" s="80">
        <f>'06 - Silnoproud'!F33</f>
        <v>0</v>
      </c>
      <c r="BA104" s="80">
        <f>'06 - Silnoproud'!F34</f>
        <v>0</v>
      </c>
      <c r="BB104" s="80">
        <f>'06 - Silnoproud'!F35</f>
        <v>0</v>
      </c>
      <c r="BC104" s="80">
        <f>'06 - Silnoproud'!F36</f>
        <v>0</v>
      </c>
      <c r="BD104" s="82">
        <f>'06 - Silnoproud'!F37</f>
        <v>0</v>
      </c>
      <c r="BT104" s="83" t="s">
        <v>90</v>
      </c>
      <c r="BV104" s="83" t="s">
        <v>84</v>
      </c>
      <c r="BW104" s="83" t="s">
        <v>120</v>
      </c>
      <c r="BX104" s="83" t="s">
        <v>4</v>
      </c>
      <c r="CL104" s="83" t="s">
        <v>1</v>
      </c>
      <c r="CM104" s="83" t="s">
        <v>92</v>
      </c>
    </row>
    <row r="105" spans="1:91" s="6" customFormat="1" ht="16.5" customHeight="1">
      <c r="A105" s="74" t="s">
        <v>86</v>
      </c>
      <c r="B105" s="75"/>
      <c r="C105" s="76"/>
      <c r="D105" s="242" t="s">
        <v>121</v>
      </c>
      <c r="E105" s="242"/>
      <c r="F105" s="242"/>
      <c r="G105" s="242"/>
      <c r="H105" s="242"/>
      <c r="I105" s="77"/>
      <c r="J105" s="242" t="s">
        <v>122</v>
      </c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  <c r="AA105" s="242"/>
      <c r="AB105" s="242"/>
      <c r="AC105" s="242"/>
      <c r="AD105" s="242"/>
      <c r="AE105" s="242"/>
      <c r="AF105" s="242"/>
      <c r="AG105" s="204">
        <f>'07 - Slaboproud'!J30</f>
        <v>0</v>
      </c>
      <c r="AH105" s="205"/>
      <c r="AI105" s="205"/>
      <c r="AJ105" s="205"/>
      <c r="AK105" s="205"/>
      <c r="AL105" s="205"/>
      <c r="AM105" s="205"/>
      <c r="AN105" s="204">
        <f t="shared" si="0"/>
        <v>0</v>
      </c>
      <c r="AO105" s="205"/>
      <c r="AP105" s="205"/>
      <c r="AQ105" s="78" t="s">
        <v>89</v>
      </c>
      <c r="AR105" s="75"/>
      <c r="AS105" s="79">
        <v>0</v>
      </c>
      <c r="AT105" s="80">
        <f t="shared" si="1"/>
        <v>0</v>
      </c>
      <c r="AU105" s="81">
        <f>'07 - Slaboproud'!P122</f>
        <v>0</v>
      </c>
      <c r="AV105" s="80">
        <f>'07 - Slaboproud'!J33</f>
        <v>0</v>
      </c>
      <c r="AW105" s="80">
        <f>'07 - Slaboproud'!J34</f>
        <v>0</v>
      </c>
      <c r="AX105" s="80">
        <f>'07 - Slaboproud'!J35</f>
        <v>0</v>
      </c>
      <c r="AY105" s="80">
        <f>'07 - Slaboproud'!J36</f>
        <v>0</v>
      </c>
      <c r="AZ105" s="80">
        <f>'07 - Slaboproud'!F33</f>
        <v>0</v>
      </c>
      <c r="BA105" s="80">
        <f>'07 - Slaboproud'!F34</f>
        <v>0</v>
      </c>
      <c r="BB105" s="80">
        <f>'07 - Slaboproud'!F35</f>
        <v>0</v>
      </c>
      <c r="BC105" s="80">
        <f>'07 - Slaboproud'!F36</f>
        <v>0</v>
      </c>
      <c r="BD105" s="82">
        <f>'07 - Slaboproud'!F37</f>
        <v>0</v>
      </c>
      <c r="BT105" s="83" t="s">
        <v>90</v>
      </c>
      <c r="BV105" s="83" t="s">
        <v>84</v>
      </c>
      <c r="BW105" s="83" t="s">
        <v>123</v>
      </c>
      <c r="BX105" s="83" t="s">
        <v>4</v>
      </c>
      <c r="CL105" s="83" t="s">
        <v>1</v>
      </c>
      <c r="CM105" s="83" t="s">
        <v>92</v>
      </c>
    </row>
    <row r="106" spans="1:91" s="6" customFormat="1" ht="16.5" customHeight="1">
      <c r="A106" s="74" t="s">
        <v>86</v>
      </c>
      <c r="B106" s="75"/>
      <c r="C106" s="76"/>
      <c r="D106" s="242" t="s">
        <v>124</v>
      </c>
      <c r="E106" s="242"/>
      <c r="F106" s="242"/>
      <c r="G106" s="242"/>
      <c r="H106" s="242"/>
      <c r="I106" s="77"/>
      <c r="J106" s="242" t="s">
        <v>125</v>
      </c>
      <c r="K106" s="242"/>
      <c r="L106" s="242"/>
      <c r="M106" s="242"/>
      <c r="N106" s="242"/>
      <c r="O106" s="242"/>
      <c r="P106" s="242"/>
      <c r="Q106" s="242"/>
      <c r="R106" s="242"/>
      <c r="S106" s="242"/>
      <c r="T106" s="242"/>
      <c r="U106" s="242"/>
      <c r="V106" s="242"/>
      <c r="W106" s="242"/>
      <c r="X106" s="242"/>
      <c r="Y106" s="242"/>
      <c r="Z106" s="242"/>
      <c r="AA106" s="242"/>
      <c r="AB106" s="242"/>
      <c r="AC106" s="242"/>
      <c r="AD106" s="242"/>
      <c r="AE106" s="242"/>
      <c r="AF106" s="242"/>
      <c r="AG106" s="204">
        <f>'08 - Vybavení a nábytek'!J30</f>
        <v>0</v>
      </c>
      <c r="AH106" s="205"/>
      <c r="AI106" s="205"/>
      <c r="AJ106" s="205"/>
      <c r="AK106" s="205"/>
      <c r="AL106" s="205"/>
      <c r="AM106" s="205"/>
      <c r="AN106" s="204">
        <f t="shared" si="0"/>
        <v>0</v>
      </c>
      <c r="AO106" s="205"/>
      <c r="AP106" s="205"/>
      <c r="AQ106" s="78" t="s">
        <v>89</v>
      </c>
      <c r="AR106" s="75"/>
      <c r="AS106" s="79">
        <v>0</v>
      </c>
      <c r="AT106" s="80">
        <f t="shared" si="1"/>
        <v>0</v>
      </c>
      <c r="AU106" s="81">
        <f>'08 - Vybavení a nábytek'!P123</f>
        <v>0</v>
      </c>
      <c r="AV106" s="80">
        <f>'08 - Vybavení a nábytek'!J33</f>
        <v>0</v>
      </c>
      <c r="AW106" s="80">
        <f>'08 - Vybavení a nábytek'!J34</f>
        <v>0</v>
      </c>
      <c r="AX106" s="80">
        <f>'08 - Vybavení a nábytek'!J35</f>
        <v>0</v>
      </c>
      <c r="AY106" s="80">
        <f>'08 - Vybavení a nábytek'!J36</f>
        <v>0</v>
      </c>
      <c r="AZ106" s="80">
        <f>'08 - Vybavení a nábytek'!F33</f>
        <v>0</v>
      </c>
      <c r="BA106" s="80">
        <f>'08 - Vybavení a nábytek'!F34</f>
        <v>0</v>
      </c>
      <c r="BB106" s="80">
        <f>'08 - Vybavení a nábytek'!F35</f>
        <v>0</v>
      </c>
      <c r="BC106" s="80">
        <f>'08 - Vybavení a nábytek'!F36</f>
        <v>0</v>
      </c>
      <c r="BD106" s="82">
        <f>'08 - Vybavení a nábytek'!F37</f>
        <v>0</v>
      </c>
      <c r="BT106" s="83" t="s">
        <v>90</v>
      </c>
      <c r="BV106" s="83" t="s">
        <v>84</v>
      </c>
      <c r="BW106" s="83" t="s">
        <v>126</v>
      </c>
      <c r="BX106" s="83" t="s">
        <v>4</v>
      </c>
      <c r="CL106" s="83" t="s">
        <v>1</v>
      </c>
      <c r="CM106" s="83" t="s">
        <v>92</v>
      </c>
    </row>
    <row r="107" spans="1:91" s="6" customFormat="1" ht="16.5" customHeight="1">
      <c r="A107" s="74" t="s">
        <v>86</v>
      </c>
      <c r="B107" s="75"/>
      <c r="C107" s="76"/>
      <c r="D107" s="242" t="s">
        <v>127</v>
      </c>
      <c r="E107" s="242"/>
      <c r="F107" s="242"/>
      <c r="G107" s="242"/>
      <c r="H107" s="242"/>
      <c r="I107" s="77"/>
      <c r="J107" s="242" t="s">
        <v>128</v>
      </c>
      <c r="K107" s="242"/>
      <c r="L107" s="242"/>
      <c r="M107" s="242"/>
      <c r="N107" s="242"/>
      <c r="O107" s="242"/>
      <c r="P107" s="242"/>
      <c r="Q107" s="242"/>
      <c r="R107" s="242"/>
      <c r="S107" s="242"/>
      <c r="T107" s="242"/>
      <c r="U107" s="242"/>
      <c r="V107" s="242"/>
      <c r="W107" s="242"/>
      <c r="X107" s="242"/>
      <c r="Y107" s="242"/>
      <c r="Z107" s="242"/>
      <c r="AA107" s="242"/>
      <c r="AB107" s="242"/>
      <c r="AC107" s="242"/>
      <c r="AD107" s="242"/>
      <c r="AE107" s="242"/>
      <c r="AF107" s="242"/>
      <c r="AG107" s="204">
        <f>'09 - Servis fitness zařízení'!J30</f>
        <v>0</v>
      </c>
      <c r="AH107" s="205"/>
      <c r="AI107" s="205"/>
      <c r="AJ107" s="205"/>
      <c r="AK107" s="205"/>
      <c r="AL107" s="205"/>
      <c r="AM107" s="205"/>
      <c r="AN107" s="204">
        <f t="shared" si="0"/>
        <v>0</v>
      </c>
      <c r="AO107" s="205"/>
      <c r="AP107" s="205"/>
      <c r="AQ107" s="78" t="s">
        <v>89</v>
      </c>
      <c r="AR107" s="75"/>
      <c r="AS107" s="79">
        <v>0</v>
      </c>
      <c r="AT107" s="80">
        <f t="shared" si="1"/>
        <v>0</v>
      </c>
      <c r="AU107" s="81">
        <f>'09 - Servis fitness zařízení'!P117</f>
        <v>0</v>
      </c>
      <c r="AV107" s="80">
        <f>'09 - Servis fitness zařízení'!J33</f>
        <v>0</v>
      </c>
      <c r="AW107" s="80">
        <f>'09 - Servis fitness zařízení'!J34</f>
        <v>0</v>
      </c>
      <c r="AX107" s="80">
        <f>'09 - Servis fitness zařízení'!J35</f>
        <v>0</v>
      </c>
      <c r="AY107" s="80">
        <f>'09 - Servis fitness zařízení'!J36</f>
        <v>0</v>
      </c>
      <c r="AZ107" s="80">
        <f>'09 - Servis fitness zařízení'!F33</f>
        <v>0</v>
      </c>
      <c r="BA107" s="80">
        <f>'09 - Servis fitness zařízení'!F34</f>
        <v>0</v>
      </c>
      <c r="BB107" s="80">
        <f>'09 - Servis fitness zařízení'!F35</f>
        <v>0</v>
      </c>
      <c r="BC107" s="80">
        <f>'09 - Servis fitness zařízení'!F36</f>
        <v>0</v>
      </c>
      <c r="BD107" s="82">
        <f>'09 - Servis fitness zařízení'!F37</f>
        <v>0</v>
      </c>
      <c r="BT107" s="83" t="s">
        <v>90</v>
      </c>
      <c r="BV107" s="83" t="s">
        <v>84</v>
      </c>
      <c r="BW107" s="83" t="s">
        <v>129</v>
      </c>
      <c r="BX107" s="83" t="s">
        <v>4</v>
      </c>
      <c r="CL107" s="83" t="s">
        <v>1</v>
      </c>
      <c r="CM107" s="83" t="s">
        <v>92</v>
      </c>
    </row>
    <row r="108" spans="1:91" s="6" customFormat="1" ht="16.5" customHeight="1">
      <c r="A108" s="74" t="s">
        <v>86</v>
      </c>
      <c r="B108" s="75"/>
      <c r="C108" s="76"/>
      <c r="D108" s="242" t="s">
        <v>130</v>
      </c>
      <c r="E108" s="242"/>
      <c r="F108" s="242"/>
      <c r="G108" s="242"/>
      <c r="H108" s="242"/>
      <c r="I108" s="77"/>
      <c r="J108" s="242" t="s">
        <v>131</v>
      </c>
      <c r="K108" s="242"/>
      <c r="L108" s="242"/>
      <c r="M108" s="242"/>
      <c r="N108" s="242"/>
      <c r="O108" s="242"/>
      <c r="P108" s="242"/>
      <c r="Q108" s="242"/>
      <c r="R108" s="242"/>
      <c r="S108" s="242"/>
      <c r="T108" s="242"/>
      <c r="U108" s="242"/>
      <c r="V108" s="242"/>
      <c r="W108" s="242"/>
      <c r="X108" s="242"/>
      <c r="Y108" s="242"/>
      <c r="Z108" s="242"/>
      <c r="AA108" s="242"/>
      <c r="AB108" s="242"/>
      <c r="AC108" s="242"/>
      <c r="AD108" s="242"/>
      <c r="AE108" s="242"/>
      <c r="AF108" s="242"/>
      <c r="AG108" s="204">
        <f>'10 - Měření a regulace'!J30</f>
        <v>161352</v>
      </c>
      <c r="AH108" s="205"/>
      <c r="AI108" s="205"/>
      <c r="AJ108" s="205"/>
      <c r="AK108" s="205"/>
      <c r="AL108" s="205"/>
      <c r="AM108" s="205"/>
      <c r="AN108" s="204">
        <f t="shared" si="0"/>
        <v>195235.91999999998</v>
      </c>
      <c r="AO108" s="205"/>
      <c r="AP108" s="205"/>
      <c r="AQ108" s="78" t="s">
        <v>89</v>
      </c>
      <c r="AR108" s="75"/>
      <c r="AS108" s="79">
        <v>0</v>
      </c>
      <c r="AT108" s="80">
        <f t="shared" si="1"/>
        <v>33883.919999999998</v>
      </c>
      <c r="AU108" s="81">
        <f>'10 - Měření a regulace'!P122</f>
        <v>0</v>
      </c>
      <c r="AV108" s="80">
        <f>'10 - Měření a regulace'!J33</f>
        <v>33883.919999999998</v>
      </c>
      <c r="AW108" s="80">
        <f>'10 - Měření a regulace'!J34</f>
        <v>0</v>
      </c>
      <c r="AX108" s="80">
        <f>'10 - Měření a regulace'!J35</f>
        <v>0</v>
      </c>
      <c r="AY108" s="80">
        <f>'10 - Měření a regulace'!J36</f>
        <v>0</v>
      </c>
      <c r="AZ108" s="80">
        <f>'10 - Měření a regulace'!F33</f>
        <v>161352</v>
      </c>
      <c r="BA108" s="80">
        <f>'10 - Měření a regulace'!F34</f>
        <v>0</v>
      </c>
      <c r="BB108" s="80">
        <f>'10 - Měření a regulace'!F35</f>
        <v>0</v>
      </c>
      <c r="BC108" s="80">
        <f>'10 - Měření a regulace'!F36</f>
        <v>0</v>
      </c>
      <c r="BD108" s="82">
        <f>'10 - Měření a regulace'!F37</f>
        <v>0</v>
      </c>
      <c r="BT108" s="83" t="s">
        <v>90</v>
      </c>
      <c r="BV108" s="83" t="s">
        <v>84</v>
      </c>
      <c r="BW108" s="83" t="s">
        <v>132</v>
      </c>
      <c r="BX108" s="83" t="s">
        <v>4</v>
      </c>
      <c r="CL108" s="83" t="s">
        <v>1</v>
      </c>
      <c r="CM108" s="83" t="s">
        <v>92</v>
      </c>
    </row>
    <row r="109" spans="1:91" s="6" customFormat="1" ht="16.5" customHeight="1">
      <c r="A109" s="74" t="s">
        <v>86</v>
      </c>
      <c r="B109" s="75"/>
      <c r="C109" s="76"/>
      <c r="D109" s="242" t="s">
        <v>133</v>
      </c>
      <c r="E109" s="242"/>
      <c r="F109" s="242"/>
      <c r="G109" s="242"/>
      <c r="H109" s="242"/>
      <c r="I109" s="77"/>
      <c r="J109" s="242" t="s">
        <v>134</v>
      </c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  <c r="AA109" s="242"/>
      <c r="AB109" s="242"/>
      <c r="AC109" s="242"/>
      <c r="AD109" s="242"/>
      <c r="AE109" s="242"/>
      <c r="AF109" s="242"/>
      <c r="AG109" s="204">
        <f>'VRN - Vedlejší rozpočtové...'!J30</f>
        <v>0</v>
      </c>
      <c r="AH109" s="205"/>
      <c r="AI109" s="205"/>
      <c r="AJ109" s="205"/>
      <c r="AK109" s="205"/>
      <c r="AL109" s="205"/>
      <c r="AM109" s="205"/>
      <c r="AN109" s="204">
        <f t="shared" si="0"/>
        <v>0</v>
      </c>
      <c r="AO109" s="205"/>
      <c r="AP109" s="205"/>
      <c r="AQ109" s="78" t="s">
        <v>89</v>
      </c>
      <c r="AR109" s="75"/>
      <c r="AS109" s="89">
        <v>0</v>
      </c>
      <c r="AT109" s="90">
        <f t="shared" si="1"/>
        <v>0</v>
      </c>
      <c r="AU109" s="91">
        <f>'VRN - Vedlejší rozpočtové...'!P117</f>
        <v>0</v>
      </c>
      <c r="AV109" s="90">
        <f>'VRN - Vedlejší rozpočtové...'!J33</f>
        <v>0</v>
      </c>
      <c r="AW109" s="90">
        <f>'VRN - Vedlejší rozpočtové...'!J34</f>
        <v>0</v>
      </c>
      <c r="AX109" s="90">
        <f>'VRN - Vedlejší rozpočtové...'!J35</f>
        <v>0</v>
      </c>
      <c r="AY109" s="90">
        <f>'VRN - Vedlejší rozpočtové...'!J36</f>
        <v>0</v>
      </c>
      <c r="AZ109" s="90">
        <f>'VRN - Vedlejší rozpočtové...'!F33</f>
        <v>0</v>
      </c>
      <c r="BA109" s="90">
        <f>'VRN - Vedlejší rozpočtové...'!F34</f>
        <v>0</v>
      </c>
      <c r="BB109" s="90">
        <f>'VRN - Vedlejší rozpočtové...'!F35</f>
        <v>0</v>
      </c>
      <c r="BC109" s="90">
        <f>'VRN - Vedlejší rozpočtové...'!F36</f>
        <v>0</v>
      </c>
      <c r="BD109" s="92">
        <f>'VRN - Vedlejší rozpočtové...'!F37</f>
        <v>0</v>
      </c>
      <c r="BT109" s="83" t="s">
        <v>90</v>
      </c>
      <c r="BV109" s="83" t="s">
        <v>84</v>
      </c>
      <c r="BW109" s="83" t="s">
        <v>135</v>
      </c>
      <c r="BX109" s="83" t="s">
        <v>4</v>
      </c>
      <c r="CL109" s="83" t="s">
        <v>1</v>
      </c>
      <c r="CM109" s="83" t="s">
        <v>92</v>
      </c>
    </row>
    <row r="110" spans="1:91" s="1" customFormat="1" ht="30" customHeight="1">
      <c r="B110" s="32"/>
      <c r="AR110" s="32"/>
    </row>
    <row r="111" spans="1:91" s="1" customFormat="1" ht="6.95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32"/>
    </row>
  </sheetData>
  <mergeCells count="98">
    <mergeCell ref="J104:AF104"/>
    <mergeCell ref="J96:AF96"/>
    <mergeCell ref="E100:I100"/>
    <mergeCell ref="E102:I102"/>
    <mergeCell ref="E103:I103"/>
    <mergeCell ref="I92:AF92"/>
    <mergeCell ref="J95:AF95"/>
    <mergeCell ref="J99:AF99"/>
    <mergeCell ref="D108:H108"/>
    <mergeCell ref="J108:AF108"/>
    <mergeCell ref="D109:H109"/>
    <mergeCell ref="J109:AF109"/>
    <mergeCell ref="L85:AJ85"/>
    <mergeCell ref="D105:H105"/>
    <mergeCell ref="J105:AF105"/>
    <mergeCell ref="D106:H106"/>
    <mergeCell ref="J106:AF106"/>
    <mergeCell ref="AG102:AM102"/>
    <mergeCell ref="AG103:AM103"/>
    <mergeCell ref="AG104:AM104"/>
    <mergeCell ref="J98:AF98"/>
    <mergeCell ref="J97:AF97"/>
    <mergeCell ref="K102:AF102"/>
    <mergeCell ref="K100:AF100"/>
    <mergeCell ref="AK30:AO30"/>
    <mergeCell ref="L30:P30"/>
    <mergeCell ref="W30:AE30"/>
    <mergeCell ref="L31:P31"/>
    <mergeCell ref="D107:H107"/>
    <mergeCell ref="J107:AF107"/>
    <mergeCell ref="K103:AF103"/>
    <mergeCell ref="K101:AF101"/>
    <mergeCell ref="C92:G92"/>
    <mergeCell ref="D104:H104"/>
    <mergeCell ref="D98:H98"/>
    <mergeCell ref="D96:H96"/>
    <mergeCell ref="D99:H99"/>
    <mergeCell ref="D95:H95"/>
    <mergeCell ref="D97:H97"/>
    <mergeCell ref="E101:I101"/>
    <mergeCell ref="L28:P28"/>
    <mergeCell ref="W28:AE28"/>
    <mergeCell ref="AK28:AO28"/>
    <mergeCell ref="W29:AE29"/>
    <mergeCell ref="L29:P29"/>
    <mergeCell ref="AK29:AO29"/>
    <mergeCell ref="K5:AJ5"/>
    <mergeCell ref="K6:AJ6"/>
    <mergeCell ref="E14:AJ14"/>
    <mergeCell ref="E23:AN23"/>
    <mergeCell ref="AK26:AO26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AR2:BE2"/>
    <mergeCell ref="AG98:AM98"/>
    <mergeCell ref="AG92:AM92"/>
    <mergeCell ref="AG97:AM97"/>
    <mergeCell ref="AG101:AM101"/>
    <mergeCell ref="AG100:AM100"/>
    <mergeCell ref="AG95:AM95"/>
    <mergeCell ref="AG99:AM99"/>
    <mergeCell ref="AG96:AM96"/>
    <mergeCell ref="AM89:AP89"/>
    <mergeCell ref="AM87:AN87"/>
    <mergeCell ref="AM90:AP90"/>
    <mergeCell ref="AN95:AP95"/>
    <mergeCell ref="AN96:AP96"/>
    <mergeCell ref="AK33:AO33"/>
    <mergeCell ref="BE5:BE34"/>
    <mergeCell ref="AN92:AP92"/>
    <mergeCell ref="AN97:AP97"/>
    <mergeCell ref="AS89:AT91"/>
    <mergeCell ref="AN102:AP102"/>
    <mergeCell ref="AN103:AP103"/>
    <mergeCell ref="AN101:AP101"/>
    <mergeCell ref="AN100:AP100"/>
    <mergeCell ref="AN99:AP99"/>
    <mergeCell ref="AN108:AP108"/>
    <mergeCell ref="AG108:AM108"/>
    <mergeCell ref="AN109:AP109"/>
    <mergeCell ref="AG109:AM109"/>
    <mergeCell ref="AG94:AM94"/>
    <mergeCell ref="AN94:AP94"/>
    <mergeCell ref="AN105:AP105"/>
    <mergeCell ref="AG105:AM105"/>
    <mergeCell ref="AN106:AP106"/>
    <mergeCell ref="AG106:AM106"/>
    <mergeCell ref="AN107:AP107"/>
    <mergeCell ref="AG107:AM107"/>
    <mergeCell ref="AN104:AP104"/>
    <mergeCell ref="AN98:AP98"/>
  </mergeCells>
  <hyperlinks>
    <hyperlink ref="A95" location="'01 - Bourací práce'!C2" display="/"/>
    <hyperlink ref="A96" location="'02 - Stavební úpravy'!C2" display="/"/>
    <hyperlink ref="A97" location="'03 - Zdravotně technické ...'!C2" display="/"/>
    <hyperlink ref="A98" location="'04 - Vytápění'!C2" display="/"/>
    <hyperlink ref="A100" location="'05.1 - Zař. č. 11 Větrání...'!C2" display="/"/>
    <hyperlink ref="A101" location="'05.2 - Chlazení sportovně...'!C2" display="/"/>
    <hyperlink ref="A102" location="'05.3 - Demontáže'!C2" display="/"/>
    <hyperlink ref="A103" location="'05.4 - Společné položky'!C2" display="/"/>
    <hyperlink ref="A104" location="'06 - Silnoproud'!C2" display="/"/>
    <hyperlink ref="A105" location="'07 - Slaboproud'!C2" display="/"/>
    <hyperlink ref="A106" location="'08 - Vybavení a nábytek'!C2" display="/"/>
    <hyperlink ref="A107" location="'09 - Servis fitness zařízení'!C2" display="/"/>
    <hyperlink ref="A108" location="'10 - Měření a regulace'!C2" display="/"/>
    <hyperlink ref="A109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420"/>
  <sheetViews>
    <sheetView showGridLines="0" tabSelected="1" topLeftCell="A83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7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91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customHeight="1">
      <c r="B4" s="20"/>
      <c r="D4" s="21" t="s">
        <v>136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8" t="str">
        <f>'Rekapitulace stavby'!K6</f>
        <v>STAVEBNÍ ÚPRAVY SRC ČNB V ULICI SENOVÁŽNÁ 864-1 NA PRAZE 1</v>
      </c>
      <c r="F7" s="249"/>
      <c r="G7" s="249"/>
      <c r="H7" s="249"/>
      <c r="L7" s="20"/>
    </row>
    <row r="8" spans="2:46" s="1" customFormat="1" ht="12" customHeight="1">
      <c r="B8" s="32"/>
      <c r="D8" s="27" t="s">
        <v>137</v>
      </c>
      <c r="L8" s="32"/>
    </row>
    <row r="9" spans="2:46" s="1" customFormat="1" ht="16.5" customHeight="1">
      <c r="B9" s="32"/>
      <c r="E9" s="243" t="s">
        <v>138</v>
      </c>
      <c r="F9" s="247"/>
      <c r="G9" s="247"/>
      <c r="H9" s="247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5. 3. 2025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29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0" t="str">
        <f>'Rekapitulace stavby'!E14</f>
        <v>Vyplň údaj</v>
      </c>
      <c r="F18" s="234"/>
      <c r="G18" s="234"/>
      <c r="H18" s="234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25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28</v>
      </c>
      <c r="J21" s="25" t="s">
        <v>35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25</v>
      </c>
      <c r="J23" s="25" t="s">
        <v>38</v>
      </c>
      <c r="L23" s="32"/>
    </row>
    <row r="24" spans="2:12" s="1" customFormat="1" ht="18" customHeight="1">
      <c r="B24" s="32"/>
      <c r="E24" s="25" t="s">
        <v>39</v>
      </c>
      <c r="I24" s="27" t="s">
        <v>28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40</v>
      </c>
      <c r="L26" s="32"/>
    </row>
    <row r="27" spans="2:12" s="7" customFormat="1" ht="16.5" customHeight="1">
      <c r="B27" s="94"/>
      <c r="E27" s="238" t="s">
        <v>1</v>
      </c>
      <c r="F27" s="238"/>
      <c r="G27" s="238"/>
      <c r="H27" s="238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5" customHeight="1">
      <c r="B30" s="32"/>
      <c r="D30" s="95" t="s">
        <v>42</v>
      </c>
      <c r="J30" s="66">
        <f>ROUND(J128,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5" customHeight="1">
      <c r="B33" s="32"/>
      <c r="D33" s="55" t="s">
        <v>46</v>
      </c>
      <c r="E33" s="27" t="s">
        <v>47</v>
      </c>
      <c r="F33" s="86">
        <f>ROUND((SUM(BE128:BE419)),  2)</f>
        <v>0</v>
      </c>
      <c r="I33" s="96">
        <v>0.21</v>
      </c>
      <c r="J33" s="86">
        <f>ROUND(((SUM(BE128:BE419))*I33),  2)</f>
        <v>0</v>
      </c>
      <c r="L33" s="32"/>
    </row>
    <row r="34" spans="2:12" s="1" customFormat="1" ht="14.45" customHeight="1">
      <c r="B34" s="32"/>
      <c r="E34" s="27" t="s">
        <v>48</v>
      </c>
      <c r="F34" s="86">
        <f>ROUND((SUM(BF128:BF419)),  2)</f>
        <v>0</v>
      </c>
      <c r="I34" s="96">
        <v>0.12</v>
      </c>
      <c r="J34" s="86">
        <f>ROUND(((SUM(BF128:BF419))*I34),  2)</f>
        <v>0</v>
      </c>
      <c r="L34" s="32"/>
    </row>
    <row r="35" spans="2:12" s="1" customFormat="1" ht="14.45" hidden="1" customHeight="1">
      <c r="B35" s="32"/>
      <c r="E35" s="27" t="s">
        <v>49</v>
      </c>
      <c r="F35" s="86">
        <f>ROUND((SUM(BG128:BG419)),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50</v>
      </c>
      <c r="F36" s="86">
        <f>ROUND((SUM(BH128:BH419)),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51</v>
      </c>
      <c r="F37" s="86">
        <f>ROUND((SUM(BI128:BI419)),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5" customHeight="1">
      <c r="B39" s="32"/>
      <c r="C39" s="97"/>
      <c r="D39" s="98" t="s">
        <v>52</v>
      </c>
      <c r="E39" s="57"/>
      <c r="F39" s="57"/>
      <c r="G39" s="99" t="s">
        <v>53</v>
      </c>
      <c r="H39" s="100" t="s">
        <v>54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55</v>
      </c>
      <c r="E50" s="42"/>
      <c r="F50" s="42"/>
      <c r="G50" s="41" t="s">
        <v>56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57</v>
      </c>
      <c r="E61" s="34"/>
      <c r="F61" s="103" t="s">
        <v>58</v>
      </c>
      <c r="G61" s="43" t="s">
        <v>57</v>
      </c>
      <c r="H61" s="34"/>
      <c r="I61" s="34"/>
      <c r="J61" s="104" t="s">
        <v>58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59</v>
      </c>
      <c r="E65" s="42"/>
      <c r="F65" s="42"/>
      <c r="G65" s="41" t="s">
        <v>60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57</v>
      </c>
      <c r="E76" s="34"/>
      <c r="F76" s="103" t="s">
        <v>58</v>
      </c>
      <c r="G76" s="43" t="s">
        <v>57</v>
      </c>
      <c r="H76" s="34"/>
      <c r="I76" s="34"/>
      <c r="J76" s="104" t="s">
        <v>58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139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48" t="str">
        <f>E7</f>
        <v>STAVEBNÍ ÚPRAVY SRC ČNB V ULICI SENOVÁŽNÁ 864-1 NA PRAZE 1</v>
      </c>
      <c r="F85" s="249"/>
      <c r="G85" s="249"/>
      <c r="H85" s="249"/>
      <c r="L85" s="32"/>
    </row>
    <row r="86" spans="2:47" s="1" customFormat="1" ht="12" customHeight="1">
      <c r="B86" s="32"/>
      <c r="C86" s="27" t="s">
        <v>137</v>
      </c>
      <c r="L86" s="32"/>
    </row>
    <row r="87" spans="2:47" s="1" customFormat="1" ht="16.5" customHeight="1">
      <c r="B87" s="32"/>
      <c r="E87" s="243" t="str">
        <f>E9</f>
        <v>01 - Bourací práce</v>
      </c>
      <c r="F87" s="247"/>
      <c r="G87" s="247"/>
      <c r="H87" s="247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Senovážná 864/1, 110 00 Praha 1 - Nové Město</v>
      </c>
      <c r="I89" s="27" t="s">
        <v>22</v>
      </c>
      <c r="J89" s="52" t="str">
        <f>IF(J12="","",J12)</f>
        <v>5. 3. 2025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ČESKÁ NÁRODNÍ BANKA</v>
      </c>
      <c r="I91" s="27" t="s">
        <v>32</v>
      </c>
      <c r="J91" s="30" t="str">
        <f>E21</f>
        <v>bdXarchitekti s.r.o.</v>
      </c>
      <c r="L91" s="32"/>
    </row>
    <row r="92" spans="2:47" s="1" customFormat="1" ht="15.2" customHeight="1">
      <c r="B92" s="32"/>
      <c r="C92" s="27" t="s">
        <v>30</v>
      </c>
      <c r="F92" s="25" t="str">
        <f>IF(E18="","",E18)</f>
        <v>Vyplň údaj</v>
      </c>
      <c r="I92" s="27" t="s">
        <v>37</v>
      </c>
      <c r="J92" s="30" t="str">
        <f>E24</f>
        <v>Ing. Jaroslav Stolička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140</v>
      </c>
      <c r="D94" s="97"/>
      <c r="E94" s="97"/>
      <c r="F94" s="97"/>
      <c r="G94" s="97"/>
      <c r="H94" s="97"/>
      <c r="I94" s="97"/>
      <c r="J94" s="106" t="s">
        <v>141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142</v>
      </c>
      <c r="J96" s="66">
        <f>J128</f>
        <v>0</v>
      </c>
      <c r="L96" s="32"/>
      <c r="AU96" s="17" t="s">
        <v>143</v>
      </c>
    </row>
    <row r="97" spans="2:12" s="8" customFormat="1" ht="24.95" customHeight="1">
      <c r="B97" s="108"/>
      <c r="D97" s="109" t="s">
        <v>144</v>
      </c>
      <c r="E97" s="110"/>
      <c r="F97" s="110"/>
      <c r="G97" s="110"/>
      <c r="H97" s="110"/>
      <c r="I97" s="110"/>
      <c r="J97" s="111">
        <f>J129</f>
        <v>0</v>
      </c>
      <c r="L97" s="108"/>
    </row>
    <row r="98" spans="2:12" s="9" customFormat="1" ht="19.899999999999999" customHeight="1">
      <c r="B98" s="112"/>
      <c r="D98" s="113" t="s">
        <v>145</v>
      </c>
      <c r="E98" s="114"/>
      <c r="F98" s="114"/>
      <c r="G98" s="114"/>
      <c r="H98" s="114"/>
      <c r="I98" s="114"/>
      <c r="J98" s="115">
        <f>J130</f>
        <v>0</v>
      </c>
      <c r="L98" s="112"/>
    </row>
    <row r="99" spans="2:12" s="9" customFormat="1" ht="19.899999999999999" customHeight="1">
      <c r="B99" s="112"/>
      <c r="D99" s="113" t="s">
        <v>146</v>
      </c>
      <c r="E99" s="114"/>
      <c r="F99" s="114"/>
      <c r="G99" s="114"/>
      <c r="H99" s="114"/>
      <c r="I99" s="114"/>
      <c r="J99" s="115">
        <f>J131</f>
        <v>0</v>
      </c>
      <c r="L99" s="112"/>
    </row>
    <row r="100" spans="2:12" s="9" customFormat="1" ht="19.899999999999999" customHeight="1">
      <c r="B100" s="112"/>
      <c r="D100" s="113" t="s">
        <v>147</v>
      </c>
      <c r="E100" s="114"/>
      <c r="F100" s="114"/>
      <c r="G100" s="114"/>
      <c r="H100" s="114"/>
      <c r="I100" s="114"/>
      <c r="J100" s="115">
        <f>J153</f>
        <v>0</v>
      </c>
      <c r="L100" s="112"/>
    </row>
    <row r="101" spans="2:12" s="9" customFormat="1" ht="19.899999999999999" customHeight="1">
      <c r="B101" s="112"/>
      <c r="D101" s="113" t="s">
        <v>148</v>
      </c>
      <c r="E101" s="114"/>
      <c r="F101" s="114"/>
      <c r="G101" s="114"/>
      <c r="H101" s="114"/>
      <c r="I101" s="114"/>
      <c r="J101" s="115">
        <f>J188</f>
        <v>0</v>
      </c>
      <c r="L101" s="112"/>
    </row>
    <row r="102" spans="2:12" s="8" customFormat="1" ht="24.95" customHeight="1">
      <c r="B102" s="108"/>
      <c r="D102" s="109" t="s">
        <v>149</v>
      </c>
      <c r="E102" s="110"/>
      <c r="F102" s="110"/>
      <c r="G102" s="110"/>
      <c r="H102" s="110"/>
      <c r="I102" s="110"/>
      <c r="J102" s="111">
        <f>J196</f>
        <v>0</v>
      </c>
      <c r="L102" s="108"/>
    </row>
    <row r="103" spans="2:12" s="9" customFormat="1" ht="19.899999999999999" customHeight="1">
      <c r="B103" s="112"/>
      <c r="D103" s="113" t="s">
        <v>150</v>
      </c>
      <c r="E103" s="114"/>
      <c r="F103" s="114"/>
      <c r="G103" s="114"/>
      <c r="H103" s="114"/>
      <c r="I103" s="114"/>
      <c r="J103" s="115">
        <f>J197</f>
        <v>0</v>
      </c>
      <c r="L103" s="112"/>
    </row>
    <row r="104" spans="2:12" s="9" customFormat="1" ht="19.899999999999999" customHeight="1">
      <c r="B104" s="112"/>
      <c r="D104" s="113" t="s">
        <v>151</v>
      </c>
      <c r="E104" s="114"/>
      <c r="F104" s="114"/>
      <c r="G104" s="114"/>
      <c r="H104" s="114"/>
      <c r="I104" s="114"/>
      <c r="J104" s="115">
        <f>J277</f>
        <v>0</v>
      </c>
      <c r="L104" s="112"/>
    </row>
    <row r="105" spans="2:12" s="9" customFormat="1" ht="19.899999999999999" customHeight="1">
      <c r="B105" s="112"/>
      <c r="D105" s="113" t="s">
        <v>152</v>
      </c>
      <c r="E105" s="114"/>
      <c r="F105" s="114"/>
      <c r="G105" s="114"/>
      <c r="H105" s="114"/>
      <c r="I105" s="114"/>
      <c r="J105" s="115">
        <f>J320</f>
        <v>0</v>
      </c>
      <c r="L105" s="112"/>
    </row>
    <row r="106" spans="2:12" s="9" customFormat="1" ht="19.899999999999999" customHeight="1">
      <c r="B106" s="112"/>
      <c r="D106" s="113" t="s">
        <v>153</v>
      </c>
      <c r="E106" s="114"/>
      <c r="F106" s="114"/>
      <c r="G106" s="114"/>
      <c r="H106" s="114"/>
      <c r="I106" s="114"/>
      <c r="J106" s="115">
        <f>J333</f>
        <v>0</v>
      </c>
      <c r="L106" s="112"/>
    </row>
    <row r="107" spans="2:12" s="9" customFormat="1" ht="19.899999999999999" customHeight="1">
      <c r="B107" s="112"/>
      <c r="D107" s="113" t="s">
        <v>154</v>
      </c>
      <c r="E107" s="114"/>
      <c r="F107" s="114"/>
      <c r="G107" s="114"/>
      <c r="H107" s="114"/>
      <c r="I107" s="114"/>
      <c r="J107" s="115">
        <f>J377</f>
        <v>0</v>
      </c>
      <c r="L107" s="112"/>
    </row>
    <row r="108" spans="2:12" s="9" customFormat="1" ht="19.899999999999999" customHeight="1">
      <c r="B108" s="112"/>
      <c r="D108" s="113" t="s">
        <v>155</v>
      </c>
      <c r="E108" s="114"/>
      <c r="F108" s="114"/>
      <c r="G108" s="114"/>
      <c r="H108" s="114"/>
      <c r="I108" s="114"/>
      <c r="J108" s="115">
        <f>J390</f>
        <v>0</v>
      </c>
      <c r="L108" s="112"/>
    </row>
    <row r="109" spans="2:12" s="1" customFormat="1" ht="21.95" customHeight="1">
      <c r="B109" s="32"/>
      <c r="L109" s="32"/>
    </row>
    <row r="110" spans="2:12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63" s="1" customFormat="1" ht="6.95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63" s="1" customFormat="1" ht="24.95" customHeight="1">
      <c r="B115" s="32"/>
      <c r="C115" s="21" t="s">
        <v>156</v>
      </c>
      <c r="L115" s="32"/>
    </row>
    <row r="116" spans="2:63" s="1" customFormat="1" ht="6.95" customHeight="1">
      <c r="B116" s="32"/>
      <c r="L116" s="32"/>
    </row>
    <row r="117" spans="2:63" s="1" customFormat="1" ht="12" customHeight="1">
      <c r="B117" s="32"/>
      <c r="C117" s="27" t="s">
        <v>16</v>
      </c>
      <c r="L117" s="32"/>
    </row>
    <row r="118" spans="2:63" s="1" customFormat="1" ht="26.25" customHeight="1">
      <c r="B118" s="32"/>
      <c r="E118" s="248" t="str">
        <f>E7</f>
        <v>STAVEBNÍ ÚPRAVY SRC ČNB V ULICI SENOVÁŽNÁ 864-1 NA PRAZE 1</v>
      </c>
      <c r="F118" s="249"/>
      <c r="G118" s="249"/>
      <c r="H118" s="249"/>
      <c r="L118" s="32"/>
    </row>
    <row r="119" spans="2:63" s="1" customFormat="1" ht="12" customHeight="1">
      <c r="B119" s="32"/>
      <c r="C119" s="27" t="s">
        <v>137</v>
      </c>
      <c r="L119" s="32"/>
    </row>
    <row r="120" spans="2:63" s="1" customFormat="1" ht="16.5" customHeight="1">
      <c r="B120" s="32"/>
      <c r="E120" s="243" t="str">
        <f>E9</f>
        <v>01 - Bourací práce</v>
      </c>
      <c r="F120" s="247"/>
      <c r="G120" s="247"/>
      <c r="H120" s="247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F12</f>
        <v>Senovážná 864/1, 110 00 Praha 1 - Nové Město</v>
      </c>
      <c r="I122" s="27" t="s">
        <v>22</v>
      </c>
      <c r="J122" s="52" t="str">
        <f>IF(J12="","",J12)</f>
        <v>5. 3. 2025</v>
      </c>
      <c r="L122" s="32"/>
    </row>
    <row r="123" spans="2:63" s="1" customFormat="1" ht="6.95" customHeight="1">
      <c r="B123" s="32"/>
      <c r="L123" s="32"/>
    </row>
    <row r="124" spans="2:63" s="1" customFormat="1" ht="15.2" customHeight="1">
      <c r="B124" s="32"/>
      <c r="C124" s="27" t="s">
        <v>24</v>
      </c>
      <c r="F124" s="25" t="str">
        <f>E15</f>
        <v>ČESKÁ NÁRODNÍ BANKA</v>
      </c>
      <c r="I124" s="27" t="s">
        <v>32</v>
      </c>
      <c r="J124" s="30" t="str">
        <f>E21</f>
        <v>bdXarchitekti s.r.o.</v>
      </c>
      <c r="L124" s="32"/>
    </row>
    <row r="125" spans="2:63" s="1" customFormat="1" ht="15.2" customHeight="1">
      <c r="B125" s="32"/>
      <c r="C125" s="27" t="s">
        <v>30</v>
      </c>
      <c r="F125" s="25" t="str">
        <f>IF(E18="","",E18)</f>
        <v>Vyplň údaj</v>
      </c>
      <c r="I125" s="27" t="s">
        <v>37</v>
      </c>
      <c r="J125" s="30" t="str">
        <f>E24</f>
        <v>Ing. Jaroslav Stolička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6"/>
      <c r="C127" s="117" t="s">
        <v>157</v>
      </c>
      <c r="D127" s="118" t="s">
        <v>67</v>
      </c>
      <c r="E127" s="118" t="s">
        <v>63</v>
      </c>
      <c r="F127" s="118" t="s">
        <v>64</v>
      </c>
      <c r="G127" s="118" t="s">
        <v>158</v>
      </c>
      <c r="H127" s="118" t="s">
        <v>159</v>
      </c>
      <c r="I127" s="118" t="s">
        <v>160</v>
      </c>
      <c r="J127" s="119" t="s">
        <v>141</v>
      </c>
      <c r="K127" s="120" t="s">
        <v>161</v>
      </c>
      <c r="L127" s="116"/>
      <c r="M127" s="59" t="s">
        <v>1</v>
      </c>
      <c r="N127" s="60" t="s">
        <v>46</v>
      </c>
      <c r="O127" s="60" t="s">
        <v>162</v>
      </c>
      <c r="P127" s="60" t="s">
        <v>163</v>
      </c>
      <c r="Q127" s="60" t="s">
        <v>164</v>
      </c>
      <c r="R127" s="60" t="s">
        <v>165</v>
      </c>
      <c r="S127" s="60" t="s">
        <v>166</v>
      </c>
      <c r="T127" s="61" t="s">
        <v>167</v>
      </c>
    </row>
    <row r="128" spans="2:63" s="1" customFormat="1" ht="22.9" customHeight="1">
      <c r="B128" s="32"/>
      <c r="C128" s="64" t="s">
        <v>168</v>
      </c>
      <c r="J128" s="121">
        <f>BK128</f>
        <v>0</v>
      </c>
      <c r="L128" s="32"/>
      <c r="M128" s="62"/>
      <c r="N128" s="53"/>
      <c r="O128" s="53"/>
      <c r="P128" s="122">
        <f>P129+P196</f>
        <v>0</v>
      </c>
      <c r="Q128" s="53"/>
      <c r="R128" s="122">
        <f>R129+R196</f>
        <v>0</v>
      </c>
      <c r="S128" s="53"/>
      <c r="T128" s="123">
        <f>T129+T196</f>
        <v>0</v>
      </c>
      <c r="AT128" s="17" t="s">
        <v>81</v>
      </c>
      <c r="AU128" s="17" t="s">
        <v>143</v>
      </c>
      <c r="BK128" s="124">
        <f>BK129+BK196</f>
        <v>0</v>
      </c>
    </row>
    <row r="129" spans="2:65" s="11" customFormat="1" ht="25.9" customHeight="1">
      <c r="B129" s="125"/>
      <c r="D129" s="126" t="s">
        <v>81</v>
      </c>
      <c r="E129" s="127" t="s">
        <v>169</v>
      </c>
      <c r="F129" s="127" t="s">
        <v>170</v>
      </c>
      <c r="I129" s="128"/>
      <c r="J129" s="129">
        <f>BK129</f>
        <v>0</v>
      </c>
      <c r="L129" s="125"/>
      <c r="M129" s="130"/>
      <c r="P129" s="131">
        <f>P130+P131+P153+P188</f>
        <v>0</v>
      </c>
      <c r="R129" s="131">
        <f>R130+R131+R153+R188</f>
        <v>0</v>
      </c>
      <c r="T129" s="132">
        <f>T130+T131+T153+T188</f>
        <v>0</v>
      </c>
      <c r="AR129" s="126" t="s">
        <v>90</v>
      </c>
      <c r="AT129" s="133" t="s">
        <v>81</v>
      </c>
      <c r="AU129" s="133" t="s">
        <v>82</v>
      </c>
      <c r="AY129" s="126" t="s">
        <v>171</v>
      </c>
      <c r="BK129" s="134">
        <f>BK130+BK131+BK153+BK188</f>
        <v>0</v>
      </c>
    </row>
    <row r="130" spans="2:65" s="11" customFormat="1" ht="22.9" customHeight="1">
      <c r="B130" s="125"/>
      <c r="D130" s="126" t="s">
        <v>81</v>
      </c>
      <c r="E130" s="135" t="s">
        <v>172</v>
      </c>
      <c r="F130" s="135" t="s">
        <v>173</v>
      </c>
      <c r="I130" s="128"/>
      <c r="J130" s="136">
        <f>BK130</f>
        <v>0</v>
      </c>
      <c r="L130" s="125"/>
      <c r="M130" s="130"/>
      <c r="P130" s="131">
        <v>0</v>
      </c>
      <c r="R130" s="131">
        <v>0</v>
      </c>
      <c r="T130" s="132">
        <v>0</v>
      </c>
      <c r="AR130" s="126" t="s">
        <v>90</v>
      </c>
      <c r="AT130" s="133" t="s">
        <v>81</v>
      </c>
      <c r="AU130" s="133" t="s">
        <v>90</v>
      </c>
      <c r="AY130" s="126" t="s">
        <v>171</v>
      </c>
      <c r="BK130" s="134">
        <v>0</v>
      </c>
    </row>
    <row r="131" spans="2:65" s="11" customFormat="1" ht="22.9" customHeight="1">
      <c r="B131" s="125"/>
      <c r="D131" s="126" t="s">
        <v>81</v>
      </c>
      <c r="E131" s="135" t="s">
        <v>174</v>
      </c>
      <c r="F131" s="135" t="s">
        <v>175</v>
      </c>
      <c r="I131" s="128"/>
      <c r="J131" s="136">
        <f>BK131</f>
        <v>0</v>
      </c>
      <c r="L131" s="125"/>
      <c r="M131" s="130"/>
      <c r="P131" s="131">
        <f>SUM(P132:P152)</f>
        <v>0</v>
      </c>
      <c r="R131" s="131">
        <f>SUM(R132:R152)</f>
        <v>0</v>
      </c>
      <c r="T131" s="132">
        <f>SUM(T132:T152)</f>
        <v>0</v>
      </c>
      <c r="AR131" s="126" t="s">
        <v>90</v>
      </c>
      <c r="AT131" s="133" t="s">
        <v>81</v>
      </c>
      <c r="AU131" s="133" t="s">
        <v>90</v>
      </c>
      <c r="AY131" s="126" t="s">
        <v>171</v>
      </c>
      <c r="BK131" s="134">
        <f>SUM(BK132:BK152)</f>
        <v>0</v>
      </c>
    </row>
    <row r="132" spans="2:65" s="1" customFormat="1" ht="16.5" customHeight="1">
      <c r="B132" s="137"/>
      <c r="C132" s="138" t="s">
        <v>90</v>
      </c>
      <c r="D132" s="138" t="s">
        <v>176</v>
      </c>
      <c r="E132" s="139" t="s">
        <v>177</v>
      </c>
      <c r="F132" s="140" t="s">
        <v>178</v>
      </c>
      <c r="G132" s="141" t="s">
        <v>179</v>
      </c>
      <c r="H132" s="142">
        <v>193.59</v>
      </c>
      <c r="I132" s="143"/>
      <c r="J132" s="144">
        <f>ROUND(I132*H132,2)</f>
        <v>0</v>
      </c>
      <c r="K132" s="145"/>
      <c r="L132" s="32"/>
      <c r="M132" s="146" t="s">
        <v>1</v>
      </c>
      <c r="N132" s="147" t="s">
        <v>47</v>
      </c>
      <c r="P132" s="148">
        <f>O132*H132</f>
        <v>0</v>
      </c>
      <c r="Q132" s="148">
        <v>0</v>
      </c>
      <c r="R132" s="148">
        <f>Q132*H132</f>
        <v>0</v>
      </c>
      <c r="S132" s="148">
        <v>0</v>
      </c>
      <c r="T132" s="149">
        <f>S132*H132</f>
        <v>0</v>
      </c>
      <c r="AR132" s="150" t="s">
        <v>180</v>
      </c>
      <c r="AT132" s="150" t="s">
        <v>176</v>
      </c>
      <c r="AU132" s="150" t="s">
        <v>92</v>
      </c>
      <c r="AY132" s="17" t="s">
        <v>171</v>
      </c>
      <c r="BE132" s="151">
        <f>IF(N132="základní",J132,0)</f>
        <v>0</v>
      </c>
      <c r="BF132" s="151">
        <f>IF(N132="snížená",J132,0)</f>
        <v>0</v>
      </c>
      <c r="BG132" s="151">
        <f>IF(N132="zákl. přenesená",J132,0)</f>
        <v>0</v>
      </c>
      <c r="BH132" s="151">
        <f>IF(N132="sníž. přenesená",J132,0)</f>
        <v>0</v>
      </c>
      <c r="BI132" s="151">
        <f>IF(N132="nulová",J132,0)</f>
        <v>0</v>
      </c>
      <c r="BJ132" s="17" t="s">
        <v>90</v>
      </c>
      <c r="BK132" s="151">
        <f>ROUND(I132*H132,2)</f>
        <v>0</v>
      </c>
      <c r="BL132" s="17" t="s">
        <v>180</v>
      </c>
      <c r="BM132" s="150" t="s">
        <v>92</v>
      </c>
    </row>
    <row r="133" spans="2:65" s="12" customFormat="1">
      <c r="B133" s="152"/>
      <c r="D133" s="153" t="s">
        <v>181</v>
      </c>
      <c r="E133" s="154" t="s">
        <v>1</v>
      </c>
      <c r="F133" s="155" t="s">
        <v>182</v>
      </c>
      <c r="H133" s="154" t="s">
        <v>1</v>
      </c>
      <c r="I133" s="156"/>
      <c r="L133" s="152"/>
      <c r="M133" s="157"/>
      <c r="T133" s="158"/>
      <c r="AT133" s="154" t="s">
        <v>181</v>
      </c>
      <c r="AU133" s="154" t="s">
        <v>92</v>
      </c>
      <c r="AV133" s="12" t="s">
        <v>90</v>
      </c>
      <c r="AW133" s="12" t="s">
        <v>36</v>
      </c>
      <c r="AX133" s="12" t="s">
        <v>82</v>
      </c>
      <c r="AY133" s="154" t="s">
        <v>171</v>
      </c>
    </row>
    <row r="134" spans="2:65" s="13" customFormat="1">
      <c r="B134" s="159"/>
      <c r="D134" s="153" t="s">
        <v>181</v>
      </c>
      <c r="E134" s="160" t="s">
        <v>1</v>
      </c>
      <c r="F134" s="161" t="s">
        <v>183</v>
      </c>
      <c r="H134" s="162">
        <v>26.064</v>
      </c>
      <c r="I134" s="163"/>
      <c r="L134" s="159"/>
      <c r="M134" s="164"/>
      <c r="T134" s="165"/>
      <c r="AT134" s="160" t="s">
        <v>181</v>
      </c>
      <c r="AU134" s="160" t="s">
        <v>92</v>
      </c>
      <c r="AV134" s="13" t="s">
        <v>92</v>
      </c>
      <c r="AW134" s="13" t="s">
        <v>36</v>
      </c>
      <c r="AX134" s="13" t="s">
        <v>82</v>
      </c>
      <c r="AY134" s="160" t="s">
        <v>171</v>
      </c>
    </row>
    <row r="135" spans="2:65" s="13" customFormat="1">
      <c r="B135" s="159"/>
      <c r="D135" s="153" t="s">
        <v>181</v>
      </c>
      <c r="E135" s="160" t="s">
        <v>1</v>
      </c>
      <c r="F135" s="161" t="s">
        <v>184</v>
      </c>
      <c r="H135" s="162">
        <v>-5.7380000000000004</v>
      </c>
      <c r="I135" s="163"/>
      <c r="L135" s="159"/>
      <c r="M135" s="164"/>
      <c r="T135" s="165"/>
      <c r="AT135" s="160" t="s">
        <v>181</v>
      </c>
      <c r="AU135" s="160" t="s">
        <v>92</v>
      </c>
      <c r="AV135" s="13" t="s">
        <v>92</v>
      </c>
      <c r="AW135" s="13" t="s">
        <v>36</v>
      </c>
      <c r="AX135" s="13" t="s">
        <v>82</v>
      </c>
      <c r="AY135" s="160" t="s">
        <v>171</v>
      </c>
    </row>
    <row r="136" spans="2:65" s="14" customFormat="1">
      <c r="B136" s="166"/>
      <c r="D136" s="153" t="s">
        <v>181</v>
      </c>
      <c r="E136" s="167" t="s">
        <v>1</v>
      </c>
      <c r="F136" s="168" t="s">
        <v>185</v>
      </c>
      <c r="H136" s="169">
        <v>20.326000000000001</v>
      </c>
      <c r="I136" s="170"/>
      <c r="L136" s="166"/>
      <c r="M136" s="171"/>
      <c r="T136" s="172"/>
      <c r="AT136" s="167" t="s">
        <v>181</v>
      </c>
      <c r="AU136" s="167" t="s">
        <v>92</v>
      </c>
      <c r="AV136" s="14" t="s">
        <v>186</v>
      </c>
      <c r="AW136" s="14" t="s">
        <v>36</v>
      </c>
      <c r="AX136" s="14" t="s">
        <v>82</v>
      </c>
      <c r="AY136" s="167" t="s">
        <v>171</v>
      </c>
    </row>
    <row r="137" spans="2:65" s="12" customFormat="1">
      <c r="B137" s="152"/>
      <c r="D137" s="153" t="s">
        <v>181</v>
      </c>
      <c r="E137" s="154" t="s">
        <v>1</v>
      </c>
      <c r="F137" s="155" t="s">
        <v>187</v>
      </c>
      <c r="H137" s="154" t="s">
        <v>1</v>
      </c>
      <c r="I137" s="156"/>
      <c r="L137" s="152"/>
      <c r="M137" s="157"/>
      <c r="T137" s="158"/>
      <c r="AT137" s="154" t="s">
        <v>181</v>
      </c>
      <c r="AU137" s="154" t="s">
        <v>92</v>
      </c>
      <c r="AV137" s="12" t="s">
        <v>90</v>
      </c>
      <c r="AW137" s="12" t="s">
        <v>36</v>
      </c>
      <c r="AX137" s="12" t="s">
        <v>82</v>
      </c>
      <c r="AY137" s="154" t="s">
        <v>171</v>
      </c>
    </row>
    <row r="138" spans="2:65" s="13" customFormat="1" ht="33.75">
      <c r="B138" s="159"/>
      <c r="D138" s="153" t="s">
        <v>181</v>
      </c>
      <c r="E138" s="160" t="s">
        <v>1</v>
      </c>
      <c r="F138" s="161" t="s">
        <v>188</v>
      </c>
      <c r="H138" s="162">
        <v>194.994</v>
      </c>
      <c r="I138" s="163"/>
      <c r="L138" s="159"/>
      <c r="M138" s="164"/>
      <c r="T138" s="165"/>
      <c r="AT138" s="160" t="s">
        <v>181</v>
      </c>
      <c r="AU138" s="160" t="s">
        <v>92</v>
      </c>
      <c r="AV138" s="13" t="s">
        <v>92</v>
      </c>
      <c r="AW138" s="13" t="s">
        <v>36</v>
      </c>
      <c r="AX138" s="13" t="s">
        <v>82</v>
      </c>
      <c r="AY138" s="160" t="s">
        <v>171</v>
      </c>
    </row>
    <row r="139" spans="2:65" s="13" customFormat="1">
      <c r="B139" s="159"/>
      <c r="D139" s="153" t="s">
        <v>181</v>
      </c>
      <c r="E139" s="160" t="s">
        <v>1</v>
      </c>
      <c r="F139" s="161" t="s">
        <v>189</v>
      </c>
      <c r="H139" s="162">
        <v>-21.73</v>
      </c>
      <c r="I139" s="163"/>
      <c r="L139" s="159"/>
      <c r="M139" s="164"/>
      <c r="T139" s="165"/>
      <c r="AT139" s="160" t="s">
        <v>181</v>
      </c>
      <c r="AU139" s="160" t="s">
        <v>92</v>
      </c>
      <c r="AV139" s="13" t="s">
        <v>92</v>
      </c>
      <c r="AW139" s="13" t="s">
        <v>36</v>
      </c>
      <c r="AX139" s="13" t="s">
        <v>82</v>
      </c>
      <c r="AY139" s="160" t="s">
        <v>171</v>
      </c>
    </row>
    <row r="140" spans="2:65" s="14" customFormat="1">
      <c r="B140" s="166"/>
      <c r="D140" s="153" t="s">
        <v>181</v>
      </c>
      <c r="E140" s="167" t="s">
        <v>1</v>
      </c>
      <c r="F140" s="168" t="s">
        <v>185</v>
      </c>
      <c r="H140" s="169">
        <v>173.26400000000001</v>
      </c>
      <c r="I140" s="170"/>
      <c r="L140" s="166"/>
      <c r="M140" s="171"/>
      <c r="T140" s="172"/>
      <c r="AT140" s="167" t="s">
        <v>181</v>
      </c>
      <c r="AU140" s="167" t="s">
        <v>92</v>
      </c>
      <c r="AV140" s="14" t="s">
        <v>186</v>
      </c>
      <c r="AW140" s="14" t="s">
        <v>36</v>
      </c>
      <c r="AX140" s="14" t="s">
        <v>82</v>
      </c>
      <c r="AY140" s="167" t="s">
        <v>171</v>
      </c>
    </row>
    <row r="141" spans="2:65" s="15" customFormat="1">
      <c r="B141" s="173"/>
      <c r="D141" s="153" t="s">
        <v>181</v>
      </c>
      <c r="E141" s="174" t="s">
        <v>1</v>
      </c>
      <c r="F141" s="175" t="s">
        <v>190</v>
      </c>
      <c r="H141" s="176">
        <v>193.59</v>
      </c>
      <c r="I141" s="177"/>
      <c r="L141" s="173"/>
      <c r="M141" s="178"/>
      <c r="T141" s="179"/>
      <c r="AT141" s="174" t="s">
        <v>181</v>
      </c>
      <c r="AU141" s="174" t="s">
        <v>92</v>
      </c>
      <c r="AV141" s="15" t="s">
        <v>180</v>
      </c>
      <c r="AW141" s="15" t="s">
        <v>36</v>
      </c>
      <c r="AX141" s="15" t="s">
        <v>90</v>
      </c>
      <c r="AY141" s="174" t="s">
        <v>171</v>
      </c>
    </row>
    <row r="142" spans="2:65" s="1" customFormat="1" ht="37.9" customHeight="1">
      <c r="B142" s="137"/>
      <c r="C142" s="138" t="s">
        <v>92</v>
      </c>
      <c r="D142" s="138" t="s">
        <v>176</v>
      </c>
      <c r="E142" s="139" t="s">
        <v>191</v>
      </c>
      <c r="F142" s="140" t="s">
        <v>192</v>
      </c>
      <c r="G142" s="141" t="s">
        <v>179</v>
      </c>
      <c r="H142" s="142">
        <v>21.73</v>
      </c>
      <c r="I142" s="143"/>
      <c r="J142" s="144">
        <f>ROUND(I142*H142,2)</f>
        <v>0</v>
      </c>
      <c r="K142" s="145"/>
      <c r="L142" s="32"/>
      <c r="M142" s="146" t="s">
        <v>1</v>
      </c>
      <c r="N142" s="147" t="s">
        <v>47</v>
      </c>
      <c r="P142" s="148">
        <f>O142*H142</f>
        <v>0</v>
      </c>
      <c r="Q142" s="148">
        <v>0</v>
      </c>
      <c r="R142" s="148">
        <f>Q142*H142</f>
        <v>0</v>
      </c>
      <c r="S142" s="148">
        <v>0</v>
      </c>
      <c r="T142" s="149">
        <f>S142*H142</f>
        <v>0</v>
      </c>
      <c r="AR142" s="150" t="s">
        <v>180</v>
      </c>
      <c r="AT142" s="150" t="s">
        <v>176</v>
      </c>
      <c r="AU142" s="150" t="s">
        <v>92</v>
      </c>
      <c r="AY142" s="17" t="s">
        <v>171</v>
      </c>
      <c r="BE142" s="151">
        <f>IF(N142="základní",J142,0)</f>
        <v>0</v>
      </c>
      <c r="BF142" s="151">
        <f>IF(N142="snížená",J142,0)</f>
        <v>0</v>
      </c>
      <c r="BG142" s="151">
        <f>IF(N142="zákl. přenesená",J142,0)</f>
        <v>0</v>
      </c>
      <c r="BH142" s="151">
        <f>IF(N142="sníž. přenesená",J142,0)</f>
        <v>0</v>
      </c>
      <c r="BI142" s="151">
        <f>IF(N142="nulová",J142,0)</f>
        <v>0</v>
      </c>
      <c r="BJ142" s="17" t="s">
        <v>90</v>
      </c>
      <c r="BK142" s="151">
        <f>ROUND(I142*H142,2)</f>
        <v>0</v>
      </c>
      <c r="BL142" s="17" t="s">
        <v>180</v>
      </c>
      <c r="BM142" s="150" t="s">
        <v>180</v>
      </c>
    </row>
    <row r="143" spans="2:65" s="12" customFormat="1">
      <c r="B143" s="152"/>
      <c r="D143" s="153" t="s">
        <v>181</v>
      </c>
      <c r="E143" s="154" t="s">
        <v>1</v>
      </c>
      <c r="F143" s="155" t="s">
        <v>187</v>
      </c>
      <c r="H143" s="154" t="s">
        <v>1</v>
      </c>
      <c r="I143" s="156"/>
      <c r="L143" s="152"/>
      <c r="M143" s="157"/>
      <c r="T143" s="158"/>
      <c r="AT143" s="154" t="s">
        <v>181</v>
      </c>
      <c r="AU143" s="154" t="s">
        <v>92</v>
      </c>
      <c r="AV143" s="12" t="s">
        <v>90</v>
      </c>
      <c r="AW143" s="12" t="s">
        <v>36</v>
      </c>
      <c r="AX143" s="12" t="s">
        <v>82</v>
      </c>
      <c r="AY143" s="154" t="s">
        <v>171</v>
      </c>
    </row>
    <row r="144" spans="2:65" s="13" customFormat="1">
      <c r="B144" s="159"/>
      <c r="D144" s="153" t="s">
        <v>181</v>
      </c>
      <c r="E144" s="160" t="s">
        <v>1</v>
      </c>
      <c r="F144" s="161" t="s">
        <v>193</v>
      </c>
      <c r="H144" s="162">
        <v>4.3049999999999997</v>
      </c>
      <c r="I144" s="163"/>
      <c r="L144" s="159"/>
      <c r="M144" s="164"/>
      <c r="T144" s="165"/>
      <c r="AT144" s="160" t="s">
        <v>181</v>
      </c>
      <c r="AU144" s="160" t="s">
        <v>92</v>
      </c>
      <c r="AV144" s="13" t="s">
        <v>92</v>
      </c>
      <c r="AW144" s="13" t="s">
        <v>36</v>
      </c>
      <c r="AX144" s="13" t="s">
        <v>82</v>
      </c>
      <c r="AY144" s="160" t="s">
        <v>171</v>
      </c>
    </row>
    <row r="145" spans="2:65" s="13" customFormat="1">
      <c r="B145" s="159"/>
      <c r="D145" s="153" t="s">
        <v>181</v>
      </c>
      <c r="E145" s="160" t="s">
        <v>1</v>
      </c>
      <c r="F145" s="161" t="s">
        <v>194</v>
      </c>
      <c r="H145" s="162">
        <v>8.1999999999999993</v>
      </c>
      <c r="I145" s="163"/>
      <c r="L145" s="159"/>
      <c r="M145" s="164"/>
      <c r="T145" s="165"/>
      <c r="AT145" s="160" t="s">
        <v>181</v>
      </c>
      <c r="AU145" s="160" t="s">
        <v>92</v>
      </c>
      <c r="AV145" s="13" t="s">
        <v>92</v>
      </c>
      <c r="AW145" s="13" t="s">
        <v>36</v>
      </c>
      <c r="AX145" s="13" t="s">
        <v>82</v>
      </c>
      <c r="AY145" s="160" t="s">
        <v>171</v>
      </c>
    </row>
    <row r="146" spans="2:65" s="13" customFormat="1">
      <c r="B146" s="159"/>
      <c r="D146" s="153" t="s">
        <v>181</v>
      </c>
      <c r="E146" s="160" t="s">
        <v>1</v>
      </c>
      <c r="F146" s="161" t="s">
        <v>195</v>
      </c>
      <c r="H146" s="162">
        <v>9.2249999999999996</v>
      </c>
      <c r="I146" s="163"/>
      <c r="L146" s="159"/>
      <c r="M146" s="164"/>
      <c r="T146" s="165"/>
      <c r="AT146" s="160" t="s">
        <v>181</v>
      </c>
      <c r="AU146" s="160" t="s">
        <v>92</v>
      </c>
      <c r="AV146" s="13" t="s">
        <v>92</v>
      </c>
      <c r="AW146" s="13" t="s">
        <v>36</v>
      </c>
      <c r="AX146" s="13" t="s">
        <v>82</v>
      </c>
      <c r="AY146" s="160" t="s">
        <v>171</v>
      </c>
    </row>
    <row r="147" spans="2:65" s="15" customFormat="1">
      <c r="B147" s="173"/>
      <c r="D147" s="153" t="s">
        <v>181</v>
      </c>
      <c r="E147" s="174" t="s">
        <v>1</v>
      </c>
      <c r="F147" s="175" t="s">
        <v>190</v>
      </c>
      <c r="H147" s="176">
        <v>21.729999999999997</v>
      </c>
      <c r="I147" s="177"/>
      <c r="L147" s="173"/>
      <c r="M147" s="178"/>
      <c r="T147" s="179"/>
      <c r="AT147" s="174" t="s">
        <v>181</v>
      </c>
      <c r="AU147" s="174" t="s">
        <v>92</v>
      </c>
      <c r="AV147" s="15" t="s">
        <v>180</v>
      </c>
      <c r="AW147" s="15" t="s">
        <v>36</v>
      </c>
      <c r="AX147" s="15" t="s">
        <v>90</v>
      </c>
      <c r="AY147" s="174" t="s">
        <v>171</v>
      </c>
    </row>
    <row r="148" spans="2:65" s="1" customFormat="1" ht="37.9" customHeight="1">
      <c r="B148" s="137"/>
      <c r="C148" s="138" t="s">
        <v>186</v>
      </c>
      <c r="D148" s="138" t="s">
        <v>176</v>
      </c>
      <c r="E148" s="139" t="s">
        <v>196</v>
      </c>
      <c r="F148" s="140" t="s">
        <v>197</v>
      </c>
      <c r="G148" s="141" t="s">
        <v>179</v>
      </c>
      <c r="H148" s="142">
        <v>5.7380000000000004</v>
      </c>
      <c r="I148" s="143"/>
      <c r="J148" s="144">
        <f>ROUND(I148*H148,2)</f>
        <v>0</v>
      </c>
      <c r="K148" s="145"/>
      <c r="L148" s="32"/>
      <c r="M148" s="146" t="s">
        <v>1</v>
      </c>
      <c r="N148" s="147" t="s">
        <v>47</v>
      </c>
      <c r="P148" s="148">
        <f>O148*H148</f>
        <v>0</v>
      </c>
      <c r="Q148" s="148">
        <v>0</v>
      </c>
      <c r="R148" s="148">
        <f>Q148*H148</f>
        <v>0</v>
      </c>
      <c r="S148" s="148">
        <v>0</v>
      </c>
      <c r="T148" s="149">
        <f>S148*H148</f>
        <v>0</v>
      </c>
      <c r="AR148" s="150" t="s">
        <v>180</v>
      </c>
      <c r="AT148" s="150" t="s">
        <v>176</v>
      </c>
      <c r="AU148" s="150" t="s">
        <v>92</v>
      </c>
      <c r="AY148" s="17" t="s">
        <v>171</v>
      </c>
      <c r="BE148" s="151">
        <f>IF(N148="základní",J148,0)</f>
        <v>0</v>
      </c>
      <c r="BF148" s="151">
        <f>IF(N148="snížená",J148,0)</f>
        <v>0</v>
      </c>
      <c r="BG148" s="151">
        <f>IF(N148="zákl. přenesená",J148,0)</f>
        <v>0</v>
      </c>
      <c r="BH148" s="151">
        <f>IF(N148="sníž. přenesená",J148,0)</f>
        <v>0</v>
      </c>
      <c r="BI148" s="151">
        <f>IF(N148="nulová",J148,0)</f>
        <v>0</v>
      </c>
      <c r="BJ148" s="17" t="s">
        <v>90</v>
      </c>
      <c r="BK148" s="151">
        <f>ROUND(I148*H148,2)</f>
        <v>0</v>
      </c>
      <c r="BL148" s="17" t="s">
        <v>180</v>
      </c>
      <c r="BM148" s="150" t="s">
        <v>198</v>
      </c>
    </row>
    <row r="149" spans="2:65" s="12" customFormat="1">
      <c r="B149" s="152"/>
      <c r="D149" s="153" t="s">
        <v>181</v>
      </c>
      <c r="E149" s="154" t="s">
        <v>1</v>
      </c>
      <c r="F149" s="155" t="s">
        <v>182</v>
      </c>
      <c r="H149" s="154" t="s">
        <v>1</v>
      </c>
      <c r="I149" s="156"/>
      <c r="L149" s="152"/>
      <c r="M149" s="157"/>
      <c r="T149" s="158"/>
      <c r="AT149" s="154" t="s">
        <v>181</v>
      </c>
      <c r="AU149" s="154" t="s">
        <v>92</v>
      </c>
      <c r="AV149" s="12" t="s">
        <v>90</v>
      </c>
      <c r="AW149" s="12" t="s">
        <v>36</v>
      </c>
      <c r="AX149" s="12" t="s">
        <v>82</v>
      </c>
      <c r="AY149" s="154" t="s">
        <v>171</v>
      </c>
    </row>
    <row r="150" spans="2:65" s="13" customFormat="1">
      <c r="B150" s="159"/>
      <c r="D150" s="153" t="s">
        <v>181</v>
      </c>
      <c r="E150" s="160" t="s">
        <v>1</v>
      </c>
      <c r="F150" s="161" t="s">
        <v>199</v>
      </c>
      <c r="H150" s="162">
        <v>3.488</v>
      </c>
      <c r="I150" s="163"/>
      <c r="L150" s="159"/>
      <c r="M150" s="164"/>
      <c r="T150" s="165"/>
      <c r="AT150" s="160" t="s">
        <v>181</v>
      </c>
      <c r="AU150" s="160" t="s">
        <v>92</v>
      </c>
      <c r="AV150" s="13" t="s">
        <v>92</v>
      </c>
      <c r="AW150" s="13" t="s">
        <v>36</v>
      </c>
      <c r="AX150" s="13" t="s">
        <v>82</v>
      </c>
      <c r="AY150" s="160" t="s">
        <v>171</v>
      </c>
    </row>
    <row r="151" spans="2:65" s="13" customFormat="1">
      <c r="B151" s="159"/>
      <c r="D151" s="153" t="s">
        <v>181</v>
      </c>
      <c r="E151" s="160" t="s">
        <v>1</v>
      </c>
      <c r="F151" s="161" t="s">
        <v>200</v>
      </c>
      <c r="H151" s="162">
        <v>2.25</v>
      </c>
      <c r="I151" s="163"/>
      <c r="L151" s="159"/>
      <c r="M151" s="164"/>
      <c r="T151" s="165"/>
      <c r="AT151" s="160" t="s">
        <v>181</v>
      </c>
      <c r="AU151" s="160" t="s">
        <v>92</v>
      </c>
      <c r="AV151" s="13" t="s">
        <v>92</v>
      </c>
      <c r="AW151" s="13" t="s">
        <v>36</v>
      </c>
      <c r="AX151" s="13" t="s">
        <v>82</v>
      </c>
      <c r="AY151" s="160" t="s">
        <v>171</v>
      </c>
    </row>
    <row r="152" spans="2:65" s="15" customFormat="1">
      <c r="B152" s="173"/>
      <c r="D152" s="153" t="s">
        <v>181</v>
      </c>
      <c r="E152" s="174" t="s">
        <v>1</v>
      </c>
      <c r="F152" s="175" t="s">
        <v>190</v>
      </c>
      <c r="H152" s="176">
        <v>5.7379999999999995</v>
      </c>
      <c r="I152" s="177"/>
      <c r="L152" s="173"/>
      <c r="M152" s="178"/>
      <c r="T152" s="179"/>
      <c r="AT152" s="174" t="s">
        <v>181</v>
      </c>
      <c r="AU152" s="174" t="s">
        <v>92</v>
      </c>
      <c r="AV152" s="15" t="s">
        <v>180</v>
      </c>
      <c r="AW152" s="15" t="s">
        <v>36</v>
      </c>
      <c r="AX152" s="15" t="s">
        <v>90</v>
      </c>
      <c r="AY152" s="174" t="s">
        <v>171</v>
      </c>
    </row>
    <row r="153" spans="2:65" s="11" customFormat="1" ht="22.9" customHeight="1">
      <c r="B153" s="125"/>
      <c r="D153" s="126" t="s">
        <v>81</v>
      </c>
      <c r="E153" s="135" t="s">
        <v>201</v>
      </c>
      <c r="F153" s="135" t="s">
        <v>202</v>
      </c>
      <c r="I153" s="128"/>
      <c r="J153" s="136">
        <f>BK153</f>
        <v>0</v>
      </c>
      <c r="L153" s="125"/>
      <c r="M153" s="130"/>
      <c r="P153" s="131">
        <f>SUM(P154:P187)</f>
        <v>0</v>
      </c>
      <c r="R153" s="131">
        <f>SUM(R154:R187)</f>
        <v>0</v>
      </c>
      <c r="T153" s="132">
        <f>SUM(T154:T187)</f>
        <v>0</v>
      </c>
      <c r="AR153" s="126" t="s">
        <v>90</v>
      </c>
      <c r="AT153" s="133" t="s">
        <v>81</v>
      </c>
      <c r="AU153" s="133" t="s">
        <v>90</v>
      </c>
      <c r="AY153" s="126" t="s">
        <v>171</v>
      </c>
      <c r="BK153" s="134">
        <f>SUM(BK154:BK187)</f>
        <v>0</v>
      </c>
    </row>
    <row r="154" spans="2:65" s="1" customFormat="1" ht="49.15" customHeight="1">
      <c r="B154" s="137"/>
      <c r="C154" s="138" t="s">
        <v>180</v>
      </c>
      <c r="D154" s="138" t="s">
        <v>176</v>
      </c>
      <c r="E154" s="139" t="s">
        <v>203</v>
      </c>
      <c r="F154" s="140" t="s">
        <v>204</v>
      </c>
      <c r="G154" s="141" t="s">
        <v>205</v>
      </c>
      <c r="H154" s="142">
        <v>0.28000000000000003</v>
      </c>
      <c r="I154" s="143"/>
      <c r="J154" s="144">
        <f>ROUND(I154*H154,2)</f>
        <v>0</v>
      </c>
      <c r="K154" s="145"/>
      <c r="L154" s="32"/>
      <c r="M154" s="146" t="s">
        <v>1</v>
      </c>
      <c r="N154" s="147" t="s">
        <v>47</v>
      </c>
      <c r="P154" s="148">
        <f>O154*H154</f>
        <v>0</v>
      </c>
      <c r="Q154" s="148">
        <v>0</v>
      </c>
      <c r="R154" s="148">
        <f>Q154*H154</f>
        <v>0</v>
      </c>
      <c r="S154" s="148">
        <v>0</v>
      </c>
      <c r="T154" s="149">
        <f>S154*H154</f>
        <v>0</v>
      </c>
      <c r="AR154" s="150" t="s">
        <v>180</v>
      </c>
      <c r="AT154" s="150" t="s">
        <v>176</v>
      </c>
      <c r="AU154" s="150" t="s">
        <v>92</v>
      </c>
      <c r="AY154" s="17" t="s">
        <v>171</v>
      </c>
      <c r="BE154" s="151">
        <f>IF(N154="základní",J154,0)</f>
        <v>0</v>
      </c>
      <c r="BF154" s="151">
        <f>IF(N154="snížená",J154,0)</f>
        <v>0</v>
      </c>
      <c r="BG154" s="151">
        <f>IF(N154="zákl. přenesená",J154,0)</f>
        <v>0</v>
      </c>
      <c r="BH154" s="151">
        <f>IF(N154="sníž. přenesená",J154,0)</f>
        <v>0</v>
      </c>
      <c r="BI154" s="151">
        <f>IF(N154="nulová",J154,0)</f>
        <v>0</v>
      </c>
      <c r="BJ154" s="17" t="s">
        <v>90</v>
      </c>
      <c r="BK154" s="151">
        <f>ROUND(I154*H154,2)</f>
        <v>0</v>
      </c>
      <c r="BL154" s="17" t="s">
        <v>180</v>
      </c>
      <c r="BM154" s="150" t="s">
        <v>206</v>
      </c>
    </row>
    <row r="155" spans="2:65" s="12" customFormat="1">
      <c r="B155" s="152"/>
      <c r="D155" s="153" t="s">
        <v>181</v>
      </c>
      <c r="E155" s="154" t="s">
        <v>1</v>
      </c>
      <c r="F155" s="155" t="s">
        <v>207</v>
      </c>
      <c r="H155" s="154" t="s">
        <v>1</v>
      </c>
      <c r="I155" s="156"/>
      <c r="L155" s="152"/>
      <c r="M155" s="157"/>
      <c r="T155" s="158"/>
      <c r="AT155" s="154" t="s">
        <v>181</v>
      </c>
      <c r="AU155" s="154" t="s">
        <v>92</v>
      </c>
      <c r="AV155" s="12" t="s">
        <v>90</v>
      </c>
      <c r="AW155" s="12" t="s">
        <v>36</v>
      </c>
      <c r="AX155" s="12" t="s">
        <v>82</v>
      </c>
      <c r="AY155" s="154" t="s">
        <v>171</v>
      </c>
    </row>
    <row r="156" spans="2:65" s="13" customFormat="1">
      <c r="B156" s="159"/>
      <c r="D156" s="153" t="s">
        <v>181</v>
      </c>
      <c r="E156" s="160" t="s">
        <v>1</v>
      </c>
      <c r="F156" s="161" t="s">
        <v>208</v>
      </c>
      <c r="H156" s="162">
        <v>0.28000000000000003</v>
      </c>
      <c r="I156" s="163"/>
      <c r="L156" s="159"/>
      <c r="M156" s="164"/>
      <c r="T156" s="165"/>
      <c r="AT156" s="160" t="s">
        <v>181</v>
      </c>
      <c r="AU156" s="160" t="s">
        <v>92</v>
      </c>
      <c r="AV156" s="13" t="s">
        <v>92</v>
      </c>
      <c r="AW156" s="13" t="s">
        <v>36</v>
      </c>
      <c r="AX156" s="13" t="s">
        <v>82</v>
      </c>
      <c r="AY156" s="160" t="s">
        <v>171</v>
      </c>
    </row>
    <row r="157" spans="2:65" s="15" customFormat="1">
      <c r="B157" s="173"/>
      <c r="D157" s="153" t="s">
        <v>181</v>
      </c>
      <c r="E157" s="174" t="s">
        <v>1</v>
      </c>
      <c r="F157" s="175" t="s">
        <v>190</v>
      </c>
      <c r="H157" s="176">
        <v>0.28000000000000003</v>
      </c>
      <c r="I157" s="177"/>
      <c r="L157" s="173"/>
      <c r="M157" s="178"/>
      <c r="T157" s="179"/>
      <c r="AT157" s="174" t="s">
        <v>181</v>
      </c>
      <c r="AU157" s="174" t="s">
        <v>92</v>
      </c>
      <c r="AV157" s="15" t="s">
        <v>180</v>
      </c>
      <c r="AW157" s="15" t="s">
        <v>36</v>
      </c>
      <c r="AX157" s="15" t="s">
        <v>90</v>
      </c>
      <c r="AY157" s="174" t="s">
        <v>171</v>
      </c>
    </row>
    <row r="158" spans="2:65" s="1" customFormat="1" ht="44.25" customHeight="1">
      <c r="B158" s="137"/>
      <c r="C158" s="138" t="s">
        <v>209</v>
      </c>
      <c r="D158" s="138" t="s">
        <v>176</v>
      </c>
      <c r="E158" s="139" t="s">
        <v>210</v>
      </c>
      <c r="F158" s="140" t="s">
        <v>211</v>
      </c>
      <c r="G158" s="141" t="s">
        <v>205</v>
      </c>
      <c r="H158" s="142">
        <v>2.4</v>
      </c>
      <c r="I158" s="143"/>
      <c r="J158" s="144">
        <f>ROUND(I158*H158,2)</f>
        <v>0</v>
      </c>
      <c r="K158" s="145"/>
      <c r="L158" s="32"/>
      <c r="M158" s="146" t="s">
        <v>1</v>
      </c>
      <c r="N158" s="147" t="s">
        <v>47</v>
      </c>
      <c r="P158" s="148">
        <f>O158*H158</f>
        <v>0</v>
      </c>
      <c r="Q158" s="148">
        <v>0</v>
      </c>
      <c r="R158" s="148">
        <f>Q158*H158</f>
        <v>0</v>
      </c>
      <c r="S158" s="148">
        <v>0</v>
      </c>
      <c r="T158" s="149">
        <f>S158*H158</f>
        <v>0</v>
      </c>
      <c r="AR158" s="150" t="s">
        <v>180</v>
      </c>
      <c r="AT158" s="150" t="s">
        <v>176</v>
      </c>
      <c r="AU158" s="150" t="s">
        <v>92</v>
      </c>
      <c r="AY158" s="17" t="s">
        <v>171</v>
      </c>
      <c r="BE158" s="151">
        <f>IF(N158="základní",J158,0)</f>
        <v>0</v>
      </c>
      <c r="BF158" s="151">
        <f>IF(N158="snížená",J158,0)</f>
        <v>0</v>
      </c>
      <c r="BG158" s="151">
        <f>IF(N158="zákl. přenesená",J158,0)</f>
        <v>0</v>
      </c>
      <c r="BH158" s="151">
        <f>IF(N158="sníž. přenesená",J158,0)</f>
        <v>0</v>
      </c>
      <c r="BI158" s="151">
        <f>IF(N158="nulová",J158,0)</f>
        <v>0</v>
      </c>
      <c r="BJ158" s="17" t="s">
        <v>90</v>
      </c>
      <c r="BK158" s="151">
        <f>ROUND(I158*H158,2)</f>
        <v>0</v>
      </c>
      <c r="BL158" s="17" t="s">
        <v>180</v>
      </c>
      <c r="BM158" s="150" t="s">
        <v>130</v>
      </c>
    </row>
    <row r="159" spans="2:65" s="12" customFormat="1">
      <c r="B159" s="152"/>
      <c r="D159" s="153" t="s">
        <v>181</v>
      </c>
      <c r="E159" s="154" t="s">
        <v>1</v>
      </c>
      <c r="F159" s="155" t="s">
        <v>212</v>
      </c>
      <c r="H159" s="154" t="s">
        <v>1</v>
      </c>
      <c r="I159" s="156"/>
      <c r="L159" s="152"/>
      <c r="M159" s="157"/>
      <c r="T159" s="158"/>
      <c r="AT159" s="154" t="s">
        <v>181</v>
      </c>
      <c r="AU159" s="154" t="s">
        <v>92</v>
      </c>
      <c r="AV159" s="12" t="s">
        <v>90</v>
      </c>
      <c r="AW159" s="12" t="s">
        <v>36</v>
      </c>
      <c r="AX159" s="12" t="s">
        <v>82</v>
      </c>
      <c r="AY159" s="154" t="s">
        <v>171</v>
      </c>
    </row>
    <row r="160" spans="2:65" s="13" customFormat="1">
      <c r="B160" s="159"/>
      <c r="D160" s="153" t="s">
        <v>181</v>
      </c>
      <c r="E160" s="160" t="s">
        <v>1</v>
      </c>
      <c r="F160" s="161" t="s">
        <v>213</v>
      </c>
      <c r="H160" s="162">
        <v>1.2</v>
      </c>
      <c r="I160" s="163"/>
      <c r="L160" s="159"/>
      <c r="M160" s="164"/>
      <c r="T160" s="165"/>
      <c r="AT160" s="160" t="s">
        <v>181</v>
      </c>
      <c r="AU160" s="160" t="s">
        <v>92</v>
      </c>
      <c r="AV160" s="13" t="s">
        <v>92</v>
      </c>
      <c r="AW160" s="13" t="s">
        <v>36</v>
      </c>
      <c r="AX160" s="13" t="s">
        <v>82</v>
      </c>
      <c r="AY160" s="160" t="s">
        <v>171</v>
      </c>
    </row>
    <row r="161" spans="2:65" s="14" customFormat="1">
      <c r="B161" s="166"/>
      <c r="D161" s="153" t="s">
        <v>181</v>
      </c>
      <c r="E161" s="167" t="s">
        <v>1</v>
      </c>
      <c r="F161" s="168" t="s">
        <v>185</v>
      </c>
      <c r="H161" s="169">
        <v>1.2</v>
      </c>
      <c r="I161" s="170"/>
      <c r="L161" s="166"/>
      <c r="M161" s="171"/>
      <c r="T161" s="172"/>
      <c r="AT161" s="167" t="s">
        <v>181</v>
      </c>
      <c r="AU161" s="167" t="s">
        <v>92</v>
      </c>
      <c r="AV161" s="14" t="s">
        <v>186</v>
      </c>
      <c r="AW161" s="14" t="s">
        <v>36</v>
      </c>
      <c r="AX161" s="14" t="s">
        <v>82</v>
      </c>
      <c r="AY161" s="167" t="s">
        <v>171</v>
      </c>
    </row>
    <row r="162" spans="2:65" s="12" customFormat="1">
      <c r="B162" s="152"/>
      <c r="D162" s="153" t="s">
        <v>181</v>
      </c>
      <c r="E162" s="154" t="s">
        <v>1</v>
      </c>
      <c r="F162" s="155" t="s">
        <v>214</v>
      </c>
      <c r="H162" s="154" t="s">
        <v>1</v>
      </c>
      <c r="I162" s="156"/>
      <c r="L162" s="152"/>
      <c r="M162" s="157"/>
      <c r="T162" s="158"/>
      <c r="AT162" s="154" t="s">
        <v>181</v>
      </c>
      <c r="AU162" s="154" t="s">
        <v>92</v>
      </c>
      <c r="AV162" s="12" t="s">
        <v>90</v>
      </c>
      <c r="AW162" s="12" t="s">
        <v>36</v>
      </c>
      <c r="AX162" s="12" t="s">
        <v>82</v>
      </c>
      <c r="AY162" s="154" t="s">
        <v>171</v>
      </c>
    </row>
    <row r="163" spans="2:65" s="13" customFormat="1">
      <c r="B163" s="159"/>
      <c r="D163" s="153" t="s">
        <v>181</v>
      </c>
      <c r="E163" s="160" t="s">
        <v>1</v>
      </c>
      <c r="F163" s="161" t="s">
        <v>213</v>
      </c>
      <c r="H163" s="162">
        <v>1.2</v>
      </c>
      <c r="I163" s="163"/>
      <c r="L163" s="159"/>
      <c r="M163" s="164"/>
      <c r="T163" s="165"/>
      <c r="AT163" s="160" t="s">
        <v>181</v>
      </c>
      <c r="AU163" s="160" t="s">
        <v>92</v>
      </c>
      <c r="AV163" s="13" t="s">
        <v>92</v>
      </c>
      <c r="AW163" s="13" t="s">
        <v>36</v>
      </c>
      <c r="AX163" s="13" t="s">
        <v>82</v>
      </c>
      <c r="AY163" s="160" t="s">
        <v>171</v>
      </c>
    </row>
    <row r="164" spans="2:65" s="14" customFormat="1">
      <c r="B164" s="166"/>
      <c r="D164" s="153" t="s">
        <v>181</v>
      </c>
      <c r="E164" s="167" t="s">
        <v>1</v>
      </c>
      <c r="F164" s="168" t="s">
        <v>185</v>
      </c>
      <c r="H164" s="169">
        <v>1.2</v>
      </c>
      <c r="I164" s="170"/>
      <c r="L164" s="166"/>
      <c r="M164" s="171"/>
      <c r="T164" s="172"/>
      <c r="AT164" s="167" t="s">
        <v>181</v>
      </c>
      <c r="AU164" s="167" t="s">
        <v>92</v>
      </c>
      <c r="AV164" s="14" t="s">
        <v>186</v>
      </c>
      <c r="AW164" s="14" t="s">
        <v>36</v>
      </c>
      <c r="AX164" s="14" t="s">
        <v>82</v>
      </c>
      <c r="AY164" s="167" t="s">
        <v>171</v>
      </c>
    </row>
    <row r="165" spans="2:65" s="15" customFormat="1">
      <c r="B165" s="173"/>
      <c r="D165" s="153" t="s">
        <v>181</v>
      </c>
      <c r="E165" s="174" t="s">
        <v>1</v>
      </c>
      <c r="F165" s="175" t="s">
        <v>190</v>
      </c>
      <c r="H165" s="176">
        <v>2.4</v>
      </c>
      <c r="I165" s="177"/>
      <c r="L165" s="173"/>
      <c r="M165" s="178"/>
      <c r="T165" s="179"/>
      <c r="AT165" s="174" t="s">
        <v>181</v>
      </c>
      <c r="AU165" s="174" t="s">
        <v>92</v>
      </c>
      <c r="AV165" s="15" t="s">
        <v>180</v>
      </c>
      <c r="AW165" s="15" t="s">
        <v>36</v>
      </c>
      <c r="AX165" s="15" t="s">
        <v>90</v>
      </c>
      <c r="AY165" s="174" t="s">
        <v>171</v>
      </c>
    </row>
    <row r="166" spans="2:65" s="1" customFormat="1" ht="44.25" customHeight="1">
      <c r="B166" s="137"/>
      <c r="C166" s="138" t="s">
        <v>198</v>
      </c>
      <c r="D166" s="138" t="s">
        <v>176</v>
      </c>
      <c r="E166" s="139" t="s">
        <v>215</v>
      </c>
      <c r="F166" s="140" t="s">
        <v>216</v>
      </c>
      <c r="G166" s="141" t="s">
        <v>179</v>
      </c>
      <c r="H166" s="142">
        <v>394.80900000000003</v>
      </c>
      <c r="I166" s="143"/>
      <c r="J166" s="144">
        <f>ROUND(I166*H166,2)</f>
        <v>0</v>
      </c>
      <c r="K166" s="145"/>
      <c r="L166" s="32"/>
      <c r="M166" s="146" t="s">
        <v>1</v>
      </c>
      <c r="N166" s="147" t="s">
        <v>47</v>
      </c>
      <c r="P166" s="148">
        <f>O166*H166</f>
        <v>0</v>
      </c>
      <c r="Q166" s="148">
        <v>0</v>
      </c>
      <c r="R166" s="148">
        <f>Q166*H166</f>
        <v>0</v>
      </c>
      <c r="S166" s="148">
        <v>0</v>
      </c>
      <c r="T166" s="149">
        <f>S166*H166</f>
        <v>0</v>
      </c>
      <c r="AR166" s="150" t="s">
        <v>180</v>
      </c>
      <c r="AT166" s="150" t="s">
        <v>176</v>
      </c>
      <c r="AU166" s="150" t="s">
        <v>92</v>
      </c>
      <c r="AY166" s="17" t="s">
        <v>171</v>
      </c>
      <c r="BE166" s="151">
        <f>IF(N166="základní",J166,0)</f>
        <v>0</v>
      </c>
      <c r="BF166" s="151">
        <f>IF(N166="snížená",J166,0)</f>
        <v>0</v>
      </c>
      <c r="BG166" s="151">
        <f>IF(N166="zákl. přenesená",J166,0)</f>
        <v>0</v>
      </c>
      <c r="BH166" s="151">
        <f>IF(N166="sníž. přenesená",J166,0)</f>
        <v>0</v>
      </c>
      <c r="BI166" s="151">
        <f>IF(N166="nulová",J166,0)</f>
        <v>0</v>
      </c>
      <c r="BJ166" s="17" t="s">
        <v>90</v>
      </c>
      <c r="BK166" s="151">
        <f>ROUND(I166*H166,2)</f>
        <v>0</v>
      </c>
      <c r="BL166" s="17" t="s">
        <v>180</v>
      </c>
      <c r="BM166" s="150" t="s">
        <v>8</v>
      </c>
    </row>
    <row r="167" spans="2:65" s="12" customFormat="1">
      <c r="B167" s="152"/>
      <c r="D167" s="153" t="s">
        <v>181</v>
      </c>
      <c r="E167" s="154" t="s">
        <v>1</v>
      </c>
      <c r="F167" s="155" t="s">
        <v>182</v>
      </c>
      <c r="H167" s="154" t="s">
        <v>1</v>
      </c>
      <c r="I167" s="156"/>
      <c r="L167" s="152"/>
      <c r="M167" s="157"/>
      <c r="T167" s="158"/>
      <c r="AT167" s="154" t="s">
        <v>181</v>
      </c>
      <c r="AU167" s="154" t="s">
        <v>92</v>
      </c>
      <c r="AV167" s="12" t="s">
        <v>90</v>
      </c>
      <c r="AW167" s="12" t="s">
        <v>36</v>
      </c>
      <c r="AX167" s="12" t="s">
        <v>82</v>
      </c>
      <c r="AY167" s="154" t="s">
        <v>171</v>
      </c>
    </row>
    <row r="168" spans="2:65" s="13" customFormat="1">
      <c r="B168" s="159"/>
      <c r="D168" s="153" t="s">
        <v>181</v>
      </c>
      <c r="E168" s="160" t="s">
        <v>1</v>
      </c>
      <c r="F168" s="161" t="s">
        <v>217</v>
      </c>
      <c r="H168" s="162">
        <v>63.493000000000002</v>
      </c>
      <c r="I168" s="163"/>
      <c r="L168" s="159"/>
      <c r="M168" s="164"/>
      <c r="T168" s="165"/>
      <c r="AT168" s="160" t="s">
        <v>181</v>
      </c>
      <c r="AU168" s="160" t="s">
        <v>92</v>
      </c>
      <c r="AV168" s="13" t="s">
        <v>92</v>
      </c>
      <c r="AW168" s="13" t="s">
        <v>36</v>
      </c>
      <c r="AX168" s="13" t="s">
        <v>82</v>
      </c>
      <c r="AY168" s="160" t="s">
        <v>171</v>
      </c>
    </row>
    <row r="169" spans="2:65" s="13" customFormat="1">
      <c r="B169" s="159"/>
      <c r="D169" s="153" t="s">
        <v>181</v>
      </c>
      <c r="E169" s="160" t="s">
        <v>1</v>
      </c>
      <c r="F169" s="161" t="s">
        <v>218</v>
      </c>
      <c r="H169" s="162">
        <v>50.304000000000002</v>
      </c>
      <c r="I169" s="163"/>
      <c r="L169" s="159"/>
      <c r="M169" s="164"/>
      <c r="T169" s="165"/>
      <c r="AT169" s="160" t="s">
        <v>181</v>
      </c>
      <c r="AU169" s="160" t="s">
        <v>92</v>
      </c>
      <c r="AV169" s="13" t="s">
        <v>92</v>
      </c>
      <c r="AW169" s="13" t="s">
        <v>36</v>
      </c>
      <c r="AX169" s="13" t="s">
        <v>82</v>
      </c>
      <c r="AY169" s="160" t="s">
        <v>171</v>
      </c>
    </row>
    <row r="170" spans="2:65" s="13" customFormat="1">
      <c r="B170" s="159"/>
      <c r="D170" s="153" t="s">
        <v>181</v>
      </c>
      <c r="E170" s="160" t="s">
        <v>1</v>
      </c>
      <c r="F170" s="161" t="s">
        <v>219</v>
      </c>
      <c r="H170" s="162">
        <v>18.707999999999998</v>
      </c>
      <c r="I170" s="163"/>
      <c r="L170" s="159"/>
      <c r="M170" s="164"/>
      <c r="T170" s="165"/>
      <c r="AT170" s="160" t="s">
        <v>181</v>
      </c>
      <c r="AU170" s="160" t="s">
        <v>92</v>
      </c>
      <c r="AV170" s="13" t="s">
        <v>92</v>
      </c>
      <c r="AW170" s="13" t="s">
        <v>36</v>
      </c>
      <c r="AX170" s="13" t="s">
        <v>82</v>
      </c>
      <c r="AY170" s="160" t="s">
        <v>171</v>
      </c>
    </row>
    <row r="171" spans="2:65" s="13" customFormat="1" ht="22.5">
      <c r="B171" s="159"/>
      <c r="D171" s="153" t="s">
        <v>181</v>
      </c>
      <c r="E171" s="160" t="s">
        <v>1</v>
      </c>
      <c r="F171" s="161" t="s">
        <v>220</v>
      </c>
      <c r="H171" s="162">
        <v>26.792999999999999</v>
      </c>
      <c r="I171" s="163"/>
      <c r="L171" s="159"/>
      <c r="M171" s="164"/>
      <c r="T171" s="165"/>
      <c r="AT171" s="160" t="s">
        <v>181</v>
      </c>
      <c r="AU171" s="160" t="s">
        <v>92</v>
      </c>
      <c r="AV171" s="13" t="s">
        <v>92</v>
      </c>
      <c r="AW171" s="13" t="s">
        <v>36</v>
      </c>
      <c r="AX171" s="13" t="s">
        <v>82</v>
      </c>
      <c r="AY171" s="160" t="s">
        <v>171</v>
      </c>
    </row>
    <row r="172" spans="2:65" s="13" customFormat="1">
      <c r="B172" s="159"/>
      <c r="D172" s="153" t="s">
        <v>181</v>
      </c>
      <c r="E172" s="160" t="s">
        <v>1</v>
      </c>
      <c r="F172" s="161" t="s">
        <v>221</v>
      </c>
      <c r="H172" s="162">
        <v>22.585000000000001</v>
      </c>
      <c r="I172" s="163"/>
      <c r="L172" s="159"/>
      <c r="M172" s="164"/>
      <c r="T172" s="165"/>
      <c r="AT172" s="160" t="s">
        <v>181</v>
      </c>
      <c r="AU172" s="160" t="s">
        <v>92</v>
      </c>
      <c r="AV172" s="13" t="s">
        <v>92</v>
      </c>
      <c r="AW172" s="13" t="s">
        <v>36</v>
      </c>
      <c r="AX172" s="13" t="s">
        <v>82</v>
      </c>
      <c r="AY172" s="160" t="s">
        <v>171</v>
      </c>
    </row>
    <row r="173" spans="2:65" s="14" customFormat="1">
      <c r="B173" s="166"/>
      <c r="D173" s="153" t="s">
        <v>181</v>
      </c>
      <c r="E173" s="167" t="s">
        <v>1</v>
      </c>
      <c r="F173" s="168" t="s">
        <v>185</v>
      </c>
      <c r="H173" s="169">
        <v>181.88300000000001</v>
      </c>
      <c r="I173" s="170"/>
      <c r="L173" s="166"/>
      <c r="M173" s="171"/>
      <c r="T173" s="172"/>
      <c r="AT173" s="167" t="s">
        <v>181</v>
      </c>
      <c r="AU173" s="167" t="s">
        <v>92</v>
      </c>
      <c r="AV173" s="14" t="s">
        <v>186</v>
      </c>
      <c r="AW173" s="14" t="s">
        <v>36</v>
      </c>
      <c r="AX173" s="14" t="s">
        <v>82</v>
      </c>
      <c r="AY173" s="167" t="s">
        <v>171</v>
      </c>
    </row>
    <row r="174" spans="2:65" s="12" customFormat="1">
      <c r="B174" s="152"/>
      <c r="D174" s="153" t="s">
        <v>181</v>
      </c>
      <c r="E174" s="154" t="s">
        <v>1</v>
      </c>
      <c r="F174" s="155" t="s">
        <v>187</v>
      </c>
      <c r="H174" s="154" t="s">
        <v>1</v>
      </c>
      <c r="I174" s="156"/>
      <c r="L174" s="152"/>
      <c r="M174" s="157"/>
      <c r="T174" s="158"/>
      <c r="AT174" s="154" t="s">
        <v>181</v>
      </c>
      <c r="AU174" s="154" t="s">
        <v>92</v>
      </c>
      <c r="AV174" s="12" t="s">
        <v>90</v>
      </c>
      <c r="AW174" s="12" t="s">
        <v>36</v>
      </c>
      <c r="AX174" s="12" t="s">
        <v>82</v>
      </c>
      <c r="AY174" s="154" t="s">
        <v>171</v>
      </c>
    </row>
    <row r="175" spans="2:65" s="13" customFormat="1" ht="22.5">
      <c r="B175" s="159"/>
      <c r="D175" s="153" t="s">
        <v>181</v>
      </c>
      <c r="E175" s="160" t="s">
        <v>1</v>
      </c>
      <c r="F175" s="161" t="s">
        <v>222</v>
      </c>
      <c r="H175" s="162">
        <v>110.374</v>
      </c>
      <c r="I175" s="163"/>
      <c r="L175" s="159"/>
      <c r="M175" s="164"/>
      <c r="T175" s="165"/>
      <c r="AT175" s="160" t="s">
        <v>181</v>
      </c>
      <c r="AU175" s="160" t="s">
        <v>92</v>
      </c>
      <c r="AV175" s="13" t="s">
        <v>92</v>
      </c>
      <c r="AW175" s="13" t="s">
        <v>36</v>
      </c>
      <c r="AX175" s="13" t="s">
        <v>82</v>
      </c>
      <c r="AY175" s="160" t="s">
        <v>171</v>
      </c>
    </row>
    <row r="176" spans="2:65" s="13" customFormat="1">
      <c r="B176" s="159"/>
      <c r="D176" s="153" t="s">
        <v>181</v>
      </c>
      <c r="E176" s="160" t="s">
        <v>1</v>
      </c>
      <c r="F176" s="161" t="s">
        <v>223</v>
      </c>
      <c r="H176" s="162">
        <v>102.55200000000001</v>
      </c>
      <c r="I176" s="163"/>
      <c r="L176" s="159"/>
      <c r="M176" s="164"/>
      <c r="T176" s="165"/>
      <c r="AT176" s="160" t="s">
        <v>181</v>
      </c>
      <c r="AU176" s="160" t="s">
        <v>92</v>
      </c>
      <c r="AV176" s="13" t="s">
        <v>92</v>
      </c>
      <c r="AW176" s="13" t="s">
        <v>36</v>
      </c>
      <c r="AX176" s="13" t="s">
        <v>82</v>
      </c>
      <c r="AY176" s="160" t="s">
        <v>171</v>
      </c>
    </row>
    <row r="177" spans="2:65" s="14" customFormat="1">
      <c r="B177" s="166"/>
      <c r="D177" s="153" t="s">
        <v>181</v>
      </c>
      <c r="E177" s="167" t="s">
        <v>1</v>
      </c>
      <c r="F177" s="168" t="s">
        <v>185</v>
      </c>
      <c r="H177" s="169">
        <v>212.92599999999999</v>
      </c>
      <c r="I177" s="170"/>
      <c r="L177" s="166"/>
      <c r="M177" s="171"/>
      <c r="T177" s="172"/>
      <c r="AT177" s="167" t="s">
        <v>181</v>
      </c>
      <c r="AU177" s="167" t="s">
        <v>92</v>
      </c>
      <c r="AV177" s="14" t="s">
        <v>186</v>
      </c>
      <c r="AW177" s="14" t="s">
        <v>36</v>
      </c>
      <c r="AX177" s="14" t="s">
        <v>82</v>
      </c>
      <c r="AY177" s="167" t="s">
        <v>171</v>
      </c>
    </row>
    <row r="178" spans="2:65" s="15" customFormat="1">
      <c r="B178" s="173"/>
      <c r="D178" s="153" t="s">
        <v>181</v>
      </c>
      <c r="E178" s="174" t="s">
        <v>1</v>
      </c>
      <c r="F178" s="175" t="s">
        <v>190</v>
      </c>
      <c r="H178" s="176">
        <v>394.80900000000003</v>
      </c>
      <c r="I178" s="177"/>
      <c r="L178" s="173"/>
      <c r="M178" s="178"/>
      <c r="T178" s="179"/>
      <c r="AT178" s="174" t="s">
        <v>181</v>
      </c>
      <c r="AU178" s="174" t="s">
        <v>92</v>
      </c>
      <c r="AV178" s="15" t="s">
        <v>180</v>
      </c>
      <c r="AW178" s="15" t="s">
        <v>36</v>
      </c>
      <c r="AX178" s="15" t="s">
        <v>90</v>
      </c>
      <c r="AY178" s="174" t="s">
        <v>171</v>
      </c>
    </row>
    <row r="179" spans="2:65" s="1" customFormat="1" ht="33" customHeight="1">
      <c r="B179" s="137"/>
      <c r="C179" s="138" t="s">
        <v>224</v>
      </c>
      <c r="D179" s="138" t="s">
        <v>176</v>
      </c>
      <c r="E179" s="139" t="s">
        <v>225</v>
      </c>
      <c r="F179" s="140" t="s">
        <v>226</v>
      </c>
      <c r="G179" s="141" t="s">
        <v>227</v>
      </c>
      <c r="H179" s="142">
        <v>2</v>
      </c>
      <c r="I179" s="143"/>
      <c r="J179" s="144">
        <f>ROUND(I179*H179,2)</f>
        <v>0</v>
      </c>
      <c r="K179" s="145"/>
      <c r="L179" s="32"/>
      <c r="M179" s="146" t="s">
        <v>1</v>
      </c>
      <c r="N179" s="147" t="s">
        <v>47</v>
      </c>
      <c r="P179" s="148">
        <f>O179*H179</f>
        <v>0</v>
      </c>
      <c r="Q179" s="148">
        <v>0</v>
      </c>
      <c r="R179" s="148">
        <f>Q179*H179</f>
        <v>0</v>
      </c>
      <c r="S179" s="148">
        <v>0</v>
      </c>
      <c r="T179" s="149">
        <f>S179*H179</f>
        <v>0</v>
      </c>
      <c r="AR179" s="150" t="s">
        <v>180</v>
      </c>
      <c r="AT179" s="150" t="s">
        <v>176</v>
      </c>
      <c r="AU179" s="150" t="s">
        <v>92</v>
      </c>
      <c r="AY179" s="17" t="s">
        <v>171</v>
      </c>
      <c r="BE179" s="151">
        <f>IF(N179="základní",J179,0)</f>
        <v>0</v>
      </c>
      <c r="BF179" s="151">
        <f>IF(N179="snížená",J179,0)</f>
        <v>0</v>
      </c>
      <c r="BG179" s="151">
        <f>IF(N179="zákl. přenesená",J179,0)</f>
        <v>0</v>
      </c>
      <c r="BH179" s="151">
        <f>IF(N179="sníž. přenesená",J179,0)</f>
        <v>0</v>
      </c>
      <c r="BI179" s="151">
        <f>IF(N179="nulová",J179,0)</f>
        <v>0</v>
      </c>
      <c r="BJ179" s="17" t="s">
        <v>90</v>
      </c>
      <c r="BK179" s="151">
        <f>ROUND(I179*H179,2)</f>
        <v>0</v>
      </c>
      <c r="BL179" s="17" t="s">
        <v>180</v>
      </c>
      <c r="BM179" s="150" t="s">
        <v>228</v>
      </c>
    </row>
    <row r="180" spans="2:65" s="13" customFormat="1">
      <c r="B180" s="159"/>
      <c r="D180" s="153" t="s">
        <v>181</v>
      </c>
      <c r="E180" s="160" t="s">
        <v>1</v>
      </c>
      <c r="F180" s="161" t="s">
        <v>92</v>
      </c>
      <c r="H180" s="162">
        <v>2</v>
      </c>
      <c r="I180" s="163"/>
      <c r="L180" s="159"/>
      <c r="M180" s="164"/>
      <c r="T180" s="165"/>
      <c r="AT180" s="160" t="s">
        <v>181</v>
      </c>
      <c r="AU180" s="160" t="s">
        <v>92</v>
      </c>
      <c r="AV180" s="13" t="s">
        <v>92</v>
      </c>
      <c r="AW180" s="13" t="s">
        <v>36</v>
      </c>
      <c r="AX180" s="13" t="s">
        <v>82</v>
      </c>
      <c r="AY180" s="160" t="s">
        <v>171</v>
      </c>
    </row>
    <row r="181" spans="2:65" s="15" customFormat="1">
      <c r="B181" s="173"/>
      <c r="D181" s="153" t="s">
        <v>181</v>
      </c>
      <c r="E181" s="174" t="s">
        <v>1</v>
      </c>
      <c r="F181" s="175" t="s">
        <v>190</v>
      </c>
      <c r="H181" s="176">
        <v>2</v>
      </c>
      <c r="I181" s="177"/>
      <c r="L181" s="173"/>
      <c r="M181" s="178"/>
      <c r="T181" s="179"/>
      <c r="AT181" s="174" t="s">
        <v>181</v>
      </c>
      <c r="AU181" s="174" t="s">
        <v>92</v>
      </c>
      <c r="AV181" s="15" t="s">
        <v>180</v>
      </c>
      <c r="AW181" s="15" t="s">
        <v>36</v>
      </c>
      <c r="AX181" s="15" t="s">
        <v>90</v>
      </c>
      <c r="AY181" s="174" t="s">
        <v>171</v>
      </c>
    </row>
    <row r="182" spans="2:65" s="1" customFormat="1" ht="16.5" customHeight="1">
      <c r="B182" s="137"/>
      <c r="C182" s="138" t="s">
        <v>206</v>
      </c>
      <c r="D182" s="138" t="s">
        <v>176</v>
      </c>
      <c r="E182" s="139" t="s">
        <v>229</v>
      </c>
      <c r="F182" s="140" t="s">
        <v>230</v>
      </c>
      <c r="G182" s="141" t="s">
        <v>227</v>
      </c>
      <c r="H182" s="142">
        <v>2</v>
      </c>
      <c r="I182" s="143"/>
      <c r="J182" s="144">
        <f>ROUND(I182*H182,2)</f>
        <v>0</v>
      </c>
      <c r="K182" s="145"/>
      <c r="L182" s="32"/>
      <c r="M182" s="146" t="s">
        <v>1</v>
      </c>
      <c r="N182" s="147" t="s">
        <v>47</v>
      </c>
      <c r="P182" s="148">
        <f>O182*H182</f>
        <v>0</v>
      </c>
      <c r="Q182" s="148">
        <v>0</v>
      </c>
      <c r="R182" s="148">
        <f>Q182*H182</f>
        <v>0</v>
      </c>
      <c r="S182" s="148">
        <v>0</v>
      </c>
      <c r="T182" s="149">
        <f>S182*H182</f>
        <v>0</v>
      </c>
      <c r="AR182" s="150" t="s">
        <v>180</v>
      </c>
      <c r="AT182" s="150" t="s">
        <v>176</v>
      </c>
      <c r="AU182" s="150" t="s">
        <v>92</v>
      </c>
      <c r="AY182" s="17" t="s">
        <v>171</v>
      </c>
      <c r="BE182" s="151">
        <f>IF(N182="základní",J182,0)</f>
        <v>0</v>
      </c>
      <c r="BF182" s="151">
        <f>IF(N182="snížená",J182,0)</f>
        <v>0</v>
      </c>
      <c r="BG182" s="151">
        <f>IF(N182="zákl. přenesená",J182,0)</f>
        <v>0</v>
      </c>
      <c r="BH182" s="151">
        <f>IF(N182="sníž. přenesená",J182,0)</f>
        <v>0</v>
      </c>
      <c r="BI182" s="151">
        <f>IF(N182="nulová",J182,0)</f>
        <v>0</v>
      </c>
      <c r="BJ182" s="17" t="s">
        <v>90</v>
      </c>
      <c r="BK182" s="151">
        <f>ROUND(I182*H182,2)</f>
        <v>0</v>
      </c>
      <c r="BL182" s="17" t="s">
        <v>180</v>
      </c>
      <c r="BM182" s="150" t="s">
        <v>231</v>
      </c>
    </row>
    <row r="183" spans="2:65" s="13" customFormat="1">
      <c r="B183" s="159"/>
      <c r="D183" s="153" t="s">
        <v>181</v>
      </c>
      <c r="E183" s="160" t="s">
        <v>1</v>
      </c>
      <c r="F183" s="161" t="s">
        <v>92</v>
      </c>
      <c r="H183" s="162">
        <v>2</v>
      </c>
      <c r="I183" s="163"/>
      <c r="L183" s="159"/>
      <c r="M183" s="164"/>
      <c r="T183" s="165"/>
      <c r="AT183" s="160" t="s">
        <v>181</v>
      </c>
      <c r="AU183" s="160" t="s">
        <v>92</v>
      </c>
      <c r="AV183" s="13" t="s">
        <v>92</v>
      </c>
      <c r="AW183" s="13" t="s">
        <v>36</v>
      </c>
      <c r="AX183" s="13" t="s">
        <v>82</v>
      </c>
      <c r="AY183" s="160" t="s">
        <v>171</v>
      </c>
    </row>
    <row r="184" spans="2:65" s="15" customFormat="1">
      <c r="B184" s="173"/>
      <c r="D184" s="153" t="s">
        <v>181</v>
      </c>
      <c r="E184" s="174" t="s">
        <v>1</v>
      </c>
      <c r="F184" s="175" t="s">
        <v>190</v>
      </c>
      <c r="H184" s="176">
        <v>2</v>
      </c>
      <c r="I184" s="177"/>
      <c r="L184" s="173"/>
      <c r="M184" s="178"/>
      <c r="T184" s="179"/>
      <c r="AT184" s="174" t="s">
        <v>181</v>
      </c>
      <c r="AU184" s="174" t="s">
        <v>92</v>
      </c>
      <c r="AV184" s="15" t="s">
        <v>180</v>
      </c>
      <c r="AW184" s="15" t="s">
        <v>36</v>
      </c>
      <c r="AX184" s="15" t="s">
        <v>90</v>
      </c>
      <c r="AY184" s="174" t="s">
        <v>171</v>
      </c>
    </row>
    <row r="185" spans="2:65" s="1" customFormat="1" ht="16.5" customHeight="1">
      <c r="B185" s="137"/>
      <c r="C185" s="138" t="s">
        <v>172</v>
      </c>
      <c r="D185" s="138" t="s">
        <v>176</v>
      </c>
      <c r="E185" s="139" t="s">
        <v>232</v>
      </c>
      <c r="F185" s="140" t="s">
        <v>233</v>
      </c>
      <c r="G185" s="141" t="s">
        <v>227</v>
      </c>
      <c r="H185" s="142">
        <v>1</v>
      </c>
      <c r="I185" s="143"/>
      <c r="J185" s="144">
        <f>ROUND(I185*H185,2)</f>
        <v>0</v>
      </c>
      <c r="K185" s="145"/>
      <c r="L185" s="32"/>
      <c r="M185" s="146" t="s">
        <v>1</v>
      </c>
      <c r="N185" s="147" t="s">
        <v>47</v>
      </c>
      <c r="P185" s="148">
        <f>O185*H185</f>
        <v>0</v>
      </c>
      <c r="Q185" s="148">
        <v>0</v>
      </c>
      <c r="R185" s="148">
        <f>Q185*H185</f>
        <v>0</v>
      </c>
      <c r="S185" s="148">
        <v>0</v>
      </c>
      <c r="T185" s="149">
        <f>S185*H185</f>
        <v>0</v>
      </c>
      <c r="AR185" s="150" t="s">
        <v>180</v>
      </c>
      <c r="AT185" s="150" t="s">
        <v>176</v>
      </c>
      <c r="AU185" s="150" t="s">
        <v>92</v>
      </c>
      <c r="AY185" s="17" t="s">
        <v>171</v>
      </c>
      <c r="BE185" s="151">
        <f>IF(N185="základní",J185,0)</f>
        <v>0</v>
      </c>
      <c r="BF185" s="151">
        <f>IF(N185="snížená",J185,0)</f>
        <v>0</v>
      </c>
      <c r="BG185" s="151">
        <f>IF(N185="zákl. přenesená",J185,0)</f>
        <v>0</v>
      </c>
      <c r="BH185" s="151">
        <f>IF(N185="sníž. přenesená",J185,0)</f>
        <v>0</v>
      </c>
      <c r="BI185" s="151">
        <f>IF(N185="nulová",J185,0)</f>
        <v>0</v>
      </c>
      <c r="BJ185" s="17" t="s">
        <v>90</v>
      </c>
      <c r="BK185" s="151">
        <f>ROUND(I185*H185,2)</f>
        <v>0</v>
      </c>
      <c r="BL185" s="17" t="s">
        <v>180</v>
      </c>
      <c r="BM185" s="150" t="s">
        <v>234</v>
      </c>
    </row>
    <row r="186" spans="2:65" s="13" customFormat="1">
      <c r="B186" s="159"/>
      <c r="D186" s="153" t="s">
        <v>181</v>
      </c>
      <c r="E186" s="160" t="s">
        <v>1</v>
      </c>
      <c r="F186" s="161" t="s">
        <v>90</v>
      </c>
      <c r="H186" s="162">
        <v>1</v>
      </c>
      <c r="I186" s="163"/>
      <c r="L186" s="159"/>
      <c r="M186" s="164"/>
      <c r="T186" s="165"/>
      <c r="AT186" s="160" t="s">
        <v>181</v>
      </c>
      <c r="AU186" s="160" t="s">
        <v>92</v>
      </c>
      <c r="AV186" s="13" t="s">
        <v>92</v>
      </c>
      <c r="AW186" s="13" t="s">
        <v>36</v>
      </c>
      <c r="AX186" s="13" t="s">
        <v>82</v>
      </c>
      <c r="AY186" s="160" t="s">
        <v>171</v>
      </c>
    </row>
    <row r="187" spans="2:65" s="15" customFormat="1">
      <c r="B187" s="173"/>
      <c r="D187" s="153" t="s">
        <v>181</v>
      </c>
      <c r="E187" s="174" t="s">
        <v>1</v>
      </c>
      <c r="F187" s="175" t="s">
        <v>190</v>
      </c>
      <c r="H187" s="176">
        <v>1</v>
      </c>
      <c r="I187" s="177"/>
      <c r="L187" s="173"/>
      <c r="M187" s="178"/>
      <c r="T187" s="179"/>
      <c r="AT187" s="174" t="s">
        <v>181</v>
      </c>
      <c r="AU187" s="174" t="s">
        <v>92</v>
      </c>
      <c r="AV187" s="15" t="s">
        <v>180</v>
      </c>
      <c r="AW187" s="15" t="s">
        <v>36</v>
      </c>
      <c r="AX187" s="15" t="s">
        <v>90</v>
      </c>
      <c r="AY187" s="174" t="s">
        <v>171</v>
      </c>
    </row>
    <row r="188" spans="2:65" s="11" customFormat="1" ht="22.9" customHeight="1">
      <c r="B188" s="125"/>
      <c r="D188" s="126" t="s">
        <v>81</v>
      </c>
      <c r="E188" s="135" t="s">
        <v>235</v>
      </c>
      <c r="F188" s="135" t="s">
        <v>236</v>
      </c>
      <c r="I188" s="128"/>
      <c r="J188" s="136">
        <f>BK188</f>
        <v>0</v>
      </c>
      <c r="L188" s="125"/>
      <c r="M188" s="130"/>
      <c r="P188" s="131">
        <f>SUM(P189:P195)</f>
        <v>0</v>
      </c>
      <c r="R188" s="131">
        <f>SUM(R189:R195)</f>
        <v>0</v>
      </c>
      <c r="T188" s="132">
        <f>SUM(T189:T195)</f>
        <v>0</v>
      </c>
      <c r="AR188" s="126" t="s">
        <v>90</v>
      </c>
      <c r="AT188" s="133" t="s">
        <v>81</v>
      </c>
      <c r="AU188" s="133" t="s">
        <v>90</v>
      </c>
      <c r="AY188" s="126" t="s">
        <v>171</v>
      </c>
      <c r="BK188" s="134">
        <f>SUM(BK189:BK195)</f>
        <v>0</v>
      </c>
    </row>
    <row r="189" spans="2:65" s="1" customFormat="1" ht="37.9" customHeight="1">
      <c r="B189" s="137"/>
      <c r="C189" s="138" t="s">
        <v>130</v>
      </c>
      <c r="D189" s="138" t="s">
        <v>176</v>
      </c>
      <c r="E189" s="139" t="s">
        <v>237</v>
      </c>
      <c r="F189" s="140" t="s">
        <v>238</v>
      </c>
      <c r="G189" s="141" t="s">
        <v>239</v>
      </c>
      <c r="H189" s="142">
        <v>101.009</v>
      </c>
      <c r="I189" s="143"/>
      <c r="J189" s="144">
        <f>ROUND(I189*H189,2)</f>
        <v>0</v>
      </c>
      <c r="K189" s="145"/>
      <c r="L189" s="32"/>
      <c r="M189" s="146" t="s">
        <v>1</v>
      </c>
      <c r="N189" s="147" t="s">
        <v>47</v>
      </c>
      <c r="P189" s="148">
        <f>O189*H189</f>
        <v>0</v>
      </c>
      <c r="Q189" s="148">
        <v>0</v>
      </c>
      <c r="R189" s="148">
        <f>Q189*H189</f>
        <v>0</v>
      </c>
      <c r="S189" s="148">
        <v>0</v>
      </c>
      <c r="T189" s="149">
        <f>S189*H189</f>
        <v>0</v>
      </c>
      <c r="AR189" s="150" t="s">
        <v>180</v>
      </c>
      <c r="AT189" s="150" t="s">
        <v>176</v>
      </c>
      <c r="AU189" s="150" t="s">
        <v>92</v>
      </c>
      <c r="AY189" s="17" t="s">
        <v>171</v>
      </c>
      <c r="BE189" s="151">
        <f>IF(N189="základní",J189,0)</f>
        <v>0</v>
      </c>
      <c r="BF189" s="151">
        <f>IF(N189="snížená",J189,0)</f>
        <v>0</v>
      </c>
      <c r="BG189" s="151">
        <f>IF(N189="zákl. přenesená",J189,0)</f>
        <v>0</v>
      </c>
      <c r="BH189" s="151">
        <f>IF(N189="sníž. přenesená",J189,0)</f>
        <v>0</v>
      </c>
      <c r="BI189" s="151">
        <f>IF(N189="nulová",J189,0)</f>
        <v>0</v>
      </c>
      <c r="BJ189" s="17" t="s">
        <v>90</v>
      </c>
      <c r="BK189" s="151">
        <f>ROUND(I189*H189,2)</f>
        <v>0</v>
      </c>
      <c r="BL189" s="17" t="s">
        <v>180</v>
      </c>
      <c r="BM189" s="150" t="s">
        <v>240</v>
      </c>
    </row>
    <row r="190" spans="2:65" s="1" customFormat="1" ht="16.5" customHeight="1">
      <c r="B190" s="137"/>
      <c r="C190" s="138" t="s">
        <v>241</v>
      </c>
      <c r="D190" s="138" t="s">
        <v>176</v>
      </c>
      <c r="E190" s="139" t="s">
        <v>242</v>
      </c>
      <c r="F190" s="140" t="s">
        <v>243</v>
      </c>
      <c r="G190" s="141" t="s">
        <v>239</v>
      </c>
      <c r="H190" s="142">
        <v>101.009</v>
      </c>
      <c r="I190" s="143"/>
      <c r="J190" s="144">
        <f>ROUND(I190*H190,2)</f>
        <v>0</v>
      </c>
      <c r="K190" s="145"/>
      <c r="L190" s="32"/>
      <c r="M190" s="146" t="s">
        <v>1</v>
      </c>
      <c r="N190" s="147" t="s">
        <v>47</v>
      </c>
      <c r="P190" s="148">
        <f>O190*H190</f>
        <v>0</v>
      </c>
      <c r="Q190" s="148">
        <v>0</v>
      </c>
      <c r="R190" s="148">
        <f>Q190*H190</f>
        <v>0</v>
      </c>
      <c r="S190" s="148">
        <v>0</v>
      </c>
      <c r="T190" s="149">
        <f>S190*H190</f>
        <v>0</v>
      </c>
      <c r="AR190" s="150" t="s">
        <v>180</v>
      </c>
      <c r="AT190" s="150" t="s">
        <v>176</v>
      </c>
      <c r="AU190" s="150" t="s">
        <v>92</v>
      </c>
      <c r="AY190" s="17" t="s">
        <v>171</v>
      </c>
      <c r="BE190" s="151">
        <f>IF(N190="základní",J190,0)</f>
        <v>0</v>
      </c>
      <c r="BF190" s="151">
        <f>IF(N190="snížená",J190,0)</f>
        <v>0</v>
      </c>
      <c r="BG190" s="151">
        <f>IF(N190="zákl. přenesená",J190,0)</f>
        <v>0</v>
      </c>
      <c r="BH190" s="151">
        <f>IF(N190="sníž. přenesená",J190,0)</f>
        <v>0</v>
      </c>
      <c r="BI190" s="151">
        <f>IF(N190="nulová",J190,0)</f>
        <v>0</v>
      </c>
      <c r="BJ190" s="17" t="s">
        <v>90</v>
      </c>
      <c r="BK190" s="151">
        <f>ROUND(I190*H190,2)</f>
        <v>0</v>
      </c>
      <c r="BL190" s="17" t="s">
        <v>180</v>
      </c>
      <c r="BM190" s="150" t="s">
        <v>244</v>
      </c>
    </row>
    <row r="191" spans="2:65" s="1" customFormat="1" ht="33" customHeight="1">
      <c r="B191" s="137"/>
      <c r="C191" s="138" t="s">
        <v>8</v>
      </c>
      <c r="D191" s="138" t="s">
        <v>176</v>
      </c>
      <c r="E191" s="139" t="s">
        <v>245</v>
      </c>
      <c r="F191" s="140" t="s">
        <v>246</v>
      </c>
      <c r="G191" s="141" t="s">
        <v>239</v>
      </c>
      <c r="H191" s="142">
        <v>101.009</v>
      </c>
      <c r="I191" s="143"/>
      <c r="J191" s="144">
        <f>ROUND(I191*H191,2)</f>
        <v>0</v>
      </c>
      <c r="K191" s="145"/>
      <c r="L191" s="32"/>
      <c r="M191" s="146" t="s">
        <v>1</v>
      </c>
      <c r="N191" s="147" t="s">
        <v>47</v>
      </c>
      <c r="P191" s="148">
        <f>O191*H191</f>
        <v>0</v>
      </c>
      <c r="Q191" s="148">
        <v>0</v>
      </c>
      <c r="R191" s="148">
        <f>Q191*H191</f>
        <v>0</v>
      </c>
      <c r="S191" s="148">
        <v>0</v>
      </c>
      <c r="T191" s="149">
        <f>S191*H191</f>
        <v>0</v>
      </c>
      <c r="AR191" s="150" t="s">
        <v>180</v>
      </c>
      <c r="AT191" s="150" t="s">
        <v>176</v>
      </c>
      <c r="AU191" s="150" t="s">
        <v>92</v>
      </c>
      <c r="AY191" s="17" t="s">
        <v>171</v>
      </c>
      <c r="BE191" s="151">
        <f>IF(N191="základní",J191,0)</f>
        <v>0</v>
      </c>
      <c r="BF191" s="151">
        <f>IF(N191="snížená",J191,0)</f>
        <v>0</v>
      </c>
      <c r="BG191" s="151">
        <f>IF(N191="zákl. přenesená",J191,0)</f>
        <v>0</v>
      </c>
      <c r="BH191" s="151">
        <f>IF(N191="sníž. přenesená",J191,0)</f>
        <v>0</v>
      </c>
      <c r="BI191" s="151">
        <f>IF(N191="nulová",J191,0)</f>
        <v>0</v>
      </c>
      <c r="BJ191" s="17" t="s">
        <v>90</v>
      </c>
      <c r="BK191" s="151">
        <f>ROUND(I191*H191,2)</f>
        <v>0</v>
      </c>
      <c r="BL191" s="17" t="s">
        <v>180</v>
      </c>
      <c r="BM191" s="150" t="s">
        <v>247</v>
      </c>
    </row>
    <row r="192" spans="2:65" s="1" customFormat="1" ht="24.2" customHeight="1">
      <c r="B192" s="137"/>
      <c r="C192" s="138" t="s">
        <v>248</v>
      </c>
      <c r="D192" s="138" t="s">
        <v>176</v>
      </c>
      <c r="E192" s="139" t="s">
        <v>249</v>
      </c>
      <c r="F192" s="140" t="s">
        <v>250</v>
      </c>
      <c r="G192" s="141" t="s">
        <v>239</v>
      </c>
      <c r="H192" s="142">
        <v>909.08100000000002</v>
      </c>
      <c r="I192" s="143"/>
      <c r="J192" s="144">
        <f>ROUND(I192*H192,2)</f>
        <v>0</v>
      </c>
      <c r="K192" s="145"/>
      <c r="L192" s="32"/>
      <c r="M192" s="146" t="s">
        <v>1</v>
      </c>
      <c r="N192" s="147" t="s">
        <v>47</v>
      </c>
      <c r="P192" s="148">
        <f>O192*H192</f>
        <v>0</v>
      </c>
      <c r="Q192" s="148">
        <v>0</v>
      </c>
      <c r="R192" s="148">
        <f>Q192*H192</f>
        <v>0</v>
      </c>
      <c r="S192" s="148">
        <v>0</v>
      </c>
      <c r="T192" s="149">
        <f>S192*H192</f>
        <v>0</v>
      </c>
      <c r="AR192" s="150" t="s">
        <v>180</v>
      </c>
      <c r="AT192" s="150" t="s">
        <v>176</v>
      </c>
      <c r="AU192" s="150" t="s">
        <v>92</v>
      </c>
      <c r="AY192" s="17" t="s">
        <v>171</v>
      </c>
      <c r="BE192" s="151">
        <f>IF(N192="základní",J192,0)</f>
        <v>0</v>
      </c>
      <c r="BF192" s="151">
        <f>IF(N192="snížená",J192,0)</f>
        <v>0</v>
      </c>
      <c r="BG192" s="151">
        <f>IF(N192="zákl. přenesená",J192,0)</f>
        <v>0</v>
      </c>
      <c r="BH192" s="151">
        <f>IF(N192="sníž. přenesená",J192,0)</f>
        <v>0</v>
      </c>
      <c r="BI192" s="151">
        <f>IF(N192="nulová",J192,0)</f>
        <v>0</v>
      </c>
      <c r="BJ192" s="17" t="s">
        <v>90</v>
      </c>
      <c r="BK192" s="151">
        <f>ROUND(I192*H192,2)</f>
        <v>0</v>
      </c>
      <c r="BL192" s="17" t="s">
        <v>180</v>
      </c>
      <c r="BM192" s="150" t="s">
        <v>251</v>
      </c>
    </row>
    <row r="193" spans="2:65" s="13" customFormat="1">
      <c r="B193" s="159"/>
      <c r="D193" s="153" t="s">
        <v>181</v>
      </c>
      <c r="E193" s="160" t="s">
        <v>1</v>
      </c>
      <c r="F193" s="161" t="s">
        <v>252</v>
      </c>
      <c r="H193" s="162">
        <v>909.08100000000002</v>
      </c>
      <c r="I193" s="163"/>
      <c r="L193" s="159"/>
      <c r="M193" s="164"/>
      <c r="T193" s="165"/>
      <c r="AT193" s="160" t="s">
        <v>181</v>
      </c>
      <c r="AU193" s="160" t="s">
        <v>92</v>
      </c>
      <c r="AV193" s="13" t="s">
        <v>92</v>
      </c>
      <c r="AW193" s="13" t="s">
        <v>36</v>
      </c>
      <c r="AX193" s="13" t="s">
        <v>82</v>
      </c>
      <c r="AY193" s="160" t="s">
        <v>171</v>
      </c>
    </row>
    <row r="194" spans="2:65" s="15" customFormat="1">
      <c r="B194" s="173"/>
      <c r="D194" s="153" t="s">
        <v>181</v>
      </c>
      <c r="E194" s="174" t="s">
        <v>1</v>
      </c>
      <c r="F194" s="175" t="s">
        <v>190</v>
      </c>
      <c r="H194" s="176">
        <v>909.08100000000002</v>
      </c>
      <c r="I194" s="177"/>
      <c r="L194" s="173"/>
      <c r="M194" s="178"/>
      <c r="T194" s="179"/>
      <c r="AT194" s="174" t="s">
        <v>181</v>
      </c>
      <c r="AU194" s="174" t="s">
        <v>92</v>
      </c>
      <c r="AV194" s="15" t="s">
        <v>180</v>
      </c>
      <c r="AW194" s="15" t="s">
        <v>36</v>
      </c>
      <c r="AX194" s="15" t="s">
        <v>90</v>
      </c>
      <c r="AY194" s="174" t="s">
        <v>171</v>
      </c>
    </row>
    <row r="195" spans="2:65" s="1" customFormat="1" ht="49.15" customHeight="1">
      <c r="B195" s="137"/>
      <c r="C195" s="138" t="s">
        <v>228</v>
      </c>
      <c r="D195" s="138" t="s">
        <v>176</v>
      </c>
      <c r="E195" s="139" t="s">
        <v>253</v>
      </c>
      <c r="F195" s="140" t="s">
        <v>254</v>
      </c>
      <c r="G195" s="141" t="s">
        <v>239</v>
      </c>
      <c r="H195" s="142">
        <v>101.009</v>
      </c>
      <c r="I195" s="143"/>
      <c r="J195" s="144">
        <f>ROUND(I195*H195,2)</f>
        <v>0</v>
      </c>
      <c r="K195" s="145"/>
      <c r="L195" s="32"/>
      <c r="M195" s="146" t="s">
        <v>1</v>
      </c>
      <c r="N195" s="147" t="s">
        <v>47</v>
      </c>
      <c r="P195" s="148">
        <f>O195*H195</f>
        <v>0</v>
      </c>
      <c r="Q195" s="148">
        <v>0</v>
      </c>
      <c r="R195" s="148">
        <f>Q195*H195</f>
        <v>0</v>
      </c>
      <c r="S195" s="148">
        <v>0</v>
      </c>
      <c r="T195" s="149">
        <f>S195*H195</f>
        <v>0</v>
      </c>
      <c r="AR195" s="150" t="s">
        <v>180</v>
      </c>
      <c r="AT195" s="150" t="s">
        <v>176</v>
      </c>
      <c r="AU195" s="150" t="s">
        <v>92</v>
      </c>
      <c r="AY195" s="17" t="s">
        <v>171</v>
      </c>
      <c r="BE195" s="151">
        <f>IF(N195="základní",J195,0)</f>
        <v>0</v>
      </c>
      <c r="BF195" s="151">
        <f>IF(N195="snížená",J195,0)</f>
        <v>0</v>
      </c>
      <c r="BG195" s="151">
        <f>IF(N195="zákl. přenesená",J195,0)</f>
        <v>0</v>
      </c>
      <c r="BH195" s="151">
        <f>IF(N195="sníž. přenesená",J195,0)</f>
        <v>0</v>
      </c>
      <c r="BI195" s="151">
        <f>IF(N195="nulová",J195,0)</f>
        <v>0</v>
      </c>
      <c r="BJ195" s="17" t="s">
        <v>90</v>
      </c>
      <c r="BK195" s="151">
        <f>ROUND(I195*H195,2)</f>
        <v>0</v>
      </c>
      <c r="BL195" s="17" t="s">
        <v>180</v>
      </c>
      <c r="BM195" s="150" t="s">
        <v>255</v>
      </c>
    </row>
    <row r="196" spans="2:65" s="11" customFormat="1" ht="25.9" customHeight="1">
      <c r="B196" s="125"/>
      <c r="D196" s="126" t="s">
        <v>81</v>
      </c>
      <c r="E196" s="127" t="s">
        <v>256</v>
      </c>
      <c r="F196" s="127" t="s">
        <v>257</v>
      </c>
      <c r="I196" s="128"/>
      <c r="J196" s="129">
        <f>BK196</f>
        <v>0</v>
      </c>
      <c r="L196" s="125"/>
      <c r="M196" s="130"/>
      <c r="P196" s="131">
        <f>P197+P277+P320+P333+P377+P390</f>
        <v>0</v>
      </c>
      <c r="R196" s="131">
        <f>R197+R277+R320+R333+R377+R390</f>
        <v>0</v>
      </c>
      <c r="T196" s="132">
        <f>T197+T277+T320+T333+T377+T390</f>
        <v>0</v>
      </c>
      <c r="AR196" s="126" t="s">
        <v>92</v>
      </c>
      <c r="AT196" s="133" t="s">
        <v>81</v>
      </c>
      <c r="AU196" s="133" t="s">
        <v>82</v>
      </c>
      <c r="AY196" s="126" t="s">
        <v>171</v>
      </c>
      <c r="BK196" s="134">
        <f>BK197+BK277+BK320+BK333+BK377+BK390</f>
        <v>0</v>
      </c>
    </row>
    <row r="197" spans="2:65" s="11" customFormat="1" ht="22.9" customHeight="1">
      <c r="B197" s="125"/>
      <c r="D197" s="126" t="s">
        <v>81</v>
      </c>
      <c r="E197" s="135" t="s">
        <v>258</v>
      </c>
      <c r="F197" s="135" t="s">
        <v>259</v>
      </c>
      <c r="I197" s="128"/>
      <c r="J197" s="136">
        <f>BK197</f>
        <v>0</v>
      </c>
      <c r="L197" s="125"/>
      <c r="M197" s="130"/>
      <c r="P197" s="131">
        <f>SUM(P198:P276)</f>
        <v>0</v>
      </c>
      <c r="R197" s="131">
        <f>SUM(R198:R276)</f>
        <v>0</v>
      </c>
      <c r="T197" s="132">
        <f>SUM(T198:T276)</f>
        <v>0</v>
      </c>
      <c r="AR197" s="126" t="s">
        <v>92</v>
      </c>
      <c r="AT197" s="133" t="s">
        <v>81</v>
      </c>
      <c r="AU197" s="133" t="s">
        <v>90</v>
      </c>
      <c r="AY197" s="126" t="s">
        <v>171</v>
      </c>
      <c r="BK197" s="134">
        <f>SUM(BK198:BK276)</f>
        <v>0</v>
      </c>
    </row>
    <row r="198" spans="2:65" s="1" customFormat="1" ht="16.5" customHeight="1">
      <c r="B198" s="137"/>
      <c r="C198" s="138" t="s">
        <v>260</v>
      </c>
      <c r="D198" s="138" t="s">
        <v>176</v>
      </c>
      <c r="E198" s="139" t="s">
        <v>261</v>
      </c>
      <c r="F198" s="140" t="s">
        <v>262</v>
      </c>
      <c r="G198" s="141" t="s">
        <v>263</v>
      </c>
      <c r="H198" s="142">
        <v>7</v>
      </c>
      <c r="I198" s="143"/>
      <c r="J198" s="144">
        <f>ROUND(I198*H198,2)</f>
        <v>0</v>
      </c>
      <c r="K198" s="145"/>
      <c r="L198" s="32"/>
      <c r="M198" s="146" t="s">
        <v>1</v>
      </c>
      <c r="N198" s="147" t="s">
        <v>47</v>
      </c>
      <c r="P198" s="148">
        <f>O198*H198</f>
        <v>0</v>
      </c>
      <c r="Q198" s="148">
        <v>0</v>
      </c>
      <c r="R198" s="148">
        <f>Q198*H198</f>
        <v>0</v>
      </c>
      <c r="S198" s="148">
        <v>0</v>
      </c>
      <c r="T198" s="149">
        <f>S198*H198</f>
        <v>0</v>
      </c>
      <c r="AR198" s="150" t="s">
        <v>231</v>
      </c>
      <c r="AT198" s="150" t="s">
        <v>176</v>
      </c>
      <c r="AU198" s="150" t="s">
        <v>92</v>
      </c>
      <c r="AY198" s="17" t="s">
        <v>171</v>
      </c>
      <c r="BE198" s="151">
        <f>IF(N198="základní",J198,0)</f>
        <v>0</v>
      </c>
      <c r="BF198" s="151">
        <f>IF(N198="snížená",J198,0)</f>
        <v>0</v>
      </c>
      <c r="BG198" s="151">
        <f>IF(N198="zákl. přenesená",J198,0)</f>
        <v>0</v>
      </c>
      <c r="BH198" s="151">
        <f>IF(N198="sníž. přenesená",J198,0)</f>
        <v>0</v>
      </c>
      <c r="BI198" s="151">
        <f>IF(N198="nulová",J198,0)</f>
        <v>0</v>
      </c>
      <c r="BJ198" s="17" t="s">
        <v>90</v>
      </c>
      <c r="BK198" s="151">
        <f>ROUND(I198*H198,2)</f>
        <v>0</v>
      </c>
      <c r="BL198" s="17" t="s">
        <v>231</v>
      </c>
      <c r="BM198" s="150" t="s">
        <v>264</v>
      </c>
    </row>
    <row r="199" spans="2:65" s="12" customFormat="1">
      <c r="B199" s="152"/>
      <c r="D199" s="153" t="s">
        <v>181</v>
      </c>
      <c r="E199" s="154" t="s">
        <v>1</v>
      </c>
      <c r="F199" s="155" t="s">
        <v>182</v>
      </c>
      <c r="H199" s="154" t="s">
        <v>1</v>
      </c>
      <c r="I199" s="156"/>
      <c r="L199" s="152"/>
      <c r="M199" s="157"/>
      <c r="T199" s="158"/>
      <c r="AT199" s="154" t="s">
        <v>181</v>
      </c>
      <c r="AU199" s="154" t="s">
        <v>92</v>
      </c>
      <c r="AV199" s="12" t="s">
        <v>90</v>
      </c>
      <c r="AW199" s="12" t="s">
        <v>36</v>
      </c>
      <c r="AX199" s="12" t="s">
        <v>82</v>
      </c>
      <c r="AY199" s="154" t="s">
        <v>171</v>
      </c>
    </row>
    <row r="200" spans="2:65" s="13" customFormat="1">
      <c r="B200" s="159"/>
      <c r="D200" s="153" t="s">
        <v>181</v>
      </c>
      <c r="E200" s="160" t="s">
        <v>1</v>
      </c>
      <c r="F200" s="161" t="s">
        <v>265</v>
      </c>
      <c r="H200" s="162">
        <v>1</v>
      </c>
      <c r="I200" s="163"/>
      <c r="L200" s="159"/>
      <c r="M200" s="164"/>
      <c r="T200" s="165"/>
      <c r="AT200" s="160" t="s">
        <v>181</v>
      </c>
      <c r="AU200" s="160" t="s">
        <v>92</v>
      </c>
      <c r="AV200" s="13" t="s">
        <v>92</v>
      </c>
      <c r="AW200" s="13" t="s">
        <v>36</v>
      </c>
      <c r="AX200" s="13" t="s">
        <v>82</v>
      </c>
      <c r="AY200" s="160" t="s">
        <v>171</v>
      </c>
    </row>
    <row r="201" spans="2:65" s="13" customFormat="1">
      <c r="B201" s="159"/>
      <c r="D201" s="153" t="s">
        <v>181</v>
      </c>
      <c r="E201" s="160" t="s">
        <v>1</v>
      </c>
      <c r="F201" s="161" t="s">
        <v>266</v>
      </c>
      <c r="H201" s="162">
        <v>1</v>
      </c>
      <c r="I201" s="163"/>
      <c r="L201" s="159"/>
      <c r="M201" s="164"/>
      <c r="T201" s="165"/>
      <c r="AT201" s="160" t="s">
        <v>181</v>
      </c>
      <c r="AU201" s="160" t="s">
        <v>92</v>
      </c>
      <c r="AV201" s="13" t="s">
        <v>92</v>
      </c>
      <c r="AW201" s="13" t="s">
        <v>36</v>
      </c>
      <c r="AX201" s="13" t="s">
        <v>82</v>
      </c>
      <c r="AY201" s="160" t="s">
        <v>171</v>
      </c>
    </row>
    <row r="202" spans="2:65" s="13" customFormat="1">
      <c r="B202" s="159"/>
      <c r="D202" s="153" t="s">
        <v>181</v>
      </c>
      <c r="E202" s="160" t="s">
        <v>1</v>
      </c>
      <c r="F202" s="161" t="s">
        <v>267</v>
      </c>
      <c r="H202" s="162">
        <v>1</v>
      </c>
      <c r="I202" s="163"/>
      <c r="L202" s="159"/>
      <c r="M202" s="164"/>
      <c r="T202" s="165"/>
      <c r="AT202" s="160" t="s">
        <v>181</v>
      </c>
      <c r="AU202" s="160" t="s">
        <v>92</v>
      </c>
      <c r="AV202" s="13" t="s">
        <v>92</v>
      </c>
      <c r="AW202" s="13" t="s">
        <v>36</v>
      </c>
      <c r="AX202" s="13" t="s">
        <v>82</v>
      </c>
      <c r="AY202" s="160" t="s">
        <v>171</v>
      </c>
    </row>
    <row r="203" spans="2:65" s="14" customFormat="1">
      <c r="B203" s="166"/>
      <c r="D203" s="153" t="s">
        <v>181</v>
      </c>
      <c r="E203" s="167" t="s">
        <v>1</v>
      </c>
      <c r="F203" s="168" t="s">
        <v>185</v>
      </c>
      <c r="H203" s="169">
        <v>3</v>
      </c>
      <c r="I203" s="170"/>
      <c r="L203" s="166"/>
      <c r="M203" s="171"/>
      <c r="T203" s="172"/>
      <c r="AT203" s="167" t="s">
        <v>181</v>
      </c>
      <c r="AU203" s="167" t="s">
        <v>92</v>
      </c>
      <c r="AV203" s="14" t="s">
        <v>186</v>
      </c>
      <c r="AW203" s="14" t="s">
        <v>36</v>
      </c>
      <c r="AX203" s="14" t="s">
        <v>82</v>
      </c>
      <c r="AY203" s="167" t="s">
        <v>171</v>
      </c>
    </row>
    <row r="204" spans="2:65" s="12" customFormat="1">
      <c r="B204" s="152"/>
      <c r="D204" s="153" t="s">
        <v>181</v>
      </c>
      <c r="E204" s="154" t="s">
        <v>1</v>
      </c>
      <c r="F204" s="155" t="s">
        <v>187</v>
      </c>
      <c r="H204" s="154" t="s">
        <v>1</v>
      </c>
      <c r="I204" s="156"/>
      <c r="L204" s="152"/>
      <c r="M204" s="157"/>
      <c r="T204" s="158"/>
      <c r="AT204" s="154" t="s">
        <v>181</v>
      </c>
      <c r="AU204" s="154" t="s">
        <v>92</v>
      </c>
      <c r="AV204" s="12" t="s">
        <v>90</v>
      </c>
      <c r="AW204" s="12" t="s">
        <v>36</v>
      </c>
      <c r="AX204" s="12" t="s">
        <v>82</v>
      </c>
      <c r="AY204" s="154" t="s">
        <v>171</v>
      </c>
    </row>
    <row r="205" spans="2:65" s="13" customFormat="1">
      <c r="B205" s="159"/>
      <c r="D205" s="153" t="s">
        <v>181</v>
      </c>
      <c r="E205" s="160" t="s">
        <v>1</v>
      </c>
      <c r="F205" s="161" t="s">
        <v>268</v>
      </c>
      <c r="H205" s="162">
        <v>1</v>
      </c>
      <c r="I205" s="163"/>
      <c r="L205" s="159"/>
      <c r="M205" s="164"/>
      <c r="T205" s="165"/>
      <c r="AT205" s="160" t="s">
        <v>181</v>
      </c>
      <c r="AU205" s="160" t="s">
        <v>92</v>
      </c>
      <c r="AV205" s="13" t="s">
        <v>92</v>
      </c>
      <c r="AW205" s="13" t="s">
        <v>36</v>
      </c>
      <c r="AX205" s="13" t="s">
        <v>82</v>
      </c>
      <c r="AY205" s="160" t="s">
        <v>171</v>
      </c>
    </row>
    <row r="206" spans="2:65" s="13" customFormat="1">
      <c r="B206" s="159"/>
      <c r="D206" s="153" t="s">
        <v>181</v>
      </c>
      <c r="E206" s="160" t="s">
        <v>1</v>
      </c>
      <c r="F206" s="161" t="s">
        <v>269</v>
      </c>
      <c r="H206" s="162">
        <v>1</v>
      </c>
      <c r="I206" s="163"/>
      <c r="L206" s="159"/>
      <c r="M206" s="164"/>
      <c r="T206" s="165"/>
      <c r="AT206" s="160" t="s">
        <v>181</v>
      </c>
      <c r="AU206" s="160" t="s">
        <v>92</v>
      </c>
      <c r="AV206" s="13" t="s">
        <v>92</v>
      </c>
      <c r="AW206" s="13" t="s">
        <v>36</v>
      </c>
      <c r="AX206" s="13" t="s">
        <v>82</v>
      </c>
      <c r="AY206" s="160" t="s">
        <v>171</v>
      </c>
    </row>
    <row r="207" spans="2:65" s="13" customFormat="1">
      <c r="B207" s="159"/>
      <c r="D207" s="153" t="s">
        <v>181</v>
      </c>
      <c r="E207" s="160" t="s">
        <v>1</v>
      </c>
      <c r="F207" s="161" t="s">
        <v>270</v>
      </c>
      <c r="H207" s="162">
        <v>1</v>
      </c>
      <c r="I207" s="163"/>
      <c r="L207" s="159"/>
      <c r="M207" s="164"/>
      <c r="T207" s="165"/>
      <c r="AT207" s="160" t="s">
        <v>181</v>
      </c>
      <c r="AU207" s="160" t="s">
        <v>92</v>
      </c>
      <c r="AV207" s="13" t="s">
        <v>92</v>
      </c>
      <c r="AW207" s="13" t="s">
        <v>36</v>
      </c>
      <c r="AX207" s="13" t="s">
        <v>82</v>
      </c>
      <c r="AY207" s="160" t="s">
        <v>171</v>
      </c>
    </row>
    <row r="208" spans="2:65" s="13" customFormat="1">
      <c r="B208" s="159"/>
      <c r="D208" s="153" t="s">
        <v>181</v>
      </c>
      <c r="E208" s="160" t="s">
        <v>1</v>
      </c>
      <c r="F208" s="161" t="s">
        <v>271</v>
      </c>
      <c r="H208" s="162">
        <v>1</v>
      </c>
      <c r="I208" s="163"/>
      <c r="L208" s="159"/>
      <c r="M208" s="164"/>
      <c r="T208" s="165"/>
      <c r="AT208" s="160" t="s">
        <v>181</v>
      </c>
      <c r="AU208" s="160" t="s">
        <v>92</v>
      </c>
      <c r="AV208" s="13" t="s">
        <v>92</v>
      </c>
      <c r="AW208" s="13" t="s">
        <v>36</v>
      </c>
      <c r="AX208" s="13" t="s">
        <v>82</v>
      </c>
      <c r="AY208" s="160" t="s">
        <v>171</v>
      </c>
    </row>
    <row r="209" spans="2:65" s="14" customFormat="1">
      <c r="B209" s="166"/>
      <c r="D209" s="153" t="s">
        <v>181</v>
      </c>
      <c r="E209" s="167" t="s">
        <v>1</v>
      </c>
      <c r="F209" s="168" t="s">
        <v>185</v>
      </c>
      <c r="H209" s="169">
        <v>4</v>
      </c>
      <c r="I209" s="170"/>
      <c r="L209" s="166"/>
      <c r="M209" s="171"/>
      <c r="T209" s="172"/>
      <c r="AT209" s="167" t="s">
        <v>181</v>
      </c>
      <c r="AU209" s="167" t="s">
        <v>92</v>
      </c>
      <c r="AV209" s="14" t="s">
        <v>186</v>
      </c>
      <c r="AW209" s="14" t="s">
        <v>36</v>
      </c>
      <c r="AX209" s="14" t="s">
        <v>82</v>
      </c>
      <c r="AY209" s="167" t="s">
        <v>171</v>
      </c>
    </row>
    <row r="210" spans="2:65" s="15" customFormat="1">
      <c r="B210" s="173"/>
      <c r="D210" s="153" t="s">
        <v>181</v>
      </c>
      <c r="E210" s="174" t="s">
        <v>1</v>
      </c>
      <c r="F210" s="175" t="s">
        <v>190</v>
      </c>
      <c r="H210" s="176">
        <v>7</v>
      </c>
      <c r="I210" s="177"/>
      <c r="L210" s="173"/>
      <c r="M210" s="178"/>
      <c r="T210" s="179"/>
      <c r="AT210" s="174" t="s">
        <v>181</v>
      </c>
      <c r="AU210" s="174" t="s">
        <v>92</v>
      </c>
      <c r="AV210" s="15" t="s">
        <v>180</v>
      </c>
      <c r="AW210" s="15" t="s">
        <v>36</v>
      </c>
      <c r="AX210" s="15" t="s">
        <v>90</v>
      </c>
      <c r="AY210" s="174" t="s">
        <v>171</v>
      </c>
    </row>
    <row r="211" spans="2:65" s="1" customFormat="1" ht="21.75" customHeight="1">
      <c r="B211" s="137"/>
      <c r="C211" s="138" t="s">
        <v>231</v>
      </c>
      <c r="D211" s="138" t="s">
        <v>176</v>
      </c>
      <c r="E211" s="139" t="s">
        <v>272</v>
      </c>
      <c r="F211" s="140" t="s">
        <v>273</v>
      </c>
      <c r="G211" s="141" t="s">
        <v>263</v>
      </c>
      <c r="H211" s="142">
        <v>9</v>
      </c>
      <c r="I211" s="143"/>
      <c r="J211" s="144">
        <f>ROUND(I211*H211,2)</f>
        <v>0</v>
      </c>
      <c r="K211" s="145"/>
      <c r="L211" s="32"/>
      <c r="M211" s="146" t="s">
        <v>1</v>
      </c>
      <c r="N211" s="147" t="s">
        <v>47</v>
      </c>
      <c r="P211" s="148">
        <f>O211*H211</f>
        <v>0</v>
      </c>
      <c r="Q211" s="148">
        <v>0</v>
      </c>
      <c r="R211" s="148">
        <f>Q211*H211</f>
        <v>0</v>
      </c>
      <c r="S211" s="148">
        <v>0</v>
      </c>
      <c r="T211" s="149">
        <f>S211*H211</f>
        <v>0</v>
      </c>
      <c r="AR211" s="150" t="s">
        <v>231</v>
      </c>
      <c r="AT211" s="150" t="s">
        <v>176</v>
      </c>
      <c r="AU211" s="150" t="s">
        <v>92</v>
      </c>
      <c r="AY211" s="17" t="s">
        <v>171</v>
      </c>
      <c r="BE211" s="151">
        <f>IF(N211="základní",J211,0)</f>
        <v>0</v>
      </c>
      <c r="BF211" s="151">
        <f>IF(N211="snížená",J211,0)</f>
        <v>0</v>
      </c>
      <c r="BG211" s="151">
        <f>IF(N211="zákl. přenesená",J211,0)</f>
        <v>0</v>
      </c>
      <c r="BH211" s="151">
        <f>IF(N211="sníž. přenesená",J211,0)</f>
        <v>0</v>
      </c>
      <c r="BI211" s="151">
        <f>IF(N211="nulová",J211,0)</f>
        <v>0</v>
      </c>
      <c r="BJ211" s="17" t="s">
        <v>90</v>
      </c>
      <c r="BK211" s="151">
        <f>ROUND(I211*H211,2)</f>
        <v>0</v>
      </c>
      <c r="BL211" s="17" t="s">
        <v>231</v>
      </c>
      <c r="BM211" s="150" t="s">
        <v>274</v>
      </c>
    </row>
    <row r="212" spans="2:65" s="12" customFormat="1">
      <c r="B212" s="152"/>
      <c r="D212" s="153" t="s">
        <v>181</v>
      </c>
      <c r="E212" s="154" t="s">
        <v>1</v>
      </c>
      <c r="F212" s="155" t="s">
        <v>182</v>
      </c>
      <c r="H212" s="154" t="s">
        <v>1</v>
      </c>
      <c r="I212" s="156"/>
      <c r="L212" s="152"/>
      <c r="M212" s="157"/>
      <c r="T212" s="158"/>
      <c r="AT212" s="154" t="s">
        <v>181</v>
      </c>
      <c r="AU212" s="154" t="s">
        <v>92</v>
      </c>
      <c r="AV212" s="12" t="s">
        <v>90</v>
      </c>
      <c r="AW212" s="12" t="s">
        <v>36</v>
      </c>
      <c r="AX212" s="12" t="s">
        <v>82</v>
      </c>
      <c r="AY212" s="154" t="s">
        <v>171</v>
      </c>
    </row>
    <row r="213" spans="2:65" s="13" customFormat="1">
      <c r="B213" s="159"/>
      <c r="D213" s="153" t="s">
        <v>181</v>
      </c>
      <c r="E213" s="160" t="s">
        <v>1</v>
      </c>
      <c r="F213" s="161" t="s">
        <v>275</v>
      </c>
      <c r="H213" s="162">
        <v>2</v>
      </c>
      <c r="I213" s="163"/>
      <c r="L213" s="159"/>
      <c r="M213" s="164"/>
      <c r="T213" s="165"/>
      <c r="AT213" s="160" t="s">
        <v>181</v>
      </c>
      <c r="AU213" s="160" t="s">
        <v>92</v>
      </c>
      <c r="AV213" s="13" t="s">
        <v>92</v>
      </c>
      <c r="AW213" s="13" t="s">
        <v>36</v>
      </c>
      <c r="AX213" s="13" t="s">
        <v>82</v>
      </c>
      <c r="AY213" s="160" t="s">
        <v>171</v>
      </c>
    </row>
    <row r="214" spans="2:65" s="13" customFormat="1">
      <c r="B214" s="159"/>
      <c r="D214" s="153" t="s">
        <v>181</v>
      </c>
      <c r="E214" s="160" t="s">
        <v>1</v>
      </c>
      <c r="F214" s="161" t="s">
        <v>276</v>
      </c>
      <c r="H214" s="162">
        <v>2</v>
      </c>
      <c r="I214" s="163"/>
      <c r="L214" s="159"/>
      <c r="M214" s="164"/>
      <c r="T214" s="165"/>
      <c r="AT214" s="160" t="s">
        <v>181</v>
      </c>
      <c r="AU214" s="160" t="s">
        <v>92</v>
      </c>
      <c r="AV214" s="13" t="s">
        <v>92</v>
      </c>
      <c r="AW214" s="13" t="s">
        <v>36</v>
      </c>
      <c r="AX214" s="13" t="s">
        <v>82</v>
      </c>
      <c r="AY214" s="160" t="s">
        <v>171</v>
      </c>
    </row>
    <row r="215" spans="2:65" s="13" customFormat="1">
      <c r="B215" s="159"/>
      <c r="D215" s="153" t="s">
        <v>181</v>
      </c>
      <c r="E215" s="160" t="s">
        <v>1</v>
      </c>
      <c r="F215" s="161" t="s">
        <v>267</v>
      </c>
      <c r="H215" s="162">
        <v>1</v>
      </c>
      <c r="I215" s="163"/>
      <c r="L215" s="159"/>
      <c r="M215" s="164"/>
      <c r="T215" s="165"/>
      <c r="AT215" s="160" t="s">
        <v>181</v>
      </c>
      <c r="AU215" s="160" t="s">
        <v>92</v>
      </c>
      <c r="AV215" s="13" t="s">
        <v>92</v>
      </c>
      <c r="AW215" s="13" t="s">
        <v>36</v>
      </c>
      <c r="AX215" s="13" t="s">
        <v>82</v>
      </c>
      <c r="AY215" s="160" t="s">
        <v>171</v>
      </c>
    </row>
    <row r="216" spans="2:65" s="14" customFormat="1">
      <c r="B216" s="166"/>
      <c r="D216" s="153" t="s">
        <v>181</v>
      </c>
      <c r="E216" s="167" t="s">
        <v>1</v>
      </c>
      <c r="F216" s="168" t="s">
        <v>185</v>
      </c>
      <c r="H216" s="169">
        <v>5</v>
      </c>
      <c r="I216" s="170"/>
      <c r="L216" s="166"/>
      <c r="M216" s="171"/>
      <c r="T216" s="172"/>
      <c r="AT216" s="167" t="s">
        <v>181</v>
      </c>
      <c r="AU216" s="167" t="s">
        <v>92</v>
      </c>
      <c r="AV216" s="14" t="s">
        <v>186</v>
      </c>
      <c r="AW216" s="14" t="s">
        <v>36</v>
      </c>
      <c r="AX216" s="14" t="s">
        <v>82</v>
      </c>
      <c r="AY216" s="167" t="s">
        <v>171</v>
      </c>
    </row>
    <row r="217" spans="2:65" s="12" customFormat="1">
      <c r="B217" s="152"/>
      <c r="D217" s="153" t="s">
        <v>181</v>
      </c>
      <c r="E217" s="154" t="s">
        <v>1</v>
      </c>
      <c r="F217" s="155" t="s">
        <v>187</v>
      </c>
      <c r="H217" s="154" t="s">
        <v>1</v>
      </c>
      <c r="I217" s="156"/>
      <c r="L217" s="152"/>
      <c r="M217" s="157"/>
      <c r="T217" s="158"/>
      <c r="AT217" s="154" t="s">
        <v>181</v>
      </c>
      <c r="AU217" s="154" t="s">
        <v>92</v>
      </c>
      <c r="AV217" s="12" t="s">
        <v>90</v>
      </c>
      <c r="AW217" s="12" t="s">
        <v>36</v>
      </c>
      <c r="AX217" s="12" t="s">
        <v>82</v>
      </c>
      <c r="AY217" s="154" t="s">
        <v>171</v>
      </c>
    </row>
    <row r="218" spans="2:65" s="13" customFormat="1">
      <c r="B218" s="159"/>
      <c r="D218" s="153" t="s">
        <v>181</v>
      </c>
      <c r="E218" s="160" t="s">
        <v>1</v>
      </c>
      <c r="F218" s="161" t="s">
        <v>277</v>
      </c>
      <c r="H218" s="162">
        <v>1</v>
      </c>
      <c r="I218" s="163"/>
      <c r="L218" s="159"/>
      <c r="M218" s="164"/>
      <c r="T218" s="165"/>
      <c r="AT218" s="160" t="s">
        <v>181</v>
      </c>
      <c r="AU218" s="160" t="s">
        <v>92</v>
      </c>
      <c r="AV218" s="13" t="s">
        <v>92</v>
      </c>
      <c r="AW218" s="13" t="s">
        <v>36</v>
      </c>
      <c r="AX218" s="13" t="s">
        <v>82</v>
      </c>
      <c r="AY218" s="160" t="s">
        <v>171</v>
      </c>
    </row>
    <row r="219" spans="2:65" s="13" customFormat="1">
      <c r="B219" s="159"/>
      <c r="D219" s="153" t="s">
        <v>181</v>
      </c>
      <c r="E219" s="160" t="s">
        <v>1</v>
      </c>
      <c r="F219" s="161" t="s">
        <v>278</v>
      </c>
      <c r="H219" s="162">
        <v>1</v>
      </c>
      <c r="I219" s="163"/>
      <c r="L219" s="159"/>
      <c r="M219" s="164"/>
      <c r="T219" s="165"/>
      <c r="AT219" s="160" t="s">
        <v>181</v>
      </c>
      <c r="AU219" s="160" t="s">
        <v>92</v>
      </c>
      <c r="AV219" s="13" t="s">
        <v>92</v>
      </c>
      <c r="AW219" s="13" t="s">
        <v>36</v>
      </c>
      <c r="AX219" s="13" t="s">
        <v>82</v>
      </c>
      <c r="AY219" s="160" t="s">
        <v>171</v>
      </c>
    </row>
    <row r="220" spans="2:65" s="13" customFormat="1">
      <c r="B220" s="159"/>
      <c r="D220" s="153" t="s">
        <v>181</v>
      </c>
      <c r="E220" s="160" t="s">
        <v>1</v>
      </c>
      <c r="F220" s="161" t="s">
        <v>279</v>
      </c>
      <c r="H220" s="162">
        <v>1</v>
      </c>
      <c r="I220" s="163"/>
      <c r="L220" s="159"/>
      <c r="M220" s="164"/>
      <c r="T220" s="165"/>
      <c r="AT220" s="160" t="s">
        <v>181</v>
      </c>
      <c r="AU220" s="160" t="s">
        <v>92</v>
      </c>
      <c r="AV220" s="13" t="s">
        <v>92</v>
      </c>
      <c r="AW220" s="13" t="s">
        <v>36</v>
      </c>
      <c r="AX220" s="13" t="s">
        <v>82</v>
      </c>
      <c r="AY220" s="160" t="s">
        <v>171</v>
      </c>
    </row>
    <row r="221" spans="2:65" s="13" customFormat="1">
      <c r="B221" s="159"/>
      <c r="D221" s="153" t="s">
        <v>181</v>
      </c>
      <c r="E221" s="160" t="s">
        <v>1</v>
      </c>
      <c r="F221" s="161" t="s">
        <v>280</v>
      </c>
      <c r="H221" s="162">
        <v>1</v>
      </c>
      <c r="I221" s="163"/>
      <c r="L221" s="159"/>
      <c r="M221" s="164"/>
      <c r="T221" s="165"/>
      <c r="AT221" s="160" t="s">
        <v>181</v>
      </c>
      <c r="AU221" s="160" t="s">
        <v>92</v>
      </c>
      <c r="AV221" s="13" t="s">
        <v>92</v>
      </c>
      <c r="AW221" s="13" t="s">
        <v>36</v>
      </c>
      <c r="AX221" s="13" t="s">
        <v>82</v>
      </c>
      <c r="AY221" s="160" t="s">
        <v>171</v>
      </c>
    </row>
    <row r="222" spans="2:65" s="14" customFormat="1">
      <c r="B222" s="166"/>
      <c r="D222" s="153" t="s">
        <v>181</v>
      </c>
      <c r="E222" s="167" t="s">
        <v>1</v>
      </c>
      <c r="F222" s="168" t="s">
        <v>185</v>
      </c>
      <c r="H222" s="169">
        <v>4</v>
      </c>
      <c r="I222" s="170"/>
      <c r="L222" s="166"/>
      <c r="M222" s="171"/>
      <c r="T222" s="172"/>
      <c r="AT222" s="167" t="s">
        <v>181</v>
      </c>
      <c r="AU222" s="167" t="s">
        <v>92</v>
      </c>
      <c r="AV222" s="14" t="s">
        <v>186</v>
      </c>
      <c r="AW222" s="14" t="s">
        <v>36</v>
      </c>
      <c r="AX222" s="14" t="s">
        <v>82</v>
      </c>
      <c r="AY222" s="167" t="s">
        <v>171</v>
      </c>
    </row>
    <row r="223" spans="2:65" s="15" customFormat="1">
      <c r="B223" s="173"/>
      <c r="D223" s="153" t="s">
        <v>181</v>
      </c>
      <c r="E223" s="174" t="s">
        <v>1</v>
      </c>
      <c r="F223" s="175" t="s">
        <v>190</v>
      </c>
      <c r="H223" s="176">
        <v>9</v>
      </c>
      <c r="I223" s="177"/>
      <c r="L223" s="173"/>
      <c r="M223" s="178"/>
      <c r="T223" s="179"/>
      <c r="AT223" s="174" t="s">
        <v>181</v>
      </c>
      <c r="AU223" s="174" t="s">
        <v>92</v>
      </c>
      <c r="AV223" s="15" t="s">
        <v>180</v>
      </c>
      <c r="AW223" s="15" t="s">
        <v>36</v>
      </c>
      <c r="AX223" s="15" t="s">
        <v>90</v>
      </c>
      <c r="AY223" s="174" t="s">
        <v>171</v>
      </c>
    </row>
    <row r="224" spans="2:65" s="1" customFormat="1" ht="21.75" customHeight="1">
      <c r="B224" s="137"/>
      <c r="C224" s="138" t="s">
        <v>281</v>
      </c>
      <c r="D224" s="138" t="s">
        <v>176</v>
      </c>
      <c r="E224" s="139" t="s">
        <v>282</v>
      </c>
      <c r="F224" s="140" t="s">
        <v>283</v>
      </c>
      <c r="G224" s="141" t="s">
        <v>263</v>
      </c>
      <c r="H224" s="142">
        <v>7</v>
      </c>
      <c r="I224" s="143"/>
      <c r="J224" s="144">
        <f>ROUND(I224*H224,2)</f>
        <v>0</v>
      </c>
      <c r="K224" s="145"/>
      <c r="L224" s="32"/>
      <c r="M224" s="146" t="s">
        <v>1</v>
      </c>
      <c r="N224" s="147" t="s">
        <v>47</v>
      </c>
      <c r="P224" s="148">
        <f>O224*H224</f>
        <v>0</v>
      </c>
      <c r="Q224" s="148">
        <v>0</v>
      </c>
      <c r="R224" s="148">
        <f>Q224*H224</f>
        <v>0</v>
      </c>
      <c r="S224" s="148">
        <v>0</v>
      </c>
      <c r="T224" s="149">
        <f>S224*H224</f>
        <v>0</v>
      </c>
      <c r="AR224" s="150" t="s">
        <v>231</v>
      </c>
      <c r="AT224" s="150" t="s">
        <v>176</v>
      </c>
      <c r="AU224" s="150" t="s">
        <v>92</v>
      </c>
      <c r="AY224" s="17" t="s">
        <v>171</v>
      </c>
      <c r="BE224" s="151">
        <f>IF(N224="základní",J224,0)</f>
        <v>0</v>
      </c>
      <c r="BF224" s="151">
        <f>IF(N224="snížená",J224,0)</f>
        <v>0</v>
      </c>
      <c r="BG224" s="151">
        <f>IF(N224="zákl. přenesená",J224,0)</f>
        <v>0</v>
      </c>
      <c r="BH224" s="151">
        <f>IF(N224="sníž. přenesená",J224,0)</f>
        <v>0</v>
      </c>
      <c r="BI224" s="151">
        <f>IF(N224="nulová",J224,0)</f>
        <v>0</v>
      </c>
      <c r="BJ224" s="17" t="s">
        <v>90</v>
      </c>
      <c r="BK224" s="151">
        <f>ROUND(I224*H224,2)</f>
        <v>0</v>
      </c>
      <c r="BL224" s="17" t="s">
        <v>231</v>
      </c>
      <c r="BM224" s="150" t="s">
        <v>284</v>
      </c>
    </row>
    <row r="225" spans="2:65" s="12" customFormat="1">
      <c r="B225" s="152"/>
      <c r="D225" s="153" t="s">
        <v>181</v>
      </c>
      <c r="E225" s="154" t="s">
        <v>1</v>
      </c>
      <c r="F225" s="155" t="s">
        <v>182</v>
      </c>
      <c r="H225" s="154" t="s">
        <v>1</v>
      </c>
      <c r="I225" s="156"/>
      <c r="L225" s="152"/>
      <c r="M225" s="157"/>
      <c r="T225" s="158"/>
      <c r="AT225" s="154" t="s">
        <v>181</v>
      </c>
      <c r="AU225" s="154" t="s">
        <v>92</v>
      </c>
      <c r="AV225" s="12" t="s">
        <v>90</v>
      </c>
      <c r="AW225" s="12" t="s">
        <v>36</v>
      </c>
      <c r="AX225" s="12" t="s">
        <v>82</v>
      </c>
      <c r="AY225" s="154" t="s">
        <v>171</v>
      </c>
    </row>
    <row r="226" spans="2:65" s="13" customFormat="1">
      <c r="B226" s="159"/>
      <c r="D226" s="153" t="s">
        <v>181</v>
      </c>
      <c r="E226" s="160" t="s">
        <v>1</v>
      </c>
      <c r="F226" s="161" t="s">
        <v>275</v>
      </c>
      <c r="H226" s="162">
        <v>2</v>
      </c>
      <c r="I226" s="163"/>
      <c r="L226" s="159"/>
      <c r="M226" s="164"/>
      <c r="T226" s="165"/>
      <c r="AT226" s="160" t="s">
        <v>181</v>
      </c>
      <c r="AU226" s="160" t="s">
        <v>92</v>
      </c>
      <c r="AV226" s="13" t="s">
        <v>92</v>
      </c>
      <c r="AW226" s="13" t="s">
        <v>36</v>
      </c>
      <c r="AX226" s="13" t="s">
        <v>82</v>
      </c>
      <c r="AY226" s="160" t="s">
        <v>171</v>
      </c>
    </row>
    <row r="227" spans="2:65" s="13" customFormat="1">
      <c r="B227" s="159"/>
      <c r="D227" s="153" t="s">
        <v>181</v>
      </c>
      <c r="E227" s="160" t="s">
        <v>1</v>
      </c>
      <c r="F227" s="161" t="s">
        <v>276</v>
      </c>
      <c r="H227" s="162">
        <v>2</v>
      </c>
      <c r="I227" s="163"/>
      <c r="L227" s="159"/>
      <c r="M227" s="164"/>
      <c r="T227" s="165"/>
      <c r="AT227" s="160" t="s">
        <v>181</v>
      </c>
      <c r="AU227" s="160" t="s">
        <v>92</v>
      </c>
      <c r="AV227" s="13" t="s">
        <v>92</v>
      </c>
      <c r="AW227" s="13" t="s">
        <v>36</v>
      </c>
      <c r="AX227" s="13" t="s">
        <v>82</v>
      </c>
      <c r="AY227" s="160" t="s">
        <v>171</v>
      </c>
    </row>
    <row r="228" spans="2:65" s="14" customFormat="1">
      <c r="B228" s="166"/>
      <c r="D228" s="153" t="s">
        <v>181</v>
      </c>
      <c r="E228" s="167" t="s">
        <v>1</v>
      </c>
      <c r="F228" s="168" t="s">
        <v>185</v>
      </c>
      <c r="H228" s="169">
        <v>4</v>
      </c>
      <c r="I228" s="170"/>
      <c r="L228" s="166"/>
      <c r="M228" s="171"/>
      <c r="T228" s="172"/>
      <c r="AT228" s="167" t="s">
        <v>181</v>
      </c>
      <c r="AU228" s="167" t="s">
        <v>92</v>
      </c>
      <c r="AV228" s="14" t="s">
        <v>186</v>
      </c>
      <c r="AW228" s="14" t="s">
        <v>36</v>
      </c>
      <c r="AX228" s="14" t="s">
        <v>82</v>
      </c>
      <c r="AY228" s="167" t="s">
        <v>171</v>
      </c>
    </row>
    <row r="229" spans="2:65" s="12" customFormat="1">
      <c r="B229" s="152"/>
      <c r="D229" s="153" t="s">
        <v>181</v>
      </c>
      <c r="E229" s="154" t="s">
        <v>1</v>
      </c>
      <c r="F229" s="155" t="s">
        <v>187</v>
      </c>
      <c r="H229" s="154" t="s">
        <v>1</v>
      </c>
      <c r="I229" s="156"/>
      <c r="L229" s="152"/>
      <c r="M229" s="157"/>
      <c r="T229" s="158"/>
      <c r="AT229" s="154" t="s">
        <v>181</v>
      </c>
      <c r="AU229" s="154" t="s">
        <v>92</v>
      </c>
      <c r="AV229" s="12" t="s">
        <v>90</v>
      </c>
      <c r="AW229" s="12" t="s">
        <v>36</v>
      </c>
      <c r="AX229" s="12" t="s">
        <v>82</v>
      </c>
      <c r="AY229" s="154" t="s">
        <v>171</v>
      </c>
    </row>
    <row r="230" spans="2:65" s="13" customFormat="1">
      <c r="B230" s="159"/>
      <c r="D230" s="153" t="s">
        <v>181</v>
      </c>
      <c r="E230" s="160" t="s">
        <v>1</v>
      </c>
      <c r="F230" s="161" t="s">
        <v>285</v>
      </c>
      <c r="H230" s="162">
        <v>2</v>
      </c>
      <c r="I230" s="163"/>
      <c r="L230" s="159"/>
      <c r="M230" s="164"/>
      <c r="T230" s="165"/>
      <c r="AT230" s="160" t="s">
        <v>181</v>
      </c>
      <c r="AU230" s="160" t="s">
        <v>92</v>
      </c>
      <c r="AV230" s="13" t="s">
        <v>92</v>
      </c>
      <c r="AW230" s="13" t="s">
        <v>36</v>
      </c>
      <c r="AX230" s="13" t="s">
        <v>82</v>
      </c>
      <c r="AY230" s="160" t="s">
        <v>171</v>
      </c>
    </row>
    <row r="231" spans="2:65" s="13" customFormat="1">
      <c r="B231" s="159"/>
      <c r="D231" s="153" t="s">
        <v>181</v>
      </c>
      <c r="E231" s="160" t="s">
        <v>1</v>
      </c>
      <c r="F231" s="161" t="s">
        <v>286</v>
      </c>
      <c r="H231" s="162">
        <v>1</v>
      </c>
      <c r="I231" s="163"/>
      <c r="L231" s="159"/>
      <c r="M231" s="164"/>
      <c r="T231" s="165"/>
      <c r="AT231" s="160" t="s">
        <v>181</v>
      </c>
      <c r="AU231" s="160" t="s">
        <v>92</v>
      </c>
      <c r="AV231" s="13" t="s">
        <v>92</v>
      </c>
      <c r="AW231" s="13" t="s">
        <v>36</v>
      </c>
      <c r="AX231" s="13" t="s">
        <v>82</v>
      </c>
      <c r="AY231" s="160" t="s">
        <v>171</v>
      </c>
    </row>
    <row r="232" spans="2:65" s="14" customFormat="1">
      <c r="B232" s="166"/>
      <c r="D232" s="153" t="s">
        <v>181</v>
      </c>
      <c r="E232" s="167" t="s">
        <v>1</v>
      </c>
      <c r="F232" s="168" t="s">
        <v>185</v>
      </c>
      <c r="H232" s="169">
        <v>3</v>
      </c>
      <c r="I232" s="170"/>
      <c r="L232" s="166"/>
      <c r="M232" s="171"/>
      <c r="T232" s="172"/>
      <c r="AT232" s="167" t="s">
        <v>181</v>
      </c>
      <c r="AU232" s="167" t="s">
        <v>92</v>
      </c>
      <c r="AV232" s="14" t="s">
        <v>186</v>
      </c>
      <c r="AW232" s="14" t="s">
        <v>36</v>
      </c>
      <c r="AX232" s="14" t="s">
        <v>82</v>
      </c>
      <c r="AY232" s="167" t="s">
        <v>171</v>
      </c>
    </row>
    <row r="233" spans="2:65" s="15" customFormat="1">
      <c r="B233" s="173"/>
      <c r="D233" s="153" t="s">
        <v>181</v>
      </c>
      <c r="E233" s="174" t="s">
        <v>1</v>
      </c>
      <c r="F233" s="175" t="s">
        <v>190</v>
      </c>
      <c r="H233" s="176">
        <v>7</v>
      </c>
      <c r="I233" s="177"/>
      <c r="L233" s="173"/>
      <c r="M233" s="178"/>
      <c r="T233" s="179"/>
      <c r="AT233" s="174" t="s">
        <v>181</v>
      </c>
      <c r="AU233" s="174" t="s">
        <v>92</v>
      </c>
      <c r="AV233" s="15" t="s">
        <v>180</v>
      </c>
      <c r="AW233" s="15" t="s">
        <v>36</v>
      </c>
      <c r="AX233" s="15" t="s">
        <v>90</v>
      </c>
      <c r="AY233" s="174" t="s">
        <v>171</v>
      </c>
    </row>
    <row r="234" spans="2:65" s="1" customFormat="1" ht="16.5" customHeight="1">
      <c r="B234" s="137"/>
      <c r="C234" s="138" t="s">
        <v>234</v>
      </c>
      <c r="D234" s="138" t="s">
        <v>176</v>
      </c>
      <c r="E234" s="139" t="s">
        <v>287</v>
      </c>
      <c r="F234" s="140" t="s">
        <v>288</v>
      </c>
      <c r="G234" s="141" t="s">
        <v>263</v>
      </c>
      <c r="H234" s="142">
        <v>2</v>
      </c>
      <c r="I234" s="143"/>
      <c r="J234" s="144">
        <f>ROUND(I234*H234,2)</f>
        <v>0</v>
      </c>
      <c r="K234" s="145"/>
      <c r="L234" s="32"/>
      <c r="M234" s="146" t="s">
        <v>1</v>
      </c>
      <c r="N234" s="147" t="s">
        <v>47</v>
      </c>
      <c r="P234" s="148">
        <f>O234*H234</f>
        <v>0</v>
      </c>
      <c r="Q234" s="148">
        <v>0</v>
      </c>
      <c r="R234" s="148">
        <f>Q234*H234</f>
        <v>0</v>
      </c>
      <c r="S234" s="148">
        <v>0</v>
      </c>
      <c r="T234" s="149">
        <f>S234*H234</f>
        <v>0</v>
      </c>
      <c r="AR234" s="150" t="s">
        <v>231</v>
      </c>
      <c r="AT234" s="150" t="s">
        <v>176</v>
      </c>
      <c r="AU234" s="150" t="s">
        <v>92</v>
      </c>
      <c r="AY234" s="17" t="s">
        <v>171</v>
      </c>
      <c r="BE234" s="151">
        <f>IF(N234="základní",J234,0)</f>
        <v>0</v>
      </c>
      <c r="BF234" s="151">
        <f>IF(N234="snížená",J234,0)</f>
        <v>0</v>
      </c>
      <c r="BG234" s="151">
        <f>IF(N234="zákl. přenesená",J234,0)</f>
        <v>0</v>
      </c>
      <c r="BH234" s="151">
        <f>IF(N234="sníž. přenesená",J234,0)</f>
        <v>0</v>
      </c>
      <c r="BI234" s="151">
        <f>IF(N234="nulová",J234,0)</f>
        <v>0</v>
      </c>
      <c r="BJ234" s="17" t="s">
        <v>90</v>
      </c>
      <c r="BK234" s="151">
        <f>ROUND(I234*H234,2)</f>
        <v>0</v>
      </c>
      <c r="BL234" s="17" t="s">
        <v>231</v>
      </c>
      <c r="BM234" s="150" t="s">
        <v>289</v>
      </c>
    </row>
    <row r="235" spans="2:65" s="12" customFormat="1">
      <c r="B235" s="152"/>
      <c r="D235" s="153" t="s">
        <v>181</v>
      </c>
      <c r="E235" s="154" t="s">
        <v>1</v>
      </c>
      <c r="F235" s="155" t="s">
        <v>182</v>
      </c>
      <c r="H235" s="154" t="s">
        <v>1</v>
      </c>
      <c r="I235" s="156"/>
      <c r="L235" s="152"/>
      <c r="M235" s="157"/>
      <c r="T235" s="158"/>
      <c r="AT235" s="154" t="s">
        <v>181</v>
      </c>
      <c r="AU235" s="154" t="s">
        <v>92</v>
      </c>
      <c r="AV235" s="12" t="s">
        <v>90</v>
      </c>
      <c r="AW235" s="12" t="s">
        <v>36</v>
      </c>
      <c r="AX235" s="12" t="s">
        <v>82</v>
      </c>
      <c r="AY235" s="154" t="s">
        <v>171</v>
      </c>
    </row>
    <row r="236" spans="2:65" s="13" customFormat="1">
      <c r="B236" s="159"/>
      <c r="D236" s="153" t="s">
        <v>181</v>
      </c>
      <c r="E236" s="160" t="s">
        <v>1</v>
      </c>
      <c r="F236" s="161" t="s">
        <v>290</v>
      </c>
      <c r="H236" s="162">
        <v>1</v>
      </c>
      <c r="I236" s="163"/>
      <c r="L236" s="159"/>
      <c r="M236" s="164"/>
      <c r="T236" s="165"/>
      <c r="AT236" s="160" t="s">
        <v>181</v>
      </c>
      <c r="AU236" s="160" t="s">
        <v>92</v>
      </c>
      <c r="AV236" s="13" t="s">
        <v>92</v>
      </c>
      <c r="AW236" s="13" t="s">
        <v>36</v>
      </c>
      <c r="AX236" s="13" t="s">
        <v>82</v>
      </c>
      <c r="AY236" s="160" t="s">
        <v>171</v>
      </c>
    </row>
    <row r="237" spans="2:65" s="14" customFormat="1">
      <c r="B237" s="166"/>
      <c r="D237" s="153" t="s">
        <v>181</v>
      </c>
      <c r="E237" s="167" t="s">
        <v>1</v>
      </c>
      <c r="F237" s="168" t="s">
        <v>185</v>
      </c>
      <c r="H237" s="169">
        <v>1</v>
      </c>
      <c r="I237" s="170"/>
      <c r="L237" s="166"/>
      <c r="M237" s="171"/>
      <c r="T237" s="172"/>
      <c r="AT237" s="167" t="s">
        <v>181</v>
      </c>
      <c r="AU237" s="167" t="s">
        <v>92</v>
      </c>
      <c r="AV237" s="14" t="s">
        <v>186</v>
      </c>
      <c r="AW237" s="14" t="s">
        <v>36</v>
      </c>
      <c r="AX237" s="14" t="s">
        <v>82</v>
      </c>
      <c r="AY237" s="167" t="s">
        <v>171</v>
      </c>
    </row>
    <row r="238" spans="2:65" s="12" customFormat="1">
      <c r="B238" s="152"/>
      <c r="D238" s="153" t="s">
        <v>181</v>
      </c>
      <c r="E238" s="154" t="s">
        <v>1</v>
      </c>
      <c r="F238" s="155" t="s">
        <v>187</v>
      </c>
      <c r="H238" s="154" t="s">
        <v>1</v>
      </c>
      <c r="I238" s="156"/>
      <c r="L238" s="152"/>
      <c r="M238" s="157"/>
      <c r="T238" s="158"/>
      <c r="AT238" s="154" t="s">
        <v>181</v>
      </c>
      <c r="AU238" s="154" t="s">
        <v>92</v>
      </c>
      <c r="AV238" s="12" t="s">
        <v>90</v>
      </c>
      <c r="AW238" s="12" t="s">
        <v>36</v>
      </c>
      <c r="AX238" s="12" t="s">
        <v>82</v>
      </c>
      <c r="AY238" s="154" t="s">
        <v>171</v>
      </c>
    </row>
    <row r="239" spans="2:65" s="13" customFormat="1">
      <c r="B239" s="159"/>
      <c r="D239" s="153" t="s">
        <v>181</v>
      </c>
      <c r="E239" s="160" t="s">
        <v>1</v>
      </c>
      <c r="F239" s="161" t="s">
        <v>280</v>
      </c>
      <c r="H239" s="162">
        <v>1</v>
      </c>
      <c r="I239" s="163"/>
      <c r="L239" s="159"/>
      <c r="M239" s="164"/>
      <c r="T239" s="165"/>
      <c r="AT239" s="160" t="s">
        <v>181</v>
      </c>
      <c r="AU239" s="160" t="s">
        <v>92</v>
      </c>
      <c r="AV239" s="13" t="s">
        <v>92</v>
      </c>
      <c r="AW239" s="13" t="s">
        <v>36</v>
      </c>
      <c r="AX239" s="13" t="s">
        <v>82</v>
      </c>
      <c r="AY239" s="160" t="s">
        <v>171</v>
      </c>
    </row>
    <row r="240" spans="2:65" s="14" customFormat="1">
      <c r="B240" s="166"/>
      <c r="D240" s="153" t="s">
        <v>181</v>
      </c>
      <c r="E240" s="167" t="s">
        <v>1</v>
      </c>
      <c r="F240" s="168" t="s">
        <v>185</v>
      </c>
      <c r="H240" s="169">
        <v>1</v>
      </c>
      <c r="I240" s="170"/>
      <c r="L240" s="166"/>
      <c r="M240" s="171"/>
      <c r="T240" s="172"/>
      <c r="AT240" s="167" t="s">
        <v>181</v>
      </c>
      <c r="AU240" s="167" t="s">
        <v>92</v>
      </c>
      <c r="AV240" s="14" t="s">
        <v>186</v>
      </c>
      <c r="AW240" s="14" t="s">
        <v>36</v>
      </c>
      <c r="AX240" s="14" t="s">
        <v>82</v>
      </c>
      <c r="AY240" s="167" t="s">
        <v>171</v>
      </c>
    </row>
    <row r="241" spans="2:65" s="15" customFormat="1">
      <c r="B241" s="173"/>
      <c r="D241" s="153" t="s">
        <v>181</v>
      </c>
      <c r="E241" s="174" t="s">
        <v>1</v>
      </c>
      <c r="F241" s="175" t="s">
        <v>190</v>
      </c>
      <c r="H241" s="176">
        <v>2</v>
      </c>
      <c r="I241" s="177"/>
      <c r="L241" s="173"/>
      <c r="M241" s="178"/>
      <c r="T241" s="179"/>
      <c r="AT241" s="174" t="s">
        <v>181</v>
      </c>
      <c r="AU241" s="174" t="s">
        <v>92</v>
      </c>
      <c r="AV241" s="15" t="s">
        <v>180</v>
      </c>
      <c r="AW241" s="15" t="s">
        <v>36</v>
      </c>
      <c r="AX241" s="15" t="s">
        <v>90</v>
      </c>
      <c r="AY241" s="174" t="s">
        <v>171</v>
      </c>
    </row>
    <row r="242" spans="2:65" s="1" customFormat="1" ht="24.2" customHeight="1">
      <c r="B242" s="137"/>
      <c r="C242" s="138" t="s">
        <v>291</v>
      </c>
      <c r="D242" s="138" t="s">
        <v>176</v>
      </c>
      <c r="E242" s="139" t="s">
        <v>292</v>
      </c>
      <c r="F242" s="140" t="s">
        <v>293</v>
      </c>
      <c r="G242" s="141" t="s">
        <v>263</v>
      </c>
      <c r="H242" s="142">
        <v>1</v>
      </c>
      <c r="I242" s="143"/>
      <c r="J242" s="144">
        <f>ROUND(I242*H242,2)</f>
        <v>0</v>
      </c>
      <c r="K242" s="145"/>
      <c r="L242" s="32"/>
      <c r="M242" s="146" t="s">
        <v>1</v>
      </c>
      <c r="N242" s="147" t="s">
        <v>47</v>
      </c>
      <c r="P242" s="148">
        <f>O242*H242</f>
        <v>0</v>
      </c>
      <c r="Q242" s="148">
        <v>0</v>
      </c>
      <c r="R242" s="148">
        <f>Q242*H242</f>
        <v>0</v>
      </c>
      <c r="S242" s="148">
        <v>0</v>
      </c>
      <c r="T242" s="149">
        <f>S242*H242</f>
        <v>0</v>
      </c>
      <c r="AR242" s="150" t="s">
        <v>231</v>
      </c>
      <c r="AT242" s="150" t="s">
        <v>176</v>
      </c>
      <c r="AU242" s="150" t="s">
        <v>92</v>
      </c>
      <c r="AY242" s="17" t="s">
        <v>171</v>
      </c>
      <c r="BE242" s="151">
        <f>IF(N242="základní",J242,0)</f>
        <v>0</v>
      </c>
      <c r="BF242" s="151">
        <f>IF(N242="snížená",J242,0)</f>
        <v>0</v>
      </c>
      <c r="BG242" s="151">
        <f>IF(N242="zákl. přenesená",J242,0)</f>
        <v>0</v>
      </c>
      <c r="BH242" s="151">
        <f>IF(N242="sníž. přenesená",J242,0)</f>
        <v>0</v>
      </c>
      <c r="BI242" s="151">
        <f>IF(N242="nulová",J242,0)</f>
        <v>0</v>
      </c>
      <c r="BJ242" s="17" t="s">
        <v>90</v>
      </c>
      <c r="BK242" s="151">
        <f>ROUND(I242*H242,2)</f>
        <v>0</v>
      </c>
      <c r="BL242" s="17" t="s">
        <v>231</v>
      </c>
      <c r="BM242" s="150" t="s">
        <v>294</v>
      </c>
    </row>
    <row r="243" spans="2:65" s="12" customFormat="1">
      <c r="B243" s="152"/>
      <c r="D243" s="153" t="s">
        <v>181</v>
      </c>
      <c r="E243" s="154" t="s">
        <v>1</v>
      </c>
      <c r="F243" s="155" t="s">
        <v>187</v>
      </c>
      <c r="H243" s="154" t="s">
        <v>1</v>
      </c>
      <c r="I243" s="156"/>
      <c r="L243" s="152"/>
      <c r="M243" s="157"/>
      <c r="T243" s="158"/>
      <c r="AT243" s="154" t="s">
        <v>181</v>
      </c>
      <c r="AU243" s="154" t="s">
        <v>92</v>
      </c>
      <c r="AV243" s="12" t="s">
        <v>90</v>
      </c>
      <c r="AW243" s="12" t="s">
        <v>36</v>
      </c>
      <c r="AX243" s="12" t="s">
        <v>82</v>
      </c>
      <c r="AY243" s="154" t="s">
        <v>171</v>
      </c>
    </row>
    <row r="244" spans="2:65" s="13" customFormat="1">
      <c r="B244" s="159"/>
      <c r="D244" s="153" t="s">
        <v>181</v>
      </c>
      <c r="E244" s="160" t="s">
        <v>1</v>
      </c>
      <c r="F244" s="161" t="s">
        <v>295</v>
      </c>
      <c r="H244" s="162">
        <v>1</v>
      </c>
      <c r="I244" s="163"/>
      <c r="L244" s="159"/>
      <c r="M244" s="164"/>
      <c r="T244" s="165"/>
      <c r="AT244" s="160" t="s">
        <v>181</v>
      </c>
      <c r="AU244" s="160" t="s">
        <v>92</v>
      </c>
      <c r="AV244" s="13" t="s">
        <v>92</v>
      </c>
      <c r="AW244" s="13" t="s">
        <v>36</v>
      </c>
      <c r="AX244" s="13" t="s">
        <v>82</v>
      </c>
      <c r="AY244" s="160" t="s">
        <v>171</v>
      </c>
    </row>
    <row r="245" spans="2:65" s="15" customFormat="1">
      <c r="B245" s="173"/>
      <c r="D245" s="153" t="s">
        <v>181</v>
      </c>
      <c r="E245" s="174" t="s">
        <v>1</v>
      </c>
      <c r="F245" s="175" t="s">
        <v>190</v>
      </c>
      <c r="H245" s="176">
        <v>1</v>
      </c>
      <c r="I245" s="177"/>
      <c r="L245" s="173"/>
      <c r="M245" s="178"/>
      <c r="T245" s="179"/>
      <c r="AT245" s="174" t="s">
        <v>181</v>
      </c>
      <c r="AU245" s="174" t="s">
        <v>92</v>
      </c>
      <c r="AV245" s="15" t="s">
        <v>180</v>
      </c>
      <c r="AW245" s="15" t="s">
        <v>36</v>
      </c>
      <c r="AX245" s="15" t="s">
        <v>90</v>
      </c>
      <c r="AY245" s="174" t="s">
        <v>171</v>
      </c>
    </row>
    <row r="246" spans="2:65" s="1" customFormat="1" ht="16.5" customHeight="1">
      <c r="B246" s="137"/>
      <c r="C246" s="138" t="s">
        <v>240</v>
      </c>
      <c r="D246" s="138" t="s">
        <v>176</v>
      </c>
      <c r="E246" s="139" t="s">
        <v>296</v>
      </c>
      <c r="F246" s="140" t="s">
        <v>297</v>
      </c>
      <c r="G246" s="141" t="s">
        <v>263</v>
      </c>
      <c r="H246" s="142">
        <v>12</v>
      </c>
      <c r="I246" s="143"/>
      <c r="J246" s="144">
        <f>ROUND(I246*H246,2)</f>
        <v>0</v>
      </c>
      <c r="K246" s="145"/>
      <c r="L246" s="32"/>
      <c r="M246" s="146" t="s">
        <v>1</v>
      </c>
      <c r="N246" s="147" t="s">
        <v>47</v>
      </c>
      <c r="P246" s="148">
        <f>O246*H246</f>
        <v>0</v>
      </c>
      <c r="Q246" s="148">
        <v>0</v>
      </c>
      <c r="R246" s="148">
        <f>Q246*H246</f>
        <v>0</v>
      </c>
      <c r="S246" s="148">
        <v>0</v>
      </c>
      <c r="T246" s="149">
        <f>S246*H246</f>
        <v>0</v>
      </c>
      <c r="AR246" s="150" t="s">
        <v>231</v>
      </c>
      <c r="AT246" s="150" t="s">
        <v>176</v>
      </c>
      <c r="AU246" s="150" t="s">
        <v>92</v>
      </c>
      <c r="AY246" s="17" t="s">
        <v>171</v>
      </c>
      <c r="BE246" s="151">
        <f>IF(N246="základní",J246,0)</f>
        <v>0</v>
      </c>
      <c r="BF246" s="151">
        <f>IF(N246="snížená",J246,0)</f>
        <v>0</v>
      </c>
      <c r="BG246" s="151">
        <f>IF(N246="zákl. přenesená",J246,0)</f>
        <v>0</v>
      </c>
      <c r="BH246" s="151">
        <f>IF(N246="sníž. přenesená",J246,0)</f>
        <v>0</v>
      </c>
      <c r="BI246" s="151">
        <f>IF(N246="nulová",J246,0)</f>
        <v>0</v>
      </c>
      <c r="BJ246" s="17" t="s">
        <v>90</v>
      </c>
      <c r="BK246" s="151">
        <f>ROUND(I246*H246,2)</f>
        <v>0</v>
      </c>
      <c r="BL246" s="17" t="s">
        <v>231</v>
      </c>
      <c r="BM246" s="150" t="s">
        <v>298</v>
      </c>
    </row>
    <row r="247" spans="2:65" s="12" customFormat="1">
      <c r="B247" s="152"/>
      <c r="D247" s="153" t="s">
        <v>181</v>
      </c>
      <c r="E247" s="154" t="s">
        <v>1</v>
      </c>
      <c r="F247" s="155" t="s">
        <v>182</v>
      </c>
      <c r="H247" s="154" t="s">
        <v>1</v>
      </c>
      <c r="I247" s="156"/>
      <c r="L247" s="152"/>
      <c r="M247" s="157"/>
      <c r="T247" s="158"/>
      <c r="AT247" s="154" t="s">
        <v>181</v>
      </c>
      <c r="AU247" s="154" t="s">
        <v>92</v>
      </c>
      <c r="AV247" s="12" t="s">
        <v>90</v>
      </c>
      <c r="AW247" s="12" t="s">
        <v>36</v>
      </c>
      <c r="AX247" s="12" t="s">
        <v>82</v>
      </c>
      <c r="AY247" s="154" t="s">
        <v>171</v>
      </c>
    </row>
    <row r="248" spans="2:65" s="13" customFormat="1">
      <c r="B248" s="159"/>
      <c r="D248" s="153" t="s">
        <v>181</v>
      </c>
      <c r="E248" s="160" t="s">
        <v>1</v>
      </c>
      <c r="F248" s="161" t="s">
        <v>275</v>
      </c>
      <c r="H248" s="162">
        <v>2</v>
      </c>
      <c r="I248" s="163"/>
      <c r="L248" s="159"/>
      <c r="M248" s="164"/>
      <c r="T248" s="165"/>
      <c r="AT248" s="160" t="s">
        <v>181</v>
      </c>
      <c r="AU248" s="160" t="s">
        <v>92</v>
      </c>
      <c r="AV248" s="13" t="s">
        <v>92</v>
      </c>
      <c r="AW248" s="13" t="s">
        <v>36</v>
      </c>
      <c r="AX248" s="13" t="s">
        <v>82</v>
      </c>
      <c r="AY248" s="160" t="s">
        <v>171</v>
      </c>
    </row>
    <row r="249" spans="2:65" s="13" customFormat="1">
      <c r="B249" s="159"/>
      <c r="D249" s="153" t="s">
        <v>181</v>
      </c>
      <c r="E249" s="160" t="s">
        <v>1</v>
      </c>
      <c r="F249" s="161" t="s">
        <v>290</v>
      </c>
      <c r="H249" s="162">
        <v>1</v>
      </c>
      <c r="I249" s="163"/>
      <c r="L249" s="159"/>
      <c r="M249" s="164"/>
      <c r="T249" s="165"/>
      <c r="AT249" s="160" t="s">
        <v>181</v>
      </c>
      <c r="AU249" s="160" t="s">
        <v>92</v>
      </c>
      <c r="AV249" s="13" t="s">
        <v>92</v>
      </c>
      <c r="AW249" s="13" t="s">
        <v>36</v>
      </c>
      <c r="AX249" s="13" t="s">
        <v>82</v>
      </c>
      <c r="AY249" s="160" t="s">
        <v>171</v>
      </c>
    </row>
    <row r="250" spans="2:65" s="13" customFormat="1">
      <c r="B250" s="159"/>
      <c r="D250" s="153" t="s">
        <v>181</v>
      </c>
      <c r="E250" s="160" t="s">
        <v>1</v>
      </c>
      <c r="F250" s="161" t="s">
        <v>276</v>
      </c>
      <c r="H250" s="162">
        <v>2</v>
      </c>
      <c r="I250" s="163"/>
      <c r="L250" s="159"/>
      <c r="M250" s="164"/>
      <c r="T250" s="165"/>
      <c r="AT250" s="160" t="s">
        <v>181</v>
      </c>
      <c r="AU250" s="160" t="s">
        <v>92</v>
      </c>
      <c r="AV250" s="13" t="s">
        <v>92</v>
      </c>
      <c r="AW250" s="13" t="s">
        <v>36</v>
      </c>
      <c r="AX250" s="13" t="s">
        <v>82</v>
      </c>
      <c r="AY250" s="160" t="s">
        <v>171</v>
      </c>
    </row>
    <row r="251" spans="2:65" s="13" customFormat="1">
      <c r="B251" s="159"/>
      <c r="D251" s="153" t="s">
        <v>181</v>
      </c>
      <c r="E251" s="160" t="s">
        <v>1</v>
      </c>
      <c r="F251" s="161" t="s">
        <v>267</v>
      </c>
      <c r="H251" s="162">
        <v>1</v>
      </c>
      <c r="I251" s="163"/>
      <c r="L251" s="159"/>
      <c r="M251" s="164"/>
      <c r="T251" s="165"/>
      <c r="AT251" s="160" t="s">
        <v>181</v>
      </c>
      <c r="AU251" s="160" t="s">
        <v>92</v>
      </c>
      <c r="AV251" s="13" t="s">
        <v>92</v>
      </c>
      <c r="AW251" s="13" t="s">
        <v>36</v>
      </c>
      <c r="AX251" s="13" t="s">
        <v>82</v>
      </c>
      <c r="AY251" s="160" t="s">
        <v>171</v>
      </c>
    </row>
    <row r="252" spans="2:65" s="14" customFormat="1">
      <c r="B252" s="166"/>
      <c r="D252" s="153" t="s">
        <v>181</v>
      </c>
      <c r="E252" s="167" t="s">
        <v>1</v>
      </c>
      <c r="F252" s="168" t="s">
        <v>185</v>
      </c>
      <c r="H252" s="169">
        <v>6</v>
      </c>
      <c r="I252" s="170"/>
      <c r="L252" s="166"/>
      <c r="M252" s="171"/>
      <c r="T252" s="172"/>
      <c r="AT252" s="167" t="s">
        <v>181</v>
      </c>
      <c r="AU252" s="167" t="s">
        <v>92</v>
      </c>
      <c r="AV252" s="14" t="s">
        <v>186</v>
      </c>
      <c r="AW252" s="14" t="s">
        <v>36</v>
      </c>
      <c r="AX252" s="14" t="s">
        <v>82</v>
      </c>
      <c r="AY252" s="167" t="s">
        <v>171</v>
      </c>
    </row>
    <row r="253" spans="2:65" s="12" customFormat="1">
      <c r="B253" s="152"/>
      <c r="D253" s="153" t="s">
        <v>181</v>
      </c>
      <c r="E253" s="154" t="s">
        <v>1</v>
      </c>
      <c r="F253" s="155" t="s">
        <v>187</v>
      </c>
      <c r="H253" s="154" t="s">
        <v>1</v>
      </c>
      <c r="I253" s="156"/>
      <c r="L253" s="152"/>
      <c r="M253" s="157"/>
      <c r="T253" s="158"/>
      <c r="AT253" s="154" t="s">
        <v>181</v>
      </c>
      <c r="AU253" s="154" t="s">
        <v>92</v>
      </c>
      <c r="AV253" s="12" t="s">
        <v>90</v>
      </c>
      <c r="AW253" s="12" t="s">
        <v>36</v>
      </c>
      <c r="AX253" s="12" t="s">
        <v>82</v>
      </c>
      <c r="AY253" s="154" t="s">
        <v>171</v>
      </c>
    </row>
    <row r="254" spans="2:65" s="13" customFormat="1">
      <c r="B254" s="159"/>
      <c r="D254" s="153" t="s">
        <v>181</v>
      </c>
      <c r="E254" s="160" t="s">
        <v>1</v>
      </c>
      <c r="F254" s="161" t="s">
        <v>295</v>
      </c>
      <c r="H254" s="162">
        <v>1</v>
      </c>
      <c r="I254" s="163"/>
      <c r="L254" s="159"/>
      <c r="M254" s="164"/>
      <c r="T254" s="165"/>
      <c r="AT254" s="160" t="s">
        <v>181</v>
      </c>
      <c r="AU254" s="160" t="s">
        <v>92</v>
      </c>
      <c r="AV254" s="13" t="s">
        <v>92</v>
      </c>
      <c r="AW254" s="13" t="s">
        <v>36</v>
      </c>
      <c r="AX254" s="13" t="s">
        <v>82</v>
      </c>
      <c r="AY254" s="160" t="s">
        <v>171</v>
      </c>
    </row>
    <row r="255" spans="2:65" s="13" customFormat="1">
      <c r="B255" s="159"/>
      <c r="D255" s="153" t="s">
        <v>181</v>
      </c>
      <c r="E255" s="160" t="s">
        <v>1</v>
      </c>
      <c r="F255" s="161" t="s">
        <v>277</v>
      </c>
      <c r="H255" s="162">
        <v>1</v>
      </c>
      <c r="I255" s="163"/>
      <c r="L255" s="159"/>
      <c r="M255" s="164"/>
      <c r="T255" s="165"/>
      <c r="AT255" s="160" t="s">
        <v>181</v>
      </c>
      <c r="AU255" s="160" t="s">
        <v>92</v>
      </c>
      <c r="AV255" s="13" t="s">
        <v>92</v>
      </c>
      <c r="AW255" s="13" t="s">
        <v>36</v>
      </c>
      <c r="AX255" s="13" t="s">
        <v>82</v>
      </c>
      <c r="AY255" s="160" t="s">
        <v>171</v>
      </c>
    </row>
    <row r="256" spans="2:65" s="13" customFormat="1">
      <c r="B256" s="159"/>
      <c r="D256" s="153" t="s">
        <v>181</v>
      </c>
      <c r="E256" s="160" t="s">
        <v>1</v>
      </c>
      <c r="F256" s="161" t="s">
        <v>278</v>
      </c>
      <c r="H256" s="162">
        <v>1</v>
      </c>
      <c r="I256" s="163"/>
      <c r="L256" s="159"/>
      <c r="M256" s="164"/>
      <c r="T256" s="165"/>
      <c r="AT256" s="160" t="s">
        <v>181</v>
      </c>
      <c r="AU256" s="160" t="s">
        <v>92</v>
      </c>
      <c r="AV256" s="13" t="s">
        <v>92</v>
      </c>
      <c r="AW256" s="13" t="s">
        <v>36</v>
      </c>
      <c r="AX256" s="13" t="s">
        <v>82</v>
      </c>
      <c r="AY256" s="160" t="s">
        <v>171</v>
      </c>
    </row>
    <row r="257" spans="2:65" s="13" customFormat="1">
      <c r="B257" s="159"/>
      <c r="D257" s="153" t="s">
        <v>181</v>
      </c>
      <c r="E257" s="160" t="s">
        <v>1</v>
      </c>
      <c r="F257" s="161" t="s">
        <v>279</v>
      </c>
      <c r="H257" s="162">
        <v>1</v>
      </c>
      <c r="I257" s="163"/>
      <c r="L257" s="159"/>
      <c r="M257" s="164"/>
      <c r="T257" s="165"/>
      <c r="AT257" s="160" t="s">
        <v>181</v>
      </c>
      <c r="AU257" s="160" t="s">
        <v>92</v>
      </c>
      <c r="AV257" s="13" t="s">
        <v>92</v>
      </c>
      <c r="AW257" s="13" t="s">
        <v>36</v>
      </c>
      <c r="AX257" s="13" t="s">
        <v>82</v>
      </c>
      <c r="AY257" s="160" t="s">
        <v>171</v>
      </c>
    </row>
    <row r="258" spans="2:65" s="13" customFormat="1">
      <c r="B258" s="159"/>
      <c r="D258" s="153" t="s">
        <v>181</v>
      </c>
      <c r="E258" s="160" t="s">
        <v>1</v>
      </c>
      <c r="F258" s="161" t="s">
        <v>299</v>
      </c>
      <c r="H258" s="162">
        <v>2</v>
      </c>
      <c r="I258" s="163"/>
      <c r="L258" s="159"/>
      <c r="M258" s="164"/>
      <c r="T258" s="165"/>
      <c r="AT258" s="160" t="s">
        <v>181</v>
      </c>
      <c r="AU258" s="160" t="s">
        <v>92</v>
      </c>
      <c r="AV258" s="13" t="s">
        <v>92</v>
      </c>
      <c r="AW258" s="13" t="s">
        <v>36</v>
      </c>
      <c r="AX258" s="13" t="s">
        <v>82</v>
      </c>
      <c r="AY258" s="160" t="s">
        <v>171</v>
      </c>
    </row>
    <row r="259" spans="2:65" s="14" customFormat="1">
      <c r="B259" s="166"/>
      <c r="D259" s="153" t="s">
        <v>181</v>
      </c>
      <c r="E259" s="167" t="s">
        <v>1</v>
      </c>
      <c r="F259" s="168" t="s">
        <v>185</v>
      </c>
      <c r="H259" s="169">
        <v>6</v>
      </c>
      <c r="I259" s="170"/>
      <c r="L259" s="166"/>
      <c r="M259" s="171"/>
      <c r="T259" s="172"/>
      <c r="AT259" s="167" t="s">
        <v>181</v>
      </c>
      <c r="AU259" s="167" t="s">
        <v>92</v>
      </c>
      <c r="AV259" s="14" t="s">
        <v>186</v>
      </c>
      <c r="AW259" s="14" t="s">
        <v>36</v>
      </c>
      <c r="AX259" s="14" t="s">
        <v>82</v>
      </c>
      <c r="AY259" s="167" t="s">
        <v>171</v>
      </c>
    </row>
    <row r="260" spans="2:65" s="15" customFormat="1">
      <c r="B260" s="173"/>
      <c r="D260" s="153" t="s">
        <v>181</v>
      </c>
      <c r="E260" s="174" t="s">
        <v>1</v>
      </c>
      <c r="F260" s="175" t="s">
        <v>190</v>
      </c>
      <c r="H260" s="176">
        <v>12</v>
      </c>
      <c r="I260" s="177"/>
      <c r="L260" s="173"/>
      <c r="M260" s="178"/>
      <c r="T260" s="179"/>
      <c r="AT260" s="174" t="s">
        <v>181</v>
      </c>
      <c r="AU260" s="174" t="s">
        <v>92</v>
      </c>
      <c r="AV260" s="15" t="s">
        <v>180</v>
      </c>
      <c r="AW260" s="15" t="s">
        <v>36</v>
      </c>
      <c r="AX260" s="15" t="s">
        <v>90</v>
      </c>
      <c r="AY260" s="174" t="s">
        <v>171</v>
      </c>
    </row>
    <row r="261" spans="2:65" s="1" customFormat="1" ht="16.5" customHeight="1">
      <c r="B261" s="137"/>
      <c r="C261" s="138" t="s">
        <v>7</v>
      </c>
      <c r="D261" s="138" t="s">
        <v>176</v>
      </c>
      <c r="E261" s="139" t="s">
        <v>300</v>
      </c>
      <c r="F261" s="140" t="s">
        <v>301</v>
      </c>
      <c r="G261" s="141" t="s">
        <v>302</v>
      </c>
      <c r="H261" s="142">
        <v>7</v>
      </c>
      <c r="I261" s="143"/>
      <c r="J261" s="144">
        <f>ROUND(I261*H261,2)</f>
        <v>0</v>
      </c>
      <c r="K261" s="145"/>
      <c r="L261" s="32"/>
      <c r="M261" s="146" t="s">
        <v>1</v>
      </c>
      <c r="N261" s="147" t="s">
        <v>47</v>
      </c>
      <c r="P261" s="148">
        <f>O261*H261</f>
        <v>0</v>
      </c>
      <c r="Q261" s="148">
        <v>0</v>
      </c>
      <c r="R261" s="148">
        <f>Q261*H261</f>
        <v>0</v>
      </c>
      <c r="S261" s="148">
        <v>0</v>
      </c>
      <c r="T261" s="149">
        <f>S261*H261</f>
        <v>0</v>
      </c>
      <c r="AR261" s="150" t="s">
        <v>231</v>
      </c>
      <c r="AT261" s="150" t="s">
        <v>176</v>
      </c>
      <c r="AU261" s="150" t="s">
        <v>92</v>
      </c>
      <c r="AY261" s="17" t="s">
        <v>171</v>
      </c>
      <c r="BE261" s="151">
        <f>IF(N261="základní",J261,0)</f>
        <v>0</v>
      </c>
      <c r="BF261" s="151">
        <f>IF(N261="snížená",J261,0)</f>
        <v>0</v>
      </c>
      <c r="BG261" s="151">
        <f>IF(N261="zákl. přenesená",J261,0)</f>
        <v>0</v>
      </c>
      <c r="BH261" s="151">
        <f>IF(N261="sníž. přenesená",J261,0)</f>
        <v>0</v>
      </c>
      <c r="BI261" s="151">
        <f>IF(N261="nulová",J261,0)</f>
        <v>0</v>
      </c>
      <c r="BJ261" s="17" t="s">
        <v>90</v>
      </c>
      <c r="BK261" s="151">
        <f>ROUND(I261*H261,2)</f>
        <v>0</v>
      </c>
      <c r="BL261" s="17" t="s">
        <v>231</v>
      </c>
      <c r="BM261" s="150" t="s">
        <v>303</v>
      </c>
    </row>
    <row r="262" spans="2:65" s="12" customFormat="1">
      <c r="B262" s="152"/>
      <c r="D262" s="153" t="s">
        <v>181</v>
      </c>
      <c r="E262" s="154" t="s">
        <v>1</v>
      </c>
      <c r="F262" s="155" t="s">
        <v>182</v>
      </c>
      <c r="H262" s="154" t="s">
        <v>1</v>
      </c>
      <c r="I262" s="156"/>
      <c r="L262" s="152"/>
      <c r="M262" s="157"/>
      <c r="T262" s="158"/>
      <c r="AT262" s="154" t="s">
        <v>181</v>
      </c>
      <c r="AU262" s="154" t="s">
        <v>92</v>
      </c>
      <c r="AV262" s="12" t="s">
        <v>90</v>
      </c>
      <c r="AW262" s="12" t="s">
        <v>36</v>
      </c>
      <c r="AX262" s="12" t="s">
        <v>82</v>
      </c>
      <c r="AY262" s="154" t="s">
        <v>171</v>
      </c>
    </row>
    <row r="263" spans="2:65" s="13" customFormat="1">
      <c r="B263" s="159"/>
      <c r="D263" s="153" t="s">
        <v>181</v>
      </c>
      <c r="E263" s="160" t="s">
        <v>1</v>
      </c>
      <c r="F263" s="161" t="s">
        <v>275</v>
      </c>
      <c r="H263" s="162">
        <v>2</v>
      </c>
      <c r="I263" s="163"/>
      <c r="L263" s="159"/>
      <c r="M263" s="164"/>
      <c r="T263" s="165"/>
      <c r="AT263" s="160" t="s">
        <v>181</v>
      </c>
      <c r="AU263" s="160" t="s">
        <v>92</v>
      </c>
      <c r="AV263" s="13" t="s">
        <v>92</v>
      </c>
      <c r="AW263" s="13" t="s">
        <v>36</v>
      </c>
      <c r="AX263" s="13" t="s">
        <v>82</v>
      </c>
      <c r="AY263" s="160" t="s">
        <v>171</v>
      </c>
    </row>
    <row r="264" spans="2:65" s="13" customFormat="1">
      <c r="B264" s="159"/>
      <c r="D264" s="153" t="s">
        <v>181</v>
      </c>
      <c r="E264" s="160" t="s">
        <v>1</v>
      </c>
      <c r="F264" s="161" t="s">
        <v>276</v>
      </c>
      <c r="H264" s="162">
        <v>2</v>
      </c>
      <c r="I264" s="163"/>
      <c r="L264" s="159"/>
      <c r="M264" s="164"/>
      <c r="T264" s="165"/>
      <c r="AT264" s="160" t="s">
        <v>181</v>
      </c>
      <c r="AU264" s="160" t="s">
        <v>92</v>
      </c>
      <c r="AV264" s="13" t="s">
        <v>92</v>
      </c>
      <c r="AW264" s="13" t="s">
        <v>36</v>
      </c>
      <c r="AX264" s="13" t="s">
        <v>82</v>
      </c>
      <c r="AY264" s="160" t="s">
        <v>171</v>
      </c>
    </row>
    <row r="265" spans="2:65" s="14" customFormat="1">
      <c r="B265" s="166"/>
      <c r="D265" s="153" t="s">
        <v>181</v>
      </c>
      <c r="E265" s="167" t="s">
        <v>1</v>
      </c>
      <c r="F265" s="168" t="s">
        <v>185</v>
      </c>
      <c r="H265" s="169">
        <v>4</v>
      </c>
      <c r="I265" s="170"/>
      <c r="L265" s="166"/>
      <c r="M265" s="171"/>
      <c r="T265" s="172"/>
      <c r="AT265" s="167" t="s">
        <v>181</v>
      </c>
      <c r="AU265" s="167" t="s">
        <v>92</v>
      </c>
      <c r="AV265" s="14" t="s">
        <v>186</v>
      </c>
      <c r="AW265" s="14" t="s">
        <v>36</v>
      </c>
      <c r="AX265" s="14" t="s">
        <v>82</v>
      </c>
      <c r="AY265" s="167" t="s">
        <v>171</v>
      </c>
    </row>
    <row r="266" spans="2:65" s="12" customFormat="1">
      <c r="B266" s="152"/>
      <c r="D266" s="153" t="s">
        <v>181</v>
      </c>
      <c r="E266" s="154" t="s">
        <v>1</v>
      </c>
      <c r="F266" s="155" t="s">
        <v>187</v>
      </c>
      <c r="H266" s="154" t="s">
        <v>1</v>
      </c>
      <c r="I266" s="156"/>
      <c r="L266" s="152"/>
      <c r="M266" s="157"/>
      <c r="T266" s="158"/>
      <c r="AT266" s="154" t="s">
        <v>181</v>
      </c>
      <c r="AU266" s="154" t="s">
        <v>92</v>
      </c>
      <c r="AV266" s="12" t="s">
        <v>90</v>
      </c>
      <c r="AW266" s="12" t="s">
        <v>36</v>
      </c>
      <c r="AX266" s="12" t="s">
        <v>82</v>
      </c>
      <c r="AY266" s="154" t="s">
        <v>171</v>
      </c>
    </row>
    <row r="267" spans="2:65" s="13" customFormat="1">
      <c r="B267" s="159"/>
      <c r="D267" s="153" t="s">
        <v>181</v>
      </c>
      <c r="E267" s="160" t="s">
        <v>1</v>
      </c>
      <c r="F267" s="161" t="s">
        <v>285</v>
      </c>
      <c r="H267" s="162">
        <v>2</v>
      </c>
      <c r="I267" s="163"/>
      <c r="L267" s="159"/>
      <c r="M267" s="164"/>
      <c r="T267" s="165"/>
      <c r="AT267" s="160" t="s">
        <v>181</v>
      </c>
      <c r="AU267" s="160" t="s">
        <v>92</v>
      </c>
      <c r="AV267" s="13" t="s">
        <v>92</v>
      </c>
      <c r="AW267" s="13" t="s">
        <v>36</v>
      </c>
      <c r="AX267" s="13" t="s">
        <v>82</v>
      </c>
      <c r="AY267" s="160" t="s">
        <v>171</v>
      </c>
    </row>
    <row r="268" spans="2:65" s="13" customFormat="1">
      <c r="B268" s="159"/>
      <c r="D268" s="153" t="s">
        <v>181</v>
      </c>
      <c r="E268" s="160" t="s">
        <v>1</v>
      </c>
      <c r="F268" s="161" t="s">
        <v>286</v>
      </c>
      <c r="H268" s="162">
        <v>1</v>
      </c>
      <c r="I268" s="163"/>
      <c r="L268" s="159"/>
      <c r="M268" s="164"/>
      <c r="T268" s="165"/>
      <c r="AT268" s="160" t="s">
        <v>181</v>
      </c>
      <c r="AU268" s="160" t="s">
        <v>92</v>
      </c>
      <c r="AV268" s="13" t="s">
        <v>92</v>
      </c>
      <c r="AW268" s="13" t="s">
        <v>36</v>
      </c>
      <c r="AX268" s="13" t="s">
        <v>82</v>
      </c>
      <c r="AY268" s="160" t="s">
        <v>171</v>
      </c>
    </row>
    <row r="269" spans="2:65" s="14" customFormat="1">
      <c r="B269" s="166"/>
      <c r="D269" s="153" t="s">
        <v>181</v>
      </c>
      <c r="E269" s="167" t="s">
        <v>1</v>
      </c>
      <c r="F269" s="168" t="s">
        <v>185</v>
      </c>
      <c r="H269" s="169">
        <v>3</v>
      </c>
      <c r="I269" s="170"/>
      <c r="L269" s="166"/>
      <c r="M269" s="171"/>
      <c r="T269" s="172"/>
      <c r="AT269" s="167" t="s">
        <v>181</v>
      </c>
      <c r="AU269" s="167" t="s">
        <v>92</v>
      </c>
      <c r="AV269" s="14" t="s">
        <v>186</v>
      </c>
      <c r="AW269" s="14" t="s">
        <v>36</v>
      </c>
      <c r="AX269" s="14" t="s">
        <v>82</v>
      </c>
      <c r="AY269" s="167" t="s">
        <v>171</v>
      </c>
    </row>
    <row r="270" spans="2:65" s="15" customFormat="1">
      <c r="B270" s="173"/>
      <c r="D270" s="153" t="s">
        <v>181</v>
      </c>
      <c r="E270" s="174" t="s">
        <v>1</v>
      </c>
      <c r="F270" s="175" t="s">
        <v>190</v>
      </c>
      <c r="H270" s="176">
        <v>7</v>
      </c>
      <c r="I270" s="177"/>
      <c r="L270" s="173"/>
      <c r="M270" s="178"/>
      <c r="T270" s="179"/>
      <c r="AT270" s="174" t="s">
        <v>181</v>
      </c>
      <c r="AU270" s="174" t="s">
        <v>92</v>
      </c>
      <c r="AV270" s="15" t="s">
        <v>180</v>
      </c>
      <c r="AW270" s="15" t="s">
        <v>36</v>
      </c>
      <c r="AX270" s="15" t="s">
        <v>90</v>
      </c>
      <c r="AY270" s="174" t="s">
        <v>171</v>
      </c>
    </row>
    <row r="271" spans="2:65" s="1" customFormat="1" ht="37.9" customHeight="1">
      <c r="B271" s="137"/>
      <c r="C271" s="138" t="s">
        <v>244</v>
      </c>
      <c r="D271" s="138" t="s">
        <v>176</v>
      </c>
      <c r="E271" s="139" t="s">
        <v>304</v>
      </c>
      <c r="F271" s="140" t="s">
        <v>305</v>
      </c>
      <c r="G271" s="141" t="s">
        <v>302</v>
      </c>
      <c r="H271" s="142">
        <v>25</v>
      </c>
      <c r="I271" s="143"/>
      <c r="J271" s="144">
        <f>ROUND(I271*H271,2)</f>
        <v>0</v>
      </c>
      <c r="K271" s="145"/>
      <c r="L271" s="32"/>
      <c r="M271" s="146" t="s">
        <v>1</v>
      </c>
      <c r="N271" s="147" t="s">
        <v>47</v>
      </c>
      <c r="P271" s="148">
        <f>O271*H271</f>
        <v>0</v>
      </c>
      <c r="Q271" s="148">
        <v>0</v>
      </c>
      <c r="R271" s="148">
        <f>Q271*H271</f>
        <v>0</v>
      </c>
      <c r="S271" s="148">
        <v>0</v>
      </c>
      <c r="T271" s="149">
        <f>S271*H271</f>
        <v>0</v>
      </c>
      <c r="AR271" s="150" t="s">
        <v>231</v>
      </c>
      <c r="AT271" s="150" t="s">
        <v>176</v>
      </c>
      <c r="AU271" s="150" t="s">
        <v>92</v>
      </c>
      <c r="AY271" s="17" t="s">
        <v>171</v>
      </c>
      <c r="BE271" s="151">
        <f>IF(N271="základní",J271,0)</f>
        <v>0</v>
      </c>
      <c r="BF271" s="151">
        <f>IF(N271="snížená",J271,0)</f>
        <v>0</v>
      </c>
      <c r="BG271" s="151">
        <f>IF(N271="zákl. přenesená",J271,0)</f>
        <v>0</v>
      </c>
      <c r="BH271" s="151">
        <f>IF(N271="sníž. přenesená",J271,0)</f>
        <v>0</v>
      </c>
      <c r="BI271" s="151">
        <f>IF(N271="nulová",J271,0)</f>
        <v>0</v>
      </c>
      <c r="BJ271" s="17" t="s">
        <v>90</v>
      </c>
      <c r="BK271" s="151">
        <f>ROUND(I271*H271,2)</f>
        <v>0</v>
      </c>
      <c r="BL271" s="17" t="s">
        <v>231</v>
      </c>
      <c r="BM271" s="150" t="s">
        <v>306</v>
      </c>
    </row>
    <row r="272" spans="2:65" s="13" customFormat="1">
      <c r="B272" s="159"/>
      <c r="D272" s="153" t="s">
        <v>181</v>
      </c>
      <c r="E272" s="160" t="s">
        <v>1</v>
      </c>
      <c r="F272" s="161" t="s">
        <v>307</v>
      </c>
      <c r="H272" s="162">
        <v>7</v>
      </c>
      <c r="I272" s="163"/>
      <c r="L272" s="159"/>
      <c r="M272" s="164"/>
      <c r="T272" s="165"/>
      <c r="AT272" s="160" t="s">
        <v>181</v>
      </c>
      <c r="AU272" s="160" t="s">
        <v>92</v>
      </c>
      <c r="AV272" s="13" t="s">
        <v>92</v>
      </c>
      <c r="AW272" s="13" t="s">
        <v>36</v>
      </c>
      <c r="AX272" s="13" t="s">
        <v>82</v>
      </c>
      <c r="AY272" s="160" t="s">
        <v>171</v>
      </c>
    </row>
    <row r="273" spans="2:65" s="13" customFormat="1">
      <c r="B273" s="159"/>
      <c r="D273" s="153" t="s">
        <v>181</v>
      </c>
      <c r="E273" s="160" t="s">
        <v>1</v>
      </c>
      <c r="F273" s="161" t="s">
        <v>308</v>
      </c>
      <c r="H273" s="162">
        <v>9</v>
      </c>
      <c r="I273" s="163"/>
      <c r="L273" s="159"/>
      <c r="M273" s="164"/>
      <c r="T273" s="165"/>
      <c r="AT273" s="160" t="s">
        <v>181</v>
      </c>
      <c r="AU273" s="160" t="s">
        <v>92</v>
      </c>
      <c r="AV273" s="13" t="s">
        <v>92</v>
      </c>
      <c r="AW273" s="13" t="s">
        <v>36</v>
      </c>
      <c r="AX273" s="13" t="s">
        <v>82</v>
      </c>
      <c r="AY273" s="160" t="s">
        <v>171</v>
      </c>
    </row>
    <row r="274" spans="2:65" s="13" customFormat="1">
      <c r="B274" s="159"/>
      <c r="D274" s="153" t="s">
        <v>181</v>
      </c>
      <c r="E274" s="160" t="s">
        <v>1</v>
      </c>
      <c r="F274" s="161" t="s">
        <v>309</v>
      </c>
      <c r="H274" s="162">
        <v>7</v>
      </c>
      <c r="I274" s="163"/>
      <c r="L274" s="159"/>
      <c r="M274" s="164"/>
      <c r="T274" s="165"/>
      <c r="AT274" s="160" t="s">
        <v>181</v>
      </c>
      <c r="AU274" s="160" t="s">
        <v>92</v>
      </c>
      <c r="AV274" s="13" t="s">
        <v>92</v>
      </c>
      <c r="AW274" s="13" t="s">
        <v>36</v>
      </c>
      <c r="AX274" s="13" t="s">
        <v>82</v>
      </c>
      <c r="AY274" s="160" t="s">
        <v>171</v>
      </c>
    </row>
    <row r="275" spans="2:65" s="13" customFormat="1">
      <c r="B275" s="159"/>
      <c r="D275" s="153" t="s">
        <v>181</v>
      </c>
      <c r="E275" s="160" t="s">
        <v>1</v>
      </c>
      <c r="F275" s="161" t="s">
        <v>310</v>
      </c>
      <c r="H275" s="162">
        <v>2</v>
      </c>
      <c r="I275" s="163"/>
      <c r="L275" s="159"/>
      <c r="M275" s="164"/>
      <c r="T275" s="165"/>
      <c r="AT275" s="160" t="s">
        <v>181</v>
      </c>
      <c r="AU275" s="160" t="s">
        <v>92</v>
      </c>
      <c r="AV275" s="13" t="s">
        <v>92</v>
      </c>
      <c r="AW275" s="13" t="s">
        <v>36</v>
      </c>
      <c r="AX275" s="13" t="s">
        <v>82</v>
      </c>
      <c r="AY275" s="160" t="s">
        <v>171</v>
      </c>
    </row>
    <row r="276" spans="2:65" s="15" customFormat="1">
      <c r="B276" s="173"/>
      <c r="D276" s="153" t="s">
        <v>181</v>
      </c>
      <c r="E276" s="174" t="s">
        <v>1</v>
      </c>
      <c r="F276" s="175" t="s">
        <v>190</v>
      </c>
      <c r="H276" s="176">
        <v>25</v>
      </c>
      <c r="I276" s="177"/>
      <c r="L276" s="173"/>
      <c r="M276" s="178"/>
      <c r="T276" s="179"/>
      <c r="AT276" s="174" t="s">
        <v>181</v>
      </c>
      <c r="AU276" s="174" t="s">
        <v>92</v>
      </c>
      <c r="AV276" s="15" t="s">
        <v>180</v>
      </c>
      <c r="AW276" s="15" t="s">
        <v>36</v>
      </c>
      <c r="AX276" s="15" t="s">
        <v>90</v>
      </c>
      <c r="AY276" s="174" t="s">
        <v>171</v>
      </c>
    </row>
    <row r="277" spans="2:65" s="11" customFormat="1" ht="22.9" customHeight="1">
      <c r="B277" s="125"/>
      <c r="D277" s="126" t="s">
        <v>81</v>
      </c>
      <c r="E277" s="135" t="s">
        <v>311</v>
      </c>
      <c r="F277" s="135" t="s">
        <v>312</v>
      </c>
      <c r="I277" s="128"/>
      <c r="J277" s="136">
        <f>BK277</f>
        <v>0</v>
      </c>
      <c r="L277" s="125"/>
      <c r="M277" s="130"/>
      <c r="P277" s="131">
        <f>SUM(P278:P319)</f>
        <v>0</v>
      </c>
      <c r="R277" s="131">
        <f>SUM(R278:R319)</f>
        <v>0</v>
      </c>
      <c r="T277" s="132">
        <f>SUM(T278:T319)</f>
        <v>0</v>
      </c>
      <c r="AR277" s="126" t="s">
        <v>92</v>
      </c>
      <c r="AT277" s="133" t="s">
        <v>81</v>
      </c>
      <c r="AU277" s="133" t="s">
        <v>90</v>
      </c>
      <c r="AY277" s="126" t="s">
        <v>171</v>
      </c>
      <c r="BK277" s="134">
        <f>SUM(BK278:BK319)</f>
        <v>0</v>
      </c>
    </row>
    <row r="278" spans="2:65" s="1" customFormat="1" ht="49.15" customHeight="1">
      <c r="B278" s="137"/>
      <c r="C278" s="138" t="s">
        <v>313</v>
      </c>
      <c r="D278" s="138" t="s">
        <v>176</v>
      </c>
      <c r="E278" s="139" t="s">
        <v>314</v>
      </c>
      <c r="F278" s="140" t="s">
        <v>315</v>
      </c>
      <c r="G278" s="141" t="s">
        <v>179</v>
      </c>
      <c r="H278" s="142">
        <v>234.55</v>
      </c>
      <c r="I278" s="143"/>
      <c r="J278" s="144">
        <f>ROUND(I278*H278,2)</f>
        <v>0</v>
      </c>
      <c r="K278" s="145"/>
      <c r="L278" s="32"/>
      <c r="M278" s="146" t="s">
        <v>1</v>
      </c>
      <c r="N278" s="147" t="s">
        <v>47</v>
      </c>
      <c r="P278" s="148">
        <f>O278*H278</f>
        <v>0</v>
      </c>
      <c r="Q278" s="148">
        <v>0</v>
      </c>
      <c r="R278" s="148">
        <f>Q278*H278</f>
        <v>0</v>
      </c>
      <c r="S278" s="148">
        <v>0</v>
      </c>
      <c r="T278" s="149">
        <f>S278*H278</f>
        <v>0</v>
      </c>
      <c r="AR278" s="150" t="s">
        <v>231</v>
      </c>
      <c r="AT278" s="150" t="s">
        <v>176</v>
      </c>
      <c r="AU278" s="150" t="s">
        <v>92</v>
      </c>
      <c r="AY278" s="17" t="s">
        <v>171</v>
      </c>
      <c r="BE278" s="151">
        <f>IF(N278="základní",J278,0)</f>
        <v>0</v>
      </c>
      <c r="BF278" s="151">
        <f>IF(N278="snížená",J278,0)</f>
        <v>0</v>
      </c>
      <c r="BG278" s="151">
        <f>IF(N278="zákl. přenesená",J278,0)</f>
        <v>0</v>
      </c>
      <c r="BH278" s="151">
        <f>IF(N278="sníž. přenesená",J278,0)</f>
        <v>0</v>
      </c>
      <c r="BI278" s="151">
        <f>IF(N278="nulová",J278,0)</f>
        <v>0</v>
      </c>
      <c r="BJ278" s="17" t="s">
        <v>90</v>
      </c>
      <c r="BK278" s="151">
        <f>ROUND(I278*H278,2)</f>
        <v>0</v>
      </c>
      <c r="BL278" s="17" t="s">
        <v>231</v>
      </c>
      <c r="BM278" s="150" t="s">
        <v>316</v>
      </c>
    </row>
    <row r="279" spans="2:65" s="12" customFormat="1">
      <c r="B279" s="152"/>
      <c r="D279" s="153" t="s">
        <v>181</v>
      </c>
      <c r="E279" s="154" t="s">
        <v>1</v>
      </c>
      <c r="F279" s="155" t="s">
        <v>182</v>
      </c>
      <c r="H279" s="154" t="s">
        <v>1</v>
      </c>
      <c r="I279" s="156"/>
      <c r="L279" s="152"/>
      <c r="M279" s="157"/>
      <c r="T279" s="158"/>
      <c r="AT279" s="154" t="s">
        <v>181</v>
      </c>
      <c r="AU279" s="154" t="s">
        <v>92</v>
      </c>
      <c r="AV279" s="12" t="s">
        <v>90</v>
      </c>
      <c r="AW279" s="12" t="s">
        <v>36</v>
      </c>
      <c r="AX279" s="12" t="s">
        <v>82</v>
      </c>
      <c r="AY279" s="154" t="s">
        <v>171</v>
      </c>
    </row>
    <row r="280" spans="2:65" s="13" customFormat="1">
      <c r="B280" s="159"/>
      <c r="D280" s="153" t="s">
        <v>181</v>
      </c>
      <c r="E280" s="160" t="s">
        <v>1</v>
      </c>
      <c r="F280" s="161" t="s">
        <v>317</v>
      </c>
      <c r="H280" s="162">
        <v>35.96</v>
      </c>
      <c r="I280" s="163"/>
      <c r="L280" s="159"/>
      <c r="M280" s="164"/>
      <c r="T280" s="165"/>
      <c r="AT280" s="160" t="s">
        <v>181</v>
      </c>
      <c r="AU280" s="160" t="s">
        <v>92</v>
      </c>
      <c r="AV280" s="13" t="s">
        <v>92</v>
      </c>
      <c r="AW280" s="13" t="s">
        <v>36</v>
      </c>
      <c r="AX280" s="13" t="s">
        <v>82</v>
      </c>
      <c r="AY280" s="160" t="s">
        <v>171</v>
      </c>
    </row>
    <row r="281" spans="2:65" s="13" customFormat="1">
      <c r="B281" s="159"/>
      <c r="D281" s="153" t="s">
        <v>181</v>
      </c>
      <c r="E281" s="160" t="s">
        <v>1</v>
      </c>
      <c r="F281" s="161" t="s">
        <v>318</v>
      </c>
      <c r="H281" s="162">
        <v>31.38</v>
      </c>
      <c r="I281" s="163"/>
      <c r="L281" s="159"/>
      <c r="M281" s="164"/>
      <c r="T281" s="165"/>
      <c r="AT281" s="160" t="s">
        <v>181</v>
      </c>
      <c r="AU281" s="160" t="s">
        <v>92</v>
      </c>
      <c r="AV281" s="13" t="s">
        <v>92</v>
      </c>
      <c r="AW281" s="13" t="s">
        <v>36</v>
      </c>
      <c r="AX281" s="13" t="s">
        <v>82</v>
      </c>
      <c r="AY281" s="160" t="s">
        <v>171</v>
      </c>
    </row>
    <row r="282" spans="2:65" s="13" customFormat="1">
      <c r="B282" s="159"/>
      <c r="D282" s="153" t="s">
        <v>181</v>
      </c>
      <c r="E282" s="160" t="s">
        <v>1</v>
      </c>
      <c r="F282" s="161" t="s">
        <v>319</v>
      </c>
      <c r="H282" s="162">
        <v>22.14</v>
      </c>
      <c r="I282" s="163"/>
      <c r="L282" s="159"/>
      <c r="M282" s="164"/>
      <c r="T282" s="165"/>
      <c r="AT282" s="160" t="s">
        <v>181</v>
      </c>
      <c r="AU282" s="160" t="s">
        <v>92</v>
      </c>
      <c r="AV282" s="13" t="s">
        <v>92</v>
      </c>
      <c r="AW282" s="13" t="s">
        <v>36</v>
      </c>
      <c r="AX282" s="13" t="s">
        <v>82</v>
      </c>
      <c r="AY282" s="160" t="s">
        <v>171</v>
      </c>
    </row>
    <row r="283" spans="2:65" s="14" customFormat="1">
      <c r="B283" s="166"/>
      <c r="D283" s="153" t="s">
        <v>181</v>
      </c>
      <c r="E283" s="167" t="s">
        <v>1</v>
      </c>
      <c r="F283" s="168" t="s">
        <v>185</v>
      </c>
      <c r="H283" s="169">
        <v>89.48</v>
      </c>
      <c r="I283" s="170"/>
      <c r="L283" s="166"/>
      <c r="M283" s="171"/>
      <c r="T283" s="172"/>
      <c r="AT283" s="167" t="s">
        <v>181</v>
      </c>
      <c r="AU283" s="167" t="s">
        <v>92</v>
      </c>
      <c r="AV283" s="14" t="s">
        <v>186</v>
      </c>
      <c r="AW283" s="14" t="s">
        <v>36</v>
      </c>
      <c r="AX283" s="14" t="s">
        <v>82</v>
      </c>
      <c r="AY283" s="167" t="s">
        <v>171</v>
      </c>
    </row>
    <row r="284" spans="2:65" s="12" customFormat="1">
      <c r="B284" s="152"/>
      <c r="D284" s="153" t="s">
        <v>181</v>
      </c>
      <c r="E284" s="154" t="s">
        <v>1</v>
      </c>
      <c r="F284" s="155" t="s">
        <v>187</v>
      </c>
      <c r="H284" s="154" t="s">
        <v>1</v>
      </c>
      <c r="I284" s="156"/>
      <c r="L284" s="152"/>
      <c r="M284" s="157"/>
      <c r="T284" s="158"/>
      <c r="AT284" s="154" t="s">
        <v>181</v>
      </c>
      <c r="AU284" s="154" t="s">
        <v>92</v>
      </c>
      <c r="AV284" s="12" t="s">
        <v>90</v>
      </c>
      <c r="AW284" s="12" t="s">
        <v>36</v>
      </c>
      <c r="AX284" s="12" t="s">
        <v>82</v>
      </c>
      <c r="AY284" s="154" t="s">
        <v>171</v>
      </c>
    </row>
    <row r="285" spans="2:65" s="13" customFormat="1">
      <c r="B285" s="159"/>
      <c r="D285" s="153" t="s">
        <v>181</v>
      </c>
      <c r="E285" s="160" t="s">
        <v>1</v>
      </c>
      <c r="F285" s="161" t="s">
        <v>320</v>
      </c>
      <c r="H285" s="162">
        <v>10.94</v>
      </c>
      <c r="I285" s="163"/>
      <c r="L285" s="159"/>
      <c r="M285" s="164"/>
      <c r="T285" s="165"/>
      <c r="AT285" s="160" t="s">
        <v>181</v>
      </c>
      <c r="AU285" s="160" t="s">
        <v>92</v>
      </c>
      <c r="AV285" s="13" t="s">
        <v>92</v>
      </c>
      <c r="AW285" s="13" t="s">
        <v>36</v>
      </c>
      <c r="AX285" s="13" t="s">
        <v>82</v>
      </c>
      <c r="AY285" s="160" t="s">
        <v>171</v>
      </c>
    </row>
    <row r="286" spans="2:65" s="13" customFormat="1">
      <c r="B286" s="159"/>
      <c r="D286" s="153" t="s">
        <v>181</v>
      </c>
      <c r="E286" s="160" t="s">
        <v>1</v>
      </c>
      <c r="F286" s="161" t="s">
        <v>321</v>
      </c>
      <c r="H286" s="162">
        <v>9.9</v>
      </c>
      <c r="I286" s="163"/>
      <c r="L286" s="159"/>
      <c r="M286" s="164"/>
      <c r="T286" s="165"/>
      <c r="AT286" s="160" t="s">
        <v>181</v>
      </c>
      <c r="AU286" s="160" t="s">
        <v>92</v>
      </c>
      <c r="AV286" s="13" t="s">
        <v>92</v>
      </c>
      <c r="AW286" s="13" t="s">
        <v>36</v>
      </c>
      <c r="AX286" s="13" t="s">
        <v>82</v>
      </c>
      <c r="AY286" s="160" t="s">
        <v>171</v>
      </c>
    </row>
    <row r="287" spans="2:65" s="13" customFormat="1">
      <c r="B287" s="159"/>
      <c r="D287" s="153" t="s">
        <v>181</v>
      </c>
      <c r="E287" s="160" t="s">
        <v>1</v>
      </c>
      <c r="F287" s="161" t="s">
        <v>322</v>
      </c>
      <c r="H287" s="162">
        <v>12.83</v>
      </c>
      <c r="I287" s="163"/>
      <c r="L287" s="159"/>
      <c r="M287" s="164"/>
      <c r="T287" s="165"/>
      <c r="AT287" s="160" t="s">
        <v>181</v>
      </c>
      <c r="AU287" s="160" t="s">
        <v>92</v>
      </c>
      <c r="AV287" s="13" t="s">
        <v>92</v>
      </c>
      <c r="AW287" s="13" t="s">
        <v>36</v>
      </c>
      <c r="AX287" s="13" t="s">
        <v>82</v>
      </c>
      <c r="AY287" s="160" t="s">
        <v>171</v>
      </c>
    </row>
    <row r="288" spans="2:65" s="13" customFormat="1">
      <c r="B288" s="159"/>
      <c r="D288" s="153" t="s">
        <v>181</v>
      </c>
      <c r="E288" s="160" t="s">
        <v>1</v>
      </c>
      <c r="F288" s="161" t="s">
        <v>323</v>
      </c>
      <c r="H288" s="162">
        <v>13.55</v>
      </c>
      <c r="I288" s="163"/>
      <c r="L288" s="159"/>
      <c r="M288" s="164"/>
      <c r="T288" s="165"/>
      <c r="AT288" s="160" t="s">
        <v>181</v>
      </c>
      <c r="AU288" s="160" t="s">
        <v>92</v>
      </c>
      <c r="AV288" s="13" t="s">
        <v>92</v>
      </c>
      <c r="AW288" s="13" t="s">
        <v>36</v>
      </c>
      <c r="AX288" s="13" t="s">
        <v>82</v>
      </c>
      <c r="AY288" s="160" t="s">
        <v>171</v>
      </c>
    </row>
    <row r="289" spans="2:65" s="13" customFormat="1">
      <c r="B289" s="159"/>
      <c r="D289" s="153" t="s">
        <v>181</v>
      </c>
      <c r="E289" s="160" t="s">
        <v>1</v>
      </c>
      <c r="F289" s="161" t="s">
        <v>324</v>
      </c>
      <c r="H289" s="162">
        <v>12.19</v>
      </c>
      <c r="I289" s="163"/>
      <c r="L289" s="159"/>
      <c r="M289" s="164"/>
      <c r="T289" s="165"/>
      <c r="AT289" s="160" t="s">
        <v>181</v>
      </c>
      <c r="AU289" s="160" t="s">
        <v>92</v>
      </c>
      <c r="AV289" s="13" t="s">
        <v>92</v>
      </c>
      <c r="AW289" s="13" t="s">
        <v>36</v>
      </c>
      <c r="AX289" s="13" t="s">
        <v>82</v>
      </c>
      <c r="AY289" s="160" t="s">
        <v>171</v>
      </c>
    </row>
    <row r="290" spans="2:65" s="13" customFormat="1">
      <c r="B290" s="159"/>
      <c r="D290" s="153" t="s">
        <v>181</v>
      </c>
      <c r="E290" s="160" t="s">
        <v>1</v>
      </c>
      <c r="F290" s="161" t="s">
        <v>325</v>
      </c>
      <c r="H290" s="162">
        <v>1.97</v>
      </c>
      <c r="I290" s="163"/>
      <c r="L290" s="159"/>
      <c r="M290" s="164"/>
      <c r="T290" s="165"/>
      <c r="AT290" s="160" t="s">
        <v>181</v>
      </c>
      <c r="AU290" s="160" t="s">
        <v>92</v>
      </c>
      <c r="AV290" s="13" t="s">
        <v>92</v>
      </c>
      <c r="AW290" s="13" t="s">
        <v>36</v>
      </c>
      <c r="AX290" s="13" t="s">
        <v>82</v>
      </c>
      <c r="AY290" s="160" t="s">
        <v>171</v>
      </c>
    </row>
    <row r="291" spans="2:65" s="13" customFormat="1">
      <c r="B291" s="159"/>
      <c r="D291" s="153" t="s">
        <v>181</v>
      </c>
      <c r="E291" s="160" t="s">
        <v>1</v>
      </c>
      <c r="F291" s="161" t="s">
        <v>326</v>
      </c>
      <c r="H291" s="162">
        <v>1.32</v>
      </c>
      <c r="I291" s="163"/>
      <c r="L291" s="159"/>
      <c r="M291" s="164"/>
      <c r="T291" s="165"/>
      <c r="AT291" s="160" t="s">
        <v>181</v>
      </c>
      <c r="AU291" s="160" t="s">
        <v>92</v>
      </c>
      <c r="AV291" s="13" t="s">
        <v>92</v>
      </c>
      <c r="AW291" s="13" t="s">
        <v>36</v>
      </c>
      <c r="AX291" s="13" t="s">
        <v>82</v>
      </c>
      <c r="AY291" s="160" t="s">
        <v>171</v>
      </c>
    </row>
    <row r="292" spans="2:65" s="13" customFormat="1">
      <c r="B292" s="159"/>
      <c r="D292" s="153" t="s">
        <v>181</v>
      </c>
      <c r="E292" s="160" t="s">
        <v>1</v>
      </c>
      <c r="F292" s="161" t="s">
        <v>327</v>
      </c>
      <c r="H292" s="162">
        <v>10.87</v>
      </c>
      <c r="I292" s="163"/>
      <c r="L292" s="159"/>
      <c r="M292" s="164"/>
      <c r="T292" s="165"/>
      <c r="AT292" s="160" t="s">
        <v>181</v>
      </c>
      <c r="AU292" s="160" t="s">
        <v>92</v>
      </c>
      <c r="AV292" s="13" t="s">
        <v>92</v>
      </c>
      <c r="AW292" s="13" t="s">
        <v>36</v>
      </c>
      <c r="AX292" s="13" t="s">
        <v>82</v>
      </c>
      <c r="AY292" s="160" t="s">
        <v>171</v>
      </c>
    </row>
    <row r="293" spans="2:65" s="13" customFormat="1">
      <c r="B293" s="159"/>
      <c r="D293" s="153" t="s">
        <v>181</v>
      </c>
      <c r="E293" s="160" t="s">
        <v>1</v>
      </c>
      <c r="F293" s="161" t="s">
        <v>328</v>
      </c>
      <c r="H293" s="162">
        <v>2.1</v>
      </c>
      <c r="I293" s="163"/>
      <c r="L293" s="159"/>
      <c r="M293" s="164"/>
      <c r="T293" s="165"/>
      <c r="AT293" s="160" t="s">
        <v>181</v>
      </c>
      <c r="AU293" s="160" t="s">
        <v>92</v>
      </c>
      <c r="AV293" s="13" t="s">
        <v>92</v>
      </c>
      <c r="AW293" s="13" t="s">
        <v>36</v>
      </c>
      <c r="AX293" s="13" t="s">
        <v>82</v>
      </c>
      <c r="AY293" s="160" t="s">
        <v>171</v>
      </c>
    </row>
    <row r="294" spans="2:65" s="13" customFormat="1">
      <c r="B294" s="159"/>
      <c r="D294" s="153" t="s">
        <v>181</v>
      </c>
      <c r="E294" s="160" t="s">
        <v>1</v>
      </c>
      <c r="F294" s="161" t="s">
        <v>329</v>
      </c>
      <c r="H294" s="162">
        <v>1.36</v>
      </c>
      <c r="I294" s="163"/>
      <c r="L294" s="159"/>
      <c r="M294" s="164"/>
      <c r="T294" s="165"/>
      <c r="AT294" s="160" t="s">
        <v>181</v>
      </c>
      <c r="AU294" s="160" t="s">
        <v>92</v>
      </c>
      <c r="AV294" s="13" t="s">
        <v>92</v>
      </c>
      <c r="AW294" s="13" t="s">
        <v>36</v>
      </c>
      <c r="AX294" s="13" t="s">
        <v>82</v>
      </c>
      <c r="AY294" s="160" t="s">
        <v>171</v>
      </c>
    </row>
    <row r="295" spans="2:65" s="13" customFormat="1">
      <c r="B295" s="159"/>
      <c r="D295" s="153" t="s">
        <v>181</v>
      </c>
      <c r="E295" s="160" t="s">
        <v>1</v>
      </c>
      <c r="F295" s="161" t="s">
        <v>330</v>
      </c>
      <c r="H295" s="162">
        <v>2.64</v>
      </c>
      <c r="I295" s="163"/>
      <c r="L295" s="159"/>
      <c r="M295" s="164"/>
      <c r="T295" s="165"/>
      <c r="AT295" s="160" t="s">
        <v>181</v>
      </c>
      <c r="AU295" s="160" t="s">
        <v>92</v>
      </c>
      <c r="AV295" s="13" t="s">
        <v>92</v>
      </c>
      <c r="AW295" s="13" t="s">
        <v>36</v>
      </c>
      <c r="AX295" s="13" t="s">
        <v>82</v>
      </c>
      <c r="AY295" s="160" t="s">
        <v>171</v>
      </c>
    </row>
    <row r="296" spans="2:65" s="13" customFormat="1">
      <c r="B296" s="159"/>
      <c r="D296" s="153" t="s">
        <v>181</v>
      </c>
      <c r="E296" s="160" t="s">
        <v>1</v>
      </c>
      <c r="F296" s="161" t="s">
        <v>331</v>
      </c>
      <c r="H296" s="162">
        <v>1.3</v>
      </c>
      <c r="I296" s="163"/>
      <c r="L296" s="159"/>
      <c r="M296" s="164"/>
      <c r="T296" s="165"/>
      <c r="AT296" s="160" t="s">
        <v>181</v>
      </c>
      <c r="AU296" s="160" t="s">
        <v>92</v>
      </c>
      <c r="AV296" s="13" t="s">
        <v>92</v>
      </c>
      <c r="AW296" s="13" t="s">
        <v>36</v>
      </c>
      <c r="AX296" s="13" t="s">
        <v>82</v>
      </c>
      <c r="AY296" s="160" t="s">
        <v>171</v>
      </c>
    </row>
    <row r="297" spans="2:65" s="13" customFormat="1">
      <c r="B297" s="159"/>
      <c r="D297" s="153" t="s">
        <v>181</v>
      </c>
      <c r="E297" s="160" t="s">
        <v>1</v>
      </c>
      <c r="F297" s="161" t="s">
        <v>332</v>
      </c>
      <c r="H297" s="162">
        <v>8.84</v>
      </c>
      <c r="I297" s="163"/>
      <c r="L297" s="159"/>
      <c r="M297" s="164"/>
      <c r="T297" s="165"/>
      <c r="AT297" s="160" t="s">
        <v>181</v>
      </c>
      <c r="AU297" s="160" t="s">
        <v>92</v>
      </c>
      <c r="AV297" s="13" t="s">
        <v>92</v>
      </c>
      <c r="AW297" s="13" t="s">
        <v>36</v>
      </c>
      <c r="AX297" s="13" t="s">
        <v>82</v>
      </c>
      <c r="AY297" s="160" t="s">
        <v>171</v>
      </c>
    </row>
    <row r="298" spans="2:65" s="13" customFormat="1">
      <c r="B298" s="159"/>
      <c r="D298" s="153" t="s">
        <v>181</v>
      </c>
      <c r="E298" s="160" t="s">
        <v>1</v>
      </c>
      <c r="F298" s="161" t="s">
        <v>333</v>
      </c>
      <c r="H298" s="162">
        <v>23.31</v>
      </c>
      <c r="I298" s="163"/>
      <c r="L298" s="159"/>
      <c r="M298" s="164"/>
      <c r="T298" s="165"/>
      <c r="AT298" s="160" t="s">
        <v>181</v>
      </c>
      <c r="AU298" s="160" t="s">
        <v>92</v>
      </c>
      <c r="AV298" s="13" t="s">
        <v>92</v>
      </c>
      <c r="AW298" s="13" t="s">
        <v>36</v>
      </c>
      <c r="AX298" s="13" t="s">
        <v>82</v>
      </c>
      <c r="AY298" s="160" t="s">
        <v>171</v>
      </c>
    </row>
    <row r="299" spans="2:65" s="13" customFormat="1">
      <c r="B299" s="159"/>
      <c r="D299" s="153" t="s">
        <v>181</v>
      </c>
      <c r="E299" s="160" t="s">
        <v>1</v>
      </c>
      <c r="F299" s="161" t="s">
        <v>334</v>
      </c>
      <c r="H299" s="162">
        <v>10.09</v>
      </c>
      <c r="I299" s="163"/>
      <c r="L299" s="159"/>
      <c r="M299" s="164"/>
      <c r="T299" s="165"/>
      <c r="AT299" s="160" t="s">
        <v>181</v>
      </c>
      <c r="AU299" s="160" t="s">
        <v>92</v>
      </c>
      <c r="AV299" s="13" t="s">
        <v>92</v>
      </c>
      <c r="AW299" s="13" t="s">
        <v>36</v>
      </c>
      <c r="AX299" s="13" t="s">
        <v>82</v>
      </c>
      <c r="AY299" s="160" t="s">
        <v>171</v>
      </c>
    </row>
    <row r="300" spans="2:65" s="13" customFormat="1">
      <c r="B300" s="159"/>
      <c r="D300" s="153" t="s">
        <v>181</v>
      </c>
      <c r="E300" s="160" t="s">
        <v>1</v>
      </c>
      <c r="F300" s="161" t="s">
        <v>335</v>
      </c>
      <c r="H300" s="162">
        <v>21.86</v>
      </c>
      <c r="I300" s="163"/>
      <c r="L300" s="159"/>
      <c r="M300" s="164"/>
      <c r="T300" s="165"/>
      <c r="AT300" s="160" t="s">
        <v>181</v>
      </c>
      <c r="AU300" s="160" t="s">
        <v>92</v>
      </c>
      <c r="AV300" s="13" t="s">
        <v>92</v>
      </c>
      <c r="AW300" s="13" t="s">
        <v>36</v>
      </c>
      <c r="AX300" s="13" t="s">
        <v>82</v>
      </c>
      <c r="AY300" s="160" t="s">
        <v>171</v>
      </c>
    </row>
    <row r="301" spans="2:65" s="14" customFormat="1">
      <c r="B301" s="166"/>
      <c r="D301" s="153" t="s">
        <v>181</v>
      </c>
      <c r="E301" s="167" t="s">
        <v>1</v>
      </c>
      <c r="F301" s="168" t="s">
        <v>185</v>
      </c>
      <c r="H301" s="169">
        <v>145.07</v>
      </c>
      <c r="I301" s="170"/>
      <c r="L301" s="166"/>
      <c r="M301" s="171"/>
      <c r="T301" s="172"/>
      <c r="AT301" s="167" t="s">
        <v>181</v>
      </c>
      <c r="AU301" s="167" t="s">
        <v>92</v>
      </c>
      <c r="AV301" s="14" t="s">
        <v>186</v>
      </c>
      <c r="AW301" s="14" t="s">
        <v>36</v>
      </c>
      <c r="AX301" s="14" t="s">
        <v>82</v>
      </c>
      <c r="AY301" s="167" t="s">
        <v>171</v>
      </c>
    </row>
    <row r="302" spans="2:65" s="15" customFormat="1">
      <c r="B302" s="173"/>
      <c r="D302" s="153" t="s">
        <v>181</v>
      </c>
      <c r="E302" s="174" t="s">
        <v>1</v>
      </c>
      <c r="F302" s="175" t="s">
        <v>190</v>
      </c>
      <c r="H302" s="176">
        <v>234.55</v>
      </c>
      <c r="I302" s="177"/>
      <c r="L302" s="173"/>
      <c r="M302" s="178"/>
      <c r="T302" s="179"/>
      <c r="AT302" s="174" t="s">
        <v>181</v>
      </c>
      <c r="AU302" s="174" t="s">
        <v>92</v>
      </c>
      <c r="AV302" s="15" t="s">
        <v>180</v>
      </c>
      <c r="AW302" s="15" t="s">
        <v>36</v>
      </c>
      <c r="AX302" s="15" t="s">
        <v>90</v>
      </c>
      <c r="AY302" s="174" t="s">
        <v>171</v>
      </c>
    </row>
    <row r="303" spans="2:65" s="1" customFormat="1" ht="21.75" customHeight="1">
      <c r="B303" s="137"/>
      <c r="C303" s="138" t="s">
        <v>247</v>
      </c>
      <c r="D303" s="138" t="s">
        <v>176</v>
      </c>
      <c r="E303" s="139" t="s">
        <v>336</v>
      </c>
      <c r="F303" s="140" t="s">
        <v>337</v>
      </c>
      <c r="G303" s="141" t="s">
        <v>179</v>
      </c>
      <c r="H303" s="142">
        <v>54.89</v>
      </c>
      <c r="I303" s="143"/>
      <c r="J303" s="144">
        <f>ROUND(I303*H303,2)</f>
        <v>0</v>
      </c>
      <c r="K303" s="145"/>
      <c r="L303" s="32"/>
      <c r="M303" s="146" t="s">
        <v>1</v>
      </c>
      <c r="N303" s="147" t="s">
        <v>47</v>
      </c>
      <c r="P303" s="148">
        <f>O303*H303</f>
        <v>0</v>
      </c>
      <c r="Q303" s="148">
        <v>0</v>
      </c>
      <c r="R303" s="148">
        <f>Q303*H303</f>
        <v>0</v>
      </c>
      <c r="S303" s="148">
        <v>0</v>
      </c>
      <c r="T303" s="149">
        <f>S303*H303</f>
        <v>0</v>
      </c>
      <c r="AR303" s="150" t="s">
        <v>231</v>
      </c>
      <c r="AT303" s="150" t="s">
        <v>176</v>
      </c>
      <c r="AU303" s="150" t="s">
        <v>92</v>
      </c>
      <c r="AY303" s="17" t="s">
        <v>171</v>
      </c>
      <c r="BE303" s="151">
        <f>IF(N303="základní",J303,0)</f>
        <v>0</v>
      </c>
      <c r="BF303" s="151">
        <f>IF(N303="snížená",J303,0)</f>
        <v>0</v>
      </c>
      <c r="BG303" s="151">
        <f>IF(N303="zákl. přenesená",J303,0)</f>
        <v>0</v>
      </c>
      <c r="BH303" s="151">
        <f>IF(N303="sníž. přenesená",J303,0)</f>
        <v>0</v>
      </c>
      <c r="BI303" s="151">
        <f>IF(N303="nulová",J303,0)</f>
        <v>0</v>
      </c>
      <c r="BJ303" s="17" t="s">
        <v>90</v>
      </c>
      <c r="BK303" s="151">
        <f>ROUND(I303*H303,2)</f>
        <v>0</v>
      </c>
      <c r="BL303" s="17" t="s">
        <v>231</v>
      </c>
      <c r="BM303" s="150" t="s">
        <v>338</v>
      </c>
    </row>
    <row r="304" spans="2:65" s="12" customFormat="1">
      <c r="B304" s="152"/>
      <c r="D304" s="153" t="s">
        <v>181</v>
      </c>
      <c r="E304" s="154" t="s">
        <v>1</v>
      </c>
      <c r="F304" s="155" t="s">
        <v>182</v>
      </c>
      <c r="H304" s="154" t="s">
        <v>1</v>
      </c>
      <c r="I304" s="156"/>
      <c r="L304" s="152"/>
      <c r="M304" s="157"/>
      <c r="T304" s="158"/>
      <c r="AT304" s="154" t="s">
        <v>181</v>
      </c>
      <c r="AU304" s="154" t="s">
        <v>92</v>
      </c>
      <c r="AV304" s="12" t="s">
        <v>90</v>
      </c>
      <c r="AW304" s="12" t="s">
        <v>36</v>
      </c>
      <c r="AX304" s="12" t="s">
        <v>82</v>
      </c>
      <c r="AY304" s="154" t="s">
        <v>171</v>
      </c>
    </row>
    <row r="305" spans="2:63" s="13" customFormat="1">
      <c r="B305" s="159"/>
      <c r="D305" s="153" t="s">
        <v>181</v>
      </c>
      <c r="E305" s="160" t="s">
        <v>1</v>
      </c>
      <c r="F305" s="161" t="s">
        <v>339</v>
      </c>
      <c r="H305" s="162">
        <v>12.51</v>
      </c>
      <c r="I305" s="163"/>
      <c r="L305" s="159"/>
      <c r="M305" s="164"/>
      <c r="T305" s="165"/>
      <c r="AT305" s="160" t="s">
        <v>181</v>
      </c>
      <c r="AU305" s="160" t="s">
        <v>92</v>
      </c>
      <c r="AV305" s="13" t="s">
        <v>92</v>
      </c>
      <c r="AW305" s="13" t="s">
        <v>36</v>
      </c>
      <c r="AX305" s="13" t="s">
        <v>82</v>
      </c>
      <c r="AY305" s="160" t="s">
        <v>171</v>
      </c>
    </row>
    <row r="306" spans="2:63" s="13" customFormat="1">
      <c r="B306" s="159"/>
      <c r="D306" s="153" t="s">
        <v>181</v>
      </c>
      <c r="E306" s="160" t="s">
        <v>1</v>
      </c>
      <c r="F306" s="161" t="s">
        <v>340</v>
      </c>
      <c r="H306" s="162">
        <v>6.76</v>
      </c>
      <c r="I306" s="163"/>
      <c r="L306" s="159"/>
      <c r="M306" s="164"/>
      <c r="T306" s="165"/>
      <c r="AT306" s="160" t="s">
        <v>181</v>
      </c>
      <c r="AU306" s="160" t="s">
        <v>92</v>
      </c>
      <c r="AV306" s="13" t="s">
        <v>92</v>
      </c>
      <c r="AW306" s="13" t="s">
        <v>36</v>
      </c>
      <c r="AX306" s="13" t="s">
        <v>82</v>
      </c>
      <c r="AY306" s="160" t="s">
        <v>171</v>
      </c>
    </row>
    <row r="307" spans="2:63" s="13" customFormat="1">
      <c r="B307" s="159"/>
      <c r="D307" s="153" t="s">
        <v>181</v>
      </c>
      <c r="E307" s="160" t="s">
        <v>1</v>
      </c>
      <c r="F307" s="161" t="s">
        <v>341</v>
      </c>
      <c r="H307" s="162">
        <v>1.39</v>
      </c>
      <c r="I307" s="163"/>
      <c r="L307" s="159"/>
      <c r="M307" s="164"/>
      <c r="T307" s="165"/>
      <c r="AT307" s="160" t="s">
        <v>181</v>
      </c>
      <c r="AU307" s="160" t="s">
        <v>92</v>
      </c>
      <c r="AV307" s="13" t="s">
        <v>92</v>
      </c>
      <c r="AW307" s="13" t="s">
        <v>36</v>
      </c>
      <c r="AX307" s="13" t="s">
        <v>82</v>
      </c>
      <c r="AY307" s="160" t="s">
        <v>171</v>
      </c>
    </row>
    <row r="308" spans="2:63" s="13" customFormat="1">
      <c r="B308" s="159"/>
      <c r="D308" s="153" t="s">
        <v>181</v>
      </c>
      <c r="E308" s="160" t="s">
        <v>1</v>
      </c>
      <c r="F308" s="161" t="s">
        <v>342</v>
      </c>
      <c r="H308" s="162">
        <v>2.97</v>
      </c>
      <c r="I308" s="163"/>
      <c r="L308" s="159"/>
      <c r="M308" s="164"/>
      <c r="T308" s="165"/>
      <c r="AT308" s="160" t="s">
        <v>181</v>
      </c>
      <c r="AU308" s="160" t="s">
        <v>92</v>
      </c>
      <c r="AV308" s="13" t="s">
        <v>92</v>
      </c>
      <c r="AW308" s="13" t="s">
        <v>36</v>
      </c>
      <c r="AX308" s="13" t="s">
        <v>82</v>
      </c>
      <c r="AY308" s="160" t="s">
        <v>171</v>
      </c>
    </row>
    <row r="309" spans="2:63" s="13" customFormat="1">
      <c r="B309" s="159"/>
      <c r="D309" s="153" t="s">
        <v>181</v>
      </c>
      <c r="E309" s="160" t="s">
        <v>1</v>
      </c>
      <c r="F309" s="161" t="s">
        <v>343</v>
      </c>
      <c r="H309" s="162">
        <v>9.76</v>
      </c>
      <c r="I309" s="163"/>
      <c r="L309" s="159"/>
      <c r="M309" s="164"/>
      <c r="T309" s="165"/>
      <c r="AT309" s="160" t="s">
        <v>181</v>
      </c>
      <c r="AU309" s="160" t="s">
        <v>92</v>
      </c>
      <c r="AV309" s="13" t="s">
        <v>92</v>
      </c>
      <c r="AW309" s="13" t="s">
        <v>36</v>
      </c>
      <c r="AX309" s="13" t="s">
        <v>82</v>
      </c>
      <c r="AY309" s="160" t="s">
        <v>171</v>
      </c>
    </row>
    <row r="310" spans="2:63" s="13" customFormat="1">
      <c r="B310" s="159"/>
      <c r="D310" s="153" t="s">
        <v>181</v>
      </c>
      <c r="E310" s="160" t="s">
        <v>1</v>
      </c>
      <c r="F310" s="161" t="s">
        <v>344</v>
      </c>
      <c r="H310" s="162">
        <v>7.67</v>
      </c>
      <c r="I310" s="163"/>
      <c r="L310" s="159"/>
      <c r="M310" s="164"/>
      <c r="T310" s="165"/>
      <c r="AT310" s="160" t="s">
        <v>181</v>
      </c>
      <c r="AU310" s="160" t="s">
        <v>92</v>
      </c>
      <c r="AV310" s="13" t="s">
        <v>92</v>
      </c>
      <c r="AW310" s="13" t="s">
        <v>36</v>
      </c>
      <c r="AX310" s="13" t="s">
        <v>82</v>
      </c>
      <c r="AY310" s="160" t="s">
        <v>171</v>
      </c>
    </row>
    <row r="311" spans="2:63" s="13" customFormat="1">
      <c r="B311" s="159"/>
      <c r="D311" s="153" t="s">
        <v>181</v>
      </c>
      <c r="E311" s="160" t="s">
        <v>1</v>
      </c>
      <c r="F311" s="161" t="s">
        <v>345</v>
      </c>
      <c r="H311" s="162">
        <v>1.1299999999999999</v>
      </c>
      <c r="I311" s="163"/>
      <c r="L311" s="159"/>
      <c r="M311" s="164"/>
      <c r="T311" s="165"/>
      <c r="AT311" s="160" t="s">
        <v>181</v>
      </c>
      <c r="AU311" s="160" t="s">
        <v>92</v>
      </c>
      <c r="AV311" s="13" t="s">
        <v>92</v>
      </c>
      <c r="AW311" s="13" t="s">
        <v>36</v>
      </c>
      <c r="AX311" s="13" t="s">
        <v>82</v>
      </c>
      <c r="AY311" s="160" t="s">
        <v>171</v>
      </c>
    </row>
    <row r="312" spans="2:63" s="13" customFormat="1">
      <c r="B312" s="159"/>
      <c r="D312" s="153" t="s">
        <v>181</v>
      </c>
      <c r="E312" s="160" t="s">
        <v>1</v>
      </c>
      <c r="F312" s="161" t="s">
        <v>346</v>
      </c>
      <c r="H312" s="162">
        <v>5.12</v>
      </c>
      <c r="I312" s="163"/>
      <c r="L312" s="159"/>
      <c r="M312" s="164"/>
      <c r="T312" s="165"/>
      <c r="AT312" s="160" t="s">
        <v>181</v>
      </c>
      <c r="AU312" s="160" t="s">
        <v>92</v>
      </c>
      <c r="AV312" s="13" t="s">
        <v>92</v>
      </c>
      <c r="AW312" s="13" t="s">
        <v>36</v>
      </c>
      <c r="AX312" s="13" t="s">
        <v>82</v>
      </c>
      <c r="AY312" s="160" t="s">
        <v>171</v>
      </c>
    </row>
    <row r="313" spans="2:63" s="13" customFormat="1">
      <c r="B313" s="159"/>
      <c r="D313" s="153" t="s">
        <v>181</v>
      </c>
      <c r="E313" s="160" t="s">
        <v>1</v>
      </c>
      <c r="F313" s="161" t="s">
        <v>347</v>
      </c>
      <c r="H313" s="162">
        <v>2.91</v>
      </c>
      <c r="I313" s="163"/>
      <c r="L313" s="159"/>
      <c r="M313" s="164"/>
      <c r="T313" s="165"/>
      <c r="AT313" s="160" t="s">
        <v>181</v>
      </c>
      <c r="AU313" s="160" t="s">
        <v>92</v>
      </c>
      <c r="AV313" s="13" t="s">
        <v>92</v>
      </c>
      <c r="AW313" s="13" t="s">
        <v>36</v>
      </c>
      <c r="AX313" s="13" t="s">
        <v>82</v>
      </c>
      <c r="AY313" s="160" t="s">
        <v>171</v>
      </c>
    </row>
    <row r="314" spans="2:63" s="14" customFormat="1">
      <c r="B314" s="166"/>
      <c r="D314" s="153" t="s">
        <v>181</v>
      </c>
      <c r="E314" s="167" t="s">
        <v>1</v>
      </c>
      <c r="F314" s="168" t="s">
        <v>185</v>
      </c>
      <c r="H314" s="169">
        <v>50.22</v>
      </c>
      <c r="I314" s="170"/>
      <c r="L314" s="166"/>
      <c r="M314" s="171"/>
      <c r="T314" s="172"/>
      <c r="AT314" s="167" t="s">
        <v>181</v>
      </c>
      <c r="AU314" s="167" t="s">
        <v>92</v>
      </c>
      <c r="AV314" s="14" t="s">
        <v>186</v>
      </c>
      <c r="AW314" s="14" t="s">
        <v>36</v>
      </c>
      <c r="AX314" s="14" t="s">
        <v>82</v>
      </c>
      <c r="AY314" s="167" t="s">
        <v>171</v>
      </c>
    </row>
    <row r="315" spans="2:63" s="12" customFormat="1">
      <c r="B315" s="152"/>
      <c r="D315" s="153" t="s">
        <v>181</v>
      </c>
      <c r="E315" s="154" t="s">
        <v>1</v>
      </c>
      <c r="F315" s="155" t="s">
        <v>187</v>
      </c>
      <c r="H315" s="154" t="s">
        <v>1</v>
      </c>
      <c r="I315" s="156"/>
      <c r="L315" s="152"/>
      <c r="M315" s="157"/>
      <c r="T315" s="158"/>
      <c r="AT315" s="154" t="s">
        <v>181</v>
      </c>
      <c r="AU315" s="154" t="s">
        <v>92</v>
      </c>
      <c r="AV315" s="12" t="s">
        <v>90</v>
      </c>
      <c r="AW315" s="12" t="s">
        <v>36</v>
      </c>
      <c r="AX315" s="12" t="s">
        <v>82</v>
      </c>
      <c r="AY315" s="154" t="s">
        <v>171</v>
      </c>
    </row>
    <row r="316" spans="2:63" s="13" customFormat="1">
      <c r="B316" s="159"/>
      <c r="D316" s="153" t="s">
        <v>181</v>
      </c>
      <c r="E316" s="160" t="s">
        <v>1</v>
      </c>
      <c r="F316" s="161" t="s">
        <v>348</v>
      </c>
      <c r="H316" s="162">
        <v>3.07</v>
      </c>
      <c r="I316" s="163"/>
      <c r="L316" s="159"/>
      <c r="M316" s="164"/>
      <c r="T316" s="165"/>
      <c r="AT316" s="160" t="s">
        <v>181</v>
      </c>
      <c r="AU316" s="160" t="s">
        <v>92</v>
      </c>
      <c r="AV316" s="13" t="s">
        <v>92</v>
      </c>
      <c r="AW316" s="13" t="s">
        <v>36</v>
      </c>
      <c r="AX316" s="13" t="s">
        <v>82</v>
      </c>
      <c r="AY316" s="160" t="s">
        <v>171</v>
      </c>
    </row>
    <row r="317" spans="2:63" s="13" customFormat="1">
      <c r="B317" s="159"/>
      <c r="D317" s="153" t="s">
        <v>181</v>
      </c>
      <c r="E317" s="160" t="s">
        <v>1</v>
      </c>
      <c r="F317" s="161" t="s">
        <v>349</v>
      </c>
      <c r="H317" s="162">
        <v>1.6</v>
      </c>
      <c r="I317" s="163"/>
      <c r="L317" s="159"/>
      <c r="M317" s="164"/>
      <c r="T317" s="165"/>
      <c r="AT317" s="160" t="s">
        <v>181</v>
      </c>
      <c r="AU317" s="160" t="s">
        <v>92</v>
      </c>
      <c r="AV317" s="13" t="s">
        <v>92</v>
      </c>
      <c r="AW317" s="13" t="s">
        <v>36</v>
      </c>
      <c r="AX317" s="13" t="s">
        <v>82</v>
      </c>
      <c r="AY317" s="160" t="s">
        <v>171</v>
      </c>
    </row>
    <row r="318" spans="2:63" s="14" customFormat="1">
      <c r="B318" s="166"/>
      <c r="D318" s="153" t="s">
        <v>181</v>
      </c>
      <c r="E318" s="167" t="s">
        <v>1</v>
      </c>
      <c r="F318" s="168" t="s">
        <v>185</v>
      </c>
      <c r="H318" s="169">
        <v>4.67</v>
      </c>
      <c r="I318" s="170"/>
      <c r="L318" s="166"/>
      <c r="M318" s="171"/>
      <c r="T318" s="172"/>
      <c r="AT318" s="167" t="s">
        <v>181</v>
      </c>
      <c r="AU318" s="167" t="s">
        <v>92</v>
      </c>
      <c r="AV318" s="14" t="s">
        <v>186</v>
      </c>
      <c r="AW318" s="14" t="s">
        <v>36</v>
      </c>
      <c r="AX318" s="14" t="s">
        <v>82</v>
      </c>
      <c r="AY318" s="167" t="s">
        <v>171</v>
      </c>
    </row>
    <row r="319" spans="2:63" s="15" customFormat="1">
      <c r="B319" s="173"/>
      <c r="D319" s="153" t="s">
        <v>181</v>
      </c>
      <c r="E319" s="174" t="s">
        <v>1</v>
      </c>
      <c r="F319" s="175" t="s">
        <v>190</v>
      </c>
      <c r="H319" s="176">
        <v>54.89</v>
      </c>
      <c r="I319" s="177"/>
      <c r="L319" s="173"/>
      <c r="M319" s="178"/>
      <c r="T319" s="179"/>
      <c r="AT319" s="174" t="s">
        <v>181</v>
      </c>
      <c r="AU319" s="174" t="s">
        <v>92</v>
      </c>
      <c r="AV319" s="15" t="s">
        <v>180</v>
      </c>
      <c r="AW319" s="15" t="s">
        <v>36</v>
      </c>
      <c r="AX319" s="15" t="s">
        <v>90</v>
      </c>
      <c r="AY319" s="174" t="s">
        <v>171</v>
      </c>
    </row>
    <row r="320" spans="2:63" s="11" customFormat="1" ht="22.9" customHeight="1">
      <c r="B320" s="125"/>
      <c r="D320" s="126" t="s">
        <v>81</v>
      </c>
      <c r="E320" s="135" t="s">
        <v>350</v>
      </c>
      <c r="F320" s="135" t="s">
        <v>351</v>
      </c>
      <c r="I320" s="128"/>
      <c r="J320" s="136">
        <f>BK320</f>
        <v>0</v>
      </c>
      <c r="L320" s="125"/>
      <c r="M320" s="130"/>
      <c r="P320" s="131">
        <f>SUM(P321:P332)</f>
        <v>0</v>
      </c>
      <c r="R320" s="131">
        <f>SUM(R321:R332)</f>
        <v>0</v>
      </c>
      <c r="T320" s="132">
        <f>SUM(T321:T332)</f>
        <v>0</v>
      </c>
      <c r="AR320" s="126" t="s">
        <v>92</v>
      </c>
      <c r="AT320" s="133" t="s">
        <v>81</v>
      </c>
      <c r="AU320" s="133" t="s">
        <v>90</v>
      </c>
      <c r="AY320" s="126" t="s">
        <v>171</v>
      </c>
      <c r="BK320" s="134">
        <f>SUM(BK321:BK332)</f>
        <v>0</v>
      </c>
    </row>
    <row r="321" spans="2:65" s="1" customFormat="1" ht="24.2" customHeight="1">
      <c r="B321" s="137"/>
      <c r="C321" s="138" t="s">
        <v>352</v>
      </c>
      <c r="D321" s="138" t="s">
        <v>176</v>
      </c>
      <c r="E321" s="139" t="s">
        <v>353</v>
      </c>
      <c r="F321" s="140" t="s">
        <v>354</v>
      </c>
      <c r="G321" s="141" t="s">
        <v>302</v>
      </c>
      <c r="H321" s="142">
        <v>26</v>
      </c>
      <c r="I321" s="143"/>
      <c r="J321" s="144">
        <f>ROUND(I321*H321,2)</f>
        <v>0</v>
      </c>
      <c r="K321" s="145"/>
      <c r="L321" s="32"/>
      <c r="M321" s="146" t="s">
        <v>1</v>
      </c>
      <c r="N321" s="147" t="s">
        <v>47</v>
      </c>
      <c r="P321" s="148">
        <f>O321*H321</f>
        <v>0</v>
      </c>
      <c r="Q321" s="148">
        <v>0</v>
      </c>
      <c r="R321" s="148">
        <f>Q321*H321</f>
        <v>0</v>
      </c>
      <c r="S321" s="148">
        <v>0</v>
      </c>
      <c r="T321" s="149">
        <f>S321*H321</f>
        <v>0</v>
      </c>
      <c r="AR321" s="150" t="s">
        <v>231</v>
      </c>
      <c r="AT321" s="150" t="s">
        <v>176</v>
      </c>
      <c r="AU321" s="150" t="s">
        <v>92</v>
      </c>
      <c r="AY321" s="17" t="s">
        <v>171</v>
      </c>
      <c r="BE321" s="151">
        <f>IF(N321="základní",J321,0)</f>
        <v>0</v>
      </c>
      <c r="BF321" s="151">
        <f>IF(N321="snížená",J321,0)</f>
        <v>0</v>
      </c>
      <c r="BG321" s="151">
        <f>IF(N321="zákl. přenesená",J321,0)</f>
        <v>0</v>
      </c>
      <c r="BH321" s="151">
        <f>IF(N321="sníž. přenesená",J321,0)</f>
        <v>0</v>
      </c>
      <c r="BI321" s="151">
        <f>IF(N321="nulová",J321,0)</f>
        <v>0</v>
      </c>
      <c r="BJ321" s="17" t="s">
        <v>90</v>
      </c>
      <c r="BK321" s="151">
        <f>ROUND(I321*H321,2)</f>
        <v>0</v>
      </c>
      <c r="BL321" s="17" t="s">
        <v>231</v>
      </c>
      <c r="BM321" s="150" t="s">
        <v>355</v>
      </c>
    </row>
    <row r="322" spans="2:65" s="12" customFormat="1">
      <c r="B322" s="152"/>
      <c r="D322" s="153" t="s">
        <v>181</v>
      </c>
      <c r="E322" s="154" t="s">
        <v>1</v>
      </c>
      <c r="F322" s="155" t="s">
        <v>182</v>
      </c>
      <c r="H322" s="154" t="s">
        <v>1</v>
      </c>
      <c r="I322" s="156"/>
      <c r="L322" s="152"/>
      <c r="M322" s="157"/>
      <c r="T322" s="158"/>
      <c r="AT322" s="154" t="s">
        <v>181</v>
      </c>
      <c r="AU322" s="154" t="s">
        <v>92</v>
      </c>
      <c r="AV322" s="12" t="s">
        <v>90</v>
      </c>
      <c r="AW322" s="12" t="s">
        <v>36</v>
      </c>
      <c r="AX322" s="12" t="s">
        <v>82</v>
      </c>
      <c r="AY322" s="154" t="s">
        <v>171</v>
      </c>
    </row>
    <row r="323" spans="2:65" s="13" customFormat="1">
      <c r="B323" s="159"/>
      <c r="D323" s="153" t="s">
        <v>181</v>
      </c>
      <c r="E323" s="160" t="s">
        <v>1</v>
      </c>
      <c r="F323" s="161" t="s">
        <v>248</v>
      </c>
      <c r="H323" s="162">
        <v>13</v>
      </c>
      <c r="I323" s="163"/>
      <c r="L323" s="159"/>
      <c r="M323" s="164"/>
      <c r="T323" s="165"/>
      <c r="AT323" s="160" t="s">
        <v>181</v>
      </c>
      <c r="AU323" s="160" t="s">
        <v>92</v>
      </c>
      <c r="AV323" s="13" t="s">
        <v>92</v>
      </c>
      <c r="AW323" s="13" t="s">
        <v>36</v>
      </c>
      <c r="AX323" s="13" t="s">
        <v>82</v>
      </c>
      <c r="AY323" s="160" t="s">
        <v>171</v>
      </c>
    </row>
    <row r="324" spans="2:65" s="14" customFormat="1">
      <c r="B324" s="166"/>
      <c r="D324" s="153" t="s">
        <v>181</v>
      </c>
      <c r="E324" s="167" t="s">
        <v>1</v>
      </c>
      <c r="F324" s="168" t="s">
        <v>185</v>
      </c>
      <c r="H324" s="169">
        <v>13</v>
      </c>
      <c r="I324" s="170"/>
      <c r="L324" s="166"/>
      <c r="M324" s="171"/>
      <c r="T324" s="172"/>
      <c r="AT324" s="167" t="s">
        <v>181</v>
      </c>
      <c r="AU324" s="167" t="s">
        <v>92</v>
      </c>
      <c r="AV324" s="14" t="s">
        <v>186</v>
      </c>
      <c r="AW324" s="14" t="s">
        <v>36</v>
      </c>
      <c r="AX324" s="14" t="s">
        <v>82</v>
      </c>
      <c r="AY324" s="167" t="s">
        <v>171</v>
      </c>
    </row>
    <row r="325" spans="2:65" s="12" customFormat="1">
      <c r="B325" s="152"/>
      <c r="D325" s="153" t="s">
        <v>181</v>
      </c>
      <c r="E325" s="154" t="s">
        <v>1</v>
      </c>
      <c r="F325" s="155" t="s">
        <v>187</v>
      </c>
      <c r="H325" s="154" t="s">
        <v>1</v>
      </c>
      <c r="I325" s="156"/>
      <c r="L325" s="152"/>
      <c r="M325" s="157"/>
      <c r="T325" s="158"/>
      <c r="AT325" s="154" t="s">
        <v>181</v>
      </c>
      <c r="AU325" s="154" t="s">
        <v>92</v>
      </c>
      <c r="AV325" s="12" t="s">
        <v>90</v>
      </c>
      <c r="AW325" s="12" t="s">
        <v>36</v>
      </c>
      <c r="AX325" s="12" t="s">
        <v>82</v>
      </c>
      <c r="AY325" s="154" t="s">
        <v>171</v>
      </c>
    </row>
    <row r="326" spans="2:65" s="13" customFormat="1">
      <c r="B326" s="159"/>
      <c r="D326" s="153" t="s">
        <v>181</v>
      </c>
      <c r="E326" s="160" t="s">
        <v>1</v>
      </c>
      <c r="F326" s="161" t="s">
        <v>248</v>
      </c>
      <c r="H326" s="162">
        <v>13</v>
      </c>
      <c r="I326" s="163"/>
      <c r="L326" s="159"/>
      <c r="M326" s="164"/>
      <c r="T326" s="165"/>
      <c r="AT326" s="160" t="s">
        <v>181</v>
      </c>
      <c r="AU326" s="160" t="s">
        <v>92</v>
      </c>
      <c r="AV326" s="13" t="s">
        <v>92</v>
      </c>
      <c r="AW326" s="13" t="s">
        <v>36</v>
      </c>
      <c r="AX326" s="13" t="s">
        <v>82</v>
      </c>
      <c r="AY326" s="160" t="s">
        <v>171</v>
      </c>
    </row>
    <row r="327" spans="2:65" s="14" customFormat="1">
      <c r="B327" s="166"/>
      <c r="D327" s="153" t="s">
        <v>181</v>
      </c>
      <c r="E327" s="167" t="s">
        <v>1</v>
      </c>
      <c r="F327" s="168" t="s">
        <v>185</v>
      </c>
      <c r="H327" s="169">
        <v>13</v>
      </c>
      <c r="I327" s="170"/>
      <c r="L327" s="166"/>
      <c r="M327" s="171"/>
      <c r="T327" s="172"/>
      <c r="AT327" s="167" t="s">
        <v>181</v>
      </c>
      <c r="AU327" s="167" t="s">
        <v>92</v>
      </c>
      <c r="AV327" s="14" t="s">
        <v>186</v>
      </c>
      <c r="AW327" s="14" t="s">
        <v>36</v>
      </c>
      <c r="AX327" s="14" t="s">
        <v>82</v>
      </c>
      <c r="AY327" s="167" t="s">
        <v>171</v>
      </c>
    </row>
    <row r="328" spans="2:65" s="15" customFormat="1">
      <c r="B328" s="173"/>
      <c r="D328" s="153" t="s">
        <v>181</v>
      </c>
      <c r="E328" s="174" t="s">
        <v>1</v>
      </c>
      <c r="F328" s="175" t="s">
        <v>190</v>
      </c>
      <c r="H328" s="176">
        <v>26</v>
      </c>
      <c r="I328" s="177"/>
      <c r="L328" s="173"/>
      <c r="M328" s="178"/>
      <c r="T328" s="179"/>
      <c r="AT328" s="174" t="s">
        <v>181</v>
      </c>
      <c r="AU328" s="174" t="s">
        <v>92</v>
      </c>
      <c r="AV328" s="15" t="s">
        <v>180</v>
      </c>
      <c r="AW328" s="15" t="s">
        <v>36</v>
      </c>
      <c r="AX328" s="15" t="s">
        <v>90</v>
      </c>
      <c r="AY328" s="174" t="s">
        <v>171</v>
      </c>
    </row>
    <row r="329" spans="2:65" s="1" customFormat="1" ht="37.9" customHeight="1">
      <c r="B329" s="137"/>
      <c r="C329" s="138" t="s">
        <v>251</v>
      </c>
      <c r="D329" s="138" t="s">
        <v>176</v>
      </c>
      <c r="E329" s="139" t="s">
        <v>356</v>
      </c>
      <c r="F329" s="140" t="s">
        <v>357</v>
      </c>
      <c r="G329" s="141" t="s">
        <v>302</v>
      </c>
      <c r="H329" s="142">
        <v>1</v>
      </c>
      <c r="I329" s="143"/>
      <c r="J329" s="144">
        <f>ROUND(I329*H329,2)</f>
        <v>0</v>
      </c>
      <c r="K329" s="145"/>
      <c r="L329" s="32"/>
      <c r="M329" s="146" t="s">
        <v>1</v>
      </c>
      <c r="N329" s="147" t="s">
        <v>47</v>
      </c>
      <c r="P329" s="148">
        <f>O329*H329</f>
        <v>0</v>
      </c>
      <c r="Q329" s="148">
        <v>0</v>
      </c>
      <c r="R329" s="148">
        <f>Q329*H329</f>
        <v>0</v>
      </c>
      <c r="S329" s="148">
        <v>0</v>
      </c>
      <c r="T329" s="149">
        <f>S329*H329</f>
        <v>0</v>
      </c>
      <c r="AR329" s="150" t="s">
        <v>231</v>
      </c>
      <c r="AT329" s="150" t="s">
        <v>176</v>
      </c>
      <c r="AU329" s="150" t="s">
        <v>92</v>
      </c>
      <c r="AY329" s="17" t="s">
        <v>171</v>
      </c>
      <c r="BE329" s="151">
        <f>IF(N329="základní",J329,0)</f>
        <v>0</v>
      </c>
      <c r="BF329" s="151">
        <f>IF(N329="snížená",J329,0)</f>
        <v>0</v>
      </c>
      <c r="BG329" s="151">
        <f>IF(N329="zákl. přenesená",J329,0)</f>
        <v>0</v>
      </c>
      <c r="BH329" s="151">
        <f>IF(N329="sníž. přenesená",J329,0)</f>
        <v>0</v>
      </c>
      <c r="BI329" s="151">
        <f>IF(N329="nulová",J329,0)</f>
        <v>0</v>
      </c>
      <c r="BJ329" s="17" t="s">
        <v>90</v>
      </c>
      <c r="BK329" s="151">
        <f>ROUND(I329*H329,2)</f>
        <v>0</v>
      </c>
      <c r="BL329" s="17" t="s">
        <v>231</v>
      </c>
      <c r="BM329" s="150" t="s">
        <v>358</v>
      </c>
    </row>
    <row r="330" spans="2:65" s="12" customFormat="1">
      <c r="B330" s="152"/>
      <c r="D330" s="153" t="s">
        <v>181</v>
      </c>
      <c r="E330" s="154" t="s">
        <v>1</v>
      </c>
      <c r="F330" s="155" t="s">
        <v>187</v>
      </c>
      <c r="H330" s="154" t="s">
        <v>1</v>
      </c>
      <c r="I330" s="156"/>
      <c r="L330" s="152"/>
      <c r="M330" s="157"/>
      <c r="T330" s="158"/>
      <c r="AT330" s="154" t="s">
        <v>181</v>
      </c>
      <c r="AU330" s="154" t="s">
        <v>92</v>
      </c>
      <c r="AV330" s="12" t="s">
        <v>90</v>
      </c>
      <c r="AW330" s="12" t="s">
        <v>36</v>
      </c>
      <c r="AX330" s="12" t="s">
        <v>82</v>
      </c>
      <c r="AY330" s="154" t="s">
        <v>171</v>
      </c>
    </row>
    <row r="331" spans="2:65" s="13" customFormat="1">
      <c r="B331" s="159"/>
      <c r="D331" s="153" t="s">
        <v>181</v>
      </c>
      <c r="E331" s="160" t="s">
        <v>1</v>
      </c>
      <c r="F331" s="161" t="s">
        <v>295</v>
      </c>
      <c r="H331" s="162">
        <v>1</v>
      </c>
      <c r="I331" s="163"/>
      <c r="L331" s="159"/>
      <c r="M331" s="164"/>
      <c r="T331" s="165"/>
      <c r="AT331" s="160" t="s">
        <v>181</v>
      </c>
      <c r="AU331" s="160" t="s">
        <v>92</v>
      </c>
      <c r="AV331" s="13" t="s">
        <v>92</v>
      </c>
      <c r="AW331" s="13" t="s">
        <v>36</v>
      </c>
      <c r="AX331" s="13" t="s">
        <v>82</v>
      </c>
      <c r="AY331" s="160" t="s">
        <v>171</v>
      </c>
    </row>
    <row r="332" spans="2:65" s="15" customFormat="1">
      <c r="B332" s="173"/>
      <c r="D332" s="153" t="s">
        <v>181</v>
      </c>
      <c r="E332" s="174" t="s">
        <v>1</v>
      </c>
      <c r="F332" s="175" t="s">
        <v>190</v>
      </c>
      <c r="H332" s="176">
        <v>1</v>
      </c>
      <c r="I332" s="177"/>
      <c r="L332" s="173"/>
      <c r="M332" s="178"/>
      <c r="T332" s="179"/>
      <c r="AT332" s="174" t="s">
        <v>181</v>
      </c>
      <c r="AU332" s="174" t="s">
        <v>92</v>
      </c>
      <c r="AV332" s="15" t="s">
        <v>180</v>
      </c>
      <c r="AW332" s="15" t="s">
        <v>36</v>
      </c>
      <c r="AX332" s="15" t="s">
        <v>90</v>
      </c>
      <c r="AY332" s="174" t="s">
        <v>171</v>
      </c>
    </row>
    <row r="333" spans="2:65" s="11" customFormat="1" ht="22.9" customHeight="1">
      <c r="B333" s="125"/>
      <c r="D333" s="126" t="s">
        <v>81</v>
      </c>
      <c r="E333" s="135" t="s">
        <v>359</v>
      </c>
      <c r="F333" s="135" t="s">
        <v>360</v>
      </c>
      <c r="I333" s="128"/>
      <c r="J333" s="136">
        <f>BK333</f>
        <v>0</v>
      </c>
      <c r="L333" s="125"/>
      <c r="M333" s="130"/>
      <c r="P333" s="131">
        <f>SUM(P334:P376)</f>
        <v>0</v>
      </c>
      <c r="R333" s="131">
        <f>SUM(R334:R376)</f>
        <v>0</v>
      </c>
      <c r="T333" s="132">
        <f>SUM(T334:T376)</f>
        <v>0</v>
      </c>
      <c r="AR333" s="126" t="s">
        <v>92</v>
      </c>
      <c r="AT333" s="133" t="s">
        <v>81</v>
      </c>
      <c r="AU333" s="133" t="s">
        <v>90</v>
      </c>
      <c r="AY333" s="126" t="s">
        <v>171</v>
      </c>
      <c r="BK333" s="134">
        <f>SUM(BK334:BK376)</f>
        <v>0</v>
      </c>
    </row>
    <row r="334" spans="2:65" s="1" customFormat="1" ht="16.5" customHeight="1">
      <c r="B334" s="137"/>
      <c r="C334" s="138" t="s">
        <v>361</v>
      </c>
      <c r="D334" s="138" t="s">
        <v>176</v>
      </c>
      <c r="E334" s="139" t="s">
        <v>362</v>
      </c>
      <c r="F334" s="140" t="s">
        <v>363</v>
      </c>
      <c r="G334" s="141" t="s">
        <v>179</v>
      </c>
      <c r="H334" s="142">
        <v>185.73</v>
      </c>
      <c r="I334" s="143"/>
      <c r="J334" s="144">
        <f>ROUND(I334*H334,2)</f>
        <v>0</v>
      </c>
      <c r="K334" s="145"/>
      <c r="L334" s="32"/>
      <c r="M334" s="146" t="s">
        <v>1</v>
      </c>
      <c r="N334" s="147" t="s">
        <v>47</v>
      </c>
      <c r="P334" s="148">
        <f>O334*H334</f>
        <v>0</v>
      </c>
      <c r="Q334" s="148">
        <v>0</v>
      </c>
      <c r="R334" s="148">
        <f>Q334*H334</f>
        <v>0</v>
      </c>
      <c r="S334" s="148">
        <v>0</v>
      </c>
      <c r="T334" s="149">
        <f>S334*H334</f>
        <v>0</v>
      </c>
      <c r="AR334" s="150" t="s">
        <v>231</v>
      </c>
      <c r="AT334" s="150" t="s">
        <v>176</v>
      </c>
      <c r="AU334" s="150" t="s">
        <v>92</v>
      </c>
      <c r="AY334" s="17" t="s">
        <v>171</v>
      </c>
      <c r="BE334" s="151">
        <f>IF(N334="základní",J334,0)</f>
        <v>0</v>
      </c>
      <c r="BF334" s="151">
        <f>IF(N334="snížená",J334,0)</f>
        <v>0</v>
      </c>
      <c r="BG334" s="151">
        <f>IF(N334="zákl. přenesená",J334,0)</f>
        <v>0</v>
      </c>
      <c r="BH334" s="151">
        <f>IF(N334="sníž. přenesená",J334,0)</f>
        <v>0</v>
      </c>
      <c r="BI334" s="151">
        <f>IF(N334="nulová",J334,0)</f>
        <v>0</v>
      </c>
      <c r="BJ334" s="17" t="s">
        <v>90</v>
      </c>
      <c r="BK334" s="151">
        <f>ROUND(I334*H334,2)</f>
        <v>0</v>
      </c>
      <c r="BL334" s="17" t="s">
        <v>231</v>
      </c>
      <c r="BM334" s="150" t="s">
        <v>364</v>
      </c>
    </row>
    <row r="335" spans="2:65" s="12" customFormat="1">
      <c r="B335" s="152"/>
      <c r="D335" s="153" t="s">
        <v>181</v>
      </c>
      <c r="E335" s="154" t="s">
        <v>1</v>
      </c>
      <c r="F335" s="155" t="s">
        <v>182</v>
      </c>
      <c r="H335" s="154" t="s">
        <v>1</v>
      </c>
      <c r="I335" s="156"/>
      <c r="L335" s="152"/>
      <c r="M335" s="157"/>
      <c r="T335" s="158"/>
      <c r="AT335" s="154" t="s">
        <v>181</v>
      </c>
      <c r="AU335" s="154" t="s">
        <v>92</v>
      </c>
      <c r="AV335" s="12" t="s">
        <v>90</v>
      </c>
      <c r="AW335" s="12" t="s">
        <v>36</v>
      </c>
      <c r="AX335" s="12" t="s">
        <v>82</v>
      </c>
      <c r="AY335" s="154" t="s">
        <v>171</v>
      </c>
    </row>
    <row r="336" spans="2:65" s="13" customFormat="1">
      <c r="B336" s="159"/>
      <c r="D336" s="153" t="s">
        <v>181</v>
      </c>
      <c r="E336" s="160" t="s">
        <v>1</v>
      </c>
      <c r="F336" s="161" t="s">
        <v>339</v>
      </c>
      <c r="H336" s="162">
        <v>12.51</v>
      </c>
      <c r="I336" s="163"/>
      <c r="L336" s="159"/>
      <c r="M336" s="164"/>
      <c r="T336" s="165"/>
      <c r="AT336" s="160" t="s">
        <v>181</v>
      </c>
      <c r="AU336" s="160" t="s">
        <v>92</v>
      </c>
      <c r="AV336" s="13" t="s">
        <v>92</v>
      </c>
      <c r="AW336" s="13" t="s">
        <v>36</v>
      </c>
      <c r="AX336" s="13" t="s">
        <v>82</v>
      </c>
      <c r="AY336" s="160" t="s">
        <v>171</v>
      </c>
    </row>
    <row r="337" spans="2:51" s="13" customFormat="1">
      <c r="B337" s="159"/>
      <c r="D337" s="153" t="s">
        <v>181</v>
      </c>
      <c r="E337" s="160" t="s">
        <v>1</v>
      </c>
      <c r="F337" s="161" t="s">
        <v>365</v>
      </c>
      <c r="H337" s="162">
        <v>6.84</v>
      </c>
      <c r="I337" s="163"/>
      <c r="L337" s="159"/>
      <c r="M337" s="164"/>
      <c r="T337" s="165"/>
      <c r="AT337" s="160" t="s">
        <v>181</v>
      </c>
      <c r="AU337" s="160" t="s">
        <v>92</v>
      </c>
      <c r="AV337" s="13" t="s">
        <v>92</v>
      </c>
      <c r="AW337" s="13" t="s">
        <v>36</v>
      </c>
      <c r="AX337" s="13" t="s">
        <v>82</v>
      </c>
      <c r="AY337" s="160" t="s">
        <v>171</v>
      </c>
    </row>
    <row r="338" spans="2:51" s="13" customFormat="1">
      <c r="B338" s="159"/>
      <c r="D338" s="153" t="s">
        <v>181</v>
      </c>
      <c r="E338" s="160" t="s">
        <v>1</v>
      </c>
      <c r="F338" s="161" t="s">
        <v>366</v>
      </c>
      <c r="H338" s="162">
        <v>1.45</v>
      </c>
      <c r="I338" s="163"/>
      <c r="L338" s="159"/>
      <c r="M338" s="164"/>
      <c r="T338" s="165"/>
      <c r="AT338" s="160" t="s">
        <v>181</v>
      </c>
      <c r="AU338" s="160" t="s">
        <v>92</v>
      </c>
      <c r="AV338" s="13" t="s">
        <v>92</v>
      </c>
      <c r="AW338" s="13" t="s">
        <v>36</v>
      </c>
      <c r="AX338" s="13" t="s">
        <v>82</v>
      </c>
      <c r="AY338" s="160" t="s">
        <v>171</v>
      </c>
    </row>
    <row r="339" spans="2:51" s="13" customFormat="1">
      <c r="B339" s="159"/>
      <c r="D339" s="153" t="s">
        <v>181</v>
      </c>
      <c r="E339" s="160" t="s">
        <v>1</v>
      </c>
      <c r="F339" s="161" t="s">
        <v>342</v>
      </c>
      <c r="H339" s="162">
        <v>2.97</v>
      </c>
      <c r="I339" s="163"/>
      <c r="L339" s="159"/>
      <c r="M339" s="164"/>
      <c r="T339" s="165"/>
      <c r="AT339" s="160" t="s">
        <v>181</v>
      </c>
      <c r="AU339" s="160" t="s">
        <v>92</v>
      </c>
      <c r="AV339" s="13" t="s">
        <v>92</v>
      </c>
      <c r="AW339" s="13" t="s">
        <v>36</v>
      </c>
      <c r="AX339" s="13" t="s">
        <v>82</v>
      </c>
      <c r="AY339" s="160" t="s">
        <v>171</v>
      </c>
    </row>
    <row r="340" spans="2:51" s="13" customFormat="1">
      <c r="B340" s="159"/>
      <c r="D340" s="153" t="s">
        <v>181</v>
      </c>
      <c r="E340" s="160" t="s">
        <v>1</v>
      </c>
      <c r="F340" s="161" t="s">
        <v>343</v>
      </c>
      <c r="H340" s="162">
        <v>9.76</v>
      </c>
      <c r="I340" s="163"/>
      <c r="L340" s="159"/>
      <c r="M340" s="164"/>
      <c r="T340" s="165"/>
      <c r="AT340" s="160" t="s">
        <v>181</v>
      </c>
      <c r="AU340" s="160" t="s">
        <v>92</v>
      </c>
      <c r="AV340" s="13" t="s">
        <v>92</v>
      </c>
      <c r="AW340" s="13" t="s">
        <v>36</v>
      </c>
      <c r="AX340" s="13" t="s">
        <v>82</v>
      </c>
      <c r="AY340" s="160" t="s">
        <v>171</v>
      </c>
    </row>
    <row r="341" spans="2:51" s="13" customFormat="1">
      <c r="B341" s="159"/>
      <c r="D341" s="153" t="s">
        <v>181</v>
      </c>
      <c r="E341" s="160" t="s">
        <v>1</v>
      </c>
      <c r="F341" s="161" t="s">
        <v>367</v>
      </c>
      <c r="H341" s="162">
        <v>7.74</v>
      </c>
      <c r="I341" s="163"/>
      <c r="L341" s="159"/>
      <c r="M341" s="164"/>
      <c r="T341" s="165"/>
      <c r="AT341" s="160" t="s">
        <v>181</v>
      </c>
      <c r="AU341" s="160" t="s">
        <v>92</v>
      </c>
      <c r="AV341" s="13" t="s">
        <v>92</v>
      </c>
      <c r="AW341" s="13" t="s">
        <v>36</v>
      </c>
      <c r="AX341" s="13" t="s">
        <v>82</v>
      </c>
      <c r="AY341" s="160" t="s">
        <v>171</v>
      </c>
    </row>
    <row r="342" spans="2:51" s="13" customFormat="1">
      <c r="B342" s="159"/>
      <c r="D342" s="153" t="s">
        <v>181</v>
      </c>
      <c r="E342" s="160" t="s">
        <v>1</v>
      </c>
      <c r="F342" s="161" t="s">
        <v>368</v>
      </c>
      <c r="H342" s="162">
        <v>1.2</v>
      </c>
      <c r="I342" s="163"/>
      <c r="L342" s="159"/>
      <c r="M342" s="164"/>
      <c r="T342" s="165"/>
      <c r="AT342" s="160" t="s">
        <v>181</v>
      </c>
      <c r="AU342" s="160" t="s">
        <v>92</v>
      </c>
      <c r="AV342" s="13" t="s">
        <v>92</v>
      </c>
      <c r="AW342" s="13" t="s">
        <v>36</v>
      </c>
      <c r="AX342" s="13" t="s">
        <v>82</v>
      </c>
      <c r="AY342" s="160" t="s">
        <v>171</v>
      </c>
    </row>
    <row r="343" spans="2:51" s="13" customFormat="1">
      <c r="B343" s="159"/>
      <c r="D343" s="153" t="s">
        <v>181</v>
      </c>
      <c r="E343" s="160" t="s">
        <v>1</v>
      </c>
      <c r="F343" s="161" t="s">
        <v>346</v>
      </c>
      <c r="H343" s="162">
        <v>5.12</v>
      </c>
      <c r="I343" s="163"/>
      <c r="L343" s="159"/>
      <c r="M343" s="164"/>
      <c r="T343" s="165"/>
      <c r="AT343" s="160" t="s">
        <v>181</v>
      </c>
      <c r="AU343" s="160" t="s">
        <v>92</v>
      </c>
      <c r="AV343" s="13" t="s">
        <v>92</v>
      </c>
      <c r="AW343" s="13" t="s">
        <v>36</v>
      </c>
      <c r="AX343" s="13" t="s">
        <v>82</v>
      </c>
      <c r="AY343" s="160" t="s">
        <v>171</v>
      </c>
    </row>
    <row r="344" spans="2:51" s="13" customFormat="1">
      <c r="B344" s="159"/>
      <c r="D344" s="153" t="s">
        <v>181</v>
      </c>
      <c r="E344" s="160" t="s">
        <v>1</v>
      </c>
      <c r="F344" s="161" t="s">
        <v>369</v>
      </c>
      <c r="H344" s="162">
        <v>2.99</v>
      </c>
      <c r="I344" s="163"/>
      <c r="L344" s="159"/>
      <c r="M344" s="164"/>
      <c r="T344" s="165"/>
      <c r="AT344" s="160" t="s">
        <v>181</v>
      </c>
      <c r="AU344" s="160" t="s">
        <v>92</v>
      </c>
      <c r="AV344" s="13" t="s">
        <v>92</v>
      </c>
      <c r="AW344" s="13" t="s">
        <v>36</v>
      </c>
      <c r="AX344" s="13" t="s">
        <v>82</v>
      </c>
      <c r="AY344" s="160" t="s">
        <v>171</v>
      </c>
    </row>
    <row r="345" spans="2:51" s="13" customFormat="1">
      <c r="B345" s="159"/>
      <c r="D345" s="153" t="s">
        <v>181</v>
      </c>
      <c r="E345" s="160" t="s">
        <v>1</v>
      </c>
      <c r="F345" s="161" t="s">
        <v>370</v>
      </c>
      <c r="H345" s="162">
        <v>6.35</v>
      </c>
      <c r="I345" s="163"/>
      <c r="L345" s="159"/>
      <c r="M345" s="164"/>
      <c r="T345" s="165"/>
      <c r="AT345" s="160" t="s">
        <v>181</v>
      </c>
      <c r="AU345" s="160" t="s">
        <v>92</v>
      </c>
      <c r="AV345" s="13" t="s">
        <v>92</v>
      </c>
      <c r="AW345" s="13" t="s">
        <v>36</v>
      </c>
      <c r="AX345" s="13" t="s">
        <v>82</v>
      </c>
      <c r="AY345" s="160" t="s">
        <v>171</v>
      </c>
    </row>
    <row r="346" spans="2:51" s="14" customFormat="1">
      <c r="B346" s="166"/>
      <c r="D346" s="153" t="s">
        <v>181</v>
      </c>
      <c r="E346" s="167" t="s">
        <v>1</v>
      </c>
      <c r="F346" s="168" t="s">
        <v>185</v>
      </c>
      <c r="H346" s="169">
        <v>56.930000000000007</v>
      </c>
      <c r="I346" s="170"/>
      <c r="L346" s="166"/>
      <c r="M346" s="171"/>
      <c r="T346" s="172"/>
      <c r="AT346" s="167" t="s">
        <v>181</v>
      </c>
      <c r="AU346" s="167" t="s">
        <v>92</v>
      </c>
      <c r="AV346" s="14" t="s">
        <v>186</v>
      </c>
      <c r="AW346" s="14" t="s">
        <v>36</v>
      </c>
      <c r="AX346" s="14" t="s">
        <v>82</v>
      </c>
      <c r="AY346" s="167" t="s">
        <v>171</v>
      </c>
    </row>
    <row r="347" spans="2:51" s="12" customFormat="1">
      <c r="B347" s="152"/>
      <c r="D347" s="153" t="s">
        <v>181</v>
      </c>
      <c r="E347" s="154" t="s">
        <v>1</v>
      </c>
      <c r="F347" s="155" t="s">
        <v>187</v>
      </c>
      <c r="H347" s="154" t="s">
        <v>1</v>
      </c>
      <c r="I347" s="156"/>
      <c r="L347" s="152"/>
      <c r="M347" s="157"/>
      <c r="T347" s="158"/>
      <c r="AT347" s="154" t="s">
        <v>181</v>
      </c>
      <c r="AU347" s="154" t="s">
        <v>92</v>
      </c>
      <c r="AV347" s="12" t="s">
        <v>90</v>
      </c>
      <c r="AW347" s="12" t="s">
        <v>36</v>
      </c>
      <c r="AX347" s="12" t="s">
        <v>82</v>
      </c>
      <c r="AY347" s="154" t="s">
        <v>171</v>
      </c>
    </row>
    <row r="348" spans="2:51" s="13" customFormat="1">
      <c r="B348" s="159"/>
      <c r="D348" s="153" t="s">
        <v>181</v>
      </c>
      <c r="E348" s="160" t="s">
        <v>1</v>
      </c>
      <c r="F348" s="161" t="s">
        <v>320</v>
      </c>
      <c r="H348" s="162">
        <v>10.94</v>
      </c>
      <c r="I348" s="163"/>
      <c r="L348" s="159"/>
      <c r="M348" s="164"/>
      <c r="T348" s="165"/>
      <c r="AT348" s="160" t="s">
        <v>181</v>
      </c>
      <c r="AU348" s="160" t="s">
        <v>92</v>
      </c>
      <c r="AV348" s="13" t="s">
        <v>92</v>
      </c>
      <c r="AW348" s="13" t="s">
        <v>36</v>
      </c>
      <c r="AX348" s="13" t="s">
        <v>82</v>
      </c>
      <c r="AY348" s="160" t="s">
        <v>171</v>
      </c>
    </row>
    <row r="349" spans="2:51" s="13" customFormat="1">
      <c r="B349" s="159"/>
      <c r="D349" s="153" t="s">
        <v>181</v>
      </c>
      <c r="E349" s="160" t="s">
        <v>1</v>
      </c>
      <c r="F349" s="161" t="s">
        <v>321</v>
      </c>
      <c r="H349" s="162">
        <v>9.9</v>
      </c>
      <c r="I349" s="163"/>
      <c r="L349" s="159"/>
      <c r="M349" s="164"/>
      <c r="T349" s="165"/>
      <c r="AT349" s="160" t="s">
        <v>181</v>
      </c>
      <c r="AU349" s="160" t="s">
        <v>92</v>
      </c>
      <c r="AV349" s="13" t="s">
        <v>92</v>
      </c>
      <c r="AW349" s="13" t="s">
        <v>36</v>
      </c>
      <c r="AX349" s="13" t="s">
        <v>82</v>
      </c>
      <c r="AY349" s="160" t="s">
        <v>171</v>
      </c>
    </row>
    <row r="350" spans="2:51" s="13" customFormat="1">
      <c r="B350" s="159"/>
      <c r="D350" s="153" t="s">
        <v>181</v>
      </c>
      <c r="E350" s="160" t="s">
        <v>1</v>
      </c>
      <c r="F350" s="161" t="s">
        <v>371</v>
      </c>
      <c r="H350" s="162">
        <v>3.08</v>
      </c>
      <c r="I350" s="163"/>
      <c r="L350" s="159"/>
      <c r="M350" s="164"/>
      <c r="T350" s="165"/>
      <c r="AT350" s="160" t="s">
        <v>181</v>
      </c>
      <c r="AU350" s="160" t="s">
        <v>92</v>
      </c>
      <c r="AV350" s="13" t="s">
        <v>92</v>
      </c>
      <c r="AW350" s="13" t="s">
        <v>36</v>
      </c>
      <c r="AX350" s="13" t="s">
        <v>82</v>
      </c>
      <c r="AY350" s="160" t="s">
        <v>171</v>
      </c>
    </row>
    <row r="351" spans="2:51" s="13" customFormat="1">
      <c r="B351" s="159"/>
      <c r="D351" s="153" t="s">
        <v>181</v>
      </c>
      <c r="E351" s="160" t="s">
        <v>1</v>
      </c>
      <c r="F351" s="161" t="s">
        <v>372</v>
      </c>
      <c r="H351" s="162">
        <v>1.68</v>
      </c>
      <c r="I351" s="163"/>
      <c r="L351" s="159"/>
      <c r="M351" s="164"/>
      <c r="T351" s="165"/>
      <c r="AT351" s="160" t="s">
        <v>181</v>
      </c>
      <c r="AU351" s="160" t="s">
        <v>92</v>
      </c>
      <c r="AV351" s="13" t="s">
        <v>92</v>
      </c>
      <c r="AW351" s="13" t="s">
        <v>36</v>
      </c>
      <c r="AX351" s="13" t="s">
        <v>82</v>
      </c>
      <c r="AY351" s="160" t="s">
        <v>171</v>
      </c>
    </row>
    <row r="352" spans="2:51" s="13" customFormat="1">
      <c r="B352" s="159"/>
      <c r="D352" s="153" t="s">
        <v>181</v>
      </c>
      <c r="E352" s="160" t="s">
        <v>1</v>
      </c>
      <c r="F352" s="161" t="s">
        <v>322</v>
      </c>
      <c r="H352" s="162">
        <v>12.83</v>
      </c>
      <c r="I352" s="163"/>
      <c r="L352" s="159"/>
      <c r="M352" s="164"/>
      <c r="T352" s="165"/>
      <c r="AT352" s="160" t="s">
        <v>181</v>
      </c>
      <c r="AU352" s="160" t="s">
        <v>92</v>
      </c>
      <c r="AV352" s="13" t="s">
        <v>92</v>
      </c>
      <c r="AW352" s="13" t="s">
        <v>36</v>
      </c>
      <c r="AX352" s="13" t="s">
        <v>82</v>
      </c>
      <c r="AY352" s="160" t="s">
        <v>171</v>
      </c>
    </row>
    <row r="353" spans="2:65" s="13" customFormat="1">
      <c r="B353" s="159"/>
      <c r="D353" s="153" t="s">
        <v>181</v>
      </c>
      <c r="E353" s="160" t="s">
        <v>1</v>
      </c>
      <c r="F353" s="161" t="s">
        <v>323</v>
      </c>
      <c r="H353" s="162">
        <v>13.55</v>
      </c>
      <c r="I353" s="163"/>
      <c r="L353" s="159"/>
      <c r="M353" s="164"/>
      <c r="T353" s="165"/>
      <c r="AT353" s="160" t="s">
        <v>181</v>
      </c>
      <c r="AU353" s="160" t="s">
        <v>92</v>
      </c>
      <c r="AV353" s="13" t="s">
        <v>92</v>
      </c>
      <c r="AW353" s="13" t="s">
        <v>36</v>
      </c>
      <c r="AX353" s="13" t="s">
        <v>82</v>
      </c>
      <c r="AY353" s="160" t="s">
        <v>171</v>
      </c>
    </row>
    <row r="354" spans="2:65" s="13" customFormat="1">
      <c r="B354" s="159"/>
      <c r="D354" s="153" t="s">
        <v>181</v>
      </c>
      <c r="E354" s="160" t="s">
        <v>1</v>
      </c>
      <c r="F354" s="161" t="s">
        <v>325</v>
      </c>
      <c r="H354" s="162">
        <v>1.97</v>
      </c>
      <c r="I354" s="163"/>
      <c r="L354" s="159"/>
      <c r="M354" s="164"/>
      <c r="T354" s="165"/>
      <c r="AT354" s="160" t="s">
        <v>181</v>
      </c>
      <c r="AU354" s="160" t="s">
        <v>92</v>
      </c>
      <c r="AV354" s="13" t="s">
        <v>92</v>
      </c>
      <c r="AW354" s="13" t="s">
        <v>36</v>
      </c>
      <c r="AX354" s="13" t="s">
        <v>82</v>
      </c>
      <c r="AY354" s="160" t="s">
        <v>171</v>
      </c>
    </row>
    <row r="355" spans="2:65" s="13" customFormat="1">
      <c r="B355" s="159"/>
      <c r="D355" s="153" t="s">
        <v>181</v>
      </c>
      <c r="E355" s="160" t="s">
        <v>1</v>
      </c>
      <c r="F355" s="161" t="s">
        <v>326</v>
      </c>
      <c r="H355" s="162">
        <v>1.32</v>
      </c>
      <c r="I355" s="163"/>
      <c r="L355" s="159"/>
      <c r="M355" s="164"/>
      <c r="T355" s="165"/>
      <c r="AT355" s="160" t="s">
        <v>181</v>
      </c>
      <c r="AU355" s="160" t="s">
        <v>92</v>
      </c>
      <c r="AV355" s="13" t="s">
        <v>92</v>
      </c>
      <c r="AW355" s="13" t="s">
        <v>36</v>
      </c>
      <c r="AX355" s="13" t="s">
        <v>82</v>
      </c>
      <c r="AY355" s="160" t="s">
        <v>171</v>
      </c>
    </row>
    <row r="356" spans="2:65" s="13" customFormat="1">
      <c r="B356" s="159"/>
      <c r="D356" s="153" t="s">
        <v>181</v>
      </c>
      <c r="E356" s="160" t="s">
        <v>1</v>
      </c>
      <c r="F356" s="161" t="s">
        <v>327</v>
      </c>
      <c r="H356" s="162">
        <v>10.87</v>
      </c>
      <c r="I356" s="163"/>
      <c r="L356" s="159"/>
      <c r="M356" s="164"/>
      <c r="T356" s="165"/>
      <c r="AT356" s="160" t="s">
        <v>181</v>
      </c>
      <c r="AU356" s="160" t="s">
        <v>92</v>
      </c>
      <c r="AV356" s="13" t="s">
        <v>92</v>
      </c>
      <c r="AW356" s="13" t="s">
        <v>36</v>
      </c>
      <c r="AX356" s="13" t="s">
        <v>82</v>
      </c>
      <c r="AY356" s="160" t="s">
        <v>171</v>
      </c>
    </row>
    <row r="357" spans="2:65" s="13" customFormat="1">
      <c r="B357" s="159"/>
      <c r="D357" s="153" t="s">
        <v>181</v>
      </c>
      <c r="E357" s="160" t="s">
        <v>1</v>
      </c>
      <c r="F357" s="161" t="s">
        <v>328</v>
      </c>
      <c r="H357" s="162">
        <v>2.1</v>
      </c>
      <c r="I357" s="163"/>
      <c r="L357" s="159"/>
      <c r="M357" s="164"/>
      <c r="T357" s="165"/>
      <c r="AT357" s="160" t="s">
        <v>181</v>
      </c>
      <c r="AU357" s="160" t="s">
        <v>92</v>
      </c>
      <c r="AV357" s="13" t="s">
        <v>92</v>
      </c>
      <c r="AW357" s="13" t="s">
        <v>36</v>
      </c>
      <c r="AX357" s="13" t="s">
        <v>82</v>
      </c>
      <c r="AY357" s="160" t="s">
        <v>171</v>
      </c>
    </row>
    <row r="358" spans="2:65" s="13" customFormat="1">
      <c r="B358" s="159"/>
      <c r="D358" s="153" t="s">
        <v>181</v>
      </c>
      <c r="E358" s="160" t="s">
        <v>1</v>
      </c>
      <c r="F358" s="161" t="s">
        <v>329</v>
      </c>
      <c r="H358" s="162">
        <v>1.36</v>
      </c>
      <c r="I358" s="163"/>
      <c r="L358" s="159"/>
      <c r="M358" s="164"/>
      <c r="T358" s="165"/>
      <c r="AT358" s="160" t="s">
        <v>181</v>
      </c>
      <c r="AU358" s="160" t="s">
        <v>92</v>
      </c>
      <c r="AV358" s="13" t="s">
        <v>92</v>
      </c>
      <c r="AW358" s="13" t="s">
        <v>36</v>
      </c>
      <c r="AX358" s="13" t="s">
        <v>82</v>
      </c>
      <c r="AY358" s="160" t="s">
        <v>171</v>
      </c>
    </row>
    <row r="359" spans="2:65" s="13" customFormat="1">
      <c r="B359" s="159"/>
      <c r="D359" s="153" t="s">
        <v>181</v>
      </c>
      <c r="E359" s="160" t="s">
        <v>1</v>
      </c>
      <c r="F359" s="161" t="s">
        <v>330</v>
      </c>
      <c r="H359" s="162">
        <v>2.64</v>
      </c>
      <c r="I359" s="163"/>
      <c r="L359" s="159"/>
      <c r="M359" s="164"/>
      <c r="T359" s="165"/>
      <c r="AT359" s="160" t="s">
        <v>181</v>
      </c>
      <c r="AU359" s="160" t="s">
        <v>92</v>
      </c>
      <c r="AV359" s="13" t="s">
        <v>92</v>
      </c>
      <c r="AW359" s="13" t="s">
        <v>36</v>
      </c>
      <c r="AX359" s="13" t="s">
        <v>82</v>
      </c>
      <c r="AY359" s="160" t="s">
        <v>171</v>
      </c>
    </row>
    <row r="360" spans="2:65" s="13" customFormat="1">
      <c r="B360" s="159"/>
      <c r="D360" s="153" t="s">
        <v>181</v>
      </c>
      <c r="E360" s="160" t="s">
        <v>1</v>
      </c>
      <c r="F360" s="161" t="s">
        <v>331</v>
      </c>
      <c r="H360" s="162">
        <v>1.3</v>
      </c>
      <c r="I360" s="163"/>
      <c r="L360" s="159"/>
      <c r="M360" s="164"/>
      <c r="T360" s="165"/>
      <c r="AT360" s="160" t="s">
        <v>181</v>
      </c>
      <c r="AU360" s="160" t="s">
        <v>92</v>
      </c>
      <c r="AV360" s="13" t="s">
        <v>92</v>
      </c>
      <c r="AW360" s="13" t="s">
        <v>36</v>
      </c>
      <c r="AX360" s="13" t="s">
        <v>82</v>
      </c>
      <c r="AY360" s="160" t="s">
        <v>171</v>
      </c>
    </row>
    <row r="361" spans="2:65" s="13" customFormat="1">
      <c r="B361" s="159"/>
      <c r="D361" s="153" t="s">
        <v>181</v>
      </c>
      <c r="E361" s="160" t="s">
        <v>1</v>
      </c>
      <c r="F361" s="161" t="s">
        <v>333</v>
      </c>
      <c r="H361" s="162">
        <v>23.31</v>
      </c>
      <c r="I361" s="163"/>
      <c r="L361" s="159"/>
      <c r="M361" s="164"/>
      <c r="T361" s="165"/>
      <c r="AT361" s="160" t="s">
        <v>181</v>
      </c>
      <c r="AU361" s="160" t="s">
        <v>92</v>
      </c>
      <c r="AV361" s="13" t="s">
        <v>92</v>
      </c>
      <c r="AW361" s="13" t="s">
        <v>36</v>
      </c>
      <c r="AX361" s="13" t="s">
        <v>82</v>
      </c>
      <c r="AY361" s="160" t="s">
        <v>171</v>
      </c>
    </row>
    <row r="362" spans="2:65" s="13" customFormat="1">
      <c r="B362" s="159"/>
      <c r="D362" s="153" t="s">
        <v>181</v>
      </c>
      <c r="E362" s="160" t="s">
        <v>1</v>
      </c>
      <c r="F362" s="161" t="s">
        <v>334</v>
      </c>
      <c r="H362" s="162">
        <v>10.09</v>
      </c>
      <c r="I362" s="163"/>
      <c r="L362" s="159"/>
      <c r="M362" s="164"/>
      <c r="T362" s="165"/>
      <c r="AT362" s="160" t="s">
        <v>181</v>
      </c>
      <c r="AU362" s="160" t="s">
        <v>92</v>
      </c>
      <c r="AV362" s="13" t="s">
        <v>92</v>
      </c>
      <c r="AW362" s="13" t="s">
        <v>36</v>
      </c>
      <c r="AX362" s="13" t="s">
        <v>82</v>
      </c>
      <c r="AY362" s="160" t="s">
        <v>171</v>
      </c>
    </row>
    <row r="363" spans="2:65" s="13" customFormat="1">
      <c r="B363" s="159"/>
      <c r="D363" s="153" t="s">
        <v>181</v>
      </c>
      <c r="E363" s="160" t="s">
        <v>1</v>
      </c>
      <c r="F363" s="161" t="s">
        <v>335</v>
      </c>
      <c r="H363" s="162">
        <v>21.86</v>
      </c>
      <c r="I363" s="163"/>
      <c r="L363" s="159"/>
      <c r="M363" s="164"/>
      <c r="T363" s="165"/>
      <c r="AT363" s="160" t="s">
        <v>181</v>
      </c>
      <c r="AU363" s="160" t="s">
        <v>92</v>
      </c>
      <c r="AV363" s="13" t="s">
        <v>92</v>
      </c>
      <c r="AW363" s="13" t="s">
        <v>36</v>
      </c>
      <c r="AX363" s="13" t="s">
        <v>82</v>
      </c>
      <c r="AY363" s="160" t="s">
        <v>171</v>
      </c>
    </row>
    <row r="364" spans="2:65" s="14" customFormat="1">
      <c r="B364" s="166"/>
      <c r="D364" s="153" t="s">
        <v>181</v>
      </c>
      <c r="E364" s="167" t="s">
        <v>1</v>
      </c>
      <c r="F364" s="168" t="s">
        <v>185</v>
      </c>
      <c r="H364" s="169">
        <v>128.80000000000001</v>
      </c>
      <c r="I364" s="170"/>
      <c r="L364" s="166"/>
      <c r="M364" s="171"/>
      <c r="T364" s="172"/>
      <c r="AT364" s="167" t="s">
        <v>181</v>
      </c>
      <c r="AU364" s="167" t="s">
        <v>92</v>
      </c>
      <c r="AV364" s="14" t="s">
        <v>186</v>
      </c>
      <c r="AW364" s="14" t="s">
        <v>36</v>
      </c>
      <c r="AX364" s="14" t="s">
        <v>82</v>
      </c>
      <c r="AY364" s="167" t="s">
        <v>171</v>
      </c>
    </row>
    <row r="365" spans="2:65" s="15" customFormat="1">
      <c r="B365" s="173"/>
      <c r="D365" s="153" t="s">
        <v>181</v>
      </c>
      <c r="E365" s="174" t="s">
        <v>1</v>
      </c>
      <c r="F365" s="175" t="s">
        <v>190</v>
      </c>
      <c r="H365" s="176">
        <v>185.73000000000002</v>
      </c>
      <c r="I365" s="177"/>
      <c r="L365" s="173"/>
      <c r="M365" s="178"/>
      <c r="T365" s="179"/>
      <c r="AT365" s="174" t="s">
        <v>181</v>
      </c>
      <c r="AU365" s="174" t="s">
        <v>92</v>
      </c>
      <c r="AV365" s="15" t="s">
        <v>180</v>
      </c>
      <c r="AW365" s="15" t="s">
        <v>36</v>
      </c>
      <c r="AX365" s="15" t="s">
        <v>90</v>
      </c>
      <c r="AY365" s="174" t="s">
        <v>171</v>
      </c>
    </row>
    <row r="366" spans="2:65" s="1" customFormat="1" ht="24.2" customHeight="1">
      <c r="B366" s="137"/>
      <c r="C366" s="138" t="s">
        <v>255</v>
      </c>
      <c r="D366" s="138" t="s">
        <v>176</v>
      </c>
      <c r="E366" s="139" t="s">
        <v>373</v>
      </c>
      <c r="F366" s="140" t="s">
        <v>374</v>
      </c>
      <c r="G366" s="141" t="s">
        <v>205</v>
      </c>
      <c r="H366" s="142">
        <v>51.41</v>
      </c>
      <c r="I366" s="143"/>
      <c r="J366" s="144">
        <f>ROUND(I366*H366,2)</f>
        <v>0</v>
      </c>
      <c r="K366" s="145"/>
      <c r="L366" s="32"/>
      <c r="M366" s="146" t="s">
        <v>1</v>
      </c>
      <c r="N366" s="147" t="s">
        <v>47</v>
      </c>
      <c r="P366" s="148">
        <f>O366*H366</f>
        <v>0</v>
      </c>
      <c r="Q366" s="148">
        <v>0</v>
      </c>
      <c r="R366" s="148">
        <f>Q366*H366</f>
        <v>0</v>
      </c>
      <c r="S366" s="148">
        <v>0</v>
      </c>
      <c r="T366" s="149">
        <f>S366*H366</f>
        <v>0</v>
      </c>
      <c r="AR366" s="150" t="s">
        <v>231</v>
      </c>
      <c r="AT366" s="150" t="s">
        <v>176</v>
      </c>
      <c r="AU366" s="150" t="s">
        <v>92</v>
      </c>
      <c r="AY366" s="17" t="s">
        <v>171</v>
      </c>
      <c r="BE366" s="151">
        <f>IF(N366="základní",J366,0)</f>
        <v>0</v>
      </c>
      <c r="BF366" s="151">
        <f>IF(N366="snížená",J366,0)</f>
        <v>0</v>
      </c>
      <c r="BG366" s="151">
        <f>IF(N366="zákl. přenesená",J366,0)</f>
        <v>0</v>
      </c>
      <c r="BH366" s="151">
        <f>IF(N366="sníž. přenesená",J366,0)</f>
        <v>0</v>
      </c>
      <c r="BI366" s="151">
        <f>IF(N366="nulová",J366,0)</f>
        <v>0</v>
      </c>
      <c r="BJ366" s="17" t="s">
        <v>90</v>
      </c>
      <c r="BK366" s="151">
        <f>ROUND(I366*H366,2)</f>
        <v>0</v>
      </c>
      <c r="BL366" s="17" t="s">
        <v>231</v>
      </c>
      <c r="BM366" s="150" t="s">
        <v>375</v>
      </c>
    </row>
    <row r="367" spans="2:65" s="12" customFormat="1">
      <c r="B367" s="152"/>
      <c r="D367" s="153" t="s">
        <v>181</v>
      </c>
      <c r="E367" s="154" t="s">
        <v>1</v>
      </c>
      <c r="F367" s="155" t="s">
        <v>182</v>
      </c>
      <c r="H367" s="154" t="s">
        <v>1</v>
      </c>
      <c r="I367" s="156"/>
      <c r="L367" s="152"/>
      <c r="M367" s="157"/>
      <c r="T367" s="158"/>
      <c r="AT367" s="154" t="s">
        <v>181</v>
      </c>
      <c r="AU367" s="154" t="s">
        <v>92</v>
      </c>
      <c r="AV367" s="12" t="s">
        <v>90</v>
      </c>
      <c r="AW367" s="12" t="s">
        <v>36</v>
      </c>
      <c r="AX367" s="12" t="s">
        <v>82</v>
      </c>
      <c r="AY367" s="154" t="s">
        <v>171</v>
      </c>
    </row>
    <row r="368" spans="2:65" s="13" customFormat="1">
      <c r="B368" s="159"/>
      <c r="D368" s="153" t="s">
        <v>181</v>
      </c>
      <c r="E368" s="160" t="s">
        <v>1</v>
      </c>
      <c r="F368" s="161" t="s">
        <v>376</v>
      </c>
      <c r="H368" s="162">
        <v>7.51</v>
      </c>
      <c r="I368" s="163"/>
      <c r="L368" s="159"/>
      <c r="M368" s="164"/>
      <c r="T368" s="165"/>
      <c r="AT368" s="160" t="s">
        <v>181</v>
      </c>
      <c r="AU368" s="160" t="s">
        <v>92</v>
      </c>
      <c r="AV368" s="13" t="s">
        <v>92</v>
      </c>
      <c r="AW368" s="13" t="s">
        <v>36</v>
      </c>
      <c r="AX368" s="13" t="s">
        <v>82</v>
      </c>
      <c r="AY368" s="160" t="s">
        <v>171</v>
      </c>
    </row>
    <row r="369" spans="2:65" s="13" customFormat="1">
      <c r="B369" s="159"/>
      <c r="D369" s="153" t="s">
        <v>181</v>
      </c>
      <c r="E369" s="160" t="s">
        <v>1</v>
      </c>
      <c r="F369" s="161" t="s">
        <v>377</v>
      </c>
      <c r="H369" s="162">
        <v>8.2100000000000009</v>
      </c>
      <c r="I369" s="163"/>
      <c r="L369" s="159"/>
      <c r="M369" s="164"/>
      <c r="T369" s="165"/>
      <c r="AT369" s="160" t="s">
        <v>181</v>
      </c>
      <c r="AU369" s="160" t="s">
        <v>92</v>
      </c>
      <c r="AV369" s="13" t="s">
        <v>92</v>
      </c>
      <c r="AW369" s="13" t="s">
        <v>36</v>
      </c>
      <c r="AX369" s="13" t="s">
        <v>82</v>
      </c>
      <c r="AY369" s="160" t="s">
        <v>171</v>
      </c>
    </row>
    <row r="370" spans="2:65" s="14" customFormat="1">
      <c r="B370" s="166"/>
      <c r="D370" s="153" t="s">
        <v>181</v>
      </c>
      <c r="E370" s="167" t="s">
        <v>1</v>
      </c>
      <c r="F370" s="168" t="s">
        <v>185</v>
      </c>
      <c r="H370" s="169">
        <v>15.72</v>
      </c>
      <c r="I370" s="170"/>
      <c r="L370" s="166"/>
      <c r="M370" s="171"/>
      <c r="T370" s="172"/>
      <c r="AT370" s="167" t="s">
        <v>181</v>
      </c>
      <c r="AU370" s="167" t="s">
        <v>92</v>
      </c>
      <c r="AV370" s="14" t="s">
        <v>186</v>
      </c>
      <c r="AW370" s="14" t="s">
        <v>36</v>
      </c>
      <c r="AX370" s="14" t="s">
        <v>82</v>
      </c>
      <c r="AY370" s="167" t="s">
        <v>171</v>
      </c>
    </row>
    <row r="371" spans="2:65" s="12" customFormat="1">
      <c r="B371" s="152"/>
      <c r="D371" s="153" t="s">
        <v>181</v>
      </c>
      <c r="E371" s="154" t="s">
        <v>1</v>
      </c>
      <c r="F371" s="155" t="s">
        <v>187</v>
      </c>
      <c r="H371" s="154" t="s">
        <v>1</v>
      </c>
      <c r="I371" s="156"/>
      <c r="L371" s="152"/>
      <c r="M371" s="157"/>
      <c r="T371" s="158"/>
      <c r="AT371" s="154" t="s">
        <v>181</v>
      </c>
      <c r="AU371" s="154" t="s">
        <v>92</v>
      </c>
      <c r="AV371" s="12" t="s">
        <v>90</v>
      </c>
      <c r="AW371" s="12" t="s">
        <v>36</v>
      </c>
      <c r="AX371" s="12" t="s">
        <v>82</v>
      </c>
      <c r="AY371" s="154" t="s">
        <v>171</v>
      </c>
    </row>
    <row r="372" spans="2:65" s="13" customFormat="1">
      <c r="B372" s="159"/>
      <c r="D372" s="153" t="s">
        <v>181</v>
      </c>
      <c r="E372" s="160" t="s">
        <v>1</v>
      </c>
      <c r="F372" s="161" t="s">
        <v>378</v>
      </c>
      <c r="H372" s="162">
        <v>13.09</v>
      </c>
      <c r="I372" s="163"/>
      <c r="L372" s="159"/>
      <c r="M372" s="164"/>
      <c r="T372" s="165"/>
      <c r="AT372" s="160" t="s">
        <v>181</v>
      </c>
      <c r="AU372" s="160" t="s">
        <v>92</v>
      </c>
      <c r="AV372" s="13" t="s">
        <v>92</v>
      </c>
      <c r="AW372" s="13" t="s">
        <v>36</v>
      </c>
      <c r="AX372" s="13" t="s">
        <v>82</v>
      </c>
      <c r="AY372" s="160" t="s">
        <v>171</v>
      </c>
    </row>
    <row r="373" spans="2:65" s="13" customFormat="1">
      <c r="B373" s="159"/>
      <c r="D373" s="153" t="s">
        <v>181</v>
      </c>
      <c r="E373" s="160" t="s">
        <v>1</v>
      </c>
      <c r="F373" s="161" t="s">
        <v>379</v>
      </c>
      <c r="H373" s="162">
        <v>9.99</v>
      </c>
      <c r="I373" s="163"/>
      <c r="L373" s="159"/>
      <c r="M373" s="164"/>
      <c r="T373" s="165"/>
      <c r="AT373" s="160" t="s">
        <v>181</v>
      </c>
      <c r="AU373" s="160" t="s">
        <v>92</v>
      </c>
      <c r="AV373" s="13" t="s">
        <v>92</v>
      </c>
      <c r="AW373" s="13" t="s">
        <v>36</v>
      </c>
      <c r="AX373" s="13" t="s">
        <v>82</v>
      </c>
      <c r="AY373" s="160" t="s">
        <v>171</v>
      </c>
    </row>
    <row r="374" spans="2:65" s="13" customFormat="1">
      <c r="B374" s="159"/>
      <c r="D374" s="153" t="s">
        <v>181</v>
      </c>
      <c r="E374" s="160" t="s">
        <v>1</v>
      </c>
      <c r="F374" s="161" t="s">
        <v>380</v>
      </c>
      <c r="H374" s="162">
        <v>12.61</v>
      </c>
      <c r="I374" s="163"/>
      <c r="L374" s="159"/>
      <c r="M374" s="164"/>
      <c r="T374" s="165"/>
      <c r="AT374" s="160" t="s">
        <v>181</v>
      </c>
      <c r="AU374" s="160" t="s">
        <v>92</v>
      </c>
      <c r="AV374" s="13" t="s">
        <v>92</v>
      </c>
      <c r="AW374" s="13" t="s">
        <v>36</v>
      </c>
      <c r="AX374" s="13" t="s">
        <v>82</v>
      </c>
      <c r="AY374" s="160" t="s">
        <v>171</v>
      </c>
    </row>
    <row r="375" spans="2:65" s="14" customFormat="1">
      <c r="B375" s="166"/>
      <c r="D375" s="153" t="s">
        <v>181</v>
      </c>
      <c r="E375" s="167" t="s">
        <v>1</v>
      </c>
      <c r="F375" s="168" t="s">
        <v>185</v>
      </c>
      <c r="H375" s="169">
        <v>35.69</v>
      </c>
      <c r="I375" s="170"/>
      <c r="L375" s="166"/>
      <c r="M375" s="171"/>
      <c r="T375" s="172"/>
      <c r="AT375" s="167" t="s">
        <v>181</v>
      </c>
      <c r="AU375" s="167" t="s">
        <v>92</v>
      </c>
      <c r="AV375" s="14" t="s">
        <v>186</v>
      </c>
      <c r="AW375" s="14" t="s">
        <v>36</v>
      </c>
      <c r="AX375" s="14" t="s">
        <v>82</v>
      </c>
      <c r="AY375" s="167" t="s">
        <v>171</v>
      </c>
    </row>
    <row r="376" spans="2:65" s="15" customFormat="1">
      <c r="B376" s="173"/>
      <c r="D376" s="153" t="s">
        <v>181</v>
      </c>
      <c r="E376" s="174" t="s">
        <v>1</v>
      </c>
      <c r="F376" s="175" t="s">
        <v>190</v>
      </c>
      <c r="H376" s="176">
        <v>51.410000000000004</v>
      </c>
      <c r="I376" s="177"/>
      <c r="L376" s="173"/>
      <c r="M376" s="178"/>
      <c r="T376" s="179"/>
      <c r="AT376" s="174" t="s">
        <v>181</v>
      </c>
      <c r="AU376" s="174" t="s">
        <v>92</v>
      </c>
      <c r="AV376" s="15" t="s">
        <v>180</v>
      </c>
      <c r="AW376" s="15" t="s">
        <v>36</v>
      </c>
      <c r="AX376" s="15" t="s">
        <v>90</v>
      </c>
      <c r="AY376" s="174" t="s">
        <v>171</v>
      </c>
    </row>
    <row r="377" spans="2:65" s="11" customFormat="1" ht="22.9" customHeight="1">
      <c r="B377" s="125"/>
      <c r="D377" s="126" t="s">
        <v>81</v>
      </c>
      <c r="E377" s="135" t="s">
        <v>381</v>
      </c>
      <c r="F377" s="135" t="s">
        <v>382</v>
      </c>
      <c r="I377" s="128"/>
      <c r="J377" s="136">
        <f>BK377</f>
        <v>0</v>
      </c>
      <c r="L377" s="125"/>
      <c r="M377" s="130"/>
      <c r="P377" s="131">
        <f>SUM(P378:P389)</f>
        <v>0</v>
      </c>
      <c r="R377" s="131">
        <f>SUM(R378:R389)</f>
        <v>0</v>
      </c>
      <c r="T377" s="132">
        <f>SUM(T378:T389)</f>
        <v>0</v>
      </c>
      <c r="AR377" s="126" t="s">
        <v>92</v>
      </c>
      <c r="AT377" s="133" t="s">
        <v>81</v>
      </c>
      <c r="AU377" s="133" t="s">
        <v>90</v>
      </c>
      <c r="AY377" s="126" t="s">
        <v>171</v>
      </c>
      <c r="BK377" s="134">
        <f>SUM(BK378:BK389)</f>
        <v>0</v>
      </c>
    </row>
    <row r="378" spans="2:65" s="1" customFormat="1" ht="16.5" customHeight="1">
      <c r="B378" s="137"/>
      <c r="C378" s="138" t="s">
        <v>383</v>
      </c>
      <c r="D378" s="138" t="s">
        <v>176</v>
      </c>
      <c r="E378" s="139" t="s">
        <v>384</v>
      </c>
      <c r="F378" s="140" t="s">
        <v>385</v>
      </c>
      <c r="G378" s="141" t="s">
        <v>179</v>
      </c>
      <c r="H378" s="142">
        <v>89.48</v>
      </c>
      <c r="I378" s="143"/>
      <c r="J378" s="144">
        <f>ROUND(I378*H378,2)</f>
        <v>0</v>
      </c>
      <c r="K378" s="145"/>
      <c r="L378" s="32"/>
      <c r="M378" s="146" t="s">
        <v>1</v>
      </c>
      <c r="N378" s="147" t="s">
        <v>47</v>
      </c>
      <c r="P378" s="148">
        <f>O378*H378</f>
        <v>0</v>
      </c>
      <c r="Q378" s="148">
        <v>0</v>
      </c>
      <c r="R378" s="148">
        <f>Q378*H378</f>
        <v>0</v>
      </c>
      <c r="S378" s="148">
        <v>0</v>
      </c>
      <c r="T378" s="149">
        <f>S378*H378</f>
        <v>0</v>
      </c>
      <c r="AR378" s="150" t="s">
        <v>231</v>
      </c>
      <c r="AT378" s="150" t="s">
        <v>176</v>
      </c>
      <c r="AU378" s="150" t="s">
        <v>92</v>
      </c>
      <c r="AY378" s="17" t="s">
        <v>171</v>
      </c>
      <c r="BE378" s="151">
        <f>IF(N378="základní",J378,0)</f>
        <v>0</v>
      </c>
      <c r="BF378" s="151">
        <f>IF(N378="snížená",J378,0)</f>
        <v>0</v>
      </c>
      <c r="BG378" s="151">
        <f>IF(N378="zákl. přenesená",J378,0)</f>
        <v>0</v>
      </c>
      <c r="BH378" s="151">
        <f>IF(N378="sníž. přenesená",J378,0)</f>
        <v>0</v>
      </c>
      <c r="BI378" s="151">
        <f>IF(N378="nulová",J378,0)</f>
        <v>0</v>
      </c>
      <c r="BJ378" s="17" t="s">
        <v>90</v>
      </c>
      <c r="BK378" s="151">
        <f>ROUND(I378*H378,2)</f>
        <v>0</v>
      </c>
      <c r="BL378" s="17" t="s">
        <v>231</v>
      </c>
      <c r="BM378" s="150" t="s">
        <v>386</v>
      </c>
    </row>
    <row r="379" spans="2:65" s="12" customFormat="1">
      <c r="B379" s="152"/>
      <c r="D379" s="153" t="s">
        <v>181</v>
      </c>
      <c r="E379" s="154" t="s">
        <v>1</v>
      </c>
      <c r="F379" s="155" t="s">
        <v>182</v>
      </c>
      <c r="H379" s="154" t="s">
        <v>1</v>
      </c>
      <c r="I379" s="156"/>
      <c r="L379" s="152"/>
      <c r="M379" s="157"/>
      <c r="T379" s="158"/>
      <c r="AT379" s="154" t="s">
        <v>181</v>
      </c>
      <c r="AU379" s="154" t="s">
        <v>92</v>
      </c>
      <c r="AV379" s="12" t="s">
        <v>90</v>
      </c>
      <c r="AW379" s="12" t="s">
        <v>36</v>
      </c>
      <c r="AX379" s="12" t="s">
        <v>82</v>
      </c>
      <c r="AY379" s="154" t="s">
        <v>171</v>
      </c>
    </row>
    <row r="380" spans="2:65" s="13" customFormat="1">
      <c r="B380" s="159"/>
      <c r="D380" s="153" t="s">
        <v>181</v>
      </c>
      <c r="E380" s="160" t="s">
        <v>1</v>
      </c>
      <c r="F380" s="161" t="s">
        <v>317</v>
      </c>
      <c r="H380" s="162">
        <v>35.96</v>
      </c>
      <c r="I380" s="163"/>
      <c r="L380" s="159"/>
      <c r="M380" s="164"/>
      <c r="T380" s="165"/>
      <c r="AT380" s="160" t="s">
        <v>181</v>
      </c>
      <c r="AU380" s="160" t="s">
        <v>92</v>
      </c>
      <c r="AV380" s="13" t="s">
        <v>92</v>
      </c>
      <c r="AW380" s="13" t="s">
        <v>36</v>
      </c>
      <c r="AX380" s="13" t="s">
        <v>82</v>
      </c>
      <c r="AY380" s="160" t="s">
        <v>171</v>
      </c>
    </row>
    <row r="381" spans="2:65" s="13" customFormat="1">
      <c r="B381" s="159"/>
      <c r="D381" s="153" t="s">
        <v>181</v>
      </c>
      <c r="E381" s="160" t="s">
        <v>1</v>
      </c>
      <c r="F381" s="161" t="s">
        <v>318</v>
      </c>
      <c r="H381" s="162">
        <v>31.38</v>
      </c>
      <c r="I381" s="163"/>
      <c r="L381" s="159"/>
      <c r="M381" s="164"/>
      <c r="T381" s="165"/>
      <c r="AT381" s="160" t="s">
        <v>181</v>
      </c>
      <c r="AU381" s="160" t="s">
        <v>92</v>
      </c>
      <c r="AV381" s="13" t="s">
        <v>92</v>
      </c>
      <c r="AW381" s="13" t="s">
        <v>36</v>
      </c>
      <c r="AX381" s="13" t="s">
        <v>82</v>
      </c>
      <c r="AY381" s="160" t="s">
        <v>171</v>
      </c>
    </row>
    <row r="382" spans="2:65" s="13" customFormat="1">
      <c r="B382" s="159"/>
      <c r="D382" s="153" t="s">
        <v>181</v>
      </c>
      <c r="E382" s="160" t="s">
        <v>1</v>
      </c>
      <c r="F382" s="161" t="s">
        <v>319</v>
      </c>
      <c r="H382" s="162">
        <v>22.14</v>
      </c>
      <c r="I382" s="163"/>
      <c r="L382" s="159"/>
      <c r="M382" s="164"/>
      <c r="T382" s="165"/>
      <c r="AT382" s="160" t="s">
        <v>181</v>
      </c>
      <c r="AU382" s="160" t="s">
        <v>92</v>
      </c>
      <c r="AV382" s="13" t="s">
        <v>92</v>
      </c>
      <c r="AW382" s="13" t="s">
        <v>36</v>
      </c>
      <c r="AX382" s="13" t="s">
        <v>82</v>
      </c>
      <c r="AY382" s="160" t="s">
        <v>171</v>
      </c>
    </row>
    <row r="383" spans="2:65" s="15" customFormat="1">
      <c r="B383" s="173"/>
      <c r="D383" s="153" t="s">
        <v>181</v>
      </c>
      <c r="E383" s="174" t="s">
        <v>1</v>
      </c>
      <c r="F383" s="175" t="s">
        <v>190</v>
      </c>
      <c r="H383" s="176">
        <v>89.48</v>
      </c>
      <c r="I383" s="177"/>
      <c r="L383" s="173"/>
      <c r="M383" s="178"/>
      <c r="T383" s="179"/>
      <c r="AT383" s="174" t="s">
        <v>181</v>
      </c>
      <c r="AU383" s="174" t="s">
        <v>92</v>
      </c>
      <c r="AV383" s="15" t="s">
        <v>180</v>
      </c>
      <c r="AW383" s="15" t="s">
        <v>36</v>
      </c>
      <c r="AX383" s="15" t="s">
        <v>90</v>
      </c>
      <c r="AY383" s="174" t="s">
        <v>171</v>
      </c>
    </row>
    <row r="384" spans="2:65" s="1" customFormat="1" ht="21.75" customHeight="1">
      <c r="B384" s="137"/>
      <c r="C384" s="138" t="s">
        <v>264</v>
      </c>
      <c r="D384" s="138" t="s">
        <v>176</v>
      </c>
      <c r="E384" s="139" t="s">
        <v>387</v>
      </c>
      <c r="F384" s="140" t="s">
        <v>388</v>
      </c>
      <c r="G384" s="141" t="s">
        <v>205</v>
      </c>
      <c r="H384" s="142">
        <v>65.930000000000007</v>
      </c>
      <c r="I384" s="143"/>
      <c r="J384" s="144">
        <f>ROUND(I384*H384,2)</f>
        <v>0</v>
      </c>
      <c r="K384" s="145"/>
      <c r="L384" s="32"/>
      <c r="M384" s="146" t="s">
        <v>1</v>
      </c>
      <c r="N384" s="147" t="s">
        <v>47</v>
      </c>
      <c r="P384" s="148">
        <f>O384*H384</f>
        <v>0</v>
      </c>
      <c r="Q384" s="148">
        <v>0</v>
      </c>
      <c r="R384" s="148">
        <f>Q384*H384</f>
        <v>0</v>
      </c>
      <c r="S384" s="148">
        <v>0</v>
      </c>
      <c r="T384" s="149">
        <f>S384*H384</f>
        <v>0</v>
      </c>
      <c r="AR384" s="150" t="s">
        <v>231</v>
      </c>
      <c r="AT384" s="150" t="s">
        <v>176</v>
      </c>
      <c r="AU384" s="150" t="s">
        <v>92</v>
      </c>
      <c r="AY384" s="17" t="s">
        <v>171</v>
      </c>
      <c r="BE384" s="151">
        <f>IF(N384="základní",J384,0)</f>
        <v>0</v>
      </c>
      <c r="BF384" s="151">
        <f>IF(N384="snížená",J384,0)</f>
        <v>0</v>
      </c>
      <c r="BG384" s="151">
        <f>IF(N384="zákl. přenesená",J384,0)</f>
        <v>0</v>
      </c>
      <c r="BH384" s="151">
        <f>IF(N384="sníž. přenesená",J384,0)</f>
        <v>0</v>
      </c>
      <c r="BI384" s="151">
        <f>IF(N384="nulová",J384,0)</f>
        <v>0</v>
      </c>
      <c r="BJ384" s="17" t="s">
        <v>90</v>
      </c>
      <c r="BK384" s="151">
        <f>ROUND(I384*H384,2)</f>
        <v>0</v>
      </c>
      <c r="BL384" s="17" t="s">
        <v>231</v>
      </c>
      <c r="BM384" s="150" t="s">
        <v>389</v>
      </c>
    </row>
    <row r="385" spans="2:65" s="12" customFormat="1">
      <c r="B385" s="152"/>
      <c r="D385" s="153" t="s">
        <v>181</v>
      </c>
      <c r="E385" s="154" t="s">
        <v>1</v>
      </c>
      <c r="F385" s="155" t="s">
        <v>182</v>
      </c>
      <c r="H385" s="154" t="s">
        <v>1</v>
      </c>
      <c r="I385" s="156"/>
      <c r="L385" s="152"/>
      <c r="M385" s="157"/>
      <c r="T385" s="158"/>
      <c r="AT385" s="154" t="s">
        <v>181</v>
      </c>
      <c r="AU385" s="154" t="s">
        <v>92</v>
      </c>
      <c r="AV385" s="12" t="s">
        <v>90</v>
      </c>
      <c r="AW385" s="12" t="s">
        <v>36</v>
      </c>
      <c r="AX385" s="12" t="s">
        <v>82</v>
      </c>
      <c r="AY385" s="154" t="s">
        <v>171</v>
      </c>
    </row>
    <row r="386" spans="2:65" s="13" customFormat="1">
      <c r="B386" s="159"/>
      <c r="D386" s="153" t="s">
        <v>181</v>
      </c>
      <c r="E386" s="160" t="s">
        <v>1</v>
      </c>
      <c r="F386" s="161" t="s">
        <v>390</v>
      </c>
      <c r="H386" s="162">
        <v>24.54</v>
      </c>
      <c r="I386" s="163"/>
      <c r="L386" s="159"/>
      <c r="M386" s="164"/>
      <c r="T386" s="165"/>
      <c r="AT386" s="160" t="s">
        <v>181</v>
      </c>
      <c r="AU386" s="160" t="s">
        <v>92</v>
      </c>
      <c r="AV386" s="13" t="s">
        <v>92</v>
      </c>
      <c r="AW386" s="13" t="s">
        <v>36</v>
      </c>
      <c r="AX386" s="13" t="s">
        <v>82</v>
      </c>
      <c r="AY386" s="160" t="s">
        <v>171</v>
      </c>
    </row>
    <row r="387" spans="2:65" s="13" customFormat="1">
      <c r="B387" s="159"/>
      <c r="D387" s="153" t="s">
        <v>181</v>
      </c>
      <c r="E387" s="160" t="s">
        <v>1</v>
      </c>
      <c r="F387" s="161" t="s">
        <v>391</v>
      </c>
      <c r="H387" s="162">
        <v>21.71</v>
      </c>
      <c r="I387" s="163"/>
      <c r="L387" s="159"/>
      <c r="M387" s="164"/>
      <c r="T387" s="165"/>
      <c r="AT387" s="160" t="s">
        <v>181</v>
      </c>
      <c r="AU387" s="160" t="s">
        <v>92</v>
      </c>
      <c r="AV387" s="13" t="s">
        <v>92</v>
      </c>
      <c r="AW387" s="13" t="s">
        <v>36</v>
      </c>
      <c r="AX387" s="13" t="s">
        <v>82</v>
      </c>
      <c r="AY387" s="160" t="s">
        <v>171</v>
      </c>
    </row>
    <row r="388" spans="2:65" s="13" customFormat="1">
      <c r="B388" s="159"/>
      <c r="D388" s="153" t="s">
        <v>181</v>
      </c>
      <c r="E388" s="160" t="s">
        <v>1</v>
      </c>
      <c r="F388" s="161" t="s">
        <v>392</v>
      </c>
      <c r="H388" s="162">
        <v>19.68</v>
      </c>
      <c r="I388" s="163"/>
      <c r="L388" s="159"/>
      <c r="M388" s="164"/>
      <c r="T388" s="165"/>
      <c r="AT388" s="160" t="s">
        <v>181</v>
      </c>
      <c r="AU388" s="160" t="s">
        <v>92</v>
      </c>
      <c r="AV388" s="13" t="s">
        <v>92</v>
      </c>
      <c r="AW388" s="13" t="s">
        <v>36</v>
      </c>
      <c r="AX388" s="13" t="s">
        <v>82</v>
      </c>
      <c r="AY388" s="160" t="s">
        <v>171</v>
      </c>
    </row>
    <row r="389" spans="2:65" s="15" customFormat="1">
      <c r="B389" s="173"/>
      <c r="D389" s="153" t="s">
        <v>181</v>
      </c>
      <c r="E389" s="174" t="s">
        <v>1</v>
      </c>
      <c r="F389" s="175" t="s">
        <v>190</v>
      </c>
      <c r="H389" s="176">
        <v>65.930000000000007</v>
      </c>
      <c r="I389" s="177"/>
      <c r="L389" s="173"/>
      <c r="M389" s="178"/>
      <c r="T389" s="179"/>
      <c r="AT389" s="174" t="s">
        <v>181</v>
      </c>
      <c r="AU389" s="174" t="s">
        <v>92</v>
      </c>
      <c r="AV389" s="15" t="s">
        <v>180</v>
      </c>
      <c r="AW389" s="15" t="s">
        <v>36</v>
      </c>
      <c r="AX389" s="15" t="s">
        <v>90</v>
      </c>
      <c r="AY389" s="174" t="s">
        <v>171</v>
      </c>
    </row>
    <row r="390" spans="2:65" s="11" customFormat="1" ht="22.9" customHeight="1">
      <c r="B390" s="125"/>
      <c r="D390" s="126" t="s">
        <v>81</v>
      </c>
      <c r="E390" s="135" t="s">
        <v>393</v>
      </c>
      <c r="F390" s="135" t="s">
        <v>394</v>
      </c>
      <c r="I390" s="128"/>
      <c r="J390" s="136">
        <f>BK390</f>
        <v>0</v>
      </c>
      <c r="L390" s="125"/>
      <c r="M390" s="130"/>
      <c r="P390" s="131">
        <f>SUM(P391:P419)</f>
        <v>0</v>
      </c>
      <c r="R390" s="131">
        <f>SUM(R391:R419)</f>
        <v>0</v>
      </c>
      <c r="T390" s="132">
        <f>SUM(T391:T419)</f>
        <v>0</v>
      </c>
      <c r="AR390" s="126" t="s">
        <v>92</v>
      </c>
      <c r="AT390" s="133" t="s">
        <v>81</v>
      </c>
      <c r="AU390" s="133" t="s">
        <v>90</v>
      </c>
      <c r="AY390" s="126" t="s">
        <v>171</v>
      </c>
      <c r="BK390" s="134">
        <f>SUM(BK391:BK419)</f>
        <v>0</v>
      </c>
    </row>
    <row r="391" spans="2:65" s="1" customFormat="1" ht="21.75" customHeight="1">
      <c r="B391" s="137"/>
      <c r="C391" s="138" t="s">
        <v>395</v>
      </c>
      <c r="D391" s="138" t="s">
        <v>176</v>
      </c>
      <c r="E391" s="139" t="s">
        <v>396</v>
      </c>
      <c r="F391" s="140" t="s">
        <v>397</v>
      </c>
      <c r="G391" s="141" t="s">
        <v>179</v>
      </c>
      <c r="H391" s="142">
        <v>523.69200000000001</v>
      </c>
      <c r="I391" s="143"/>
      <c r="J391" s="144">
        <f>ROUND(I391*H391,2)</f>
        <v>0</v>
      </c>
      <c r="K391" s="145"/>
      <c r="L391" s="32"/>
      <c r="M391" s="146" t="s">
        <v>1</v>
      </c>
      <c r="N391" s="147" t="s">
        <v>47</v>
      </c>
      <c r="P391" s="148">
        <f>O391*H391</f>
        <v>0</v>
      </c>
      <c r="Q391" s="148">
        <v>0</v>
      </c>
      <c r="R391" s="148">
        <f>Q391*H391</f>
        <v>0</v>
      </c>
      <c r="S391" s="148">
        <v>0</v>
      </c>
      <c r="T391" s="149">
        <f>S391*H391</f>
        <v>0</v>
      </c>
      <c r="AR391" s="150" t="s">
        <v>231</v>
      </c>
      <c r="AT391" s="150" t="s">
        <v>176</v>
      </c>
      <c r="AU391" s="150" t="s">
        <v>92</v>
      </c>
      <c r="AY391" s="17" t="s">
        <v>171</v>
      </c>
      <c r="BE391" s="151">
        <f>IF(N391="základní",J391,0)</f>
        <v>0</v>
      </c>
      <c r="BF391" s="151">
        <f>IF(N391="snížená",J391,0)</f>
        <v>0</v>
      </c>
      <c r="BG391" s="151">
        <f>IF(N391="zákl. přenesená",J391,0)</f>
        <v>0</v>
      </c>
      <c r="BH391" s="151">
        <f>IF(N391="sníž. přenesená",J391,0)</f>
        <v>0</v>
      </c>
      <c r="BI391" s="151">
        <f>IF(N391="nulová",J391,0)</f>
        <v>0</v>
      </c>
      <c r="BJ391" s="17" t="s">
        <v>90</v>
      </c>
      <c r="BK391" s="151">
        <f>ROUND(I391*H391,2)</f>
        <v>0</v>
      </c>
      <c r="BL391" s="17" t="s">
        <v>231</v>
      </c>
      <c r="BM391" s="150" t="s">
        <v>398</v>
      </c>
    </row>
    <row r="392" spans="2:65" s="12" customFormat="1">
      <c r="B392" s="152"/>
      <c r="D392" s="153" t="s">
        <v>181</v>
      </c>
      <c r="E392" s="154" t="s">
        <v>1</v>
      </c>
      <c r="F392" s="155" t="s">
        <v>182</v>
      </c>
      <c r="H392" s="154" t="s">
        <v>1</v>
      </c>
      <c r="I392" s="156"/>
      <c r="L392" s="152"/>
      <c r="M392" s="157"/>
      <c r="T392" s="158"/>
      <c r="AT392" s="154" t="s">
        <v>181</v>
      </c>
      <c r="AU392" s="154" t="s">
        <v>92</v>
      </c>
      <c r="AV392" s="12" t="s">
        <v>90</v>
      </c>
      <c r="AW392" s="12" t="s">
        <v>36</v>
      </c>
      <c r="AX392" s="12" t="s">
        <v>82</v>
      </c>
      <c r="AY392" s="154" t="s">
        <v>171</v>
      </c>
    </row>
    <row r="393" spans="2:65" s="13" customFormat="1">
      <c r="B393" s="159"/>
      <c r="D393" s="153" t="s">
        <v>181</v>
      </c>
      <c r="E393" s="160" t="s">
        <v>1</v>
      </c>
      <c r="F393" s="161" t="s">
        <v>399</v>
      </c>
      <c r="H393" s="162">
        <v>34.287999999999997</v>
      </c>
      <c r="I393" s="163"/>
      <c r="L393" s="159"/>
      <c r="M393" s="164"/>
      <c r="T393" s="165"/>
      <c r="AT393" s="160" t="s">
        <v>181</v>
      </c>
      <c r="AU393" s="160" t="s">
        <v>92</v>
      </c>
      <c r="AV393" s="13" t="s">
        <v>92</v>
      </c>
      <c r="AW393" s="13" t="s">
        <v>36</v>
      </c>
      <c r="AX393" s="13" t="s">
        <v>82</v>
      </c>
      <c r="AY393" s="160" t="s">
        <v>171</v>
      </c>
    </row>
    <row r="394" spans="2:65" s="13" customFormat="1">
      <c r="B394" s="159"/>
      <c r="D394" s="153" t="s">
        <v>181</v>
      </c>
      <c r="E394" s="160" t="s">
        <v>1</v>
      </c>
      <c r="F394" s="161" t="s">
        <v>400</v>
      </c>
      <c r="H394" s="162">
        <v>35.664999999999999</v>
      </c>
      <c r="I394" s="163"/>
      <c r="L394" s="159"/>
      <c r="M394" s="164"/>
      <c r="T394" s="165"/>
      <c r="AT394" s="160" t="s">
        <v>181</v>
      </c>
      <c r="AU394" s="160" t="s">
        <v>92</v>
      </c>
      <c r="AV394" s="13" t="s">
        <v>92</v>
      </c>
      <c r="AW394" s="13" t="s">
        <v>36</v>
      </c>
      <c r="AX394" s="13" t="s">
        <v>82</v>
      </c>
      <c r="AY394" s="160" t="s">
        <v>171</v>
      </c>
    </row>
    <row r="395" spans="2:65" s="13" customFormat="1">
      <c r="B395" s="159"/>
      <c r="D395" s="153" t="s">
        <v>181</v>
      </c>
      <c r="E395" s="160" t="s">
        <v>1</v>
      </c>
      <c r="F395" s="161" t="s">
        <v>401</v>
      </c>
      <c r="H395" s="162">
        <v>10.715</v>
      </c>
      <c r="I395" s="163"/>
      <c r="L395" s="159"/>
      <c r="M395" s="164"/>
      <c r="T395" s="165"/>
      <c r="AT395" s="160" t="s">
        <v>181</v>
      </c>
      <c r="AU395" s="160" t="s">
        <v>92</v>
      </c>
      <c r="AV395" s="13" t="s">
        <v>92</v>
      </c>
      <c r="AW395" s="13" t="s">
        <v>36</v>
      </c>
      <c r="AX395" s="13" t="s">
        <v>82</v>
      </c>
      <c r="AY395" s="160" t="s">
        <v>171</v>
      </c>
    </row>
    <row r="396" spans="2:65" s="13" customFormat="1">
      <c r="B396" s="159"/>
      <c r="D396" s="153" t="s">
        <v>181</v>
      </c>
      <c r="E396" s="160" t="s">
        <v>1</v>
      </c>
      <c r="F396" s="161" t="s">
        <v>402</v>
      </c>
      <c r="H396" s="162">
        <v>15.875</v>
      </c>
      <c r="I396" s="163"/>
      <c r="L396" s="159"/>
      <c r="M396" s="164"/>
      <c r="T396" s="165"/>
      <c r="AT396" s="160" t="s">
        <v>181</v>
      </c>
      <c r="AU396" s="160" t="s">
        <v>92</v>
      </c>
      <c r="AV396" s="13" t="s">
        <v>92</v>
      </c>
      <c r="AW396" s="13" t="s">
        <v>36</v>
      </c>
      <c r="AX396" s="13" t="s">
        <v>82</v>
      </c>
      <c r="AY396" s="160" t="s">
        <v>171</v>
      </c>
    </row>
    <row r="397" spans="2:65" s="13" customFormat="1">
      <c r="B397" s="159"/>
      <c r="D397" s="153" t="s">
        <v>181</v>
      </c>
      <c r="E397" s="160" t="s">
        <v>1</v>
      </c>
      <c r="F397" s="161" t="s">
        <v>403</v>
      </c>
      <c r="H397" s="162">
        <v>26.1</v>
      </c>
      <c r="I397" s="163"/>
      <c r="L397" s="159"/>
      <c r="M397" s="164"/>
      <c r="T397" s="165"/>
      <c r="AT397" s="160" t="s">
        <v>181</v>
      </c>
      <c r="AU397" s="160" t="s">
        <v>92</v>
      </c>
      <c r="AV397" s="13" t="s">
        <v>92</v>
      </c>
      <c r="AW397" s="13" t="s">
        <v>36</v>
      </c>
      <c r="AX397" s="13" t="s">
        <v>82</v>
      </c>
      <c r="AY397" s="160" t="s">
        <v>171</v>
      </c>
    </row>
    <row r="398" spans="2:65" s="13" customFormat="1">
      <c r="B398" s="159"/>
      <c r="D398" s="153" t="s">
        <v>181</v>
      </c>
      <c r="E398" s="160" t="s">
        <v>1</v>
      </c>
      <c r="F398" s="161" t="s">
        <v>404</v>
      </c>
      <c r="H398" s="162">
        <v>43.14</v>
      </c>
      <c r="I398" s="163"/>
      <c r="L398" s="159"/>
      <c r="M398" s="164"/>
      <c r="T398" s="165"/>
      <c r="AT398" s="160" t="s">
        <v>181</v>
      </c>
      <c r="AU398" s="160" t="s">
        <v>92</v>
      </c>
      <c r="AV398" s="13" t="s">
        <v>92</v>
      </c>
      <c r="AW398" s="13" t="s">
        <v>36</v>
      </c>
      <c r="AX398" s="13" t="s">
        <v>82</v>
      </c>
      <c r="AY398" s="160" t="s">
        <v>171</v>
      </c>
    </row>
    <row r="399" spans="2:65" s="13" customFormat="1">
      <c r="B399" s="159"/>
      <c r="D399" s="153" t="s">
        <v>181</v>
      </c>
      <c r="E399" s="160" t="s">
        <v>1</v>
      </c>
      <c r="F399" s="161" t="s">
        <v>405</v>
      </c>
      <c r="H399" s="162">
        <v>9.4149999999999991</v>
      </c>
      <c r="I399" s="163"/>
      <c r="L399" s="159"/>
      <c r="M399" s="164"/>
      <c r="T399" s="165"/>
      <c r="AT399" s="160" t="s">
        <v>181</v>
      </c>
      <c r="AU399" s="160" t="s">
        <v>92</v>
      </c>
      <c r="AV399" s="13" t="s">
        <v>92</v>
      </c>
      <c r="AW399" s="13" t="s">
        <v>36</v>
      </c>
      <c r="AX399" s="13" t="s">
        <v>82</v>
      </c>
      <c r="AY399" s="160" t="s">
        <v>171</v>
      </c>
    </row>
    <row r="400" spans="2:65" s="13" customFormat="1">
      <c r="B400" s="159"/>
      <c r="D400" s="153" t="s">
        <v>181</v>
      </c>
      <c r="E400" s="160" t="s">
        <v>1</v>
      </c>
      <c r="F400" s="161" t="s">
        <v>406</v>
      </c>
      <c r="H400" s="162">
        <v>15.582000000000001</v>
      </c>
      <c r="I400" s="163"/>
      <c r="L400" s="159"/>
      <c r="M400" s="164"/>
      <c r="T400" s="165"/>
      <c r="AT400" s="160" t="s">
        <v>181</v>
      </c>
      <c r="AU400" s="160" t="s">
        <v>92</v>
      </c>
      <c r="AV400" s="13" t="s">
        <v>92</v>
      </c>
      <c r="AW400" s="13" t="s">
        <v>36</v>
      </c>
      <c r="AX400" s="13" t="s">
        <v>82</v>
      </c>
      <c r="AY400" s="160" t="s">
        <v>171</v>
      </c>
    </row>
    <row r="401" spans="2:51" s="14" customFormat="1">
      <c r="B401" s="166"/>
      <c r="D401" s="153" t="s">
        <v>181</v>
      </c>
      <c r="E401" s="167" t="s">
        <v>1</v>
      </c>
      <c r="F401" s="168" t="s">
        <v>185</v>
      </c>
      <c r="H401" s="169">
        <v>190.78</v>
      </c>
      <c r="I401" s="170"/>
      <c r="L401" s="166"/>
      <c r="M401" s="171"/>
      <c r="T401" s="172"/>
      <c r="AT401" s="167" t="s">
        <v>181</v>
      </c>
      <c r="AU401" s="167" t="s">
        <v>92</v>
      </c>
      <c r="AV401" s="14" t="s">
        <v>186</v>
      </c>
      <c r="AW401" s="14" t="s">
        <v>36</v>
      </c>
      <c r="AX401" s="14" t="s">
        <v>82</v>
      </c>
      <c r="AY401" s="167" t="s">
        <v>171</v>
      </c>
    </row>
    <row r="402" spans="2:51" s="12" customFormat="1">
      <c r="B402" s="152"/>
      <c r="D402" s="153" t="s">
        <v>181</v>
      </c>
      <c r="E402" s="154" t="s">
        <v>1</v>
      </c>
      <c r="F402" s="155" t="s">
        <v>187</v>
      </c>
      <c r="H402" s="154" t="s">
        <v>1</v>
      </c>
      <c r="I402" s="156"/>
      <c r="L402" s="152"/>
      <c r="M402" s="157"/>
      <c r="T402" s="158"/>
      <c r="AT402" s="154" t="s">
        <v>181</v>
      </c>
      <c r="AU402" s="154" t="s">
        <v>92</v>
      </c>
      <c r="AV402" s="12" t="s">
        <v>90</v>
      </c>
      <c r="AW402" s="12" t="s">
        <v>36</v>
      </c>
      <c r="AX402" s="12" t="s">
        <v>82</v>
      </c>
      <c r="AY402" s="154" t="s">
        <v>171</v>
      </c>
    </row>
    <row r="403" spans="2:51" s="13" customFormat="1">
      <c r="B403" s="159"/>
      <c r="D403" s="153" t="s">
        <v>181</v>
      </c>
      <c r="E403" s="160" t="s">
        <v>1</v>
      </c>
      <c r="F403" s="161" t="s">
        <v>407</v>
      </c>
      <c r="H403" s="162">
        <v>13.726000000000001</v>
      </c>
      <c r="I403" s="163"/>
      <c r="L403" s="159"/>
      <c r="M403" s="164"/>
      <c r="T403" s="165"/>
      <c r="AT403" s="160" t="s">
        <v>181</v>
      </c>
      <c r="AU403" s="160" t="s">
        <v>92</v>
      </c>
      <c r="AV403" s="13" t="s">
        <v>92</v>
      </c>
      <c r="AW403" s="13" t="s">
        <v>36</v>
      </c>
      <c r="AX403" s="13" t="s">
        <v>82</v>
      </c>
      <c r="AY403" s="160" t="s">
        <v>171</v>
      </c>
    </row>
    <row r="404" spans="2:51" s="13" customFormat="1">
      <c r="B404" s="159"/>
      <c r="D404" s="153" t="s">
        <v>181</v>
      </c>
      <c r="E404" s="160" t="s">
        <v>1</v>
      </c>
      <c r="F404" s="161" t="s">
        <v>408</v>
      </c>
      <c r="H404" s="162">
        <v>10.782999999999999</v>
      </c>
      <c r="I404" s="163"/>
      <c r="L404" s="159"/>
      <c r="M404" s="164"/>
      <c r="T404" s="165"/>
      <c r="AT404" s="160" t="s">
        <v>181</v>
      </c>
      <c r="AU404" s="160" t="s">
        <v>92</v>
      </c>
      <c r="AV404" s="13" t="s">
        <v>92</v>
      </c>
      <c r="AW404" s="13" t="s">
        <v>36</v>
      </c>
      <c r="AX404" s="13" t="s">
        <v>82</v>
      </c>
      <c r="AY404" s="160" t="s">
        <v>171</v>
      </c>
    </row>
    <row r="405" spans="2:51" s="13" customFormat="1">
      <c r="B405" s="159"/>
      <c r="D405" s="153" t="s">
        <v>181</v>
      </c>
      <c r="E405" s="160" t="s">
        <v>1</v>
      </c>
      <c r="F405" s="161" t="s">
        <v>409</v>
      </c>
      <c r="H405" s="162">
        <v>30.155000000000001</v>
      </c>
      <c r="I405" s="163"/>
      <c r="L405" s="159"/>
      <c r="M405" s="164"/>
      <c r="T405" s="165"/>
      <c r="AT405" s="160" t="s">
        <v>181</v>
      </c>
      <c r="AU405" s="160" t="s">
        <v>92</v>
      </c>
      <c r="AV405" s="13" t="s">
        <v>92</v>
      </c>
      <c r="AW405" s="13" t="s">
        <v>36</v>
      </c>
      <c r="AX405" s="13" t="s">
        <v>82</v>
      </c>
      <c r="AY405" s="160" t="s">
        <v>171</v>
      </c>
    </row>
    <row r="406" spans="2:51" s="13" customFormat="1">
      <c r="B406" s="159"/>
      <c r="D406" s="153" t="s">
        <v>181</v>
      </c>
      <c r="E406" s="160" t="s">
        <v>1</v>
      </c>
      <c r="F406" s="161" t="s">
        <v>410</v>
      </c>
      <c r="H406" s="162">
        <v>28.681999999999999</v>
      </c>
      <c r="I406" s="163"/>
      <c r="L406" s="159"/>
      <c r="M406" s="164"/>
      <c r="T406" s="165"/>
      <c r="AT406" s="160" t="s">
        <v>181</v>
      </c>
      <c r="AU406" s="160" t="s">
        <v>92</v>
      </c>
      <c r="AV406" s="13" t="s">
        <v>92</v>
      </c>
      <c r="AW406" s="13" t="s">
        <v>36</v>
      </c>
      <c r="AX406" s="13" t="s">
        <v>82</v>
      </c>
      <c r="AY406" s="160" t="s">
        <v>171</v>
      </c>
    </row>
    <row r="407" spans="2:51" s="13" customFormat="1">
      <c r="B407" s="159"/>
      <c r="D407" s="153" t="s">
        <v>181</v>
      </c>
      <c r="E407" s="160" t="s">
        <v>1</v>
      </c>
      <c r="F407" s="161" t="s">
        <v>411</v>
      </c>
      <c r="H407" s="162">
        <v>28.975000000000001</v>
      </c>
      <c r="I407" s="163"/>
      <c r="L407" s="159"/>
      <c r="M407" s="164"/>
      <c r="T407" s="165"/>
      <c r="AT407" s="160" t="s">
        <v>181</v>
      </c>
      <c r="AU407" s="160" t="s">
        <v>92</v>
      </c>
      <c r="AV407" s="13" t="s">
        <v>92</v>
      </c>
      <c r="AW407" s="13" t="s">
        <v>36</v>
      </c>
      <c r="AX407" s="13" t="s">
        <v>82</v>
      </c>
      <c r="AY407" s="160" t="s">
        <v>171</v>
      </c>
    </row>
    <row r="408" spans="2:51" s="13" customFormat="1">
      <c r="B408" s="159"/>
      <c r="D408" s="153" t="s">
        <v>181</v>
      </c>
      <c r="E408" s="160" t="s">
        <v>1</v>
      </c>
      <c r="F408" s="161" t="s">
        <v>412</v>
      </c>
      <c r="H408" s="162">
        <v>10.25</v>
      </c>
      <c r="I408" s="163"/>
      <c r="L408" s="159"/>
      <c r="M408" s="164"/>
      <c r="T408" s="165"/>
      <c r="AT408" s="160" t="s">
        <v>181</v>
      </c>
      <c r="AU408" s="160" t="s">
        <v>92</v>
      </c>
      <c r="AV408" s="13" t="s">
        <v>92</v>
      </c>
      <c r="AW408" s="13" t="s">
        <v>36</v>
      </c>
      <c r="AX408" s="13" t="s">
        <v>82</v>
      </c>
      <c r="AY408" s="160" t="s">
        <v>171</v>
      </c>
    </row>
    <row r="409" spans="2:51" s="13" customFormat="1">
      <c r="B409" s="159"/>
      <c r="D409" s="153" t="s">
        <v>181</v>
      </c>
      <c r="E409" s="160" t="s">
        <v>1</v>
      </c>
      <c r="F409" s="161" t="s">
        <v>413</v>
      </c>
      <c r="H409" s="162">
        <v>9.7750000000000004</v>
      </c>
      <c r="I409" s="163"/>
      <c r="L409" s="159"/>
      <c r="M409" s="164"/>
      <c r="T409" s="165"/>
      <c r="AT409" s="160" t="s">
        <v>181</v>
      </c>
      <c r="AU409" s="160" t="s">
        <v>92</v>
      </c>
      <c r="AV409" s="13" t="s">
        <v>92</v>
      </c>
      <c r="AW409" s="13" t="s">
        <v>36</v>
      </c>
      <c r="AX409" s="13" t="s">
        <v>82</v>
      </c>
      <c r="AY409" s="160" t="s">
        <v>171</v>
      </c>
    </row>
    <row r="410" spans="2:51" s="13" customFormat="1">
      <c r="B410" s="159"/>
      <c r="D410" s="153" t="s">
        <v>181</v>
      </c>
      <c r="E410" s="160" t="s">
        <v>1</v>
      </c>
      <c r="F410" s="161" t="s">
        <v>414</v>
      </c>
      <c r="H410" s="162">
        <v>26.18</v>
      </c>
      <c r="I410" s="163"/>
      <c r="L410" s="159"/>
      <c r="M410" s="164"/>
      <c r="T410" s="165"/>
      <c r="AT410" s="160" t="s">
        <v>181</v>
      </c>
      <c r="AU410" s="160" t="s">
        <v>92</v>
      </c>
      <c r="AV410" s="13" t="s">
        <v>92</v>
      </c>
      <c r="AW410" s="13" t="s">
        <v>36</v>
      </c>
      <c r="AX410" s="13" t="s">
        <v>82</v>
      </c>
      <c r="AY410" s="160" t="s">
        <v>171</v>
      </c>
    </row>
    <row r="411" spans="2:51" s="13" customFormat="1">
      <c r="B411" s="159"/>
      <c r="D411" s="153" t="s">
        <v>181</v>
      </c>
      <c r="E411" s="160" t="s">
        <v>1</v>
      </c>
      <c r="F411" s="161" t="s">
        <v>415</v>
      </c>
      <c r="H411" s="162">
        <v>9.5890000000000004</v>
      </c>
      <c r="I411" s="163"/>
      <c r="L411" s="159"/>
      <c r="M411" s="164"/>
      <c r="T411" s="165"/>
      <c r="AT411" s="160" t="s">
        <v>181</v>
      </c>
      <c r="AU411" s="160" t="s">
        <v>92</v>
      </c>
      <c r="AV411" s="13" t="s">
        <v>92</v>
      </c>
      <c r="AW411" s="13" t="s">
        <v>36</v>
      </c>
      <c r="AX411" s="13" t="s">
        <v>82</v>
      </c>
      <c r="AY411" s="160" t="s">
        <v>171</v>
      </c>
    </row>
    <row r="412" spans="2:51" s="13" customFormat="1">
      <c r="B412" s="159"/>
      <c r="D412" s="153" t="s">
        <v>181</v>
      </c>
      <c r="E412" s="160" t="s">
        <v>1</v>
      </c>
      <c r="F412" s="161" t="s">
        <v>416</v>
      </c>
      <c r="H412" s="162">
        <v>9.0570000000000004</v>
      </c>
      <c r="I412" s="163"/>
      <c r="L412" s="159"/>
      <c r="M412" s="164"/>
      <c r="T412" s="165"/>
      <c r="AT412" s="160" t="s">
        <v>181</v>
      </c>
      <c r="AU412" s="160" t="s">
        <v>92</v>
      </c>
      <c r="AV412" s="13" t="s">
        <v>92</v>
      </c>
      <c r="AW412" s="13" t="s">
        <v>36</v>
      </c>
      <c r="AX412" s="13" t="s">
        <v>82</v>
      </c>
      <c r="AY412" s="160" t="s">
        <v>171</v>
      </c>
    </row>
    <row r="413" spans="2:51" s="13" customFormat="1">
      <c r="B413" s="159"/>
      <c r="D413" s="153" t="s">
        <v>181</v>
      </c>
      <c r="E413" s="160" t="s">
        <v>1</v>
      </c>
      <c r="F413" s="161" t="s">
        <v>417</v>
      </c>
      <c r="H413" s="162">
        <v>12.365</v>
      </c>
      <c r="I413" s="163"/>
      <c r="L413" s="159"/>
      <c r="M413" s="164"/>
      <c r="T413" s="165"/>
      <c r="AT413" s="160" t="s">
        <v>181</v>
      </c>
      <c r="AU413" s="160" t="s">
        <v>92</v>
      </c>
      <c r="AV413" s="13" t="s">
        <v>92</v>
      </c>
      <c r="AW413" s="13" t="s">
        <v>36</v>
      </c>
      <c r="AX413" s="13" t="s">
        <v>82</v>
      </c>
      <c r="AY413" s="160" t="s">
        <v>171</v>
      </c>
    </row>
    <row r="414" spans="2:51" s="13" customFormat="1">
      <c r="B414" s="159"/>
      <c r="D414" s="153" t="s">
        <v>181</v>
      </c>
      <c r="E414" s="160" t="s">
        <v>1</v>
      </c>
      <c r="F414" s="161" t="s">
        <v>418</v>
      </c>
      <c r="H414" s="162">
        <v>9.5869999999999997</v>
      </c>
      <c r="I414" s="163"/>
      <c r="L414" s="159"/>
      <c r="M414" s="164"/>
      <c r="T414" s="165"/>
      <c r="AT414" s="160" t="s">
        <v>181</v>
      </c>
      <c r="AU414" s="160" t="s">
        <v>92</v>
      </c>
      <c r="AV414" s="13" t="s">
        <v>92</v>
      </c>
      <c r="AW414" s="13" t="s">
        <v>36</v>
      </c>
      <c r="AX414" s="13" t="s">
        <v>82</v>
      </c>
      <c r="AY414" s="160" t="s">
        <v>171</v>
      </c>
    </row>
    <row r="415" spans="2:51" s="13" customFormat="1">
      <c r="B415" s="159"/>
      <c r="D415" s="153" t="s">
        <v>181</v>
      </c>
      <c r="E415" s="160" t="s">
        <v>1</v>
      </c>
      <c r="F415" s="161" t="s">
        <v>419</v>
      </c>
      <c r="H415" s="162">
        <v>20.925000000000001</v>
      </c>
      <c r="I415" s="163"/>
      <c r="L415" s="159"/>
      <c r="M415" s="164"/>
      <c r="T415" s="165"/>
      <c r="AT415" s="160" t="s">
        <v>181</v>
      </c>
      <c r="AU415" s="160" t="s">
        <v>92</v>
      </c>
      <c r="AV415" s="13" t="s">
        <v>92</v>
      </c>
      <c r="AW415" s="13" t="s">
        <v>36</v>
      </c>
      <c r="AX415" s="13" t="s">
        <v>82</v>
      </c>
      <c r="AY415" s="160" t="s">
        <v>171</v>
      </c>
    </row>
    <row r="416" spans="2:51" s="13" customFormat="1">
      <c r="B416" s="159"/>
      <c r="D416" s="153" t="s">
        <v>181</v>
      </c>
      <c r="E416" s="160" t="s">
        <v>1</v>
      </c>
      <c r="F416" s="161" t="s">
        <v>420</v>
      </c>
      <c r="H416" s="162">
        <v>45.548000000000002</v>
      </c>
      <c r="I416" s="163"/>
      <c r="L416" s="159"/>
      <c r="M416" s="164"/>
      <c r="T416" s="165"/>
      <c r="AT416" s="160" t="s">
        <v>181</v>
      </c>
      <c r="AU416" s="160" t="s">
        <v>92</v>
      </c>
      <c r="AV416" s="13" t="s">
        <v>92</v>
      </c>
      <c r="AW416" s="13" t="s">
        <v>36</v>
      </c>
      <c r="AX416" s="13" t="s">
        <v>82</v>
      </c>
      <c r="AY416" s="160" t="s">
        <v>171</v>
      </c>
    </row>
    <row r="417" spans="2:51" s="13" customFormat="1">
      <c r="B417" s="159"/>
      <c r="D417" s="153" t="s">
        <v>181</v>
      </c>
      <c r="E417" s="160" t="s">
        <v>1</v>
      </c>
      <c r="F417" s="161" t="s">
        <v>421</v>
      </c>
      <c r="H417" s="162">
        <v>67.314999999999998</v>
      </c>
      <c r="I417" s="163"/>
      <c r="L417" s="159"/>
      <c r="M417" s="164"/>
      <c r="T417" s="165"/>
      <c r="AT417" s="160" t="s">
        <v>181</v>
      </c>
      <c r="AU417" s="160" t="s">
        <v>92</v>
      </c>
      <c r="AV417" s="13" t="s">
        <v>92</v>
      </c>
      <c r="AW417" s="13" t="s">
        <v>36</v>
      </c>
      <c r="AX417" s="13" t="s">
        <v>82</v>
      </c>
      <c r="AY417" s="160" t="s">
        <v>171</v>
      </c>
    </row>
    <row r="418" spans="2:51" s="14" customFormat="1">
      <c r="B418" s="166"/>
      <c r="D418" s="153" t="s">
        <v>181</v>
      </c>
      <c r="E418" s="167" t="s">
        <v>1</v>
      </c>
      <c r="F418" s="168" t="s">
        <v>185</v>
      </c>
      <c r="H418" s="169">
        <v>332.91199999999998</v>
      </c>
      <c r="I418" s="170"/>
      <c r="L418" s="166"/>
      <c r="M418" s="171"/>
      <c r="T418" s="172"/>
      <c r="AT418" s="167" t="s">
        <v>181</v>
      </c>
      <c r="AU418" s="167" t="s">
        <v>92</v>
      </c>
      <c r="AV418" s="14" t="s">
        <v>186</v>
      </c>
      <c r="AW418" s="14" t="s">
        <v>36</v>
      </c>
      <c r="AX418" s="14" t="s">
        <v>82</v>
      </c>
      <c r="AY418" s="167" t="s">
        <v>171</v>
      </c>
    </row>
    <row r="419" spans="2:51" s="15" customFormat="1">
      <c r="B419" s="173"/>
      <c r="D419" s="153" t="s">
        <v>181</v>
      </c>
      <c r="E419" s="174" t="s">
        <v>1</v>
      </c>
      <c r="F419" s="175" t="s">
        <v>190</v>
      </c>
      <c r="H419" s="176">
        <v>523.69200000000001</v>
      </c>
      <c r="I419" s="177"/>
      <c r="L419" s="173"/>
      <c r="M419" s="180"/>
      <c r="N419" s="181"/>
      <c r="O419" s="181"/>
      <c r="P419" s="181"/>
      <c r="Q419" s="181"/>
      <c r="R419" s="181"/>
      <c r="S419" s="181"/>
      <c r="T419" s="182"/>
      <c r="AT419" s="174" t="s">
        <v>181</v>
      </c>
      <c r="AU419" s="174" t="s">
        <v>92</v>
      </c>
      <c r="AV419" s="15" t="s">
        <v>180</v>
      </c>
      <c r="AW419" s="15" t="s">
        <v>36</v>
      </c>
      <c r="AX419" s="15" t="s">
        <v>90</v>
      </c>
      <c r="AY419" s="174" t="s">
        <v>171</v>
      </c>
    </row>
    <row r="420" spans="2:51" s="1" customFormat="1" ht="6.95" customHeight="1">
      <c r="B420" s="44"/>
      <c r="C420" s="45"/>
      <c r="D420" s="45"/>
      <c r="E420" s="45"/>
      <c r="F420" s="45"/>
      <c r="G420" s="45"/>
      <c r="H420" s="45"/>
      <c r="I420" s="45"/>
      <c r="J420" s="45"/>
      <c r="K420" s="45"/>
      <c r="L420" s="32"/>
    </row>
  </sheetData>
  <autoFilter ref="C127:K419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72"/>
  <sheetViews>
    <sheetView showGridLines="0" topLeftCell="A146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7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95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customHeight="1">
      <c r="B4" s="20"/>
      <c r="D4" s="21" t="s">
        <v>136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8" t="str">
        <f>'Rekapitulace stavby'!K6</f>
        <v>STAVEBNÍ ÚPRAVY SRC ČNB V ULICI SENOVÁŽNÁ 864-1 NA PRAZE 1</v>
      </c>
      <c r="F7" s="249"/>
      <c r="G7" s="249"/>
      <c r="H7" s="249"/>
      <c r="L7" s="20"/>
    </row>
    <row r="8" spans="2:46" s="1" customFormat="1" ht="12" customHeight="1">
      <c r="B8" s="32"/>
      <c r="D8" s="27" t="s">
        <v>137</v>
      </c>
      <c r="L8" s="32"/>
    </row>
    <row r="9" spans="2:46" s="1" customFormat="1" ht="16.5" customHeight="1">
      <c r="B9" s="32"/>
      <c r="E9" s="243" t="s">
        <v>422</v>
      </c>
      <c r="F9" s="247"/>
      <c r="G9" s="247"/>
      <c r="H9" s="247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5. 3. 2025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29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0" t="str">
        <f>'Rekapitulace stavby'!E14</f>
        <v>Vyplň údaj</v>
      </c>
      <c r="F18" s="234"/>
      <c r="G18" s="234"/>
      <c r="H18" s="234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25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28</v>
      </c>
      <c r="J21" s="25" t="s">
        <v>35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25</v>
      </c>
      <c r="J23" s="25" t="s">
        <v>38</v>
      </c>
      <c r="L23" s="32"/>
    </row>
    <row r="24" spans="2:12" s="1" customFormat="1" ht="18" customHeight="1">
      <c r="B24" s="32"/>
      <c r="E24" s="25" t="s">
        <v>39</v>
      </c>
      <c r="I24" s="27" t="s">
        <v>28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40</v>
      </c>
      <c r="L26" s="32"/>
    </row>
    <row r="27" spans="2:12" s="7" customFormat="1" ht="16.5" customHeight="1">
      <c r="B27" s="94"/>
      <c r="E27" s="238" t="s">
        <v>1</v>
      </c>
      <c r="F27" s="238"/>
      <c r="G27" s="238"/>
      <c r="H27" s="238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5" customHeight="1">
      <c r="B30" s="32"/>
      <c r="D30" s="95" t="s">
        <v>42</v>
      </c>
      <c r="J30" s="66">
        <f>ROUND(J136,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5" customHeight="1">
      <c r="B33" s="32"/>
      <c r="D33" s="55" t="s">
        <v>46</v>
      </c>
      <c r="E33" s="27" t="s">
        <v>47</v>
      </c>
      <c r="F33" s="86">
        <f>ROUND((SUM(BE136:BE971)),  2)</f>
        <v>0</v>
      </c>
      <c r="I33" s="96">
        <v>0.21</v>
      </c>
      <c r="J33" s="86">
        <f>ROUND(((SUM(BE136:BE971))*I33),  2)</f>
        <v>0</v>
      </c>
      <c r="L33" s="32"/>
    </row>
    <row r="34" spans="2:12" s="1" customFormat="1" ht="14.45" customHeight="1">
      <c r="B34" s="32"/>
      <c r="E34" s="27" t="s">
        <v>48</v>
      </c>
      <c r="F34" s="86">
        <f>ROUND((SUM(BF136:BF971)),  2)</f>
        <v>0</v>
      </c>
      <c r="I34" s="96">
        <v>0.12</v>
      </c>
      <c r="J34" s="86">
        <f>ROUND(((SUM(BF136:BF971))*I34),  2)</f>
        <v>0</v>
      </c>
      <c r="L34" s="32"/>
    </row>
    <row r="35" spans="2:12" s="1" customFormat="1" ht="14.45" hidden="1" customHeight="1">
      <c r="B35" s="32"/>
      <c r="E35" s="27" t="s">
        <v>49</v>
      </c>
      <c r="F35" s="86">
        <f>ROUND((SUM(BG136:BG971)),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50</v>
      </c>
      <c r="F36" s="86">
        <f>ROUND((SUM(BH136:BH971)),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51</v>
      </c>
      <c r="F37" s="86">
        <f>ROUND((SUM(BI136:BI971)),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5" customHeight="1">
      <c r="B39" s="32"/>
      <c r="C39" s="97"/>
      <c r="D39" s="98" t="s">
        <v>52</v>
      </c>
      <c r="E39" s="57"/>
      <c r="F39" s="57"/>
      <c r="G39" s="99" t="s">
        <v>53</v>
      </c>
      <c r="H39" s="100" t="s">
        <v>54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55</v>
      </c>
      <c r="E50" s="42"/>
      <c r="F50" s="42"/>
      <c r="G50" s="41" t="s">
        <v>56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57</v>
      </c>
      <c r="E61" s="34"/>
      <c r="F61" s="103" t="s">
        <v>58</v>
      </c>
      <c r="G61" s="43" t="s">
        <v>57</v>
      </c>
      <c r="H61" s="34"/>
      <c r="I61" s="34"/>
      <c r="J61" s="104" t="s">
        <v>58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59</v>
      </c>
      <c r="E65" s="42"/>
      <c r="F65" s="42"/>
      <c r="G65" s="41" t="s">
        <v>60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57</v>
      </c>
      <c r="E76" s="34"/>
      <c r="F76" s="103" t="s">
        <v>58</v>
      </c>
      <c r="G76" s="43" t="s">
        <v>57</v>
      </c>
      <c r="H76" s="34"/>
      <c r="I76" s="34"/>
      <c r="J76" s="104" t="s">
        <v>58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139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48" t="str">
        <f>E7</f>
        <v>STAVEBNÍ ÚPRAVY SRC ČNB V ULICI SENOVÁŽNÁ 864-1 NA PRAZE 1</v>
      </c>
      <c r="F85" s="249"/>
      <c r="G85" s="249"/>
      <c r="H85" s="249"/>
      <c r="L85" s="32"/>
    </row>
    <row r="86" spans="2:47" s="1" customFormat="1" ht="12" customHeight="1">
      <c r="B86" s="32"/>
      <c r="C86" s="27" t="s">
        <v>137</v>
      </c>
      <c r="L86" s="32"/>
    </row>
    <row r="87" spans="2:47" s="1" customFormat="1" ht="16.5" customHeight="1">
      <c r="B87" s="32"/>
      <c r="E87" s="243" t="str">
        <f>E9</f>
        <v>02 - Stavební úpravy</v>
      </c>
      <c r="F87" s="247"/>
      <c r="G87" s="247"/>
      <c r="H87" s="247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Senovážná 864/1, 110 00 Praha 1 - Nové Město</v>
      </c>
      <c r="I89" s="27" t="s">
        <v>22</v>
      </c>
      <c r="J89" s="52" t="str">
        <f>IF(J12="","",J12)</f>
        <v>5. 3. 2025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ČESKÁ NÁRODNÍ BANKA</v>
      </c>
      <c r="I91" s="27" t="s">
        <v>32</v>
      </c>
      <c r="J91" s="30" t="str">
        <f>E21</f>
        <v>bdXarchitekti s.r.o.</v>
      </c>
      <c r="L91" s="32"/>
    </row>
    <row r="92" spans="2:47" s="1" customFormat="1" ht="15.2" customHeight="1">
      <c r="B92" s="32"/>
      <c r="C92" s="27" t="s">
        <v>30</v>
      </c>
      <c r="F92" s="25" t="str">
        <f>IF(E18="","",E18)</f>
        <v>Vyplň údaj</v>
      </c>
      <c r="I92" s="27" t="s">
        <v>37</v>
      </c>
      <c r="J92" s="30" t="str">
        <f>E24</f>
        <v>Ing. Jaroslav Stolička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140</v>
      </c>
      <c r="D94" s="97"/>
      <c r="E94" s="97"/>
      <c r="F94" s="97"/>
      <c r="G94" s="97"/>
      <c r="H94" s="97"/>
      <c r="I94" s="97"/>
      <c r="J94" s="106" t="s">
        <v>141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142</v>
      </c>
      <c r="J96" s="66">
        <f>J136</f>
        <v>0</v>
      </c>
      <c r="L96" s="32"/>
      <c r="AU96" s="17" t="s">
        <v>143</v>
      </c>
    </row>
    <row r="97" spans="2:12" s="8" customFormat="1" ht="24.95" customHeight="1">
      <c r="B97" s="108"/>
      <c r="D97" s="109" t="s">
        <v>144</v>
      </c>
      <c r="E97" s="110"/>
      <c r="F97" s="110"/>
      <c r="G97" s="110"/>
      <c r="H97" s="110"/>
      <c r="I97" s="110"/>
      <c r="J97" s="111">
        <f>J137</f>
        <v>0</v>
      </c>
      <c r="L97" s="108"/>
    </row>
    <row r="98" spans="2:12" s="9" customFormat="1" ht="19.899999999999999" customHeight="1">
      <c r="B98" s="112"/>
      <c r="D98" s="113" t="s">
        <v>423</v>
      </c>
      <c r="E98" s="114"/>
      <c r="F98" s="114"/>
      <c r="G98" s="114"/>
      <c r="H98" s="114"/>
      <c r="I98" s="114"/>
      <c r="J98" s="115">
        <f>J138</f>
        <v>0</v>
      </c>
      <c r="L98" s="112"/>
    </row>
    <row r="99" spans="2:12" s="9" customFormat="1" ht="19.899999999999999" customHeight="1">
      <c r="B99" s="112"/>
      <c r="D99" s="113" t="s">
        <v>424</v>
      </c>
      <c r="E99" s="114"/>
      <c r="F99" s="114"/>
      <c r="G99" s="114"/>
      <c r="H99" s="114"/>
      <c r="I99" s="114"/>
      <c r="J99" s="115">
        <f>J158</f>
        <v>0</v>
      </c>
      <c r="L99" s="112"/>
    </row>
    <row r="100" spans="2:12" s="9" customFormat="1" ht="19.899999999999999" customHeight="1">
      <c r="B100" s="112"/>
      <c r="D100" s="113" t="s">
        <v>425</v>
      </c>
      <c r="E100" s="114"/>
      <c r="F100" s="114"/>
      <c r="G100" s="114"/>
      <c r="H100" s="114"/>
      <c r="I100" s="114"/>
      <c r="J100" s="115">
        <f>J179</f>
        <v>0</v>
      </c>
      <c r="L100" s="112"/>
    </row>
    <row r="101" spans="2:12" s="9" customFormat="1" ht="19.899999999999999" customHeight="1">
      <c r="B101" s="112"/>
      <c r="D101" s="113" t="s">
        <v>426</v>
      </c>
      <c r="E101" s="114"/>
      <c r="F101" s="114"/>
      <c r="G101" s="114"/>
      <c r="H101" s="114"/>
      <c r="I101" s="114"/>
      <c r="J101" s="115">
        <f>J180</f>
        <v>0</v>
      </c>
      <c r="L101" s="112"/>
    </row>
    <row r="102" spans="2:12" s="9" customFormat="1" ht="19.899999999999999" customHeight="1">
      <c r="B102" s="112"/>
      <c r="D102" s="113" t="s">
        <v>427</v>
      </c>
      <c r="E102" s="114"/>
      <c r="F102" s="114"/>
      <c r="G102" s="114"/>
      <c r="H102" s="114"/>
      <c r="I102" s="114"/>
      <c r="J102" s="115">
        <f>J221</f>
        <v>0</v>
      </c>
      <c r="L102" s="112"/>
    </row>
    <row r="103" spans="2:12" s="9" customFormat="1" ht="19.899999999999999" customHeight="1">
      <c r="B103" s="112"/>
      <c r="D103" s="113" t="s">
        <v>145</v>
      </c>
      <c r="E103" s="114"/>
      <c r="F103" s="114"/>
      <c r="G103" s="114"/>
      <c r="H103" s="114"/>
      <c r="I103" s="114"/>
      <c r="J103" s="115">
        <f>J273</f>
        <v>0</v>
      </c>
      <c r="L103" s="112"/>
    </row>
    <row r="104" spans="2:12" s="9" customFormat="1" ht="19.899999999999999" customHeight="1">
      <c r="B104" s="112"/>
      <c r="D104" s="113" t="s">
        <v>428</v>
      </c>
      <c r="E104" s="114"/>
      <c r="F104" s="114"/>
      <c r="G104" s="114"/>
      <c r="H104" s="114"/>
      <c r="I104" s="114"/>
      <c r="J104" s="115">
        <f>J274</f>
        <v>0</v>
      </c>
      <c r="L104" s="112"/>
    </row>
    <row r="105" spans="2:12" s="9" customFormat="1" ht="19.899999999999999" customHeight="1">
      <c r="B105" s="112"/>
      <c r="D105" s="113" t="s">
        <v>429</v>
      </c>
      <c r="E105" s="114"/>
      <c r="F105" s="114"/>
      <c r="G105" s="114"/>
      <c r="H105" s="114"/>
      <c r="I105" s="114"/>
      <c r="J105" s="115">
        <f>J298</f>
        <v>0</v>
      </c>
      <c r="L105" s="112"/>
    </row>
    <row r="106" spans="2:12" s="9" customFormat="1" ht="19.899999999999999" customHeight="1">
      <c r="B106" s="112"/>
      <c r="D106" s="113" t="s">
        <v>430</v>
      </c>
      <c r="E106" s="114"/>
      <c r="F106" s="114"/>
      <c r="G106" s="114"/>
      <c r="H106" s="114"/>
      <c r="I106" s="114"/>
      <c r="J106" s="115">
        <f>J337</f>
        <v>0</v>
      </c>
      <c r="L106" s="112"/>
    </row>
    <row r="107" spans="2:12" s="8" customFormat="1" ht="24.95" customHeight="1">
      <c r="B107" s="108"/>
      <c r="D107" s="109" t="s">
        <v>149</v>
      </c>
      <c r="E107" s="110"/>
      <c r="F107" s="110"/>
      <c r="G107" s="110"/>
      <c r="H107" s="110"/>
      <c r="I107" s="110"/>
      <c r="J107" s="111">
        <f>J339</f>
        <v>0</v>
      </c>
      <c r="L107" s="108"/>
    </row>
    <row r="108" spans="2:12" s="9" customFormat="1" ht="19.899999999999999" customHeight="1">
      <c r="B108" s="112"/>
      <c r="D108" s="113" t="s">
        <v>431</v>
      </c>
      <c r="E108" s="114"/>
      <c r="F108" s="114"/>
      <c r="G108" s="114"/>
      <c r="H108" s="114"/>
      <c r="I108" s="114"/>
      <c r="J108" s="115">
        <f>J340</f>
        <v>0</v>
      </c>
      <c r="L108" s="112"/>
    </row>
    <row r="109" spans="2:12" s="9" customFormat="1" ht="19.899999999999999" customHeight="1">
      <c r="B109" s="112"/>
      <c r="D109" s="113" t="s">
        <v>150</v>
      </c>
      <c r="E109" s="114"/>
      <c r="F109" s="114"/>
      <c r="G109" s="114"/>
      <c r="H109" s="114"/>
      <c r="I109" s="114"/>
      <c r="J109" s="115">
        <f>J350</f>
        <v>0</v>
      </c>
      <c r="L109" s="112"/>
    </row>
    <row r="110" spans="2:12" s="9" customFormat="1" ht="19.899999999999999" customHeight="1">
      <c r="B110" s="112"/>
      <c r="D110" s="113" t="s">
        <v>151</v>
      </c>
      <c r="E110" s="114"/>
      <c r="F110" s="114"/>
      <c r="G110" s="114"/>
      <c r="H110" s="114"/>
      <c r="I110" s="114"/>
      <c r="J110" s="115">
        <f>J387</f>
        <v>0</v>
      </c>
      <c r="L110" s="112"/>
    </row>
    <row r="111" spans="2:12" s="9" customFormat="1" ht="19.899999999999999" customHeight="1">
      <c r="B111" s="112"/>
      <c r="D111" s="113" t="s">
        <v>152</v>
      </c>
      <c r="E111" s="114"/>
      <c r="F111" s="114"/>
      <c r="G111" s="114"/>
      <c r="H111" s="114"/>
      <c r="I111" s="114"/>
      <c r="J111" s="115">
        <f>J499</f>
        <v>0</v>
      </c>
      <c r="L111" s="112"/>
    </row>
    <row r="112" spans="2:12" s="9" customFormat="1" ht="19.899999999999999" customHeight="1">
      <c r="B112" s="112"/>
      <c r="D112" s="113" t="s">
        <v>432</v>
      </c>
      <c r="E112" s="114"/>
      <c r="F112" s="114"/>
      <c r="G112" s="114"/>
      <c r="H112" s="114"/>
      <c r="I112" s="114"/>
      <c r="J112" s="115">
        <f>J508</f>
        <v>0</v>
      </c>
      <c r="L112" s="112"/>
    </row>
    <row r="113" spans="2:12" s="9" customFormat="1" ht="19.899999999999999" customHeight="1">
      <c r="B113" s="112"/>
      <c r="D113" s="113" t="s">
        <v>153</v>
      </c>
      <c r="E113" s="114"/>
      <c r="F113" s="114"/>
      <c r="G113" s="114"/>
      <c r="H113" s="114"/>
      <c r="I113" s="114"/>
      <c r="J113" s="115">
        <f>J542</f>
        <v>0</v>
      </c>
      <c r="L113" s="112"/>
    </row>
    <row r="114" spans="2:12" s="9" customFormat="1" ht="19.899999999999999" customHeight="1">
      <c r="B114" s="112"/>
      <c r="D114" s="113" t="s">
        <v>154</v>
      </c>
      <c r="E114" s="114"/>
      <c r="F114" s="114"/>
      <c r="G114" s="114"/>
      <c r="H114" s="114"/>
      <c r="I114" s="114"/>
      <c r="J114" s="115">
        <f>J658</f>
        <v>0</v>
      </c>
      <c r="L114" s="112"/>
    </row>
    <row r="115" spans="2:12" s="9" customFormat="1" ht="19.899999999999999" customHeight="1">
      <c r="B115" s="112"/>
      <c r="D115" s="113" t="s">
        <v>155</v>
      </c>
      <c r="E115" s="114"/>
      <c r="F115" s="114"/>
      <c r="G115" s="114"/>
      <c r="H115" s="114"/>
      <c r="I115" s="114"/>
      <c r="J115" s="115">
        <f>J771</f>
        <v>0</v>
      </c>
      <c r="L115" s="112"/>
    </row>
    <row r="116" spans="2:12" s="9" customFormat="1" ht="19.899999999999999" customHeight="1">
      <c r="B116" s="112"/>
      <c r="D116" s="113" t="s">
        <v>433</v>
      </c>
      <c r="E116" s="114"/>
      <c r="F116" s="114"/>
      <c r="G116" s="114"/>
      <c r="H116" s="114"/>
      <c r="I116" s="114"/>
      <c r="J116" s="115">
        <f>J892</f>
        <v>0</v>
      </c>
      <c r="L116" s="112"/>
    </row>
    <row r="117" spans="2:12" s="1" customFormat="1" ht="21.95" customHeight="1">
      <c r="B117" s="32"/>
      <c r="L117" s="32"/>
    </row>
    <row r="118" spans="2:12" s="1" customFormat="1" ht="6.95" customHeight="1"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32"/>
    </row>
    <row r="122" spans="2:12" s="1" customFormat="1" ht="6.95" customHeight="1">
      <c r="B122" s="46"/>
      <c r="C122" s="47"/>
      <c r="D122" s="47"/>
      <c r="E122" s="47"/>
      <c r="F122" s="47"/>
      <c r="G122" s="47"/>
      <c r="H122" s="47"/>
      <c r="I122" s="47"/>
      <c r="J122" s="47"/>
      <c r="K122" s="47"/>
      <c r="L122" s="32"/>
    </row>
    <row r="123" spans="2:12" s="1" customFormat="1" ht="24.95" customHeight="1">
      <c r="B123" s="32"/>
      <c r="C123" s="21" t="s">
        <v>156</v>
      </c>
      <c r="L123" s="32"/>
    </row>
    <row r="124" spans="2:12" s="1" customFormat="1" ht="6.95" customHeight="1">
      <c r="B124" s="32"/>
      <c r="L124" s="32"/>
    </row>
    <row r="125" spans="2:12" s="1" customFormat="1" ht="12" customHeight="1">
      <c r="B125" s="32"/>
      <c r="C125" s="27" t="s">
        <v>16</v>
      </c>
      <c r="L125" s="32"/>
    </row>
    <row r="126" spans="2:12" s="1" customFormat="1" ht="26.25" customHeight="1">
      <c r="B126" s="32"/>
      <c r="E126" s="248" t="str">
        <f>E7</f>
        <v>STAVEBNÍ ÚPRAVY SRC ČNB V ULICI SENOVÁŽNÁ 864-1 NA PRAZE 1</v>
      </c>
      <c r="F126" s="249"/>
      <c r="G126" s="249"/>
      <c r="H126" s="249"/>
      <c r="L126" s="32"/>
    </row>
    <row r="127" spans="2:12" s="1" customFormat="1" ht="12" customHeight="1">
      <c r="B127" s="32"/>
      <c r="C127" s="27" t="s">
        <v>137</v>
      </c>
      <c r="L127" s="32"/>
    </row>
    <row r="128" spans="2:12" s="1" customFormat="1" ht="16.5" customHeight="1">
      <c r="B128" s="32"/>
      <c r="E128" s="243" t="str">
        <f>E9</f>
        <v>02 - Stavební úpravy</v>
      </c>
      <c r="F128" s="247"/>
      <c r="G128" s="247"/>
      <c r="H128" s="247"/>
      <c r="L128" s="32"/>
    </row>
    <row r="129" spans="2:65" s="1" customFormat="1" ht="6.95" customHeight="1">
      <c r="B129" s="32"/>
      <c r="L129" s="32"/>
    </row>
    <row r="130" spans="2:65" s="1" customFormat="1" ht="12" customHeight="1">
      <c r="B130" s="32"/>
      <c r="C130" s="27" t="s">
        <v>20</v>
      </c>
      <c r="F130" s="25" t="str">
        <f>F12</f>
        <v>Senovážná 864/1, 110 00 Praha 1 - Nové Město</v>
      </c>
      <c r="I130" s="27" t="s">
        <v>22</v>
      </c>
      <c r="J130" s="52" t="str">
        <f>IF(J12="","",J12)</f>
        <v>5. 3. 2025</v>
      </c>
      <c r="L130" s="32"/>
    </row>
    <row r="131" spans="2:65" s="1" customFormat="1" ht="6.95" customHeight="1">
      <c r="B131" s="32"/>
      <c r="L131" s="32"/>
    </row>
    <row r="132" spans="2:65" s="1" customFormat="1" ht="15.2" customHeight="1">
      <c r="B132" s="32"/>
      <c r="C132" s="27" t="s">
        <v>24</v>
      </c>
      <c r="F132" s="25" t="str">
        <f>E15</f>
        <v>ČESKÁ NÁRODNÍ BANKA</v>
      </c>
      <c r="I132" s="27" t="s">
        <v>32</v>
      </c>
      <c r="J132" s="30" t="str">
        <f>E21</f>
        <v>bdXarchitekti s.r.o.</v>
      </c>
      <c r="L132" s="32"/>
    </row>
    <row r="133" spans="2:65" s="1" customFormat="1" ht="15.2" customHeight="1">
      <c r="B133" s="32"/>
      <c r="C133" s="27" t="s">
        <v>30</v>
      </c>
      <c r="F133" s="25" t="str">
        <f>IF(E18="","",E18)</f>
        <v>Vyplň údaj</v>
      </c>
      <c r="I133" s="27" t="s">
        <v>37</v>
      </c>
      <c r="J133" s="30" t="str">
        <f>E24</f>
        <v>Ing. Jaroslav Stolička</v>
      </c>
      <c r="L133" s="32"/>
    </row>
    <row r="134" spans="2:65" s="1" customFormat="1" ht="10.35" customHeight="1">
      <c r="B134" s="32"/>
      <c r="L134" s="32"/>
    </row>
    <row r="135" spans="2:65" s="10" customFormat="1" ht="29.25" customHeight="1">
      <c r="B135" s="116"/>
      <c r="C135" s="117" t="s">
        <v>157</v>
      </c>
      <c r="D135" s="118" t="s">
        <v>67</v>
      </c>
      <c r="E135" s="118" t="s">
        <v>63</v>
      </c>
      <c r="F135" s="118" t="s">
        <v>64</v>
      </c>
      <c r="G135" s="118" t="s">
        <v>158</v>
      </c>
      <c r="H135" s="118" t="s">
        <v>159</v>
      </c>
      <c r="I135" s="118" t="s">
        <v>160</v>
      </c>
      <c r="J135" s="119" t="s">
        <v>141</v>
      </c>
      <c r="K135" s="120" t="s">
        <v>161</v>
      </c>
      <c r="L135" s="116"/>
      <c r="M135" s="59" t="s">
        <v>1</v>
      </c>
      <c r="N135" s="60" t="s">
        <v>46</v>
      </c>
      <c r="O135" s="60" t="s">
        <v>162</v>
      </c>
      <c r="P135" s="60" t="s">
        <v>163</v>
      </c>
      <c r="Q135" s="60" t="s">
        <v>164</v>
      </c>
      <c r="R135" s="60" t="s">
        <v>165</v>
      </c>
      <c r="S135" s="60" t="s">
        <v>166</v>
      </c>
      <c r="T135" s="61" t="s">
        <v>167</v>
      </c>
    </row>
    <row r="136" spans="2:65" s="1" customFormat="1" ht="22.9" customHeight="1">
      <c r="B136" s="32"/>
      <c r="C136" s="64" t="s">
        <v>168</v>
      </c>
      <c r="J136" s="121">
        <f>BK136</f>
        <v>0</v>
      </c>
      <c r="L136" s="32"/>
      <c r="M136" s="62"/>
      <c r="N136" s="53"/>
      <c r="O136" s="53"/>
      <c r="P136" s="122">
        <f>P137+P339</f>
        <v>0</v>
      </c>
      <c r="Q136" s="53"/>
      <c r="R136" s="122">
        <f>R137+R339</f>
        <v>0</v>
      </c>
      <c r="S136" s="53"/>
      <c r="T136" s="123">
        <f>T137+T339</f>
        <v>0</v>
      </c>
      <c r="AT136" s="17" t="s">
        <v>81</v>
      </c>
      <c r="AU136" s="17" t="s">
        <v>143</v>
      </c>
      <c r="BK136" s="124">
        <f>BK137+BK339</f>
        <v>0</v>
      </c>
    </row>
    <row r="137" spans="2:65" s="11" customFormat="1" ht="25.9" customHeight="1">
      <c r="B137" s="125"/>
      <c r="D137" s="126" t="s">
        <v>81</v>
      </c>
      <c r="E137" s="127" t="s">
        <v>169</v>
      </c>
      <c r="F137" s="127" t="s">
        <v>170</v>
      </c>
      <c r="I137" s="128"/>
      <c r="J137" s="129">
        <f>BK137</f>
        <v>0</v>
      </c>
      <c r="L137" s="125"/>
      <c r="M137" s="130"/>
      <c r="P137" s="131">
        <f>P138+P158+P179+P180+P221+P273+P274+P298+P337</f>
        <v>0</v>
      </c>
      <c r="R137" s="131">
        <f>R138+R158+R179+R180+R221+R273+R274+R298+R337</f>
        <v>0</v>
      </c>
      <c r="T137" s="132">
        <f>T138+T158+T179+T180+T221+T273+T274+T298+T337</f>
        <v>0</v>
      </c>
      <c r="AR137" s="126" t="s">
        <v>90</v>
      </c>
      <c r="AT137" s="133" t="s">
        <v>81</v>
      </c>
      <c r="AU137" s="133" t="s">
        <v>82</v>
      </c>
      <c r="AY137" s="126" t="s">
        <v>171</v>
      </c>
      <c r="BK137" s="134">
        <f>BK138+BK158+BK179+BK180+BK221+BK273+BK274+BK298+BK337</f>
        <v>0</v>
      </c>
    </row>
    <row r="138" spans="2:65" s="11" customFormat="1" ht="22.9" customHeight="1">
      <c r="B138" s="125"/>
      <c r="D138" s="126" t="s">
        <v>81</v>
      </c>
      <c r="E138" s="135" t="s">
        <v>186</v>
      </c>
      <c r="F138" s="135" t="s">
        <v>434</v>
      </c>
      <c r="I138" s="128"/>
      <c r="J138" s="136">
        <f>BK138</f>
        <v>0</v>
      </c>
      <c r="L138" s="125"/>
      <c r="M138" s="130"/>
      <c r="P138" s="131">
        <f>SUM(P139:P157)</f>
        <v>0</v>
      </c>
      <c r="R138" s="131">
        <f>SUM(R139:R157)</f>
        <v>0</v>
      </c>
      <c r="T138" s="132">
        <f>SUM(T139:T157)</f>
        <v>0</v>
      </c>
      <c r="AR138" s="126" t="s">
        <v>90</v>
      </c>
      <c r="AT138" s="133" t="s">
        <v>81</v>
      </c>
      <c r="AU138" s="133" t="s">
        <v>90</v>
      </c>
      <c r="AY138" s="126" t="s">
        <v>171</v>
      </c>
      <c r="BK138" s="134">
        <f>SUM(BK139:BK157)</f>
        <v>0</v>
      </c>
    </row>
    <row r="139" spans="2:65" s="1" customFormat="1" ht="44.25" customHeight="1">
      <c r="B139" s="137"/>
      <c r="C139" s="138" t="s">
        <v>90</v>
      </c>
      <c r="D139" s="138" t="s">
        <v>176</v>
      </c>
      <c r="E139" s="139" t="s">
        <v>435</v>
      </c>
      <c r="F139" s="140" t="s">
        <v>436</v>
      </c>
      <c r="G139" s="141" t="s">
        <v>179</v>
      </c>
      <c r="H139" s="142">
        <v>21.651</v>
      </c>
      <c r="I139" s="143"/>
      <c r="J139" s="144">
        <f>ROUND(I139*H139,2)</f>
        <v>0</v>
      </c>
      <c r="K139" s="145"/>
      <c r="L139" s="32"/>
      <c r="M139" s="146" t="s">
        <v>1</v>
      </c>
      <c r="N139" s="147" t="s">
        <v>47</v>
      </c>
      <c r="P139" s="148">
        <f>O139*H139</f>
        <v>0</v>
      </c>
      <c r="Q139" s="148">
        <v>0</v>
      </c>
      <c r="R139" s="148">
        <f>Q139*H139</f>
        <v>0</v>
      </c>
      <c r="S139" s="148">
        <v>0</v>
      </c>
      <c r="T139" s="149">
        <f>S139*H139</f>
        <v>0</v>
      </c>
      <c r="AR139" s="150" t="s">
        <v>180</v>
      </c>
      <c r="AT139" s="150" t="s">
        <v>176</v>
      </c>
      <c r="AU139" s="150" t="s">
        <v>92</v>
      </c>
      <c r="AY139" s="17" t="s">
        <v>171</v>
      </c>
      <c r="BE139" s="151">
        <f>IF(N139="základní",J139,0)</f>
        <v>0</v>
      </c>
      <c r="BF139" s="151">
        <f>IF(N139="snížená",J139,0)</f>
        <v>0</v>
      </c>
      <c r="BG139" s="151">
        <f>IF(N139="zákl. přenesená",J139,0)</f>
        <v>0</v>
      </c>
      <c r="BH139" s="151">
        <f>IF(N139="sníž. přenesená",J139,0)</f>
        <v>0</v>
      </c>
      <c r="BI139" s="151">
        <f>IF(N139="nulová",J139,0)</f>
        <v>0</v>
      </c>
      <c r="BJ139" s="17" t="s">
        <v>90</v>
      </c>
      <c r="BK139" s="151">
        <f>ROUND(I139*H139,2)</f>
        <v>0</v>
      </c>
      <c r="BL139" s="17" t="s">
        <v>180</v>
      </c>
      <c r="BM139" s="150" t="s">
        <v>92</v>
      </c>
    </row>
    <row r="140" spans="2:65" s="12" customFormat="1">
      <c r="B140" s="152"/>
      <c r="D140" s="153" t="s">
        <v>181</v>
      </c>
      <c r="E140" s="154" t="s">
        <v>1</v>
      </c>
      <c r="F140" s="155" t="s">
        <v>437</v>
      </c>
      <c r="H140" s="154" t="s">
        <v>1</v>
      </c>
      <c r="I140" s="156"/>
      <c r="L140" s="152"/>
      <c r="M140" s="157"/>
      <c r="T140" s="158"/>
      <c r="AT140" s="154" t="s">
        <v>181</v>
      </c>
      <c r="AU140" s="154" t="s">
        <v>92</v>
      </c>
      <c r="AV140" s="12" t="s">
        <v>90</v>
      </c>
      <c r="AW140" s="12" t="s">
        <v>36</v>
      </c>
      <c r="AX140" s="12" t="s">
        <v>82</v>
      </c>
      <c r="AY140" s="154" t="s">
        <v>171</v>
      </c>
    </row>
    <row r="141" spans="2:65" s="13" customFormat="1">
      <c r="B141" s="159"/>
      <c r="D141" s="153" t="s">
        <v>181</v>
      </c>
      <c r="E141" s="160" t="s">
        <v>1</v>
      </c>
      <c r="F141" s="161" t="s">
        <v>438</v>
      </c>
      <c r="H141" s="162">
        <v>8.6110000000000007</v>
      </c>
      <c r="I141" s="163"/>
      <c r="L141" s="159"/>
      <c r="M141" s="164"/>
      <c r="T141" s="165"/>
      <c r="AT141" s="160" t="s">
        <v>181</v>
      </c>
      <c r="AU141" s="160" t="s">
        <v>92</v>
      </c>
      <c r="AV141" s="13" t="s">
        <v>92</v>
      </c>
      <c r="AW141" s="13" t="s">
        <v>36</v>
      </c>
      <c r="AX141" s="13" t="s">
        <v>82</v>
      </c>
      <c r="AY141" s="160" t="s">
        <v>171</v>
      </c>
    </row>
    <row r="142" spans="2:65" s="13" customFormat="1">
      <c r="B142" s="159"/>
      <c r="D142" s="153" t="s">
        <v>181</v>
      </c>
      <c r="E142" s="160" t="s">
        <v>1</v>
      </c>
      <c r="F142" s="161" t="s">
        <v>439</v>
      </c>
      <c r="H142" s="162">
        <v>13.04</v>
      </c>
      <c r="I142" s="163"/>
      <c r="L142" s="159"/>
      <c r="M142" s="164"/>
      <c r="T142" s="165"/>
      <c r="AT142" s="160" t="s">
        <v>181</v>
      </c>
      <c r="AU142" s="160" t="s">
        <v>92</v>
      </c>
      <c r="AV142" s="13" t="s">
        <v>92</v>
      </c>
      <c r="AW142" s="13" t="s">
        <v>36</v>
      </c>
      <c r="AX142" s="13" t="s">
        <v>82</v>
      </c>
      <c r="AY142" s="160" t="s">
        <v>171</v>
      </c>
    </row>
    <row r="143" spans="2:65" s="15" customFormat="1">
      <c r="B143" s="173"/>
      <c r="D143" s="153" t="s">
        <v>181</v>
      </c>
      <c r="E143" s="174" t="s">
        <v>1</v>
      </c>
      <c r="F143" s="175" t="s">
        <v>190</v>
      </c>
      <c r="H143" s="176">
        <v>21.651</v>
      </c>
      <c r="I143" s="177"/>
      <c r="L143" s="173"/>
      <c r="M143" s="178"/>
      <c r="T143" s="179"/>
      <c r="AT143" s="174" t="s">
        <v>181</v>
      </c>
      <c r="AU143" s="174" t="s">
        <v>92</v>
      </c>
      <c r="AV143" s="15" t="s">
        <v>180</v>
      </c>
      <c r="AW143" s="15" t="s">
        <v>36</v>
      </c>
      <c r="AX143" s="15" t="s">
        <v>90</v>
      </c>
      <c r="AY143" s="174" t="s">
        <v>171</v>
      </c>
    </row>
    <row r="144" spans="2:65" s="1" customFormat="1" ht="37.9" customHeight="1">
      <c r="B144" s="137"/>
      <c r="C144" s="138" t="s">
        <v>92</v>
      </c>
      <c r="D144" s="138" t="s">
        <v>176</v>
      </c>
      <c r="E144" s="139" t="s">
        <v>440</v>
      </c>
      <c r="F144" s="140" t="s">
        <v>441</v>
      </c>
      <c r="G144" s="141" t="s">
        <v>179</v>
      </c>
      <c r="H144" s="142">
        <v>1.268</v>
      </c>
      <c r="I144" s="143"/>
      <c r="J144" s="144">
        <f>ROUND(I144*H144,2)</f>
        <v>0</v>
      </c>
      <c r="K144" s="145"/>
      <c r="L144" s="32"/>
      <c r="M144" s="146" t="s">
        <v>1</v>
      </c>
      <c r="N144" s="147" t="s">
        <v>47</v>
      </c>
      <c r="P144" s="148">
        <f>O144*H144</f>
        <v>0</v>
      </c>
      <c r="Q144" s="148">
        <v>0</v>
      </c>
      <c r="R144" s="148">
        <f>Q144*H144</f>
        <v>0</v>
      </c>
      <c r="S144" s="148">
        <v>0</v>
      </c>
      <c r="T144" s="149">
        <f>S144*H144</f>
        <v>0</v>
      </c>
      <c r="AR144" s="150" t="s">
        <v>180</v>
      </c>
      <c r="AT144" s="150" t="s">
        <v>176</v>
      </c>
      <c r="AU144" s="150" t="s">
        <v>92</v>
      </c>
      <c r="AY144" s="17" t="s">
        <v>171</v>
      </c>
      <c r="BE144" s="151">
        <f>IF(N144="základní",J144,0)</f>
        <v>0</v>
      </c>
      <c r="BF144" s="151">
        <f>IF(N144="snížená",J144,0)</f>
        <v>0</v>
      </c>
      <c r="BG144" s="151">
        <f>IF(N144="zákl. přenesená",J144,0)</f>
        <v>0</v>
      </c>
      <c r="BH144" s="151">
        <f>IF(N144="sníž. přenesená",J144,0)</f>
        <v>0</v>
      </c>
      <c r="BI144" s="151">
        <f>IF(N144="nulová",J144,0)</f>
        <v>0</v>
      </c>
      <c r="BJ144" s="17" t="s">
        <v>90</v>
      </c>
      <c r="BK144" s="151">
        <f>ROUND(I144*H144,2)</f>
        <v>0</v>
      </c>
      <c r="BL144" s="17" t="s">
        <v>180</v>
      </c>
      <c r="BM144" s="150" t="s">
        <v>180</v>
      </c>
    </row>
    <row r="145" spans="2:65" s="12" customFormat="1">
      <c r="B145" s="152"/>
      <c r="D145" s="153" t="s">
        <v>181</v>
      </c>
      <c r="E145" s="154" t="s">
        <v>1</v>
      </c>
      <c r="F145" s="155" t="s">
        <v>442</v>
      </c>
      <c r="H145" s="154" t="s">
        <v>1</v>
      </c>
      <c r="I145" s="156"/>
      <c r="L145" s="152"/>
      <c r="M145" s="157"/>
      <c r="T145" s="158"/>
      <c r="AT145" s="154" t="s">
        <v>181</v>
      </c>
      <c r="AU145" s="154" t="s">
        <v>92</v>
      </c>
      <c r="AV145" s="12" t="s">
        <v>90</v>
      </c>
      <c r="AW145" s="12" t="s">
        <v>36</v>
      </c>
      <c r="AX145" s="12" t="s">
        <v>82</v>
      </c>
      <c r="AY145" s="154" t="s">
        <v>171</v>
      </c>
    </row>
    <row r="146" spans="2:65" s="13" customFormat="1">
      <c r="B146" s="159"/>
      <c r="D146" s="153" t="s">
        <v>181</v>
      </c>
      <c r="E146" s="160" t="s">
        <v>1</v>
      </c>
      <c r="F146" s="161" t="s">
        <v>443</v>
      </c>
      <c r="H146" s="162">
        <v>1.268</v>
      </c>
      <c r="I146" s="163"/>
      <c r="L146" s="159"/>
      <c r="M146" s="164"/>
      <c r="T146" s="165"/>
      <c r="AT146" s="160" t="s">
        <v>181</v>
      </c>
      <c r="AU146" s="160" t="s">
        <v>92</v>
      </c>
      <c r="AV146" s="13" t="s">
        <v>92</v>
      </c>
      <c r="AW146" s="13" t="s">
        <v>36</v>
      </c>
      <c r="AX146" s="13" t="s">
        <v>82</v>
      </c>
      <c r="AY146" s="160" t="s">
        <v>171</v>
      </c>
    </row>
    <row r="147" spans="2:65" s="15" customFormat="1">
      <c r="B147" s="173"/>
      <c r="D147" s="153" t="s">
        <v>181</v>
      </c>
      <c r="E147" s="174" t="s">
        <v>1</v>
      </c>
      <c r="F147" s="175" t="s">
        <v>190</v>
      </c>
      <c r="H147" s="176">
        <v>1.268</v>
      </c>
      <c r="I147" s="177"/>
      <c r="L147" s="173"/>
      <c r="M147" s="178"/>
      <c r="T147" s="179"/>
      <c r="AT147" s="174" t="s">
        <v>181</v>
      </c>
      <c r="AU147" s="174" t="s">
        <v>92</v>
      </c>
      <c r="AV147" s="15" t="s">
        <v>180</v>
      </c>
      <c r="AW147" s="15" t="s">
        <v>36</v>
      </c>
      <c r="AX147" s="15" t="s">
        <v>90</v>
      </c>
      <c r="AY147" s="174" t="s">
        <v>171</v>
      </c>
    </row>
    <row r="148" spans="2:65" s="1" customFormat="1" ht="44.25" customHeight="1">
      <c r="B148" s="137"/>
      <c r="C148" s="138" t="s">
        <v>186</v>
      </c>
      <c r="D148" s="138" t="s">
        <v>176</v>
      </c>
      <c r="E148" s="139" t="s">
        <v>444</v>
      </c>
      <c r="F148" s="140" t="s">
        <v>445</v>
      </c>
      <c r="G148" s="141" t="s">
        <v>302</v>
      </c>
      <c r="H148" s="142">
        <v>1</v>
      </c>
      <c r="I148" s="143"/>
      <c r="J148" s="144">
        <f>ROUND(I148*H148,2)</f>
        <v>0</v>
      </c>
      <c r="K148" s="145"/>
      <c r="L148" s="32"/>
      <c r="M148" s="146" t="s">
        <v>1</v>
      </c>
      <c r="N148" s="147" t="s">
        <v>47</v>
      </c>
      <c r="P148" s="148">
        <f>O148*H148</f>
        <v>0</v>
      </c>
      <c r="Q148" s="148">
        <v>0</v>
      </c>
      <c r="R148" s="148">
        <f>Q148*H148</f>
        <v>0</v>
      </c>
      <c r="S148" s="148">
        <v>0</v>
      </c>
      <c r="T148" s="149">
        <f>S148*H148</f>
        <v>0</v>
      </c>
      <c r="AR148" s="150" t="s">
        <v>180</v>
      </c>
      <c r="AT148" s="150" t="s">
        <v>176</v>
      </c>
      <c r="AU148" s="150" t="s">
        <v>92</v>
      </c>
      <c r="AY148" s="17" t="s">
        <v>171</v>
      </c>
      <c r="BE148" s="151">
        <f>IF(N148="základní",J148,0)</f>
        <v>0</v>
      </c>
      <c r="BF148" s="151">
        <f>IF(N148="snížená",J148,0)</f>
        <v>0</v>
      </c>
      <c r="BG148" s="151">
        <f>IF(N148="zákl. přenesená",J148,0)</f>
        <v>0</v>
      </c>
      <c r="BH148" s="151">
        <f>IF(N148="sníž. přenesená",J148,0)</f>
        <v>0</v>
      </c>
      <c r="BI148" s="151">
        <f>IF(N148="nulová",J148,0)</f>
        <v>0</v>
      </c>
      <c r="BJ148" s="17" t="s">
        <v>90</v>
      </c>
      <c r="BK148" s="151">
        <f>ROUND(I148*H148,2)</f>
        <v>0</v>
      </c>
      <c r="BL148" s="17" t="s">
        <v>180</v>
      </c>
      <c r="BM148" s="150" t="s">
        <v>198</v>
      </c>
    </row>
    <row r="149" spans="2:65" s="12" customFormat="1">
      <c r="B149" s="152"/>
      <c r="D149" s="153" t="s">
        <v>181</v>
      </c>
      <c r="E149" s="154" t="s">
        <v>1</v>
      </c>
      <c r="F149" s="155" t="s">
        <v>442</v>
      </c>
      <c r="H149" s="154" t="s">
        <v>1</v>
      </c>
      <c r="I149" s="156"/>
      <c r="L149" s="152"/>
      <c r="M149" s="157"/>
      <c r="T149" s="158"/>
      <c r="AT149" s="154" t="s">
        <v>181</v>
      </c>
      <c r="AU149" s="154" t="s">
        <v>92</v>
      </c>
      <c r="AV149" s="12" t="s">
        <v>90</v>
      </c>
      <c r="AW149" s="12" t="s">
        <v>36</v>
      </c>
      <c r="AX149" s="12" t="s">
        <v>82</v>
      </c>
      <c r="AY149" s="154" t="s">
        <v>171</v>
      </c>
    </row>
    <row r="150" spans="2:65" s="13" customFormat="1">
      <c r="B150" s="159"/>
      <c r="D150" s="153" t="s">
        <v>181</v>
      </c>
      <c r="E150" s="160" t="s">
        <v>1</v>
      </c>
      <c r="F150" s="161" t="s">
        <v>446</v>
      </c>
      <c r="H150" s="162">
        <v>1</v>
      </c>
      <c r="I150" s="163"/>
      <c r="L150" s="159"/>
      <c r="M150" s="164"/>
      <c r="T150" s="165"/>
      <c r="AT150" s="160" t="s">
        <v>181</v>
      </c>
      <c r="AU150" s="160" t="s">
        <v>92</v>
      </c>
      <c r="AV150" s="13" t="s">
        <v>92</v>
      </c>
      <c r="AW150" s="13" t="s">
        <v>36</v>
      </c>
      <c r="AX150" s="13" t="s">
        <v>82</v>
      </c>
      <c r="AY150" s="160" t="s">
        <v>171</v>
      </c>
    </row>
    <row r="151" spans="2:65" s="15" customFormat="1">
      <c r="B151" s="173"/>
      <c r="D151" s="153" t="s">
        <v>181</v>
      </c>
      <c r="E151" s="174" t="s">
        <v>1</v>
      </c>
      <c r="F151" s="175" t="s">
        <v>190</v>
      </c>
      <c r="H151" s="176">
        <v>1</v>
      </c>
      <c r="I151" s="177"/>
      <c r="L151" s="173"/>
      <c r="M151" s="178"/>
      <c r="T151" s="179"/>
      <c r="AT151" s="174" t="s">
        <v>181</v>
      </c>
      <c r="AU151" s="174" t="s">
        <v>92</v>
      </c>
      <c r="AV151" s="15" t="s">
        <v>180</v>
      </c>
      <c r="AW151" s="15" t="s">
        <v>36</v>
      </c>
      <c r="AX151" s="15" t="s">
        <v>90</v>
      </c>
      <c r="AY151" s="174" t="s">
        <v>171</v>
      </c>
    </row>
    <row r="152" spans="2:65" s="1" customFormat="1" ht="37.9" customHeight="1">
      <c r="B152" s="137"/>
      <c r="C152" s="138" t="s">
        <v>180</v>
      </c>
      <c r="D152" s="138" t="s">
        <v>176</v>
      </c>
      <c r="E152" s="139" t="s">
        <v>447</v>
      </c>
      <c r="F152" s="140" t="s">
        <v>448</v>
      </c>
      <c r="G152" s="141" t="s">
        <v>179</v>
      </c>
      <c r="H152" s="142">
        <v>37.229999999999997</v>
      </c>
      <c r="I152" s="143"/>
      <c r="J152" s="144">
        <f>ROUND(I152*H152,2)</f>
        <v>0</v>
      </c>
      <c r="K152" s="145"/>
      <c r="L152" s="32"/>
      <c r="M152" s="146" t="s">
        <v>1</v>
      </c>
      <c r="N152" s="147" t="s">
        <v>47</v>
      </c>
      <c r="P152" s="148">
        <f>O152*H152</f>
        <v>0</v>
      </c>
      <c r="Q152" s="148">
        <v>0</v>
      </c>
      <c r="R152" s="148">
        <f>Q152*H152</f>
        <v>0</v>
      </c>
      <c r="S152" s="148">
        <v>0</v>
      </c>
      <c r="T152" s="149">
        <f>S152*H152</f>
        <v>0</v>
      </c>
      <c r="AR152" s="150" t="s">
        <v>180</v>
      </c>
      <c r="AT152" s="150" t="s">
        <v>176</v>
      </c>
      <c r="AU152" s="150" t="s">
        <v>92</v>
      </c>
      <c r="AY152" s="17" t="s">
        <v>171</v>
      </c>
      <c r="BE152" s="151">
        <f>IF(N152="základní",J152,0)</f>
        <v>0</v>
      </c>
      <c r="BF152" s="151">
        <f>IF(N152="snížená",J152,0)</f>
        <v>0</v>
      </c>
      <c r="BG152" s="151">
        <f>IF(N152="zákl. přenesená",J152,0)</f>
        <v>0</v>
      </c>
      <c r="BH152" s="151">
        <f>IF(N152="sníž. přenesená",J152,0)</f>
        <v>0</v>
      </c>
      <c r="BI152" s="151">
        <f>IF(N152="nulová",J152,0)</f>
        <v>0</v>
      </c>
      <c r="BJ152" s="17" t="s">
        <v>90</v>
      </c>
      <c r="BK152" s="151">
        <f>ROUND(I152*H152,2)</f>
        <v>0</v>
      </c>
      <c r="BL152" s="17" t="s">
        <v>180</v>
      </c>
      <c r="BM152" s="150" t="s">
        <v>206</v>
      </c>
    </row>
    <row r="153" spans="2:65" s="12" customFormat="1">
      <c r="B153" s="152"/>
      <c r="D153" s="153" t="s">
        <v>181</v>
      </c>
      <c r="E153" s="154" t="s">
        <v>1</v>
      </c>
      <c r="F153" s="155" t="s">
        <v>442</v>
      </c>
      <c r="H153" s="154" t="s">
        <v>1</v>
      </c>
      <c r="I153" s="156"/>
      <c r="L153" s="152"/>
      <c r="M153" s="157"/>
      <c r="T153" s="158"/>
      <c r="AT153" s="154" t="s">
        <v>181</v>
      </c>
      <c r="AU153" s="154" t="s">
        <v>92</v>
      </c>
      <c r="AV153" s="12" t="s">
        <v>90</v>
      </c>
      <c r="AW153" s="12" t="s">
        <v>36</v>
      </c>
      <c r="AX153" s="12" t="s">
        <v>82</v>
      </c>
      <c r="AY153" s="154" t="s">
        <v>171</v>
      </c>
    </row>
    <row r="154" spans="2:65" s="13" customFormat="1">
      <c r="B154" s="159"/>
      <c r="D154" s="153" t="s">
        <v>181</v>
      </c>
      <c r="E154" s="160" t="s">
        <v>1</v>
      </c>
      <c r="F154" s="161" t="s">
        <v>449</v>
      </c>
      <c r="H154" s="162">
        <v>10.355</v>
      </c>
      <c r="I154" s="163"/>
      <c r="L154" s="159"/>
      <c r="M154" s="164"/>
      <c r="T154" s="165"/>
      <c r="AT154" s="160" t="s">
        <v>181</v>
      </c>
      <c r="AU154" s="160" t="s">
        <v>92</v>
      </c>
      <c r="AV154" s="13" t="s">
        <v>92</v>
      </c>
      <c r="AW154" s="13" t="s">
        <v>36</v>
      </c>
      <c r="AX154" s="13" t="s">
        <v>82</v>
      </c>
      <c r="AY154" s="160" t="s">
        <v>171</v>
      </c>
    </row>
    <row r="155" spans="2:65" s="13" customFormat="1">
      <c r="B155" s="159"/>
      <c r="D155" s="153" t="s">
        <v>181</v>
      </c>
      <c r="E155" s="160" t="s">
        <v>1</v>
      </c>
      <c r="F155" s="161" t="s">
        <v>450</v>
      </c>
      <c r="H155" s="162">
        <v>19.198</v>
      </c>
      <c r="I155" s="163"/>
      <c r="L155" s="159"/>
      <c r="M155" s="164"/>
      <c r="T155" s="165"/>
      <c r="AT155" s="160" t="s">
        <v>181</v>
      </c>
      <c r="AU155" s="160" t="s">
        <v>92</v>
      </c>
      <c r="AV155" s="13" t="s">
        <v>92</v>
      </c>
      <c r="AW155" s="13" t="s">
        <v>36</v>
      </c>
      <c r="AX155" s="13" t="s">
        <v>82</v>
      </c>
      <c r="AY155" s="160" t="s">
        <v>171</v>
      </c>
    </row>
    <row r="156" spans="2:65" s="13" customFormat="1">
      <c r="B156" s="159"/>
      <c r="D156" s="153" t="s">
        <v>181</v>
      </c>
      <c r="E156" s="160" t="s">
        <v>1</v>
      </c>
      <c r="F156" s="161" t="s">
        <v>451</v>
      </c>
      <c r="H156" s="162">
        <v>7.6769999999999996</v>
      </c>
      <c r="I156" s="163"/>
      <c r="L156" s="159"/>
      <c r="M156" s="164"/>
      <c r="T156" s="165"/>
      <c r="AT156" s="160" t="s">
        <v>181</v>
      </c>
      <c r="AU156" s="160" t="s">
        <v>92</v>
      </c>
      <c r="AV156" s="13" t="s">
        <v>92</v>
      </c>
      <c r="AW156" s="13" t="s">
        <v>36</v>
      </c>
      <c r="AX156" s="13" t="s">
        <v>82</v>
      </c>
      <c r="AY156" s="160" t="s">
        <v>171</v>
      </c>
    </row>
    <row r="157" spans="2:65" s="15" customFormat="1">
      <c r="B157" s="173"/>
      <c r="D157" s="153" t="s">
        <v>181</v>
      </c>
      <c r="E157" s="174" t="s">
        <v>1</v>
      </c>
      <c r="F157" s="175" t="s">
        <v>190</v>
      </c>
      <c r="H157" s="176">
        <v>37.230000000000004</v>
      </c>
      <c r="I157" s="177"/>
      <c r="L157" s="173"/>
      <c r="M157" s="178"/>
      <c r="T157" s="179"/>
      <c r="AT157" s="174" t="s">
        <v>181</v>
      </c>
      <c r="AU157" s="174" t="s">
        <v>92</v>
      </c>
      <c r="AV157" s="15" t="s">
        <v>180</v>
      </c>
      <c r="AW157" s="15" t="s">
        <v>36</v>
      </c>
      <c r="AX157" s="15" t="s">
        <v>90</v>
      </c>
      <c r="AY157" s="174" t="s">
        <v>171</v>
      </c>
    </row>
    <row r="158" spans="2:65" s="11" customFormat="1" ht="22.9" customHeight="1">
      <c r="B158" s="125"/>
      <c r="D158" s="126" t="s">
        <v>81</v>
      </c>
      <c r="E158" s="135" t="s">
        <v>180</v>
      </c>
      <c r="F158" s="135" t="s">
        <v>452</v>
      </c>
      <c r="I158" s="128"/>
      <c r="J158" s="136">
        <f>BK158</f>
        <v>0</v>
      </c>
      <c r="L158" s="125"/>
      <c r="M158" s="130"/>
      <c r="P158" s="131">
        <f>SUM(P159:P178)</f>
        <v>0</v>
      </c>
      <c r="R158" s="131">
        <f>SUM(R159:R178)</f>
        <v>0</v>
      </c>
      <c r="T158" s="132">
        <f>SUM(T159:T178)</f>
        <v>0</v>
      </c>
      <c r="AR158" s="126" t="s">
        <v>90</v>
      </c>
      <c r="AT158" s="133" t="s">
        <v>81</v>
      </c>
      <c r="AU158" s="133" t="s">
        <v>90</v>
      </c>
      <c r="AY158" s="126" t="s">
        <v>171</v>
      </c>
      <c r="BK158" s="134">
        <f>SUM(BK159:BK178)</f>
        <v>0</v>
      </c>
    </row>
    <row r="159" spans="2:65" s="1" customFormat="1" ht="49.15" customHeight="1">
      <c r="B159" s="137"/>
      <c r="C159" s="138" t="s">
        <v>209</v>
      </c>
      <c r="D159" s="138" t="s">
        <v>176</v>
      </c>
      <c r="E159" s="139" t="s">
        <v>453</v>
      </c>
      <c r="F159" s="140" t="s">
        <v>454</v>
      </c>
      <c r="G159" s="141" t="s">
        <v>455</v>
      </c>
      <c r="H159" s="142">
        <v>1.6719999999999999</v>
      </c>
      <c r="I159" s="143"/>
      <c r="J159" s="144">
        <f>ROUND(I159*H159,2)</f>
        <v>0</v>
      </c>
      <c r="K159" s="145"/>
      <c r="L159" s="32"/>
      <c r="M159" s="146" t="s">
        <v>1</v>
      </c>
      <c r="N159" s="147" t="s">
        <v>47</v>
      </c>
      <c r="P159" s="148">
        <f>O159*H159</f>
        <v>0</v>
      </c>
      <c r="Q159" s="148">
        <v>0</v>
      </c>
      <c r="R159" s="148">
        <f>Q159*H159</f>
        <v>0</v>
      </c>
      <c r="S159" s="148">
        <v>0</v>
      </c>
      <c r="T159" s="149">
        <f>S159*H159</f>
        <v>0</v>
      </c>
      <c r="AR159" s="150" t="s">
        <v>180</v>
      </c>
      <c r="AT159" s="150" t="s">
        <v>176</v>
      </c>
      <c r="AU159" s="150" t="s">
        <v>92</v>
      </c>
      <c r="AY159" s="17" t="s">
        <v>171</v>
      </c>
      <c r="BE159" s="151">
        <f>IF(N159="základní",J159,0)</f>
        <v>0</v>
      </c>
      <c r="BF159" s="151">
        <f>IF(N159="snížená",J159,0)</f>
        <v>0</v>
      </c>
      <c r="BG159" s="151">
        <f>IF(N159="zákl. přenesená",J159,0)</f>
        <v>0</v>
      </c>
      <c r="BH159" s="151">
        <f>IF(N159="sníž. přenesená",J159,0)</f>
        <v>0</v>
      </c>
      <c r="BI159" s="151">
        <f>IF(N159="nulová",J159,0)</f>
        <v>0</v>
      </c>
      <c r="BJ159" s="17" t="s">
        <v>90</v>
      </c>
      <c r="BK159" s="151">
        <f>ROUND(I159*H159,2)</f>
        <v>0</v>
      </c>
      <c r="BL159" s="17" t="s">
        <v>180</v>
      </c>
      <c r="BM159" s="150" t="s">
        <v>130</v>
      </c>
    </row>
    <row r="160" spans="2:65" s="12" customFormat="1">
      <c r="B160" s="152"/>
      <c r="D160" s="153" t="s">
        <v>181</v>
      </c>
      <c r="E160" s="154" t="s">
        <v>1</v>
      </c>
      <c r="F160" s="155" t="s">
        <v>456</v>
      </c>
      <c r="H160" s="154" t="s">
        <v>1</v>
      </c>
      <c r="I160" s="156"/>
      <c r="L160" s="152"/>
      <c r="M160" s="157"/>
      <c r="T160" s="158"/>
      <c r="AT160" s="154" t="s">
        <v>181</v>
      </c>
      <c r="AU160" s="154" t="s">
        <v>92</v>
      </c>
      <c r="AV160" s="12" t="s">
        <v>90</v>
      </c>
      <c r="AW160" s="12" t="s">
        <v>36</v>
      </c>
      <c r="AX160" s="12" t="s">
        <v>82</v>
      </c>
      <c r="AY160" s="154" t="s">
        <v>171</v>
      </c>
    </row>
    <row r="161" spans="2:65" s="13" customFormat="1">
      <c r="B161" s="159"/>
      <c r="D161" s="153" t="s">
        <v>181</v>
      </c>
      <c r="E161" s="160" t="s">
        <v>1</v>
      </c>
      <c r="F161" s="161" t="s">
        <v>457</v>
      </c>
      <c r="H161" s="162">
        <v>0.69399999999999995</v>
      </c>
      <c r="I161" s="163"/>
      <c r="L161" s="159"/>
      <c r="M161" s="164"/>
      <c r="T161" s="165"/>
      <c r="AT161" s="160" t="s">
        <v>181</v>
      </c>
      <c r="AU161" s="160" t="s">
        <v>92</v>
      </c>
      <c r="AV161" s="13" t="s">
        <v>92</v>
      </c>
      <c r="AW161" s="13" t="s">
        <v>36</v>
      </c>
      <c r="AX161" s="13" t="s">
        <v>82</v>
      </c>
      <c r="AY161" s="160" t="s">
        <v>171</v>
      </c>
    </row>
    <row r="162" spans="2:65" s="13" customFormat="1">
      <c r="B162" s="159"/>
      <c r="D162" s="153" t="s">
        <v>181</v>
      </c>
      <c r="E162" s="160" t="s">
        <v>1</v>
      </c>
      <c r="F162" s="161" t="s">
        <v>458</v>
      </c>
      <c r="H162" s="162">
        <v>0.97799999999999998</v>
      </c>
      <c r="I162" s="163"/>
      <c r="L162" s="159"/>
      <c r="M162" s="164"/>
      <c r="T162" s="165"/>
      <c r="AT162" s="160" t="s">
        <v>181</v>
      </c>
      <c r="AU162" s="160" t="s">
        <v>92</v>
      </c>
      <c r="AV162" s="13" t="s">
        <v>92</v>
      </c>
      <c r="AW162" s="13" t="s">
        <v>36</v>
      </c>
      <c r="AX162" s="13" t="s">
        <v>82</v>
      </c>
      <c r="AY162" s="160" t="s">
        <v>171</v>
      </c>
    </row>
    <row r="163" spans="2:65" s="15" customFormat="1">
      <c r="B163" s="173"/>
      <c r="D163" s="153" t="s">
        <v>181</v>
      </c>
      <c r="E163" s="174" t="s">
        <v>1</v>
      </c>
      <c r="F163" s="175" t="s">
        <v>190</v>
      </c>
      <c r="H163" s="176">
        <v>1.6719999999999999</v>
      </c>
      <c r="I163" s="177"/>
      <c r="L163" s="173"/>
      <c r="M163" s="178"/>
      <c r="T163" s="179"/>
      <c r="AT163" s="174" t="s">
        <v>181</v>
      </c>
      <c r="AU163" s="174" t="s">
        <v>92</v>
      </c>
      <c r="AV163" s="15" t="s">
        <v>180</v>
      </c>
      <c r="AW163" s="15" t="s">
        <v>36</v>
      </c>
      <c r="AX163" s="15" t="s">
        <v>90</v>
      </c>
      <c r="AY163" s="174" t="s">
        <v>171</v>
      </c>
    </row>
    <row r="164" spans="2:65" s="1" customFormat="1" ht="66.75" customHeight="1">
      <c r="B164" s="137"/>
      <c r="C164" s="138" t="s">
        <v>198</v>
      </c>
      <c r="D164" s="138" t="s">
        <v>176</v>
      </c>
      <c r="E164" s="139" t="s">
        <v>459</v>
      </c>
      <c r="F164" s="140" t="s">
        <v>460</v>
      </c>
      <c r="G164" s="141" t="s">
        <v>239</v>
      </c>
      <c r="H164" s="142">
        <v>8.4000000000000005E-2</v>
      </c>
      <c r="I164" s="143"/>
      <c r="J164" s="144">
        <f>ROUND(I164*H164,2)</f>
        <v>0</v>
      </c>
      <c r="K164" s="145"/>
      <c r="L164" s="32"/>
      <c r="M164" s="146" t="s">
        <v>1</v>
      </c>
      <c r="N164" s="147" t="s">
        <v>47</v>
      </c>
      <c r="P164" s="148">
        <f>O164*H164</f>
        <v>0</v>
      </c>
      <c r="Q164" s="148">
        <v>0</v>
      </c>
      <c r="R164" s="148">
        <f>Q164*H164</f>
        <v>0</v>
      </c>
      <c r="S164" s="148">
        <v>0</v>
      </c>
      <c r="T164" s="149">
        <f>S164*H164</f>
        <v>0</v>
      </c>
      <c r="AR164" s="150" t="s">
        <v>180</v>
      </c>
      <c r="AT164" s="150" t="s">
        <v>176</v>
      </c>
      <c r="AU164" s="150" t="s">
        <v>92</v>
      </c>
      <c r="AY164" s="17" t="s">
        <v>171</v>
      </c>
      <c r="BE164" s="151">
        <f>IF(N164="základní",J164,0)</f>
        <v>0</v>
      </c>
      <c r="BF164" s="151">
        <f>IF(N164="snížená",J164,0)</f>
        <v>0</v>
      </c>
      <c r="BG164" s="151">
        <f>IF(N164="zákl. přenesená",J164,0)</f>
        <v>0</v>
      </c>
      <c r="BH164" s="151">
        <f>IF(N164="sníž. přenesená",J164,0)</f>
        <v>0</v>
      </c>
      <c r="BI164" s="151">
        <f>IF(N164="nulová",J164,0)</f>
        <v>0</v>
      </c>
      <c r="BJ164" s="17" t="s">
        <v>90</v>
      </c>
      <c r="BK164" s="151">
        <f>ROUND(I164*H164,2)</f>
        <v>0</v>
      </c>
      <c r="BL164" s="17" t="s">
        <v>180</v>
      </c>
      <c r="BM164" s="150" t="s">
        <v>8</v>
      </c>
    </row>
    <row r="165" spans="2:65" s="12" customFormat="1">
      <c r="B165" s="152"/>
      <c r="D165" s="153" t="s">
        <v>181</v>
      </c>
      <c r="E165" s="154" t="s">
        <v>1</v>
      </c>
      <c r="F165" s="155" t="s">
        <v>456</v>
      </c>
      <c r="H165" s="154" t="s">
        <v>1</v>
      </c>
      <c r="I165" s="156"/>
      <c r="L165" s="152"/>
      <c r="M165" s="157"/>
      <c r="T165" s="158"/>
      <c r="AT165" s="154" t="s">
        <v>181</v>
      </c>
      <c r="AU165" s="154" t="s">
        <v>92</v>
      </c>
      <c r="AV165" s="12" t="s">
        <v>90</v>
      </c>
      <c r="AW165" s="12" t="s">
        <v>36</v>
      </c>
      <c r="AX165" s="12" t="s">
        <v>82</v>
      </c>
      <c r="AY165" s="154" t="s">
        <v>171</v>
      </c>
    </row>
    <row r="166" spans="2:65" s="13" customFormat="1">
      <c r="B166" s="159"/>
      <c r="D166" s="153" t="s">
        <v>181</v>
      </c>
      <c r="E166" s="160" t="s">
        <v>1</v>
      </c>
      <c r="F166" s="161" t="s">
        <v>461</v>
      </c>
      <c r="H166" s="162">
        <v>3.5000000000000003E-2</v>
      </c>
      <c r="I166" s="163"/>
      <c r="L166" s="159"/>
      <c r="M166" s="164"/>
      <c r="T166" s="165"/>
      <c r="AT166" s="160" t="s">
        <v>181</v>
      </c>
      <c r="AU166" s="160" t="s">
        <v>92</v>
      </c>
      <c r="AV166" s="13" t="s">
        <v>92</v>
      </c>
      <c r="AW166" s="13" t="s">
        <v>36</v>
      </c>
      <c r="AX166" s="13" t="s">
        <v>82</v>
      </c>
      <c r="AY166" s="160" t="s">
        <v>171</v>
      </c>
    </row>
    <row r="167" spans="2:65" s="13" customFormat="1">
      <c r="B167" s="159"/>
      <c r="D167" s="153" t="s">
        <v>181</v>
      </c>
      <c r="E167" s="160" t="s">
        <v>1</v>
      </c>
      <c r="F167" s="161" t="s">
        <v>462</v>
      </c>
      <c r="H167" s="162">
        <v>4.9000000000000002E-2</v>
      </c>
      <c r="I167" s="163"/>
      <c r="L167" s="159"/>
      <c r="M167" s="164"/>
      <c r="T167" s="165"/>
      <c r="AT167" s="160" t="s">
        <v>181</v>
      </c>
      <c r="AU167" s="160" t="s">
        <v>92</v>
      </c>
      <c r="AV167" s="13" t="s">
        <v>92</v>
      </c>
      <c r="AW167" s="13" t="s">
        <v>36</v>
      </c>
      <c r="AX167" s="13" t="s">
        <v>82</v>
      </c>
      <c r="AY167" s="160" t="s">
        <v>171</v>
      </c>
    </row>
    <row r="168" spans="2:65" s="15" customFormat="1">
      <c r="B168" s="173"/>
      <c r="D168" s="153" t="s">
        <v>181</v>
      </c>
      <c r="E168" s="174" t="s">
        <v>1</v>
      </c>
      <c r="F168" s="175" t="s">
        <v>190</v>
      </c>
      <c r="H168" s="176">
        <v>8.4000000000000005E-2</v>
      </c>
      <c r="I168" s="177"/>
      <c r="L168" s="173"/>
      <c r="M168" s="178"/>
      <c r="T168" s="179"/>
      <c r="AT168" s="174" t="s">
        <v>181</v>
      </c>
      <c r="AU168" s="174" t="s">
        <v>92</v>
      </c>
      <c r="AV168" s="15" t="s">
        <v>180</v>
      </c>
      <c r="AW168" s="15" t="s">
        <v>36</v>
      </c>
      <c r="AX168" s="15" t="s">
        <v>90</v>
      </c>
      <c r="AY168" s="174" t="s">
        <v>171</v>
      </c>
    </row>
    <row r="169" spans="2:65" s="1" customFormat="1" ht="76.349999999999994" customHeight="1">
      <c r="B169" s="137"/>
      <c r="C169" s="138" t="s">
        <v>224</v>
      </c>
      <c r="D169" s="138" t="s">
        <v>176</v>
      </c>
      <c r="E169" s="139" t="s">
        <v>463</v>
      </c>
      <c r="F169" s="140" t="s">
        <v>464</v>
      </c>
      <c r="G169" s="141" t="s">
        <v>179</v>
      </c>
      <c r="H169" s="142">
        <v>16.72</v>
      </c>
      <c r="I169" s="143"/>
      <c r="J169" s="144">
        <f>ROUND(I169*H169,2)</f>
        <v>0</v>
      </c>
      <c r="K169" s="145"/>
      <c r="L169" s="32"/>
      <c r="M169" s="146" t="s">
        <v>1</v>
      </c>
      <c r="N169" s="147" t="s">
        <v>47</v>
      </c>
      <c r="P169" s="148">
        <f>O169*H169</f>
        <v>0</v>
      </c>
      <c r="Q169" s="148">
        <v>0</v>
      </c>
      <c r="R169" s="148">
        <f>Q169*H169</f>
        <v>0</v>
      </c>
      <c r="S169" s="148">
        <v>0</v>
      </c>
      <c r="T169" s="149">
        <f>S169*H169</f>
        <v>0</v>
      </c>
      <c r="AR169" s="150" t="s">
        <v>180</v>
      </c>
      <c r="AT169" s="150" t="s">
        <v>176</v>
      </c>
      <c r="AU169" s="150" t="s">
        <v>92</v>
      </c>
      <c r="AY169" s="17" t="s">
        <v>171</v>
      </c>
      <c r="BE169" s="151">
        <f>IF(N169="základní",J169,0)</f>
        <v>0</v>
      </c>
      <c r="BF169" s="151">
        <f>IF(N169="snížená",J169,0)</f>
        <v>0</v>
      </c>
      <c r="BG169" s="151">
        <f>IF(N169="zákl. přenesená",J169,0)</f>
        <v>0</v>
      </c>
      <c r="BH169" s="151">
        <f>IF(N169="sníž. přenesená",J169,0)</f>
        <v>0</v>
      </c>
      <c r="BI169" s="151">
        <f>IF(N169="nulová",J169,0)</f>
        <v>0</v>
      </c>
      <c r="BJ169" s="17" t="s">
        <v>90</v>
      </c>
      <c r="BK169" s="151">
        <f>ROUND(I169*H169,2)</f>
        <v>0</v>
      </c>
      <c r="BL169" s="17" t="s">
        <v>180</v>
      </c>
      <c r="BM169" s="150" t="s">
        <v>228</v>
      </c>
    </row>
    <row r="170" spans="2:65" s="12" customFormat="1">
      <c r="B170" s="152"/>
      <c r="D170" s="153" t="s">
        <v>181</v>
      </c>
      <c r="E170" s="154" t="s">
        <v>1</v>
      </c>
      <c r="F170" s="155" t="s">
        <v>456</v>
      </c>
      <c r="H170" s="154" t="s">
        <v>1</v>
      </c>
      <c r="I170" s="156"/>
      <c r="L170" s="152"/>
      <c r="M170" s="157"/>
      <c r="T170" s="158"/>
      <c r="AT170" s="154" t="s">
        <v>181</v>
      </c>
      <c r="AU170" s="154" t="s">
        <v>92</v>
      </c>
      <c r="AV170" s="12" t="s">
        <v>90</v>
      </c>
      <c r="AW170" s="12" t="s">
        <v>36</v>
      </c>
      <c r="AX170" s="12" t="s">
        <v>82</v>
      </c>
      <c r="AY170" s="154" t="s">
        <v>171</v>
      </c>
    </row>
    <row r="171" spans="2:65" s="13" customFormat="1">
      <c r="B171" s="159"/>
      <c r="D171" s="153" t="s">
        <v>181</v>
      </c>
      <c r="E171" s="160" t="s">
        <v>1</v>
      </c>
      <c r="F171" s="161" t="s">
        <v>465</v>
      </c>
      <c r="H171" s="162">
        <v>6.94</v>
      </c>
      <c r="I171" s="163"/>
      <c r="L171" s="159"/>
      <c r="M171" s="164"/>
      <c r="T171" s="165"/>
      <c r="AT171" s="160" t="s">
        <v>181</v>
      </c>
      <c r="AU171" s="160" t="s">
        <v>92</v>
      </c>
      <c r="AV171" s="13" t="s">
        <v>92</v>
      </c>
      <c r="AW171" s="13" t="s">
        <v>36</v>
      </c>
      <c r="AX171" s="13" t="s">
        <v>82</v>
      </c>
      <c r="AY171" s="160" t="s">
        <v>171</v>
      </c>
    </row>
    <row r="172" spans="2:65" s="13" customFormat="1">
      <c r="B172" s="159"/>
      <c r="D172" s="153" t="s">
        <v>181</v>
      </c>
      <c r="E172" s="160" t="s">
        <v>1</v>
      </c>
      <c r="F172" s="161" t="s">
        <v>466</v>
      </c>
      <c r="H172" s="162">
        <v>9.7799999999999994</v>
      </c>
      <c r="I172" s="163"/>
      <c r="L172" s="159"/>
      <c r="M172" s="164"/>
      <c r="T172" s="165"/>
      <c r="AT172" s="160" t="s">
        <v>181</v>
      </c>
      <c r="AU172" s="160" t="s">
        <v>92</v>
      </c>
      <c r="AV172" s="13" t="s">
        <v>92</v>
      </c>
      <c r="AW172" s="13" t="s">
        <v>36</v>
      </c>
      <c r="AX172" s="13" t="s">
        <v>82</v>
      </c>
      <c r="AY172" s="160" t="s">
        <v>171</v>
      </c>
    </row>
    <row r="173" spans="2:65" s="15" customFormat="1">
      <c r="B173" s="173"/>
      <c r="D173" s="153" t="s">
        <v>181</v>
      </c>
      <c r="E173" s="174" t="s">
        <v>1</v>
      </c>
      <c r="F173" s="175" t="s">
        <v>190</v>
      </c>
      <c r="H173" s="176">
        <v>16.72</v>
      </c>
      <c r="I173" s="177"/>
      <c r="L173" s="173"/>
      <c r="M173" s="178"/>
      <c r="T173" s="179"/>
      <c r="AT173" s="174" t="s">
        <v>181</v>
      </c>
      <c r="AU173" s="174" t="s">
        <v>92</v>
      </c>
      <c r="AV173" s="15" t="s">
        <v>180</v>
      </c>
      <c r="AW173" s="15" t="s">
        <v>36</v>
      </c>
      <c r="AX173" s="15" t="s">
        <v>90</v>
      </c>
      <c r="AY173" s="174" t="s">
        <v>171</v>
      </c>
    </row>
    <row r="174" spans="2:65" s="1" customFormat="1" ht="44.25" customHeight="1">
      <c r="B174" s="137"/>
      <c r="C174" s="138" t="s">
        <v>206</v>
      </c>
      <c r="D174" s="138" t="s">
        <v>176</v>
      </c>
      <c r="E174" s="139" t="s">
        <v>467</v>
      </c>
      <c r="F174" s="140" t="s">
        <v>468</v>
      </c>
      <c r="G174" s="141" t="s">
        <v>179</v>
      </c>
      <c r="H174" s="142">
        <v>16.72</v>
      </c>
      <c r="I174" s="143"/>
      <c r="J174" s="144">
        <f>ROUND(I174*H174,2)</f>
        <v>0</v>
      </c>
      <c r="K174" s="145"/>
      <c r="L174" s="32"/>
      <c r="M174" s="146" t="s">
        <v>1</v>
      </c>
      <c r="N174" s="147" t="s">
        <v>47</v>
      </c>
      <c r="P174" s="148">
        <f>O174*H174</f>
        <v>0</v>
      </c>
      <c r="Q174" s="148">
        <v>0</v>
      </c>
      <c r="R174" s="148">
        <f>Q174*H174</f>
        <v>0</v>
      </c>
      <c r="S174" s="148">
        <v>0</v>
      </c>
      <c r="T174" s="149">
        <f>S174*H174</f>
        <v>0</v>
      </c>
      <c r="AR174" s="150" t="s">
        <v>180</v>
      </c>
      <c r="AT174" s="150" t="s">
        <v>176</v>
      </c>
      <c r="AU174" s="150" t="s">
        <v>92</v>
      </c>
      <c r="AY174" s="17" t="s">
        <v>171</v>
      </c>
      <c r="BE174" s="151">
        <f>IF(N174="základní",J174,0)</f>
        <v>0</v>
      </c>
      <c r="BF174" s="151">
        <f>IF(N174="snížená",J174,0)</f>
        <v>0</v>
      </c>
      <c r="BG174" s="151">
        <f>IF(N174="zákl. přenesená",J174,0)</f>
        <v>0</v>
      </c>
      <c r="BH174" s="151">
        <f>IF(N174="sníž. přenesená",J174,0)</f>
        <v>0</v>
      </c>
      <c r="BI174" s="151">
        <f>IF(N174="nulová",J174,0)</f>
        <v>0</v>
      </c>
      <c r="BJ174" s="17" t="s">
        <v>90</v>
      </c>
      <c r="BK174" s="151">
        <f>ROUND(I174*H174,2)</f>
        <v>0</v>
      </c>
      <c r="BL174" s="17" t="s">
        <v>180</v>
      </c>
      <c r="BM174" s="150" t="s">
        <v>231</v>
      </c>
    </row>
    <row r="175" spans="2:65" s="12" customFormat="1">
      <c r="B175" s="152"/>
      <c r="D175" s="153" t="s">
        <v>181</v>
      </c>
      <c r="E175" s="154" t="s">
        <v>1</v>
      </c>
      <c r="F175" s="155" t="s">
        <v>456</v>
      </c>
      <c r="H175" s="154" t="s">
        <v>1</v>
      </c>
      <c r="I175" s="156"/>
      <c r="L175" s="152"/>
      <c r="M175" s="157"/>
      <c r="T175" s="158"/>
      <c r="AT175" s="154" t="s">
        <v>181</v>
      </c>
      <c r="AU175" s="154" t="s">
        <v>92</v>
      </c>
      <c r="AV175" s="12" t="s">
        <v>90</v>
      </c>
      <c r="AW175" s="12" t="s">
        <v>36</v>
      </c>
      <c r="AX175" s="12" t="s">
        <v>82</v>
      </c>
      <c r="AY175" s="154" t="s">
        <v>171</v>
      </c>
    </row>
    <row r="176" spans="2:65" s="13" customFormat="1">
      <c r="B176" s="159"/>
      <c r="D176" s="153" t="s">
        <v>181</v>
      </c>
      <c r="E176" s="160" t="s">
        <v>1</v>
      </c>
      <c r="F176" s="161" t="s">
        <v>465</v>
      </c>
      <c r="H176" s="162">
        <v>6.94</v>
      </c>
      <c r="I176" s="163"/>
      <c r="L176" s="159"/>
      <c r="M176" s="164"/>
      <c r="T176" s="165"/>
      <c r="AT176" s="160" t="s">
        <v>181</v>
      </c>
      <c r="AU176" s="160" t="s">
        <v>92</v>
      </c>
      <c r="AV176" s="13" t="s">
        <v>92</v>
      </c>
      <c r="AW176" s="13" t="s">
        <v>36</v>
      </c>
      <c r="AX176" s="13" t="s">
        <v>82</v>
      </c>
      <c r="AY176" s="160" t="s">
        <v>171</v>
      </c>
    </row>
    <row r="177" spans="2:65" s="13" customFormat="1">
      <c r="B177" s="159"/>
      <c r="D177" s="153" t="s">
        <v>181</v>
      </c>
      <c r="E177" s="160" t="s">
        <v>1</v>
      </c>
      <c r="F177" s="161" t="s">
        <v>466</v>
      </c>
      <c r="H177" s="162">
        <v>9.7799999999999994</v>
      </c>
      <c r="I177" s="163"/>
      <c r="L177" s="159"/>
      <c r="M177" s="164"/>
      <c r="T177" s="165"/>
      <c r="AT177" s="160" t="s">
        <v>181</v>
      </c>
      <c r="AU177" s="160" t="s">
        <v>92</v>
      </c>
      <c r="AV177" s="13" t="s">
        <v>92</v>
      </c>
      <c r="AW177" s="13" t="s">
        <v>36</v>
      </c>
      <c r="AX177" s="13" t="s">
        <v>82</v>
      </c>
      <c r="AY177" s="160" t="s">
        <v>171</v>
      </c>
    </row>
    <row r="178" spans="2:65" s="15" customFormat="1">
      <c r="B178" s="173"/>
      <c r="D178" s="153" t="s">
        <v>181</v>
      </c>
      <c r="E178" s="174" t="s">
        <v>1</v>
      </c>
      <c r="F178" s="175" t="s">
        <v>190</v>
      </c>
      <c r="H178" s="176">
        <v>16.72</v>
      </c>
      <c r="I178" s="177"/>
      <c r="L178" s="173"/>
      <c r="M178" s="178"/>
      <c r="T178" s="179"/>
      <c r="AT178" s="174" t="s">
        <v>181</v>
      </c>
      <c r="AU178" s="174" t="s">
        <v>92</v>
      </c>
      <c r="AV178" s="15" t="s">
        <v>180</v>
      </c>
      <c r="AW178" s="15" t="s">
        <v>36</v>
      </c>
      <c r="AX178" s="15" t="s">
        <v>90</v>
      </c>
      <c r="AY178" s="174" t="s">
        <v>171</v>
      </c>
    </row>
    <row r="179" spans="2:65" s="11" customFormat="1" ht="22.9" customHeight="1">
      <c r="B179" s="125"/>
      <c r="D179" s="126" t="s">
        <v>81</v>
      </c>
      <c r="E179" s="135" t="s">
        <v>198</v>
      </c>
      <c r="F179" s="135" t="s">
        <v>469</v>
      </c>
      <c r="I179" s="128"/>
      <c r="J179" s="136">
        <f>BK179</f>
        <v>0</v>
      </c>
      <c r="L179" s="125"/>
      <c r="M179" s="130"/>
      <c r="P179" s="131">
        <v>0</v>
      </c>
      <c r="R179" s="131">
        <v>0</v>
      </c>
      <c r="T179" s="132">
        <v>0</v>
      </c>
      <c r="AR179" s="126" t="s">
        <v>90</v>
      </c>
      <c r="AT179" s="133" t="s">
        <v>81</v>
      </c>
      <c r="AU179" s="133" t="s">
        <v>90</v>
      </c>
      <c r="AY179" s="126" t="s">
        <v>171</v>
      </c>
      <c r="BK179" s="134">
        <v>0</v>
      </c>
    </row>
    <row r="180" spans="2:65" s="11" customFormat="1" ht="22.9" customHeight="1">
      <c r="B180" s="125"/>
      <c r="D180" s="126" t="s">
        <v>81</v>
      </c>
      <c r="E180" s="135" t="s">
        <v>470</v>
      </c>
      <c r="F180" s="135" t="s">
        <v>471</v>
      </c>
      <c r="I180" s="128"/>
      <c r="J180" s="136">
        <f>BK180</f>
        <v>0</v>
      </c>
      <c r="L180" s="125"/>
      <c r="M180" s="130"/>
      <c r="P180" s="131">
        <f>SUM(P181:P220)</f>
        <v>0</v>
      </c>
      <c r="R180" s="131">
        <f>SUM(R181:R220)</f>
        <v>0</v>
      </c>
      <c r="T180" s="132">
        <f>SUM(T181:T220)</f>
        <v>0</v>
      </c>
      <c r="AR180" s="126" t="s">
        <v>90</v>
      </c>
      <c r="AT180" s="133" t="s">
        <v>81</v>
      </c>
      <c r="AU180" s="133" t="s">
        <v>90</v>
      </c>
      <c r="AY180" s="126" t="s">
        <v>171</v>
      </c>
      <c r="BK180" s="134">
        <f>SUM(BK181:BK220)</f>
        <v>0</v>
      </c>
    </row>
    <row r="181" spans="2:65" s="1" customFormat="1" ht="37.9" customHeight="1">
      <c r="B181" s="137"/>
      <c r="C181" s="138" t="s">
        <v>172</v>
      </c>
      <c r="D181" s="138" t="s">
        <v>176</v>
      </c>
      <c r="E181" s="139" t="s">
        <v>472</v>
      </c>
      <c r="F181" s="140" t="s">
        <v>473</v>
      </c>
      <c r="G181" s="141" t="s">
        <v>179</v>
      </c>
      <c r="H181" s="142">
        <v>394.80900000000003</v>
      </c>
      <c r="I181" s="143"/>
      <c r="J181" s="144">
        <f>ROUND(I181*H181,2)</f>
        <v>0</v>
      </c>
      <c r="K181" s="145"/>
      <c r="L181" s="32"/>
      <c r="M181" s="146" t="s">
        <v>1</v>
      </c>
      <c r="N181" s="147" t="s">
        <v>47</v>
      </c>
      <c r="P181" s="148">
        <f>O181*H181</f>
        <v>0</v>
      </c>
      <c r="Q181" s="148">
        <v>0</v>
      </c>
      <c r="R181" s="148">
        <f>Q181*H181</f>
        <v>0</v>
      </c>
      <c r="S181" s="148">
        <v>0</v>
      </c>
      <c r="T181" s="149">
        <f>S181*H181</f>
        <v>0</v>
      </c>
      <c r="AR181" s="150" t="s">
        <v>180</v>
      </c>
      <c r="AT181" s="150" t="s">
        <v>176</v>
      </c>
      <c r="AU181" s="150" t="s">
        <v>92</v>
      </c>
      <c r="AY181" s="17" t="s">
        <v>171</v>
      </c>
      <c r="BE181" s="151">
        <f>IF(N181="základní",J181,0)</f>
        <v>0</v>
      </c>
      <c r="BF181" s="151">
        <f>IF(N181="snížená",J181,0)</f>
        <v>0</v>
      </c>
      <c r="BG181" s="151">
        <f>IF(N181="zákl. přenesená",J181,0)</f>
        <v>0</v>
      </c>
      <c r="BH181" s="151">
        <f>IF(N181="sníž. přenesená",J181,0)</f>
        <v>0</v>
      </c>
      <c r="BI181" s="151">
        <f>IF(N181="nulová",J181,0)</f>
        <v>0</v>
      </c>
      <c r="BJ181" s="17" t="s">
        <v>90</v>
      </c>
      <c r="BK181" s="151">
        <f>ROUND(I181*H181,2)</f>
        <v>0</v>
      </c>
      <c r="BL181" s="17" t="s">
        <v>180</v>
      </c>
      <c r="BM181" s="150" t="s">
        <v>234</v>
      </c>
    </row>
    <row r="182" spans="2:65" s="12" customFormat="1">
      <c r="B182" s="152"/>
      <c r="D182" s="153" t="s">
        <v>181</v>
      </c>
      <c r="E182" s="154" t="s">
        <v>1</v>
      </c>
      <c r="F182" s="155" t="s">
        <v>474</v>
      </c>
      <c r="H182" s="154" t="s">
        <v>1</v>
      </c>
      <c r="I182" s="156"/>
      <c r="L182" s="152"/>
      <c r="M182" s="157"/>
      <c r="T182" s="158"/>
      <c r="AT182" s="154" t="s">
        <v>181</v>
      </c>
      <c r="AU182" s="154" t="s">
        <v>92</v>
      </c>
      <c r="AV182" s="12" t="s">
        <v>90</v>
      </c>
      <c r="AW182" s="12" t="s">
        <v>36</v>
      </c>
      <c r="AX182" s="12" t="s">
        <v>82</v>
      </c>
      <c r="AY182" s="154" t="s">
        <v>171</v>
      </c>
    </row>
    <row r="183" spans="2:65" s="13" customFormat="1">
      <c r="B183" s="159"/>
      <c r="D183" s="153" t="s">
        <v>181</v>
      </c>
      <c r="E183" s="160" t="s">
        <v>1</v>
      </c>
      <c r="F183" s="161" t="s">
        <v>217</v>
      </c>
      <c r="H183" s="162">
        <v>63.493000000000002</v>
      </c>
      <c r="I183" s="163"/>
      <c r="L183" s="159"/>
      <c r="M183" s="164"/>
      <c r="T183" s="165"/>
      <c r="AT183" s="160" t="s">
        <v>181</v>
      </c>
      <c r="AU183" s="160" t="s">
        <v>92</v>
      </c>
      <c r="AV183" s="13" t="s">
        <v>92</v>
      </c>
      <c r="AW183" s="13" t="s">
        <v>36</v>
      </c>
      <c r="AX183" s="13" t="s">
        <v>82</v>
      </c>
      <c r="AY183" s="160" t="s">
        <v>171</v>
      </c>
    </row>
    <row r="184" spans="2:65" s="13" customFormat="1">
      <c r="B184" s="159"/>
      <c r="D184" s="153" t="s">
        <v>181</v>
      </c>
      <c r="E184" s="160" t="s">
        <v>1</v>
      </c>
      <c r="F184" s="161" t="s">
        <v>218</v>
      </c>
      <c r="H184" s="162">
        <v>50.304000000000002</v>
      </c>
      <c r="I184" s="163"/>
      <c r="L184" s="159"/>
      <c r="M184" s="164"/>
      <c r="T184" s="165"/>
      <c r="AT184" s="160" t="s">
        <v>181</v>
      </c>
      <c r="AU184" s="160" t="s">
        <v>92</v>
      </c>
      <c r="AV184" s="13" t="s">
        <v>92</v>
      </c>
      <c r="AW184" s="13" t="s">
        <v>36</v>
      </c>
      <c r="AX184" s="13" t="s">
        <v>82</v>
      </c>
      <c r="AY184" s="160" t="s">
        <v>171</v>
      </c>
    </row>
    <row r="185" spans="2:65" s="13" customFormat="1">
      <c r="B185" s="159"/>
      <c r="D185" s="153" t="s">
        <v>181</v>
      </c>
      <c r="E185" s="160" t="s">
        <v>1</v>
      </c>
      <c r="F185" s="161" t="s">
        <v>219</v>
      </c>
      <c r="H185" s="162">
        <v>18.707999999999998</v>
      </c>
      <c r="I185" s="163"/>
      <c r="L185" s="159"/>
      <c r="M185" s="164"/>
      <c r="T185" s="165"/>
      <c r="AT185" s="160" t="s">
        <v>181</v>
      </c>
      <c r="AU185" s="160" t="s">
        <v>92</v>
      </c>
      <c r="AV185" s="13" t="s">
        <v>92</v>
      </c>
      <c r="AW185" s="13" t="s">
        <v>36</v>
      </c>
      <c r="AX185" s="13" t="s">
        <v>82</v>
      </c>
      <c r="AY185" s="160" t="s">
        <v>171</v>
      </c>
    </row>
    <row r="186" spans="2:65" s="13" customFormat="1" ht="22.5">
      <c r="B186" s="159"/>
      <c r="D186" s="153" t="s">
        <v>181</v>
      </c>
      <c r="E186" s="160" t="s">
        <v>1</v>
      </c>
      <c r="F186" s="161" t="s">
        <v>220</v>
      </c>
      <c r="H186" s="162">
        <v>26.792999999999999</v>
      </c>
      <c r="I186" s="163"/>
      <c r="L186" s="159"/>
      <c r="M186" s="164"/>
      <c r="T186" s="165"/>
      <c r="AT186" s="160" t="s">
        <v>181</v>
      </c>
      <c r="AU186" s="160" t="s">
        <v>92</v>
      </c>
      <c r="AV186" s="13" t="s">
        <v>92</v>
      </c>
      <c r="AW186" s="13" t="s">
        <v>36</v>
      </c>
      <c r="AX186" s="13" t="s">
        <v>82</v>
      </c>
      <c r="AY186" s="160" t="s">
        <v>171</v>
      </c>
    </row>
    <row r="187" spans="2:65" s="13" customFormat="1">
      <c r="B187" s="159"/>
      <c r="D187" s="153" t="s">
        <v>181</v>
      </c>
      <c r="E187" s="160" t="s">
        <v>1</v>
      </c>
      <c r="F187" s="161" t="s">
        <v>221</v>
      </c>
      <c r="H187" s="162">
        <v>22.585000000000001</v>
      </c>
      <c r="I187" s="163"/>
      <c r="L187" s="159"/>
      <c r="M187" s="164"/>
      <c r="T187" s="165"/>
      <c r="AT187" s="160" t="s">
        <v>181</v>
      </c>
      <c r="AU187" s="160" t="s">
        <v>92</v>
      </c>
      <c r="AV187" s="13" t="s">
        <v>92</v>
      </c>
      <c r="AW187" s="13" t="s">
        <v>36</v>
      </c>
      <c r="AX187" s="13" t="s">
        <v>82</v>
      </c>
      <c r="AY187" s="160" t="s">
        <v>171</v>
      </c>
    </row>
    <row r="188" spans="2:65" s="13" customFormat="1" ht="22.5">
      <c r="B188" s="159"/>
      <c r="D188" s="153" t="s">
        <v>181</v>
      </c>
      <c r="E188" s="160" t="s">
        <v>1</v>
      </c>
      <c r="F188" s="161" t="s">
        <v>222</v>
      </c>
      <c r="H188" s="162">
        <v>110.374</v>
      </c>
      <c r="I188" s="163"/>
      <c r="L188" s="159"/>
      <c r="M188" s="164"/>
      <c r="T188" s="165"/>
      <c r="AT188" s="160" t="s">
        <v>181</v>
      </c>
      <c r="AU188" s="160" t="s">
        <v>92</v>
      </c>
      <c r="AV188" s="13" t="s">
        <v>92</v>
      </c>
      <c r="AW188" s="13" t="s">
        <v>36</v>
      </c>
      <c r="AX188" s="13" t="s">
        <v>82</v>
      </c>
      <c r="AY188" s="160" t="s">
        <v>171</v>
      </c>
    </row>
    <row r="189" spans="2:65" s="13" customFormat="1">
      <c r="B189" s="159"/>
      <c r="D189" s="153" t="s">
        <v>181</v>
      </c>
      <c r="E189" s="160" t="s">
        <v>1</v>
      </c>
      <c r="F189" s="161" t="s">
        <v>223</v>
      </c>
      <c r="H189" s="162">
        <v>102.55200000000001</v>
      </c>
      <c r="I189" s="163"/>
      <c r="L189" s="159"/>
      <c r="M189" s="164"/>
      <c r="T189" s="165"/>
      <c r="AT189" s="160" t="s">
        <v>181</v>
      </c>
      <c r="AU189" s="160" t="s">
        <v>92</v>
      </c>
      <c r="AV189" s="13" t="s">
        <v>92</v>
      </c>
      <c r="AW189" s="13" t="s">
        <v>36</v>
      </c>
      <c r="AX189" s="13" t="s">
        <v>82</v>
      </c>
      <c r="AY189" s="160" t="s">
        <v>171</v>
      </c>
    </row>
    <row r="190" spans="2:65" s="15" customFormat="1">
      <c r="B190" s="173"/>
      <c r="D190" s="153" t="s">
        <v>181</v>
      </c>
      <c r="E190" s="174" t="s">
        <v>1</v>
      </c>
      <c r="F190" s="175" t="s">
        <v>190</v>
      </c>
      <c r="H190" s="176">
        <v>394.80900000000003</v>
      </c>
      <c r="I190" s="177"/>
      <c r="L190" s="173"/>
      <c r="M190" s="178"/>
      <c r="T190" s="179"/>
      <c r="AT190" s="174" t="s">
        <v>181</v>
      </c>
      <c r="AU190" s="174" t="s">
        <v>92</v>
      </c>
      <c r="AV190" s="15" t="s">
        <v>180</v>
      </c>
      <c r="AW190" s="15" t="s">
        <v>36</v>
      </c>
      <c r="AX190" s="15" t="s">
        <v>90</v>
      </c>
      <c r="AY190" s="174" t="s">
        <v>171</v>
      </c>
    </row>
    <row r="191" spans="2:65" s="1" customFormat="1" ht="33" customHeight="1">
      <c r="B191" s="137"/>
      <c r="C191" s="138" t="s">
        <v>130</v>
      </c>
      <c r="D191" s="138" t="s">
        <v>176</v>
      </c>
      <c r="E191" s="139" t="s">
        <v>475</v>
      </c>
      <c r="F191" s="140" t="s">
        <v>476</v>
      </c>
      <c r="G191" s="141" t="s">
        <v>179</v>
      </c>
      <c r="H191" s="142">
        <v>394.80900000000003</v>
      </c>
      <c r="I191" s="143"/>
      <c r="J191" s="144">
        <f>ROUND(I191*H191,2)</f>
        <v>0</v>
      </c>
      <c r="K191" s="145"/>
      <c r="L191" s="32"/>
      <c r="M191" s="146" t="s">
        <v>1</v>
      </c>
      <c r="N191" s="147" t="s">
        <v>47</v>
      </c>
      <c r="P191" s="148">
        <f>O191*H191</f>
        <v>0</v>
      </c>
      <c r="Q191" s="148">
        <v>0</v>
      </c>
      <c r="R191" s="148">
        <f>Q191*H191</f>
        <v>0</v>
      </c>
      <c r="S191" s="148">
        <v>0</v>
      </c>
      <c r="T191" s="149">
        <f>S191*H191</f>
        <v>0</v>
      </c>
      <c r="AR191" s="150" t="s">
        <v>180</v>
      </c>
      <c r="AT191" s="150" t="s">
        <v>176</v>
      </c>
      <c r="AU191" s="150" t="s">
        <v>92</v>
      </c>
      <c r="AY191" s="17" t="s">
        <v>171</v>
      </c>
      <c r="BE191" s="151">
        <f>IF(N191="základní",J191,0)</f>
        <v>0</v>
      </c>
      <c r="BF191" s="151">
        <f>IF(N191="snížená",J191,0)</f>
        <v>0</v>
      </c>
      <c r="BG191" s="151">
        <f>IF(N191="zákl. přenesená",J191,0)</f>
        <v>0</v>
      </c>
      <c r="BH191" s="151">
        <f>IF(N191="sníž. přenesená",J191,0)</f>
        <v>0</v>
      </c>
      <c r="BI191" s="151">
        <f>IF(N191="nulová",J191,0)</f>
        <v>0</v>
      </c>
      <c r="BJ191" s="17" t="s">
        <v>90</v>
      </c>
      <c r="BK191" s="151">
        <f>ROUND(I191*H191,2)</f>
        <v>0</v>
      </c>
      <c r="BL191" s="17" t="s">
        <v>180</v>
      </c>
      <c r="BM191" s="150" t="s">
        <v>240</v>
      </c>
    </row>
    <row r="192" spans="2:65" s="12" customFormat="1">
      <c r="B192" s="152"/>
      <c r="D192" s="153" t="s">
        <v>181</v>
      </c>
      <c r="E192" s="154" t="s">
        <v>1</v>
      </c>
      <c r="F192" s="155" t="s">
        <v>474</v>
      </c>
      <c r="H192" s="154" t="s">
        <v>1</v>
      </c>
      <c r="I192" s="156"/>
      <c r="L192" s="152"/>
      <c r="M192" s="157"/>
      <c r="T192" s="158"/>
      <c r="AT192" s="154" t="s">
        <v>181</v>
      </c>
      <c r="AU192" s="154" t="s">
        <v>92</v>
      </c>
      <c r="AV192" s="12" t="s">
        <v>90</v>
      </c>
      <c r="AW192" s="12" t="s">
        <v>36</v>
      </c>
      <c r="AX192" s="12" t="s">
        <v>82</v>
      </c>
      <c r="AY192" s="154" t="s">
        <v>171</v>
      </c>
    </row>
    <row r="193" spans="2:65" s="13" customFormat="1">
      <c r="B193" s="159"/>
      <c r="D193" s="153" t="s">
        <v>181</v>
      </c>
      <c r="E193" s="160" t="s">
        <v>1</v>
      </c>
      <c r="F193" s="161" t="s">
        <v>217</v>
      </c>
      <c r="H193" s="162">
        <v>63.493000000000002</v>
      </c>
      <c r="I193" s="163"/>
      <c r="L193" s="159"/>
      <c r="M193" s="164"/>
      <c r="T193" s="165"/>
      <c r="AT193" s="160" t="s">
        <v>181</v>
      </c>
      <c r="AU193" s="160" t="s">
        <v>92</v>
      </c>
      <c r="AV193" s="13" t="s">
        <v>92</v>
      </c>
      <c r="AW193" s="13" t="s">
        <v>36</v>
      </c>
      <c r="AX193" s="13" t="s">
        <v>82</v>
      </c>
      <c r="AY193" s="160" t="s">
        <v>171</v>
      </c>
    </row>
    <row r="194" spans="2:65" s="13" customFormat="1">
      <c r="B194" s="159"/>
      <c r="D194" s="153" t="s">
        <v>181</v>
      </c>
      <c r="E194" s="160" t="s">
        <v>1</v>
      </c>
      <c r="F194" s="161" t="s">
        <v>218</v>
      </c>
      <c r="H194" s="162">
        <v>50.304000000000002</v>
      </c>
      <c r="I194" s="163"/>
      <c r="L194" s="159"/>
      <c r="M194" s="164"/>
      <c r="T194" s="165"/>
      <c r="AT194" s="160" t="s">
        <v>181</v>
      </c>
      <c r="AU194" s="160" t="s">
        <v>92</v>
      </c>
      <c r="AV194" s="13" t="s">
        <v>92</v>
      </c>
      <c r="AW194" s="13" t="s">
        <v>36</v>
      </c>
      <c r="AX194" s="13" t="s">
        <v>82</v>
      </c>
      <c r="AY194" s="160" t="s">
        <v>171</v>
      </c>
    </row>
    <row r="195" spans="2:65" s="13" customFormat="1">
      <c r="B195" s="159"/>
      <c r="D195" s="153" t="s">
        <v>181</v>
      </c>
      <c r="E195" s="160" t="s">
        <v>1</v>
      </c>
      <c r="F195" s="161" t="s">
        <v>219</v>
      </c>
      <c r="H195" s="162">
        <v>18.707999999999998</v>
      </c>
      <c r="I195" s="163"/>
      <c r="L195" s="159"/>
      <c r="M195" s="164"/>
      <c r="T195" s="165"/>
      <c r="AT195" s="160" t="s">
        <v>181</v>
      </c>
      <c r="AU195" s="160" t="s">
        <v>92</v>
      </c>
      <c r="AV195" s="13" t="s">
        <v>92</v>
      </c>
      <c r="AW195" s="13" t="s">
        <v>36</v>
      </c>
      <c r="AX195" s="13" t="s">
        <v>82</v>
      </c>
      <c r="AY195" s="160" t="s">
        <v>171</v>
      </c>
    </row>
    <row r="196" spans="2:65" s="13" customFormat="1" ht="22.5">
      <c r="B196" s="159"/>
      <c r="D196" s="153" t="s">
        <v>181</v>
      </c>
      <c r="E196" s="160" t="s">
        <v>1</v>
      </c>
      <c r="F196" s="161" t="s">
        <v>220</v>
      </c>
      <c r="H196" s="162">
        <v>26.792999999999999</v>
      </c>
      <c r="I196" s="163"/>
      <c r="L196" s="159"/>
      <c r="M196" s="164"/>
      <c r="T196" s="165"/>
      <c r="AT196" s="160" t="s">
        <v>181</v>
      </c>
      <c r="AU196" s="160" t="s">
        <v>92</v>
      </c>
      <c r="AV196" s="13" t="s">
        <v>92</v>
      </c>
      <c r="AW196" s="13" t="s">
        <v>36</v>
      </c>
      <c r="AX196" s="13" t="s">
        <v>82</v>
      </c>
      <c r="AY196" s="160" t="s">
        <v>171</v>
      </c>
    </row>
    <row r="197" spans="2:65" s="13" customFormat="1">
      <c r="B197" s="159"/>
      <c r="D197" s="153" t="s">
        <v>181</v>
      </c>
      <c r="E197" s="160" t="s">
        <v>1</v>
      </c>
      <c r="F197" s="161" t="s">
        <v>221</v>
      </c>
      <c r="H197" s="162">
        <v>22.585000000000001</v>
      </c>
      <c r="I197" s="163"/>
      <c r="L197" s="159"/>
      <c r="M197" s="164"/>
      <c r="T197" s="165"/>
      <c r="AT197" s="160" t="s">
        <v>181</v>
      </c>
      <c r="AU197" s="160" t="s">
        <v>92</v>
      </c>
      <c r="AV197" s="13" t="s">
        <v>92</v>
      </c>
      <c r="AW197" s="13" t="s">
        <v>36</v>
      </c>
      <c r="AX197" s="13" t="s">
        <v>82</v>
      </c>
      <c r="AY197" s="160" t="s">
        <v>171</v>
      </c>
    </row>
    <row r="198" spans="2:65" s="13" customFormat="1" ht="22.5">
      <c r="B198" s="159"/>
      <c r="D198" s="153" t="s">
        <v>181</v>
      </c>
      <c r="E198" s="160" t="s">
        <v>1</v>
      </c>
      <c r="F198" s="161" t="s">
        <v>222</v>
      </c>
      <c r="H198" s="162">
        <v>110.374</v>
      </c>
      <c r="I198" s="163"/>
      <c r="L198" s="159"/>
      <c r="M198" s="164"/>
      <c r="T198" s="165"/>
      <c r="AT198" s="160" t="s">
        <v>181</v>
      </c>
      <c r="AU198" s="160" t="s">
        <v>92</v>
      </c>
      <c r="AV198" s="13" t="s">
        <v>92</v>
      </c>
      <c r="AW198" s="13" t="s">
        <v>36</v>
      </c>
      <c r="AX198" s="13" t="s">
        <v>82</v>
      </c>
      <c r="AY198" s="160" t="s">
        <v>171</v>
      </c>
    </row>
    <row r="199" spans="2:65" s="13" customFormat="1">
      <c r="B199" s="159"/>
      <c r="D199" s="153" t="s">
        <v>181</v>
      </c>
      <c r="E199" s="160" t="s">
        <v>1</v>
      </c>
      <c r="F199" s="161" t="s">
        <v>223</v>
      </c>
      <c r="H199" s="162">
        <v>102.55200000000001</v>
      </c>
      <c r="I199" s="163"/>
      <c r="L199" s="159"/>
      <c r="M199" s="164"/>
      <c r="T199" s="165"/>
      <c r="AT199" s="160" t="s">
        <v>181</v>
      </c>
      <c r="AU199" s="160" t="s">
        <v>92</v>
      </c>
      <c r="AV199" s="13" t="s">
        <v>92</v>
      </c>
      <c r="AW199" s="13" t="s">
        <v>36</v>
      </c>
      <c r="AX199" s="13" t="s">
        <v>82</v>
      </c>
      <c r="AY199" s="160" t="s">
        <v>171</v>
      </c>
    </row>
    <row r="200" spans="2:65" s="15" customFormat="1">
      <c r="B200" s="173"/>
      <c r="D200" s="153" t="s">
        <v>181</v>
      </c>
      <c r="E200" s="174" t="s">
        <v>1</v>
      </c>
      <c r="F200" s="175" t="s">
        <v>190</v>
      </c>
      <c r="H200" s="176">
        <v>394.80900000000003</v>
      </c>
      <c r="I200" s="177"/>
      <c r="L200" s="173"/>
      <c r="M200" s="178"/>
      <c r="T200" s="179"/>
      <c r="AT200" s="174" t="s">
        <v>181</v>
      </c>
      <c r="AU200" s="174" t="s">
        <v>92</v>
      </c>
      <c r="AV200" s="15" t="s">
        <v>180</v>
      </c>
      <c r="AW200" s="15" t="s">
        <v>36</v>
      </c>
      <c r="AX200" s="15" t="s">
        <v>90</v>
      </c>
      <c r="AY200" s="174" t="s">
        <v>171</v>
      </c>
    </row>
    <row r="201" spans="2:65" s="1" customFormat="1" ht="37.9" customHeight="1">
      <c r="B201" s="137"/>
      <c r="C201" s="138" t="s">
        <v>241</v>
      </c>
      <c r="D201" s="138" t="s">
        <v>176</v>
      </c>
      <c r="E201" s="139" t="s">
        <v>477</v>
      </c>
      <c r="F201" s="140" t="s">
        <v>478</v>
      </c>
      <c r="G201" s="141" t="s">
        <v>179</v>
      </c>
      <c r="H201" s="142">
        <v>394.80900000000003</v>
      </c>
      <c r="I201" s="143"/>
      <c r="J201" s="144">
        <f>ROUND(I201*H201,2)</f>
        <v>0</v>
      </c>
      <c r="K201" s="145"/>
      <c r="L201" s="32"/>
      <c r="M201" s="146" t="s">
        <v>1</v>
      </c>
      <c r="N201" s="147" t="s">
        <v>47</v>
      </c>
      <c r="P201" s="148">
        <f>O201*H201</f>
        <v>0</v>
      </c>
      <c r="Q201" s="148">
        <v>0</v>
      </c>
      <c r="R201" s="148">
        <f>Q201*H201</f>
        <v>0</v>
      </c>
      <c r="S201" s="148">
        <v>0</v>
      </c>
      <c r="T201" s="149">
        <f>S201*H201</f>
        <v>0</v>
      </c>
      <c r="AR201" s="150" t="s">
        <v>180</v>
      </c>
      <c r="AT201" s="150" t="s">
        <v>176</v>
      </c>
      <c r="AU201" s="150" t="s">
        <v>92</v>
      </c>
      <c r="AY201" s="17" t="s">
        <v>171</v>
      </c>
      <c r="BE201" s="151">
        <f>IF(N201="základní",J201,0)</f>
        <v>0</v>
      </c>
      <c r="BF201" s="151">
        <f>IF(N201="snížená",J201,0)</f>
        <v>0</v>
      </c>
      <c r="BG201" s="151">
        <f>IF(N201="zákl. přenesená",J201,0)</f>
        <v>0</v>
      </c>
      <c r="BH201" s="151">
        <f>IF(N201="sníž. přenesená",J201,0)</f>
        <v>0</v>
      </c>
      <c r="BI201" s="151">
        <f>IF(N201="nulová",J201,0)</f>
        <v>0</v>
      </c>
      <c r="BJ201" s="17" t="s">
        <v>90</v>
      </c>
      <c r="BK201" s="151">
        <f>ROUND(I201*H201,2)</f>
        <v>0</v>
      </c>
      <c r="BL201" s="17" t="s">
        <v>180</v>
      </c>
      <c r="BM201" s="150" t="s">
        <v>244</v>
      </c>
    </row>
    <row r="202" spans="2:65" s="12" customFormat="1">
      <c r="B202" s="152"/>
      <c r="D202" s="153" t="s">
        <v>181</v>
      </c>
      <c r="E202" s="154" t="s">
        <v>1</v>
      </c>
      <c r="F202" s="155" t="s">
        <v>474</v>
      </c>
      <c r="H202" s="154" t="s">
        <v>1</v>
      </c>
      <c r="I202" s="156"/>
      <c r="L202" s="152"/>
      <c r="M202" s="157"/>
      <c r="T202" s="158"/>
      <c r="AT202" s="154" t="s">
        <v>181</v>
      </c>
      <c r="AU202" s="154" t="s">
        <v>92</v>
      </c>
      <c r="AV202" s="12" t="s">
        <v>90</v>
      </c>
      <c r="AW202" s="12" t="s">
        <v>36</v>
      </c>
      <c r="AX202" s="12" t="s">
        <v>82</v>
      </c>
      <c r="AY202" s="154" t="s">
        <v>171</v>
      </c>
    </row>
    <row r="203" spans="2:65" s="13" customFormat="1">
      <c r="B203" s="159"/>
      <c r="D203" s="153" t="s">
        <v>181</v>
      </c>
      <c r="E203" s="160" t="s">
        <v>1</v>
      </c>
      <c r="F203" s="161" t="s">
        <v>217</v>
      </c>
      <c r="H203" s="162">
        <v>63.493000000000002</v>
      </c>
      <c r="I203" s="163"/>
      <c r="L203" s="159"/>
      <c r="M203" s="164"/>
      <c r="T203" s="165"/>
      <c r="AT203" s="160" t="s">
        <v>181</v>
      </c>
      <c r="AU203" s="160" t="s">
        <v>92</v>
      </c>
      <c r="AV203" s="13" t="s">
        <v>92</v>
      </c>
      <c r="AW203" s="13" t="s">
        <v>36</v>
      </c>
      <c r="AX203" s="13" t="s">
        <v>82</v>
      </c>
      <c r="AY203" s="160" t="s">
        <v>171</v>
      </c>
    </row>
    <row r="204" spans="2:65" s="13" customFormat="1">
      <c r="B204" s="159"/>
      <c r="D204" s="153" t="s">
        <v>181</v>
      </c>
      <c r="E204" s="160" t="s">
        <v>1</v>
      </c>
      <c r="F204" s="161" t="s">
        <v>218</v>
      </c>
      <c r="H204" s="162">
        <v>50.304000000000002</v>
      </c>
      <c r="I204" s="163"/>
      <c r="L204" s="159"/>
      <c r="M204" s="164"/>
      <c r="T204" s="165"/>
      <c r="AT204" s="160" t="s">
        <v>181</v>
      </c>
      <c r="AU204" s="160" t="s">
        <v>92</v>
      </c>
      <c r="AV204" s="13" t="s">
        <v>92</v>
      </c>
      <c r="AW204" s="13" t="s">
        <v>36</v>
      </c>
      <c r="AX204" s="13" t="s">
        <v>82</v>
      </c>
      <c r="AY204" s="160" t="s">
        <v>171</v>
      </c>
    </row>
    <row r="205" spans="2:65" s="13" customFormat="1">
      <c r="B205" s="159"/>
      <c r="D205" s="153" t="s">
        <v>181</v>
      </c>
      <c r="E205" s="160" t="s">
        <v>1</v>
      </c>
      <c r="F205" s="161" t="s">
        <v>219</v>
      </c>
      <c r="H205" s="162">
        <v>18.707999999999998</v>
      </c>
      <c r="I205" s="163"/>
      <c r="L205" s="159"/>
      <c r="M205" s="164"/>
      <c r="T205" s="165"/>
      <c r="AT205" s="160" t="s">
        <v>181</v>
      </c>
      <c r="AU205" s="160" t="s">
        <v>92</v>
      </c>
      <c r="AV205" s="13" t="s">
        <v>92</v>
      </c>
      <c r="AW205" s="13" t="s">
        <v>36</v>
      </c>
      <c r="AX205" s="13" t="s">
        <v>82</v>
      </c>
      <c r="AY205" s="160" t="s">
        <v>171</v>
      </c>
    </row>
    <row r="206" spans="2:65" s="13" customFormat="1" ht="22.5">
      <c r="B206" s="159"/>
      <c r="D206" s="153" t="s">
        <v>181</v>
      </c>
      <c r="E206" s="160" t="s">
        <v>1</v>
      </c>
      <c r="F206" s="161" t="s">
        <v>220</v>
      </c>
      <c r="H206" s="162">
        <v>26.792999999999999</v>
      </c>
      <c r="I206" s="163"/>
      <c r="L206" s="159"/>
      <c r="M206" s="164"/>
      <c r="T206" s="165"/>
      <c r="AT206" s="160" t="s">
        <v>181</v>
      </c>
      <c r="AU206" s="160" t="s">
        <v>92</v>
      </c>
      <c r="AV206" s="13" t="s">
        <v>92</v>
      </c>
      <c r="AW206" s="13" t="s">
        <v>36</v>
      </c>
      <c r="AX206" s="13" t="s">
        <v>82</v>
      </c>
      <c r="AY206" s="160" t="s">
        <v>171</v>
      </c>
    </row>
    <row r="207" spans="2:65" s="13" customFormat="1">
      <c r="B207" s="159"/>
      <c r="D207" s="153" t="s">
        <v>181</v>
      </c>
      <c r="E207" s="160" t="s">
        <v>1</v>
      </c>
      <c r="F207" s="161" t="s">
        <v>221</v>
      </c>
      <c r="H207" s="162">
        <v>22.585000000000001</v>
      </c>
      <c r="I207" s="163"/>
      <c r="L207" s="159"/>
      <c r="M207" s="164"/>
      <c r="T207" s="165"/>
      <c r="AT207" s="160" t="s">
        <v>181</v>
      </c>
      <c r="AU207" s="160" t="s">
        <v>92</v>
      </c>
      <c r="AV207" s="13" t="s">
        <v>92</v>
      </c>
      <c r="AW207" s="13" t="s">
        <v>36</v>
      </c>
      <c r="AX207" s="13" t="s">
        <v>82</v>
      </c>
      <c r="AY207" s="160" t="s">
        <v>171</v>
      </c>
    </row>
    <row r="208" spans="2:65" s="13" customFormat="1" ht="22.5">
      <c r="B208" s="159"/>
      <c r="D208" s="153" t="s">
        <v>181</v>
      </c>
      <c r="E208" s="160" t="s">
        <v>1</v>
      </c>
      <c r="F208" s="161" t="s">
        <v>222</v>
      </c>
      <c r="H208" s="162">
        <v>110.374</v>
      </c>
      <c r="I208" s="163"/>
      <c r="L208" s="159"/>
      <c r="M208" s="164"/>
      <c r="T208" s="165"/>
      <c r="AT208" s="160" t="s">
        <v>181</v>
      </c>
      <c r="AU208" s="160" t="s">
        <v>92</v>
      </c>
      <c r="AV208" s="13" t="s">
        <v>92</v>
      </c>
      <c r="AW208" s="13" t="s">
        <v>36</v>
      </c>
      <c r="AX208" s="13" t="s">
        <v>82</v>
      </c>
      <c r="AY208" s="160" t="s">
        <v>171</v>
      </c>
    </row>
    <row r="209" spans="2:65" s="13" customFormat="1">
      <c r="B209" s="159"/>
      <c r="D209" s="153" t="s">
        <v>181</v>
      </c>
      <c r="E209" s="160" t="s">
        <v>1</v>
      </c>
      <c r="F209" s="161" t="s">
        <v>223</v>
      </c>
      <c r="H209" s="162">
        <v>102.55200000000001</v>
      </c>
      <c r="I209" s="163"/>
      <c r="L209" s="159"/>
      <c r="M209" s="164"/>
      <c r="T209" s="165"/>
      <c r="AT209" s="160" t="s">
        <v>181</v>
      </c>
      <c r="AU209" s="160" t="s">
        <v>92</v>
      </c>
      <c r="AV209" s="13" t="s">
        <v>92</v>
      </c>
      <c r="AW209" s="13" t="s">
        <v>36</v>
      </c>
      <c r="AX209" s="13" t="s">
        <v>82</v>
      </c>
      <c r="AY209" s="160" t="s">
        <v>171</v>
      </c>
    </row>
    <row r="210" spans="2:65" s="15" customFormat="1">
      <c r="B210" s="173"/>
      <c r="D210" s="153" t="s">
        <v>181</v>
      </c>
      <c r="E210" s="174" t="s">
        <v>1</v>
      </c>
      <c r="F210" s="175" t="s">
        <v>190</v>
      </c>
      <c r="H210" s="176">
        <v>394.80900000000003</v>
      </c>
      <c r="I210" s="177"/>
      <c r="L210" s="173"/>
      <c r="M210" s="178"/>
      <c r="T210" s="179"/>
      <c r="AT210" s="174" t="s">
        <v>181</v>
      </c>
      <c r="AU210" s="174" t="s">
        <v>92</v>
      </c>
      <c r="AV210" s="15" t="s">
        <v>180</v>
      </c>
      <c r="AW210" s="15" t="s">
        <v>36</v>
      </c>
      <c r="AX210" s="15" t="s">
        <v>90</v>
      </c>
      <c r="AY210" s="174" t="s">
        <v>171</v>
      </c>
    </row>
    <row r="211" spans="2:65" s="1" customFormat="1" ht="37.9" customHeight="1">
      <c r="B211" s="137"/>
      <c r="C211" s="138" t="s">
        <v>8</v>
      </c>
      <c r="D211" s="138" t="s">
        <v>176</v>
      </c>
      <c r="E211" s="139" t="s">
        <v>479</v>
      </c>
      <c r="F211" s="140" t="s">
        <v>480</v>
      </c>
      <c r="G211" s="141" t="s">
        <v>179</v>
      </c>
      <c r="H211" s="142">
        <v>394.80900000000003</v>
      </c>
      <c r="I211" s="143"/>
      <c r="J211" s="144">
        <f>ROUND(I211*H211,2)</f>
        <v>0</v>
      </c>
      <c r="K211" s="145"/>
      <c r="L211" s="32"/>
      <c r="M211" s="146" t="s">
        <v>1</v>
      </c>
      <c r="N211" s="147" t="s">
        <v>47</v>
      </c>
      <c r="P211" s="148">
        <f>O211*H211</f>
        <v>0</v>
      </c>
      <c r="Q211" s="148">
        <v>0</v>
      </c>
      <c r="R211" s="148">
        <f>Q211*H211</f>
        <v>0</v>
      </c>
      <c r="S211" s="148">
        <v>0</v>
      </c>
      <c r="T211" s="149">
        <f>S211*H211</f>
        <v>0</v>
      </c>
      <c r="AR211" s="150" t="s">
        <v>180</v>
      </c>
      <c r="AT211" s="150" t="s">
        <v>176</v>
      </c>
      <c r="AU211" s="150" t="s">
        <v>92</v>
      </c>
      <c r="AY211" s="17" t="s">
        <v>171</v>
      </c>
      <c r="BE211" s="151">
        <f>IF(N211="základní",J211,0)</f>
        <v>0</v>
      </c>
      <c r="BF211" s="151">
        <f>IF(N211="snížená",J211,0)</f>
        <v>0</v>
      </c>
      <c r="BG211" s="151">
        <f>IF(N211="zákl. přenesená",J211,0)</f>
        <v>0</v>
      </c>
      <c r="BH211" s="151">
        <f>IF(N211="sníž. přenesená",J211,0)</f>
        <v>0</v>
      </c>
      <c r="BI211" s="151">
        <f>IF(N211="nulová",J211,0)</f>
        <v>0</v>
      </c>
      <c r="BJ211" s="17" t="s">
        <v>90</v>
      </c>
      <c r="BK211" s="151">
        <f>ROUND(I211*H211,2)</f>
        <v>0</v>
      </c>
      <c r="BL211" s="17" t="s">
        <v>180</v>
      </c>
      <c r="BM211" s="150" t="s">
        <v>247</v>
      </c>
    </row>
    <row r="212" spans="2:65" s="12" customFormat="1">
      <c r="B212" s="152"/>
      <c r="D212" s="153" t="s">
        <v>181</v>
      </c>
      <c r="E212" s="154" t="s">
        <v>1</v>
      </c>
      <c r="F212" s="155" t="s">
        <v>474</v>
      </c>
      <c r="H212" s="154" t="s">
        <v>1</v>
      </c>
      <c r="I212" s="156"/>
      <c r="L212" s="152"/>
      <c r="M212" s="157"/>
      <c r="T212" s="158"/>
      <c r="AT212" s="154" t="s">
        <v>181</v>
      </c>
      <c r="AU212" s="154" t="s">
        <v>92</v>
      </c>
      <c r="AV212" s="12" t="s">
        <v>90</v>
      </c>
      <c r="AW212" s="12" t="s">
        <v>36</v>
      </c>
      <c r="AX212" s="12" t="s">
        <v>82</v>
      </c>
      <c r="AY212" s="154" t="s">
        <v>171</v>
      </c>
    </row>
    <row r="213" spans="2:65" s="13" customFormat="1">
      <c r="B213" s="159"/>
      <c r="D213" s="153" t="s">
        <v>181</v>
      </c>
      <c r="E213" s="160" t="s">
        <v>1</v>
      </c>
      <c r="F213" s="161" t="s">
        <v>217</v>
      </c>
      <c r="H213" s="162">
        <v>63.493000000000002</v>
      </c>
      <c r="I213" s="163"/>
      <c r="L213" s="159"/>
      <c r="M213" s="164"/>
      <c r="T213" s="165"/>
      <c r="AT213" s="160" t="s">
        <v>181</v>
      </c>
      <c r="AU213" s="160" t="s">
        <v>92</v>
      </c>
      <c r="AV213" s="13" t="s">
        <v>92</v>
      </c>
      <c r="AW213" s="13" t="s">
        <v>36</v>
      </c>
      <c r="AX213" s="13" t="s">
        <v>82</v>
      </c>
      <c r="AY213" s="160" t="s">
        <v>171</v>
      </c>
    </row>
    <row r="214" spans="2:65" s="13" customFormat="1">
      <c r="B214" s="159"/>
      <c r="D214" s="153" t="s">
        <v>181</v>
      </c>
      <c r="E214" s="160" t="s">
        <v>1</v>
      </c>
      <c r="F214" s="161" t="s">
        <v>218</v>
      </c>
      <c r="H214" s="162">
        <v>50.304000000000002</v>
      </c>
      <c r="I214" s="163"/>
      <c r="L214" s="159"/>
      <c r="M214" s="164"/>
      <c r="T214" s="165"/>
      <c r="AT214" s="160" t="s">
        <v>181</v>
      </c>
      <c r="AU214" s="160" t="s">
        <v>92</v>
      </c>
      <c r="AV214" s="13" t="s">
        <v>92</v>
      </c>
      <c r="AW214" s="13" t="s">
        <v>36</v>
      </c>
      <c r="AX214" s="13" t="s">
        <v>82</v>
      </c>
      <c r="AY214" s="160" t="s">
        <v>171</v>
      </c>
    </row>
    <row r="215" spans="2:65" s="13" customFormat="1">
      <c r="B215" s="159"/>
      <c r="D215" s="153" t="s">
        <v>181</v>
      </c>
      <c r="E215" s="160" t="s">
        <v>1</v>
      </c>
      <c r="F215" s="161" t="s">
        <v>219</v>
      </c>
      <c r="H215" s="162">
        <v>18.707999999999998</v>
      </c>
      <c r="I215" s="163"/>
      <c r="L215" s="159"/>
      <c r="M215" s="164"/>
      <c r="T215" s="165"/>
      <c r="AT215" s="160" t="s">
        <v>181</v>
      </c>
      <c r="AU215" s="160" t="s">
        <v>92</v>
      </c>
      <c r="AV215" s="13" t="s">
        <v>92</v>
      </c>
      <c r="AW215" s="13" t="s">
        <v>36</v>
      </c>
      <c r="AX215" s="13" t="s">
        <v>82</v>
      </c>
      <c r="AY215" s="160" t="s">
        <v>171</v>
      </c>
    </row>
    <row r="216" spans="2:65" s="13" customFormat="1" ht="22.5">
      <c r="B216" s="159"/>
      <c r="D216" s="153" t="s">
        <v>181</v>
      </c>
      <c r="E216" s="160" t="s">
        <v>1</v>
      </c>
      <c r="F216" s="161" t="s">
        <v>220</v>
      </c>
      <c r="H216" s="162">
        <v>26.792999999999999</v>
      </c>
      <c r="I216" s="163"/>
      <c r="L216" s="159"/>
      <c r="M216" s="164"/>
      <c r="T216" s="165"/>
      <c r="AT216" s="160" t="s">
        <v>181</v>
      </c>
      <c r="AU216" s="160" t="s">
        <v>92</v>
      </c>
      <c r="AV216" s="13" t="s">
        <v>92</v>
      </c>
      <c r="AW216" s="13" t="s">
        <v>36</v>
      </c>
      <c r="AX216" s="13" t="s">
        <v>82</v>
      </c>
      <c r="AY216" s="160" t="s">
        <v>171</v>
      </c>
    </row>
    <row r="217" spans="2:65" s="13" customFormat="1">
      <c r="B217" s="159"/>
      <c r="D217" s="153" t="s">
        <v>181</v>
      </c>
      <c r="E217" s="160" t="s">
        <v>1</v>
      </c>
      <c r="F217" s="161" t="s">
        <v>221</v>
      </c>
      <c r="H217" s="162">
        <v>22.585000000000001</v>
      </c>
      <c r="I217" s="163"/>
      <c r="L217" s="159"/>
      <c r="M217" s="164"/>
      <c r="T217" s="165"/>
      <c r="AT217" s="160" t="s">
        <v>181</v>
      </c>
      <c r="AU217" s="160" t="s">
        <v>92</v>
      </c>
      <c r="AV217" s="13" t="s">
        <v>92</v>
      </c>
      <c r="AW217" s="13" t="s">
        <v>36</v>
      </c>
      <c r="AX217" s="13" t="s">
        <v>82</v>
      </c>
      <c r="AY217" s="160" t="s">
        <v>171</v>
      </c>
    </row>
    <row r="218" spans="2:65" s="13" customFormat="1" ht="22.5">
      <c r="B218" s="159"/>
      <c r="D218" s="153" t="s">
        <v>181</v>
      </c>
      <c r="E218" s="160" t="s">
        <v>1</v>
      </c>
      <c r="F218" s="161" t="s">
        <v>222</v>
      </c>
      <c r="H218" s="162">
        <v>110.374</v>
      </c>
      <c r="I218" s="163"/>
      <c r="L218" s="159"/>
      <c r="M218" s="164"/>
      <c r="T218" s="165"/>
      <c r="AT218" s="160" t="s">
        <v>181</v>
      </c>
      <c r="AU218" s="160" t="s">
        <v>92</v>
      </c>
      <c r="AV218" s="13" t="s">
        <v>92</v>
      </c>
      <c r="AW218" s="13" t="s">
        <v>36</v>
      </c>
      <c r="AX218" s="13" t="s">
        <v>82</v>
      </c>
      <c r="AY218" s="160" t="s">
        <v>171</v>
      </c>
    </row>
    <row r="219" spans="2:65" s="13" customFormat="1">
      <c r="B219" s="159"/>
      <c r="D219" s="153" t="s">
        <v>181</v>
      </c>
      <c r="E219" s="160" t="s">
        <v>1</v>
      </c>
      <c r="F219" s="161" t="s">
        <v>223</v>
      </c>
      <c r="H219" s="162">
        <v>102.55200000000001</v>
      </c>
      <c r="I219" s="163"/>
      <c r="L219" s="159"/>
      <c r="M219" s="164"/>
      <c r="T219" s="165"/>
      <c r="AT219" s="160" t="s">
        <v>181</v>
      </c>
      <c r="AU219" s="160" t="s">
        <v>92</v>
      </c>
      <c r="AV219" s="13" t="s">
        <v>92</v>
      </c>
      <c r="AW219" s="13" t="s">
        <v>36</v>
      </c>
      <c r="AX219" s="13" t="s">
        <v>82</v>
      </c>
      <c r="AY219" s="160" t="s">
        <v>171</v>
      </c>
    </row>
    <row r="220" spans="2:65" s="15" customFormat="1">
      <c r="B220" s="173"/>
      <c r="D220" s="153" t="s">
        <v>181</v>
      </c>
      <c r="E220" s="174" t="s">
        <v>1</v>
      </c>
      <c r="F220" s="175" t="s">
        <v>190</v>
      </c>
      <c r="H220" s="176">
        <v>394.80900000000003</v>
      </c>
      <c r="I220" s="177"/>
      <c r="L220" s="173"/>
      <c r="M220" s="178"/>
      <c r="T220" s="179"/>
      <c r="AT220" s="174" t="s">
        <v>181</v>
      </c>
      <c r="AU220" s="174" t="s">
        <v>92</v>
      </c>
      <c r="AV220" s="15" t="s">
        <v>180</v>
      </c>
      <c r="AW220" s="15" t="s">
        <v>36</v>
      </c>
      <c r="AX220" s="15" t="s">
        <v>90</v>
      </c>
      <c r="AY220" s="174" t="s">
        <v>171</v>
      </c>
    </row>
    <row r="221" spans="2:65" s="11" customFormat="1" ht="22.9" customHeight="1">
      <c r="B221" s="125"/>
      <c r="D221" s="126" t="s">
        <v>81</v>
      </c>
      <c r="E221" s="135" t="s">
        <v>481</v>
      </c>
      <c r="F221" s="135" t="s">
        <v>482</v>
      </c>
      <c r="I221" s="128"/>
      <c r="J221" s="136">
        <f>BK221</f>
        <v>0</v>
      </c>
      <c r="L221" s="125"/>
      <c r="M221" s="130"/>
      <c r="P221" s="131">
        <f>SUM(P222:P272)</f>
        <v>0</v>
      </c>
      <c r="R221" s="131">
        <f>SUM(R222:R272)</f>
        <v>0</v>
      </c>
      <c r="T221" s="132">
        <f>SUM(T222:T272)</f>
        <v>0</v>
      </c>
      <c r="AR221" s="126" t="s">
        <v>90</v>
      </c>
      <c r="AT221" s="133" t="s">
        <v>81</v>
      </c>
      <c r="AU221" s="133" t="s">
        <v>90</v>
      </c>
      <c r="AY221" s="126" t="s">
        <v>171</v>
      </c>
      <c r="BK221" s="134">
        <f>SUM(BK222:BK272)</f>
        <v>0</v>
      </c>
    </row>
    <row r="222" spans="2:65" s="1" customFormat="1" ht="33" customHeight="1">
      <c r="B222" s="137"/>
      <c r="C222" s="138" t="s">
        <v>248</v>
      </c>
      <c r="D222" s="138" t="s">
        <v>176</v>
      </c>
      <c r="E222" s="139" t="s">
        <v>483</v>
      </c>
      <c r="F222" s="140" t="s">
        <v>484</v>
      </c>
      <c r="G222" s="141" t="s">
        <v>455</v>
      </c>
      <c r="H222" s="142">
        <v>0.83599999999999997</v>
      </c>
      <c r="I222" s="143"/>
      <c r="J222" s="144">
        <f>ROUND(I222*H222,2)</f>
        <v>0</v>
      </c>
      <c r="K222" s="145"/>
      <c r="L222" s="32"/>
      <c r="M222" s="146" t="s">
        <v>1</v>
      </c>
      <c r="N222" s="147" t="s">
        <v>47</v>
      </c>
      <c r="P222" s="148">
        <f>O222*H222</f>
        <v>0</v>
      </c>
      <c r="Q222" s="148">
        <v>0</v>
      </c>
      <c r="R222" s="148">
        <f>Q222*H222</f>
        <v>0</v>
      </c>
      <c r="S222" s="148">
        <v>0</v>
      </c>
      <c r="T222" s="149">
        <f>S222*H222</f>
        <v>0</v>
      </c>
      <c r="AR222" s="150" t="s">
        <v>180</v>
      </c>
      <c r="AT222" s="150" t="s">
        <v>176</v>
      </c>
      <c r="AU222" s="150" t="s">
        <v>92</v>
      </c>
      <c r="AY222" s="17" t="s">
        <v>171</v>
      </c>
      <c r="BE222" s="151">
        <f>IF(N222="základní",J222,0)</f>
        <v>0</v>
      </c>
      <c r="BF222" s="151">
        <f>IF(N222="snížená",J222,0)</f>
        <v>0</v>
      </c>
      <c r="BG222" s="151">
        <f>IF(N222="zákl. přenesená",J222,0)</f>
        <v>0</v>
      </c>
      <c r="BH222" s="151">
        <f>IF(N222="sníž. přenesená",J222,0)</f>
        <v>0</v>
      </c>
      <c r="BI222" s="151">
        <f>IF(N222="nulová",J222,0)</f>
        <v>0</v>
      </c>
      <c r="BJ222" s="17" t="s">
        <v>90</v>
      </c>
      <c r="BK222" s="151">
        <f>ROUND(I222*H222,2)</f>
        <v>0</v>
      </c>
      <c r="BL222" s="17" t="s">
        <v>180</v>
      </c>
      <c r="BM222" s="150" t="s">
        <v>251</v>
      </c>
    </row>
    <row r="223" spans="2:65" s="12" customFormat="1">
      <c r="B223" s="152"/>
      <c r="D223" s="153" t="s">
        <v>181</v>
      </c>
      <c r="E223" s="154" t="s">
        <v>1</v>
      </c>
      <c r="F223" s="155" t="s">
        <v>456</v>
      </c>
      <c r="H223" s="154" t="s">
        <v>1</v>
      </c>
      <c r="I223" s="156"/>
      <c r="L223" s="152"/>
      <c r="M223" s="157"/>
      <c r="T223" s="158"/>
      <c r="AT223" s="154" t="s">
        <v>181</v>
      </c>
      <c r="AU223" s="154" t="s">
        <v>92</v>
      </c>
      <c r="AV223" s="12" t="s">
        <v>90</v>
      </c>
      <c r="AW223" s="12" t="s">
        <v>36</v>
      </c>
      <c r="AX223" s="12" t="s">
        <v>82</v>
      </c>
      <c r="AY223" s="154" t="s">
        <v>171</v>
      </c>
    </row>
    <row r="224" spans="2:65" s="13" customFormat="1">
      <c r="B224" s="159"/>
      <c r="D224" s="153" t="s">
        <v>181</v>
      </c>
      <c r="E224" s="160" t="s">
        <v>1</v>
      </c>
      <c r="F224" s="161" t="s">
        <v>485</v>
      </c>
      <c r="H224" s="162">
        <v>0.34699999999999998</v>
      </c>
      <c r="I224" s="163"/>
      <c r="L224" s="159"/>
      <c r="M224" s="164"/>
      <c r="T224" s="165"/>
      <c r="AT224" s="160" t="s">
        <v>181</v>
      </c>
      <c r="AU224" s="160" t="s">
        <v>92</v>
      </c>
      <c r="AV224" s="13" t="s">
        <v>92</v>
      </c>
      <c r="AW224" s="13" t="s">
        <v>36</v>
      </c>
      <c r="AX224" s="13" t="s">
        <v>82</v>
      </c>
      <c r="AY224" s="160" t="s">
        <v>171</v>
      </c>
    </row>
    <row r="225" spans="2:65" s="13" customFormat="1">
      <c r="B225" s="159"/>
      <c r="D225" s="153" t="s">
        <v>181</v>
      </c>
      <c r="E225" s="160" t="s">
        <v>1</v>
      </c>
      <c r="F225" s="161" t="s">
        <v>486</v>
      </c>
      <c r="H225" s="162">
        <v>0.48899999999999999</v>
      </c>
      <c r="I225" s="163"/>
      <c r="L225" s="159"/>
      <c r="M225" s="164"/>
      <c r="T225" s="165"/>
      <c r="AT225" s="160" t="s">
        <v>181</v>
      </c>
      <c r="AU225" s="160" t="s">
        <v>92</v>
      </c>
      <c r="AV225" s="13" t="s">
        <v>92</v>
      </c>
      <c r="AW225" s="13" t="s">
        <v>36</v>
      </c>
      <c r="AX225" s="13" t="s">
        <v>82</v>
      </c>
      <c r="AY225" s="160" t="s">
        <v>171</v>
      </c>
    </row>
    <row r="226" spans="2:65" s="15" customFormat="1">
      <c r="B226" s="173"/>
      <c r="D226" s="153" t="s">
        <v>181</v>
      </c>
      <c r="E226" s="174" t="s">
        <v>1</v>
      </c>
      <c r="F226" s="175" t="s">
        <v>190</v>
      </c>
      <c r="H226" s="176">
        <v>0.83599999999999997</v>
      </c>
      <c r="I226" s="177"/>
      <c r="L226" s="173"/>
      <c r="M226" s="178"/>
      <c r="T226" s="179"/>
      <c r="AT226" s="174" t="s">
        <v>181</v>
      </c>
      <c r="AU226" s="174" t="s">
        <v>92</v>
      </c>
      <c r="AV226" s="15" t="s">
        <v>180</v>
      </c>
      <c r="AW226" s="15" t="s">
        <v>36</v>
      </c>
      <c r="AX226" s="15" t="s">
        <v>90</v>
      </c>
      <c r="AY226" s="174" t="s">
        <v>171</v>
      </c>
    </row>
    <row r="227" spans="2:65" s="1" customFormat="1" ht="33" customHeight="1">
      <c r="B227" s="137"/>
      <c r="C227" s="138" t="s">
        <v>228</v>
      </c>
      <c r="D227" s="138" t="s">
        <v>176</v>
      </c>
      <c r="E227" s="139" t="s">
        <v>487</v>
      </c>
      <c r="F227" s="140" t="s">
        <v>488</v>
      </c>
      <c r="G227" s="141" t="s">
        <v>455</v>
      </c>
      <c r="H227" s="142">
        <v>0.83599999999999997</v>
      </c>
      <c r="I227" s="143"/>
      <c r="J227" s="144">
        <f>ROUND(I227*H227,2)</f>
        <v>0</v>
      </c>
      <c r="K227" s="145"/>
      <c r="L227" s="32"/>
      <c r="M227" s="146" t="s">
        <v>1</v>
      </c>
      <c r="N227" s="147" t="s">
        <v>47</v>
      </c>
      <c r="P227" s="148">
        <f>O227*H227</f>
        <v>0</v>
      </c>
      <c r="Q227" s="148">
        <v>0</v>
      </c>
      <c r="R227" s="148">
        <f>Q227*H227</f>
        <v>0</v>
      </c>
      <c r="S227" s="148">
        <v>0</v>
      </c>
      <c r="T227" s="149">
        <f>S227*H227</f>
        <v>0</v>
      </c>
      <c r="AR227" s="150" t="s">
        <v>180</v>
      </c>
      <c r="AT227" s="150" t="s">
        <v>176</v>
      </c>
      <c r="AU227" s="150" t="s">
        <v>92</v>
      </c>
      <c r="AY227" s="17" t="s">
        <v>171</v>
      </c>
      <c r="BE227" s="151">
        <f>IF(N227="základní",J227,0)</f>
        <v>0</v>
      </c>
      <c r="BF227" s="151">
        <f>IF(N227="snížená",J227,0)</f>
        <v>0</v>
      </c>
      <c r="BG227" s="151">
        <f>IF(N227="zákl. přenesená",J227,0)</f>
        <v>0</v>
      </c>
      <c r="BH227" s="151">
        <f>IF(N227="sníž. přenesená",J227,0)</f>
        <v>0</v>
      </c>
      <c r="BI227" s="151">
        <f>IF(N227="nulová",J227,0)</f>
        <v>0</v>
      </c>
      <c r="BJ227" s="17" t="s">
        <v>90</v>
      </c>
      <c r="BK227" s="151">
        <f>ROUND(I227*H227,2)</f>
        <v>0</v>
      </c>
      <c r="BL227" s="17" t="s">
        <v>180</v>
      </c>
      <c r="BM227" s="150" t="s">
        <v>255</v>
      </c>
    </row>
    <row r="228" spans="2:65" s="12" customFormat="1">
      <c r="B228" s="152"/>
      <c r="D228" s="153" t="s">
        <v>181</v>
      </c>
      <c r="E228" s="154" t="s">
        <v>1</v>
      </c>
      <c r="F228" s="155" t="s">
        <v>456</v>
      </c>
      <c r="H228" s="154" t="s">
        <v>1</v>
      </c>
      <c r="I228" s="156"/>
      <c r="L228" s="152"/>
      <c r="M228" s="157"/>
      <c r="T228" s="158"/>
      <c r="AT228" s="154" t="s">
        <v>181</v>
      </c>
      <c r="AU228" s="154" t="s">
        <v>92</v>
      </c>
      <c r="AV228" s="12" t="s">
        <v>90</v>
      </c>
      <c r="AW228" s="12" t="s">
        <v>36</v>
      </c>
      <c r="AX228" s="12" t="s">
        <v>82</v>
      </c>
      <c r="AY228" s="154" t="s">
        <v>171</v>
      </c>
    </row>
    <row r="229" spans="2:65" s="13" customFormat="1">
      <c r="B229" s="159"/>
      <c r="D229" s="153" t="s">
        <v>181</v>
      </c>
      <c r="E229" s="160" t="s">
        <v>1</v>
      </c>
      <c r="F229" s="161" t="s">
        <v>485</v>
      </c>
      <c r="H229" s="162">
        <v>0.34699999999999998</v>
      </c>
      <c r="I229" s="163"/>
      <c r="L229" s="159"/>
      <c r="M229" s="164"/>
      <c r="T229" s="165"/>
      <c r="AT229" s="160" t="s">
        <v>181</v>
      </c>
      <c r="AU229" s="160" t="s">
        <v>92</v>
      </c>
      <c r="AV229" s="13" t="s">
        <v>92</v>
      </c>
      <c r="AW229" s="13" t="s">
        <v>36</v>
      </c>
      <c r="AX229" s="13" t="s">
        <v>82</v>
      </c>
      <c r="AY229" s="160" t="s">
        <v>171</v>
      </c>
    </row>
    <row r="230" spans="2:65" s="13" customFormat="1">
      <c r="B230" s="159"/>
      <c r="D230" s="153" t="s">
        <v>181</v>
      </c>
      <c r="E230" s="160" t="s">
        <v>1</v>
      </c>
      <c r="F230" s="161" t="s">
        <v>486</v>
      </c>
      <c r="H230" s="162">
        <v>0.48899999999999999</v>
      </c>
      <c r="I230" s="163"/>
      <c r="L230" s="159"/>
      <c r="M230" s="164"/>
      <c r="T230" s="165"/>
      <c r="AT230" s="160" t="s">
        <v>181</v>
      </c>
      <c r="AU230" s="160" t="s">
        <v>92</v>
      </c>
      <c r="AV230" s="13" t="s">
        <v>92</v>
      </c>
      <c r="AW230" s="13" t="s">
        <v>36</v>
      </c>
      <c r="AX230" s="13" t="s">
        <v>82</v>
      </c>
      <c r="AY230" s="160" t="s">
        <v>171</v>
      </c>
    </row>
    <row r="231" spans="2:65" s="15" customFormat="1">
      <c r="B231" s="173"/>
      <c r="D231" s="153" t="s">
        <v>181</v>
      </c>
      <c r="E231" s="174" t="s">
        <v>1</v>
      </c>
      <c r="F231" s="175" t="s">
        <v>190</v>
      </c>
      <c r="H231" s="176">
        <v>0.83599999999999997</v>
      </c>
      <c r="I231" s="177"/>
      <c r="L231" s="173"/>
      <c r="M231" s="178"/>
      <c r="T231" s="179"/>
      <c r="AT231" s="174" t="s">
        <v>181</v>
      </c>
      <c r="AU231" s="174" t="s">
        <v>92</v>
      </c>
      <c r="AV231" s="15" t="s">
        <v>180</v>
      </c>
      <c r="AW231" s="15" t="s">
        <v>36</v>
      </c>
      <c r="AX231" s="15" t="s">
        <v>90</v>
      </c>
      <c r="AY231" s="174" t="s">
        <v>171</v>
      </c>
    </row>
    <row r="232" spans="2:65" s="1" customFormat="1" ht="44.25" customHeight="1">
      <c r="B232" s="137"/>
      <c r="C232" s="138" t="s">
        <v>260</v>
      </c>
      <c r="D232" s="138" t="s">
        <v>176</v>
      </c>
      <c r="E232" s="139" t="s">
        <v>489</v>
      </c>
      <c r="F232" s="140" t="s">
        <v>490</v>
      </c>
      <c r="G232" s="141" t="s">
        <v>455</v>
      </c>
      <c r="H232" s="142">
        <v>0.83599999999999997</v>
      </c>
      <c r="I232" s="143"/>
      <c r="J232" s="144">
        <f>ROUND(I232*H232,2)</f>
        <v>0</v>
      </c>
      <c r="K232" s="145"/>
      <c r="L232" s="32"/>
      <c r="M232" s="146" t="s">
        <v>1</v>
      </c>
      <c r="N232" s="147" t="s">
        <v>47</v>
      </c>
      <c r="P232" s="148">
        <f>O232*H232</f>
        <v>0</v>
      </c>
      <c r="Q232" s="148">
        <v>0</v>
      </c>
      <c r="R232" s="148">
        <f>Q232*H232</f>
        <v>0</v>
      </c>
      <c r="S232" s="148">
        <v>0</v>
      </c>
      <c r="T232" s="149">
        <f>S232*H232</f>
        <v>0</v>
      </c>
      <c r="AR232" s="150" t="s">
        <v>180</v>
      </c>
      <c r="AT232" s="150" t="s">
        <v>176</v>
      </c>
      <c r="AU232" s="150" t="s">
        <v>92</v>
      </c>
      <c r="AY232" s="17" t="s">
        <v>171</v>
      </c>
      <c r="BE232" s="151">
        <f>IF(N232="základní",J232,0)</f>
        <v>0</v>
      </c>
      <c r="BF232" s="151">
        <f>IF(N232="snížená",J232,0)</f>
        <v>0</v>
      </c>
      <c r="BG232" s="151">
        <f>IF(N232="zákl. přenesená",J232,0)</f>
        <v>0</v>
      </c>
      <c r="BH232" s="151">
        <f>IF(N232="sníž. přenesená",J232,0)</f>
        <v>0</v>
      </c>
      <c r="BI232" s="151">
        <f>IF(N232="nulová",J232,0)</f>
        <v>0</v>
      </c>
      <c r="BJ232" s="17" t="s">
        <v>90</v>
      </c>
      <c r="BK232" s="151">
        <f>ROUND(I232*H232,2)</f>
        <v>0</v>
      </c>
      <c r="BL232" s="17" t="s">
        <v>180</v>
      </c>
      <c r="BM232" s="150" t="s">
        <v>264</v>
      </c>
    </row>
    <row r="233" spans="2:65" s="12" customFormat="1">
      <c r="B233" s="152"/>
      <c r="D233" s="153" t="s">
        <v>181</v>
      </c>
      <c r="E233" s="154" t="s">
        <v>1</v>
      </c>
      <c r="F233" s="155" t="s">
        <v>456</v>
      </c>
      <c r="H233" s="154" t="s">
        <v>1</v>
      </c>
      <c r="I233" s="156"/>
      <c r="L233" s="152"/>
      <c r="M233" s="157"/>
      <c r="T233" s="158"/>
      <c r="AT233" s="154" t="s">
        <v>181</v>
      </c>
      <c r="AU233" s="154" t="s">
        <v>92</v>
      </c>
      <c r="AV233" s="12" t="s">
        <v>90</v>
      </c>
      <c r="AW233" s="12" t="s">
        <v>36</v>
      </c>
      <c r="AX233" s="12" t="s">
        <v>82</v>
      </c>
      <c r="AY233" s="154" t="s">
        <v>171</v>
      </c>
    </row>
    <row r="234" spans="2:65" s="13" customFormat="1">
      <c r="B234" s="159"/>
      <c r="D234" s="153" t="s">
        <v>181</v>
      </c>
      <c r="E234" s="160" t="s">
        <v>1</v>
      </c>
      <c r="F234" s="161" t="s">
        <v>485</v>
      </c>
      <c r="H234" s="162">
        <v>0.34699999999999998</v>
      </c>
      <c r="I234" s="163"/>
      <c r="L234" s="159"/>
      <c r="M234" s="164"/>
      <c r="T234" s="165"/>
      <c r="AT234" s="160" t="s">
        <v>181</v>
      </c>
      <c r="AU234" s="160" t="s">
        <v>92</v>
      </c>
      <c r="AV234" s="13" t="s">
        <v>92</v>
      </c>
      <c r="AW234" s="13" t="s">
        <v>36</v>
      </c>
      <c r="AX234" s="13" t="s">
        <v>82</v>
      </c>
      <c r="AY234" s="160" t="s">
        <v>171</v>
      </c>
    </row>
    <row r="235" spans="2:65" s="13" customFormat="1">
      <c r="B235" s="159"/>
      <c r="D235" s="153" t="s">
        <v>181</v>
      </c>
      <c r="E235" s="160" t="s">
        <v>1</v>
      </c>
      <c r="F235" s="161" t="s">
        <v>486</v>
      </c>
      <c r="H235" s="162">
        <v>0.48899999999999999</v>
      </c>
      <c r="I235" s="163"/>
      <c r="L235" s="159"/>
      <c r="M235" s="164"/>
      <c r="T235" s="165"/>
      <c r="AT235" s="160" t="s">
        <v>181</v>
      </c>
      <c r="AU235" s="160" t="s">
        <v>92</v>
      </c>
      <c r="AV235" s="13" t="s">
        <v>92</v>
      </c>
      <c r="AW235" s="13" t="s">
        <v>36</v>
      </c>
      <c r="AX235" s="13" t="s">
        <v>82</v>
      </c>
      <c r="AY235" s="160" t="s">
        <v>171</v>
      </c>
    </row>
    <row r="236" spans="2:65" s="15" customFormat="1">
      <c r="B236" s="173"/>
      <c r="D236" s="153" t="s">
        <v>181</v>
      </c>
      <c r="E236" s="174" t="s">
        <v>1</v>
      </c>
      <c r="F236" s="175" t="s">
        <v>190</v>
      </c>
      <c r="H236" s="176">
        <v>0.83599999999999997</v>
      </c>
      <c r="I236" s="177"/>
      <c r="L236" s="173"/>
      <c r="M236" s="178"/>
      <c r="T236" s="179"/>
      <c r="AT236" s="174" t="s">
        <v>181</v>
      </c>
      <c r="AU236" s="174" t="s">
        <v>92</v>
      </c>
      <c r="AV236" s="15" t="s">
        <v>180</v>
      </c>
      <c r="AW236" s="15" t="s">
        <v>36</v>
      </c>
      <c r="AX236" s="15" t="s">
        <v>90</v>
      </c>
      <c r="AY236" s="174" t="s">
        <v>171</v>
      </c>
    </row>
    <row r="237" spans="2:65" s="1" customFormat="1" ht="33" customHeight="1">
      <c r="B237" s="137"/>
      <c r="C237" s="138" t="s">
        <v>231</v>
      </c>
      <c r="D237" s="138" t="s">
        <v>176</v>
      </c>
      <c r="E237" s="139" t="s">
        <v>491</v>
      </c>
      <c r="F237" s="140" t="s">
        <v>492</v>
      </c>
      <c r="G237" s="141" t="s">
        <v>455</v>
      </c>
      <c r="H237" s="142">
        <v>0.83599999999999997</v>
      </c>
      <c r="I237" s="143"/>
      <c r="J237" s="144">
        <f>ROUND(I237*H237,2)</f>
        <v>0</v>
      </c>
      <c r="K237" s="145"/>
      <c r="L237" s="32"/>
      <c r="M237" s="146" t="s">
        <v>1</v>
      </c>
      <c r="N237" s="147" t="s">
        <v>47</v>
      </c>
      <c r="P237" s="148">
        <f>O237*H237</f>
        <v>0</v>
      </c>
      <c r="Q237" s="148">
        <v>0</v>
      </c>
      <c r="R237" s="148">
        <f>Q237*H237</f>
        <v>0</v>
      </c>
      <c r="S237" s="148">
        <v>0</v>
      </c>
      <c r="T237" s="149">
        <f>S237*H237</f>
        <v>0</v>
      </c>
      <c r="AR237" s="150" t="s">
        <v>180</v>
      </c>
      <c r="AT237" s="150" t="s">
        <v>176</v>
      </c>
      <c r="AU237" s="150" t="s">
        <v>92</v>
      </c>
      <c r="AY237" s="17" t="s">
        <v>171</v>
      </c>
      <c r="BE237" s="151">
        <f>IF(N237="základní",J237,0)</f>
        <v>0</v>
      </c>
      <c r="BF237" s="151">
        <f>IF(N237="snížená",J237,0)</f>
        <v>0</v>
      </c>
      <c r="BG237" s="151">
        <f>IF(N237="zákl. přenesená",J237,0)</f>
        <v>0</v>
      </c>
      <c r="BH237" s="151">
        <f>IF(N237="sníž. přenesená",J237,0)</f>
        <v>0</v>
      </c>
      <c r="BI237" s="151">
        <f>IF(N237="nulová",J237,0)</f>
        <v>0</v>
      </c>
      <c r="BJ237" s="17" t="s">
        <v>90</v>
      </c>
      <c r="BK237" s="151">
        <f>ROUND(I237*H237,2)</f>
        <v>0</v>
      </c>
      <c r="BL237" s="17" t="s">
        <v>180</v>
      </c>
      <c r="BM237" s="150" t="s">
        <v>274</v>
      </c>
    </row>
    <row r="238" spans="2:65" s="12" customFormat="1">
      <c r="B238" s="152"/>
      <c r="D238" s="153" t="s">
        <v>181</v>
      </c>
      <c r="E238" s="154" t="s">
        <v>1</v>
      </c>
      <c r="F238" s="155" t="s">
        <v>456</v>
      </c>
      <c r="H238" s="154" t="s">
        <v>1</v>
      </c>
      <c r="I238" s="156"/>
      <c r="L238" s="152"/>
      <c r="M238" s="157"/>
      <c r="T238" s="158"/>
      <c r="AT238" s="154" t="s">
        <v>181</v>
      </c>
      <c r="AU238" s="154" t="s">
        <v>92</v>
      </c>
      <c r="AV238" s="12" t="s">
        <v>90</v>
      </c>
      <c r="AW238" s="12" t="s">
        <v>36</v>
      </c>
      <c r="AX238" s="12" t="s">
        <v>82</v>
      </c>
      <c r="AY238" s="154" t="s">
        <v>171</v>
      </c>
    </row>
    <row r="239" spans="2:65" s="13" customFormat="1">
      <c r="B239" s="159"/>
      <c r="D239" s="153" t="s">
        <v>181</v>
      </c>
      <c r="E239" s="160" t="s">
        <v>1</v>
      </c>
      <c r="F239" s="161" t="s">
        <v>485</v>
      </c>
      <c r="H239" s="162">
        <v>0.34699999999999998</v>
      </c>
      <c r="I239" s="163"/>
      <c r="L239" s="159"/>
      <c r="M239" s="164"/>
      <c r="T239" s="165"/>
      <c r="AT239" s="160" t="s">
        <v>181</v>
      </c>
      <c r="AU239" s="160" t="s">
        <v>92</v>
      </c>
      <c r="AV239" s="13" t="s">
        <v>92</v>
      </c>
      <c r="AW239" s="13" t="s">
        <v>36</v>
      </c>
      <c r="AX239" s="13" t="s">
        <v>82</v>
      </c>
      <c r="AY239" s="160" t="s">
        <v>171</v>
      </c>
    </row>
    <row r="240" spans="2:65" s="13" customFormat="1">
      <c r="B240" s="159"/>
      <c r="D240" s="153" t="s">
        <v>181</v>
      </c>
      <c r="E240" s="160" t="s">
        <v>1</v>
      </c>
      <c r="F240" s="161" t="s">
        <v>486</v>
      </c>
      <c r="H240" s="162">
        <v>0.48899999999999999</v>
      </c>
      <c r="I240" s="163"/>
      <c r="L240" s="159"/>
      <c r="M240" s="164"/>
      <c r="T240" s="165"/>
      <c r="AT240" s="160" t="s">
        <v>181</v>
      </c>
      <c r="AU240" s="160" t="s">
        <v>92</v>
      </c>
      <c r="AV240" s="13" t="s">
        <v>92</v>
      </c>
      <c r="AW240" s="13" t="s">
        <v>36</v>
      </c>
      <c r="AX240" s="13" t="s">
        <v>82</v>
      </c>
      <c r="AY240" s="160" t="s">
        <v>171</v>
      </c>
    </row>
    <row r="241" spans="2:65" s="15" customFormat="1">
      <c r="B241" s="173"/>
      <c r="D241" s="153" t="s">
        <v>181</v>
      </c>
      <c r="E241" s="174" t="s">
        <v>1</v>
      </c>
      <c r="F241" s="175" t="s">
        <v>190</v>
      </c>
      <c r="H241" s="176">
        <v>0.83599999999999997</v>
      </c>
      <c r="I241" s="177"/>
      <c r="L241" s="173"/>
      <c r="M241" s="178"/>
      <c r="T241" s="179"/>
      <c r="AT241" s="174" t="s">
        <v>181</v>
      </c>
      <c r="AU241" s="174" t="s">
        <v>92</v>
      </c>
      <c r="AV241" s="15" t="s">
        <v>180</v>
      </c>
      <c r="AW241" s="15" t="s">
        <v>36</v>
      </c>
      <c r="AX241" s="15" t="s">
        <v>90</v>
      </c>
      <c r="AY241" s="174" t="s">
        <v>171</v>
      </c>
    </row>
    <row r="242" spans="2:65" s="1" customFormat="1" ht="21.75" customHeight="1">
      <c r="B242" s="137"/>
      <c r="C242" s="138" t="s">
        <v>281</v>
      </c>
      <c r="D242" s="138" t="s">
        <v>176</v>
      </c>
      <c r="E242" s="139" t="s">
        <v>493</v>
      </c>
      <c r="F242" s="140" t="s">
        <v>494</v>
      </c>
      <c r="G242" s="141" t="s">
        <v>239</v>
      </c>
      <c r="H242" s="142">
        <v>6.3E-2</v>
      </c>
      <c r="I242" s="143"/>
      <c r="J242" s="144">
        <f>ROUND(I242*H242,2)</f>
        <v>0</v>
      </c>
      <c r="K242" s="145"/>
      <c r="L242" s="32"/>
      <c r="M242" s="146" t="s">
        <v>1</v>
      </c>
      <c r="N242" s="147" t="s">
        <v>47</v>
      </c>
      <c r="P242" s="148">
        <f>O242*H242</f>
        <v>0</v>
      </c>
      <c r="Q242" s="148">
        <v>0</v>
      </c>
      <c r="R242" s="148">
        <f>Q242*H242</f>
        <v>0</v>
      </c>
      <c r="S242" s="148">
        <v>0</v>
      </c>
      <c r="T242" s="149">
        <f>S242*H242</f>
        <v>0</v>
      </c>
      <c r="AR242" s="150" t="s">
        <v>180</v>
      </c>
      <c r="AT242" s="150" t="s">
        <v>176</v>
      </c>
      <c r="AU242" s="150" t="s">
        <v>92</v>
      </c>
      <c r="AY242" s="17" t="s">
        <v>171</v>
      </c>
      <c r="BE242" s="151">
        <f>IF(N242="základní",J242,0)</f>
        <v>0</v>
      </c>
      <c r="BF242" s="151">
        <f>IF(N242="snížená",J242,0)</f>
        <v>0</v>
      </c>
      <c r="BG242" s="151">
        <f>IF(N242="zákl. přenesená",J242,0)</f>
        <v>0</v>
      </c>
      <c r="BH242" s="151">
        <f>IF(N242="sníž. přenesená",J242,0)</f>
        <v>0</v>
      </c>
      <c r="BI242" s="151">
        <f>IF(N242="nulová",J242,0)</f>
        <v>0</v>
      </c>
      <c r="BJ242" s="17" t="s">
        <v>90</v>
      </c>
      <c r="BK242" s="151">
        <f>ROUND(I242*H242,2)</f>
        <v>0</v>
      </c>
      <c r="BL242" s="17" t="s">
        <v>180</v>
      </c>
      <c r="BM242" s="150" t="s">
        <v>284</v>
      </c>
    </row>
    <row r="243" spans="2:65" s="12" customFormat="1">
      <c r="B243" s="152"/>
      <c r="D243" s="153" t="s">
        <v>181</v>
      </c>
      <c r="E243" s="154" t="s">
        <v>1</v>
      </c>
      <c r="F243" s="155" t="s">
        <v>456</v>
      </c>
      <c r="H243" s="154" t="s">
        <v>1</v>
      </c>
      <c r="I243" s="156"/>
      <c r="L243" s="152"/>
      <c r="M243" s="157"/>
      <c r="T243" s="158"/>
      <c r="AT243" s="154" t="s">
        <v>181</v>
      </c>
      <c r="AU243" s="154" t="s">
        <v>92</v>
      </c>
      <c r="AV243" s="12" t="s">
        <v>90</v>
      </c>
      <c r="AW243" s="12" t="s">
        <v>36</v>
      </c>
      <c r="AX243" s="12" t="s">
        <v>82</v>
      </c>
      <c r="AY243" s="154" t="s">
        <v>171</v>
      </c>
    </row>
    <row r="244" spans="2:65" s="13" customFormat="1">
      <c r="B244" s="159"/>
      <c r="D244" s="153" t="s">
        <v>181</v>
      </c>
      <c r="E244" s="160" t="s">
        <v>1</v>
      </c>
      <c r="F244" s="161" t="s">
        <v>495</v>
      </c>
      <c r="H244" s="162">
        <v>2.5999999999999999E-2</v>
      </c>
      <c r="I244" s="163"/>
      <c r="L244" s="159"/>
      <c r="M244" s="164"/>
      <c r="T244" s="165"/>
      <c r="AT244" s="160" t="s">
        <v>181</v>
      </c>
      <c r="AU244" s="160" t="s">
        <v>92</v>
      </c>
      <c r="AV244" s="13" t="s">
        <v>92</v>
      </c>
      <c r="AW244" s="13" t="s">
        <v>36</v>
      </c>
      <c r="AX244" s="13" t="s">
        <v>82</v>
      </c>
      <c r="AY244" s="160" t="s">
        <v>171</v>
      </c>
    </row>
    <row r="245" spans="2:65" s="13" customFormat="1">
      <c r="B245" s="159"/>
      <c r="D245" s="153" t="s">
        <v>181</v>
      </c>
      <c r="E245" s="160" t="s">
        <v>1</v>
      </c>
      <c r="F245" s="161" t="s">
        <v>496</v>
      </c>
      <c r="H245" s="162">
        <v>3.6999999999999998E-2</v>
      </c>
      <c r="I245" s="163"/>
      <c r="L245" s="159"/>
      <c r="M245" s="164"/>
      <c r="T245" s="165"/>
      <c r="AT245" s="160" t="s">
        <v>181</v>
      </c>
      <c r="AU245" s="160" t="s">
        <v>92</v>
      </c>
      <c r="AV245" s="13" t="s">
        <v>92</v>
      </c>
      <c r="AW245" s="13" t="s">
        <v>36</v>
      </c>
      <c r="AX245" s="13" t="s">
        <v>82</v>
      </c>
      <c r="AY245" s="160" t="s">
        <v>171</v>
      </c>
    </row>
    <row r="246" spans="2:65" s="15" customFormat="1">
      <c r="B246" s="173"/>
      <c r="D246" s="153" t="s">
        <v>181</v>
      </c>
      <c r="E246" s="174" t="s">
        <v>1</v>
      </c>
      <c r="F246" s="175" t="s">
        <v>190</v>
      </c>
      <c r="H246" s="176">
        <v>6.3E-2</v>
      </c>
      <c r="I246" s="177"/>
      <c r="L246" s="173"/>
      <c r="M246" s="178"/>
      <c r="T246" s="179"/>
      <c r="AT246" s="174" t="s">
        <v>181</v>
      </c>
      <c r="AU246" s="174" t="s">
        <v>92</v>
      </c>
      <c r="AV246" s="15" t="s">
        <v>180</v>
      </c>
      <c r="AW246" s="15" t="s">
        <v>36</v>
      </c>
      <c r="AX246" s="15" t="s">
        <v>90</v>
      </c>
      <c r="AY246" s="174" t="s">
        <v>171</v>
      </c>
    </row>
    <row r="247" spans="2:65" s="1" customFormat="1" ht="16.5" customHeight="1">
      <c r="B247" s="137"/>
      <c r="C247" s="138" t="s">
        <v>234</v>
      </c>
      <c r="D247" s="138" t="s">
        <v>176</v>
      </c>
      <c r="E247" s="139" t="s">
        <v>497</v>
      </c>
      <c r="F247" s="140" t="s">
        <v>498</v>
      </c>
      <c r="G247" s="141" t="s">
        <v>205</v>
      </c>
      <c r="H247" s="142">
        <v>23.53</v>
      </c>
      <c r="I247" s="143"/>
      <c r="J247" s="144">
        <f>ROUND(I247*H247,2)</f>
        <v>0</v>
      </c>
      <c r="K247" s="145"/>
      <c r="L247" s="32"/>
      <c r="M247" s="146" t="s">
        <v>1</v>
      </c>
      <c r="N247" s="147" t="s">
        <v>47</v>
      </c>
      <c r="P247" s="148">
        <f>O247*H247</f>
        <v>0</v>
      </c>
      <c r="Q247" s="148">
        <v>0</v>
      </c>
      <c r="R247" s="148">
        <f>Q247*H247</f>
        <v>0</v>
      </c>
      <c r="S247" s="148">
        <v>0</v>
      </c>
      <c r="T247" s="149">
        <f>S247*H247</f>
        <v>0</v>
      </c>
      <c r="AR247" s="150" t="s">
        <v>180</v>
      </c>
      <c r="AT247" s="150" t="s">
        <v>176</v>
      </c>
      <c r="AU247" s="150" t="s">
        <v>92</v>
      </c>
      <c r="AY247" s="17" t="s">
        <v>171</v>
      </c>
      <c r="BE247" s="151">
        <f>IF(N247="základní",J247,0)</f>
        <v>0</v>
      </c>
      <c r="BF247" s="151">
        <f>IF(N247="snížená",J247,0)</f>
        <v>0</v>
      </c>
      <c r="BG247" s="151">
        <f>IF(N247="zákl. přenesená",J247,0)</f>
        <v>0</v>
      </c>
      <c r="BH247" s="151">
        <f>IF(N247="sníž. přenesená",J247,0)</f>
        <v>0</v>
      </c>
      <c r="BI247" s="151">
        <f>IF(N247="nulová",J247,0)</f>
        <v>0</v>
      </c>
      <c r="BJ247" s="17" t="s">
        <v>90</v>
      </c>
      <c r="BK247" s="151">
        <f>ROUND(I247*H247,2)</f>
        <v>0</v>
      </c>
      <c r="BL247" s="17" t="s">
        <v>180</v>
      </c>
      <c r="BM247" s="150" t="s">
        <v>289</v>
      </c>
    </row>
    <row r="248" spans="2:65" s="12" customFormat="1">
      <c r="B248" s="152"/>
      <c r="D248" s="153" t="s">
        <v>181</v>
      </c>
      <c r="E248" s="154" t="s">
        <v>1</v>
      </c>
      <c r="F248" s="155" t="s">
        <v>456</v>
      </c>
      <c r="H248" s="154" t="s">
        <v>1</v>
      </c>
      <c r="I248" s="156"/>
      <c r="L248" s="152"/>
      <c r="M248" s="157"/>
      <c r="T248" s="158"/>
      <c r="AT248" s="154" t="s">
        <v>181</v>
      </c>
      <c r="AU248" s="154" t="s">
        <v>92</v>
      </c>
      <c r="AV248" s="12" t="s">
        <v>90</v>
      </c>
      <c r="AW248" s="12" t="s">
        <v>36</v>
      </c>
      <c r="AX248" s="12" t="s">
        <v>82</v>
      </c>
      <c r="AY248" s="154" t="s">
        <v>171</v>
      </c>
    </row>
    <row r="249" spans="2:65" s="13" customFormat="1">
      <c r="B249" s="159"/>
      <c r="D249" s="153" t="s">
        <v>181</v>
      </c>
      <c r="E249" s="160" t="s">
        <v>1</v>
      </c>
      <c r="F249" s="161" t="s">
        <v>499</v>
      </c>
      <c r="H249" s="162">
        <v>10.38</v>
      </c>
      <c r="I249" s="163"/>
      <c r="L249" s="159"/>
      <c r="M249" s="164"/>
      <c r="T249" s="165"/>
      <c r="AT249" s="160" t="s">
        <v>181</v>
      </c>
      <c r="AU249" s="160" t="s">
        <v>92</v>
      </c>
      <c r="AV249" s="13" t="s">
        <v>92</v>
      </c>
      <c r="AW249" s="13" t="s">
        <v>36</v>
      </c>
      <c r="AX249" s="13" t="s">
        <v>82</v>
      </c>
      <c r="AY249" s="160" t="s">
        <v>171</v>
      </c>
    </row>
    <row r="250" spans="2:65" s="13" customFormat="1">
      <c r="B250" s="159"/>
      <c r="D250" s="153" t="s">
        <v>181</v>
      </c>
      <c r="E250" s="160" t="s">
        <v>1</v>
      </c>
      <c r="F250" s="161" t="s">
        <v>500</v>
      </c>
      <c r="H250" s="162">
        <v>13.15</v>
      </c>
      <c r="I250" s="163"/>
      <c r="L250" s="159"/>
      <c r="M250" s="164"/>
      <c r="T250" s="165"/>
      <c r="AT250" s="160" t="s">
        <v>181</v>
      </c>
      <c r="AU250" s="160" t="s">
        <v>92</v>
      </c>
      <c r="AV250" s="13" t="s">
        <v>92</v>
      </c>
      <c r="AW250" s="13" t="s">
        <v>36</v>
      </c>
      <c r="AX250" s="13" t="s">
        <v>82</v>
      </c>
      <c r="AY250" s="160" t="s">
        <v>171</v>
      </c>
    </row>
    <row r="251" spans="2:65" s="15" customFormat="1">
      <c r="B251" s="173"/>
      <c r="D251" s="153" t="s">
        <v>181</v>
      </c>
      <c r="E251" s="174" t="s">
        <v>1</v>
      </c>
      <c r="F251" s="175" t="s">
        <v>190</v>
      </c>
      <c r="H251" s="176">
        <v>23.53</v>
      </c>
      <c r="I251" s="177"/>
      <c r="L251" s="173"/>
      <c r="M251" s="178"/>
      <c r="T251" s="179"/>
      <c r="AT251" s="174" t="s">
        <v>181</v>
      </c>
      <c r="AU251" s="174" t="s">
        <v>92</v>
      </c>
      <c r="AV251" s="15" t="s">
        <v>180</v>
      </c>
      <c r="AW251" s="15" t="s">
        <v>36</v>
      </c>
      <c r="AX251" s="15" t="s">
        <v>90</v>
      </c>
      <c r="AY251" s="174" t="s">
        <v>171</v>
      </c>
    </row>
    <row r="252" spans="2:65" s="1" customFormat="1" ht="24.2" customHeight="1">
      <c r="B252" s="137"/>
      <c r="C252" s="138" t="s">
        <v>291</v>
      </c>
      <c r="D252" s="138" t="s">
        <v>176</v>
      </c>
      <c r="E252" s="139" t="s">
        <v>501</v>
      </c>
      <c r="F252" s="140" t="s">
        <v>502</v>
      </c>
      <c r="G252" s="141" t="s">
        <v>179</v>
      </c>
      <c r="H252" s="142">
        <v>74.92</v>
      </c>
      <c r="I252" s="143"/>
      <c r="J252" s="144">
        <f>ROUND(I252*H252,2)</f>
        <v>0</v>
      </c>
      <c r="K252" s="145"/>
      <c r="L252" s="32"/>
      <c r="M252" s="146" t="s">
        <v>1</v>
      </c>
      <c r="N252" s="147" t="s">
        <v>47</v>
      </c>
      <c r="P252" s="148">
        <f>O252*H252</f>
        <v>0</v>
      </c>
      <c r="Q252" s="148">
        <v>0</v>
      </c>
      <c r="R252" s="148">
        <f>Q252*H252</f>
        <v>0</v>
      </c>
      <c r="S252" s="148">
        <v>0</v>
      </c>
      <c r="T252" s="149">
        <f>S252*H252</f>
        <v>0</v>
      </c>
      <c r="AR252" s="150" t="s">
        <v>180</v>
      </c>
      <c r="AT252" s="150" t="s">
        <v>176</v>
      </c>
      <c r="AU252" s="150" t="s">
        <v>92</v>
      </c>
      <c r="AY252" s="17" t="s">
        <v>171</v>
      </c>
      <c r="BE252" s="151">
        <f>IF(N252="základní",J252,0)</f>
        <v>0</v>
      </c>
      <c r="BF252" s="151">
        <f>IF(N252="snížená",J252,0)</f>
        <v>0</v>
      </c>
      <c r="BG252" s="151">
        <f>IF(N252="zákl. přenesená",J252,0)</f>
        <v>0</v>
      </c>
      <c r="BH252" s="151">
        <f>IF(N252="sníž. přenesená",J252,0)</f>
        <v>0</v>
      </c>
      <c r="BI252" s="151">
        <f>IF(N252="nulová",J252,0)</f>
        <v>0</v>
      </c>
      <c r="BJ252" s="17" t="s">
        <v>90</v>
      </c>
      <c r="BK252" s="151">
        <f>ROUND(I252*H252,2)</f>
        <v>0</v>
      </c>
      <c r="BL252" s="17" t="s">
        <v>180</v>
      </c>
      <c r="BM252" s="150" t="s">
        <v>294</v>
      </c>
    </row>
    <row r="253" spans="2:65" s="12" customFormat="1">
      <c r="B253" s="152"/>
      <c r="D253" s="153" t="s">
        <v>181</v>
      </c>
      <c r="E253" s="154" t="s">
        <v>1</v>
      </c>
      <c r="F253" s="155" t="s">
        <v>503</v>
      </c>
      <c r="H253" s="154" t="s">
        <v>1</v>
      </c>
      <c r="I253" s="156"/>
      <c r="L253" s="152"/>
      <c r="M253" s="157"/>
      <c r="T253" s="158"/>
      <c r="AT253" s="154" t="s">
        <v>181</v>
      </c>
      <c r="AU253" s="154" t="s">
        <v>92</v>
      </c>
      <c r="AV253" s="12" t="s">
        <v>90</v>
      </c>
      <c r="AW253" s="12" t="s">
        <v>36</v>
      </c>
      <c r="AX253" s="12" t="s">
        <v>82</v>
      </c>
      <c r="AY253" s="154" t="s">
        <v>171</v>
      </c>
    </row>
    <row r="254" spans="2:65" s="13" customFormat="1">
      <c r="B254" s="159"/>
      <c r="D254" s="153" t="s">
        <v>181</v>
      </c>
      <c r="E254" s="160" t="s">
        <v>1</v>
      </c>
      <c r="F254" s="161" t="s">
        <v>504</v>
      </c>
      <c r="H254" s="162">
        <v>39.950000000000003</v>
      </c>
      <c r="I254" s="163"/>
      <c r="L254" s="159"/>
      <c r="M254" s="164"/>
      <c r="T254" s="165"/>
      <c r="AT254" s="160" t="s">
        <v>181</v>
      </c>
      <c r="AU254" s="160" t="s">
        <v>92</v>
      </c>
      <c r="AV254" s="13" t="s">
        <v>92</v>
      </c>
      <c r="AW254" s="13" t="s">
        <v>36</v>
      </c>
      <c r="AX254" s="13" t="s">
        <v>82</v>
      </c>
      <c r="AY254" s="160" t="s">
        <v>171</v>
      </c>
    </row>
    <row r="255" spans="2:65" s="13" customFormat="1">
      <c r="B255" s="159"/>
      <c r="D255" s="153" t="s">
        <v>181</v>
      </c>
      <c r="E255" s="160" t="s">
        <v>1</v>
      </c>
      <c r="F255" s="161" t="s">
        <v>505</v>
      </c>
      <c r="H255" s="162">
        <v>32.200000000000003</v>
      </c>
      <c r="I255" s="163"/>
      <c r="L255" s="159"/>
      <c r="M255" s="164"/>
      <c r="T255" s="165"/>
      <c r="AT255" s="160" t="s">
        <v>181</v>
      </c>
      <c r="AU255" s="160" t="s">
        <v>92</v>
      </c>
      <c r="AV255" s="13" t="s">
        <v>92</v>
      </c>
      <c r="AW255" s="13" t="s">
        <v>36</v>
      </c>
      <c r="AX255" s="13" t="s">
        <v>82</v>
      </c>
      <c r="AY255" s="160" t="s">
        <v>171</v>
      </c>
    </row>
    <row r="256" spans="2:65" s="14" customFormat="1">
      <c r="B256" s="166"/>
      <c r="D256" s="153" t="s">
        <v>181</v>
      </c>
      <c r="E256" s="167" t="s">
        <v>1</v>
      </c>
      <c r="F256" s="168" t="s">
        <v>185</v>
      </c>
      <c r="H256" s="169">
        <v>72.150000000000006</v>
      </c>
      <c r="I256" s="170"/>
      <c r="L256" s="166"/>
      <c r="M256" s="171"/>
      <c r="T256" s="172"/>
      <c r="AT256" s="167" t="s">
        <v>181</v>
      </c>
      <c r="AU256" s="167" t="s">
        <v>92</v>
      </c>
      <c r="AV256" s="14" t="s">
        <v>186</v>
      </c>
      <c r="AW256" s="14" t="s">
        <v>36</v>
      </c>
      <c r="AX256" s="14" t="s">
        <v>82</v>
      </c>
      <c r="AY256" s="167" t="s">
        <v>171</v>
      </c>
    </row>
    <row r="257" spans="2:65" s="12" customFormat="1">
      <c r="B257" s="152"/>
      <c r="D257" s="153" t="s">
        <v>181</v>
      </c>
      <c r="E257" s="154" t="s">
        <v>1</v>
      </c>
      <c r="F257" s="155" t="s">
        <v>506</v>
      </c>
      <c r="H257" s="154" t="s">
        <v>1</v>
      </c>
      <c r="I257" s="156"/>
      <c r="L257" s="152"/>
      <c r="M257" s="157"/>
      <c r="T257" s="158"/>
      <c r="AT257" s="154" t="s">
        <v>181</v>
      </c>
      <c r="AU257" s="154" t="s">
        <v>92</v>
      </c>
      <c r="AV257" s="12" t="s">
        <v>90</v>
      </c>
      <c r="AW257" s="12" t="s">
        <v>36</v>
      </c>
      <c r="AX257" s="12" t="s">
        <v>82</v>
      </c>
      <c r="AY257" s="154" t="s">
        <v>171</v>
      </c>
    </row>
    <row r="258" spans="2:65" s="13" customFormat="1">
      <c r="B258" s="159"/>
      <c r="D258" s="153" t="s">
        <v>181</v>
      </c>
      <c r="E258" s="160" t="s">
        <v>1</v>
      </c>
      <c r="F258" s="161" t="s">
        <v>507</v>
      </c>
      <c r="H258" s="162">
        <v>2.77</v>
      </c>
      <c r="I258" s="163"/>
      <c r="L258" s="159"/>
      <c r="M258" s="164"/>
      <c r="T258" s="165"/>
      <c r="AT258" s="160" t="s">
        <v>181</v>
      </c>
      <c r="AU258" s="160" t="s">
        <v>92</v>
      </c>
      <c r="AV258" s="13" t="s">
        <v>92</v>
      </c>
      <c r="AW258" s="13" t="s">
        <v>36</v>
      </c>
      <c r="AX258" s="13" t="s">
        <v>82</v>
      </c>
      <c r="AY258" s="160" t="s">
        <v>171</v>
      </c>
    </row>
    <row r="259" spans="2:65" s="14" customFormat="1">
      <c r="B259" s="166"/>
      <c r="D259" s="153" t="s">
        <v>181</v>
      </c>
      <c r="E259" s="167" t="s">
        <v>1</v>
      </c>
      <c r="F259" s="168" t="s">
        <v>185</v>
      </c>
      <c r="H259" s="169">
        <v>2.77</v>
      </c>
      <c r="I259" s="170"/>
      <c r="L259" s="166"/>
      <c r="M259" s="171"/>
      <c r="T259" s="172"/>
      <c r="AT259" s="167" t="s">
        <v>181</v>
      </c>
      <c r="AU259" s="167" t="s">
        <v>92</v>
      </c>
      <c r="AV259" s="14" t="s">
        <v>186</v>
      </c>
      <c r="AW259" s="14" t="s">
        <v>36</v>
      </c>
      <c r="AX259" s="14" t="s">
        <v>82</v>
      </c>
      <c r="AY259" s="167" t="s">
        <v>171</v>
      </c>
    </row>
    <row r="260" spans="2:65" s="15" customFormat="1">
      <c r="B260" s="173"/>
      <c r="D260" s="153" t="s">
        <v>181</v>
      </c>
      <c r="E260" s="174" t="s">
        <v>1</v>
      </c>
      <c r="F260" s="175" t="s">
        <v>190</v>
      </c>
      <c r="H260" s="176">
        <v>74.92</v>
      </c>
      <c r="I260" s="177"/>
      <c r="L260" s="173"/>
      <c r="M260" s="178"/>
      <c r="T260" s="179"/>
      <c r="AT260" s="174" t="s">
        <v>181</v>
      </c>
      <c r="AU260" s="174" t="s">
        <v>92</v>
      </c>
      <c r="AV260" s="15" t="s">
        <v>180</v>
      </c>
      <c r="AW260" s="15" t="s">
        <v>36</v>
      </c>
      <c r="AX260" s="15" t="s">
        <v>90</v>
      </c>
      <c r="AY260" s="174" t="s">
        <v>171</v>
      </c>
    </row>
    <row r="261" spans="2:65" s="1" customFormat="1" ht="24.2" customHeight="1">
      <c r="B261" s="137"/>
      <c r="C261" s="138" t="s">
        <v>240</v>
      </c>
      <c r="D261" s="138" t="s">
        <v>176</v>
      </c>
      <c r="E261" s="139" t="s">
        <v>508</v>
      </c>
      <c r="F261" s="140" t="s">
        <v>509</v>
      </c>
      <c r="G261" s="141" t="s">
        <v>179</v>
      </c>
      <c r="H261" s="142">
        <v>15.14</v>
      </c>
      <c r="I261" s="143"/>
      <c r="J261" s="144">
        <f>ROUND(I261*H261,2)</f>
        <v>0</v>
      </c>
      <c r="K261" s="145"/>
      <c r="L261" s="32"/>
      <c r="M261" s="146" t="s">
        <v>1</v>
      </c>
      <c r="N261" s="147" t="s">
        <v>47</v>
      </c>
      <c r="P261" s="148">
        <f>O261*H261</f>
        <v>0</v>
      </c>
      <c r="Q261" s="148">
        <v>0</v>
      </c>
      <c r="R261" s="148">
        <f>Q261*H261</f>
        <v>0</v>
      </c>
      <c r="S261" s="148">
        <v>0</v>
      </c>
      <c r="T261" s="149">
        <f>S261*H261</f>
        <v>0</v>
      </c>
      <c r="AR261" s="150" t="s">
        <v>180</v>
      </c>
      <c r="AT261" s="150" t="s">
        <v>176</v>
      </c>
      <c r="AU261" s="150" t="s">
        <v>92</v>
      </c>
      <c r="AY261" s="17" t="s">
        <v>171</v>
      </c>
      <c r="BE261" s="151">
        <f>IF(N261="základní",J261,0)</f>
        <v>0</v>
      </c>
      <c r="BF261" s="151">
        <f>IF(N261="snížená",J261,0)</f>
        <v>0</v>
      </c>
      <c r="BG261" s="151">
        <f>IF(N261="zákl. přenesená",J261,0)</f>
        <v>0</v>
      </c>
      <c r="BH261" s="151">
        <f>IF(N261="sníž. přenesená",J261,0)</f>
        <v>0</v>
      </c>
      <c r="BI261" s="151">
        <f>IF(N261="nulová",J261,0)</f>
        <v>0</v>
      </c>
      <c r="BJ261" s="17" t="s">
        <v>90</v>
      </c>
      <c r="BK261" s="151">
        <f>ROUND(I261*H261,2)</f>
        <v>0</v>
      </c>
      <c r="BL261" s="17" t="s">
        <v>180</v>
      </c>
      <c r="BM261" s="150" t="s">
        <v>298</v>
      </c>
    </row>
    <row r="262" spans="2:65" s="12" customFormat="1">
      <c r="B262" s="152"/>
      <c r="D262" s="153" t="s">
        <v>181</v>
      </c>
      <c r="E262" s="154" t="s">
        <v>1</v>
      </c>
      <c r="F262" s="155" t="s">
        <v>510</v>
      </c>
      <c r="H262" s="154" t="s">
        <v>1</v>
      </c>
      <c r="I262" s="156"/>
      <c r="L262" s="152"/>
      <c r="M262" s="157"/>
      <c r="T262" s="158"/>
      <c r="AT262" s="154" t="s">
        <v>181</v>
      </c>
      <c r="AU262" s="154" t="s">
        <v>92</v>
      </c>
      <c r="AV262" s="12" t="s">
        <v>90</v>
      </c>
      <c r="AW262" s="12" t="s">
        <v>36</v>
      </c>
      <c r="AX262" s="12" t="s">
        <v>82</v>
      </c>
      <c r="AY262" s="154" t="s">
        <v>171</v>
      </c>
    </row>
    <row r="263" spans="2:65" s="13" customFormat="1">
      <c r="B263" s="159"/>
      <c r="D263" s="153" t="s">
        <v>181</v>
      </c>
      <c r="E263" s="160" t="s">
        <v>1</v>
      </c>
      <c r="F263" s="161" t="s">
        <v>511</v>
      </c>
      <c r="H263" s="162">
        <v>15.14</v>
      </c>
      <c r="I263" s="163"/>
      <c r="L263" s="159"/>
      <c r="M263" s="164"/>
      <c r="T263" s="165"/>
      <c r="AT263" s="160" t="s">
        <v>181</v>
      </c>
      <c r="AU263" s="160" t="s">
        <v>92</v>
      </c>
      <c r="AV263" s="13" t="s">
        <v>92</v>
      </c>
      <c r="AW263" s="13" t="s">
        <v>36</v>
      </c>
      <c r="AX263" s="13" t="s">
        <v>82</v>
      </c>
      <c r="AY263" s="160" t="s">
        <v>171</v>
      </c>
    </row>
    <row r="264" spans="2:65" s="15" customFormat="1">
      <c r="B264" s="173"/>
      <c r="D264" s="153" t="s">
        <v>181</v>
      </c>
      <c r="E264" s="174" t="s">
        <v>1</v>
      </c>
      <c r="F264" s="175" t="s">
        <v>190</v>
      </c>
      <c r="H264" s="176">
        <v>15.14</v>
      </c>
      <c r="I264" s="177"/>
      <c r="L264" s="173"/>
      <c r="M264" s="178"/>
      <c r="T264" s="179"/>
      <c r="AT264" s="174" t="s">
        <v>181</v>
      </c>
      <c r="AU264" s="174" t="s">
        <v>92</v>
      </c>
      <c r="AV264" s="15" t="s">
        <v>180</v>
      </c>
      <c r="AW264" s="15" t="s">
        <v>36</v>
      </c>
      <c r="AX264" s="15" t="s">
        <v>90</v>
      </c>
      <c r="AY264" s="174" t="s">
        <v>171</v>
      </c>
    </row>
    <row r="265" spans="2:65" s="1" customFormat="1" ht="24.2" customHeight="1">
      <c r="B265" s="137"/>
      <c r="C265" s="138" t="s">
        <v>7</v>
      </c>
      <c r="D265" s="138" t="s">
        <v>176</v>
      </c>
      <c r="E265" s="139" t="s">
        <v>512</v>
      </c>
      <c r="F265" s="140" t="s">
        <v>513</v>
      </c>
      <c r="G265" s="141" t="s">
        <v>179</v>
      </c>
      <c r="H265" s="142">
        <v>72.180000000000007</v>
      </c>
      <c r="I265" s="143"/>
      <c r="J265" s="144">
        <f>ROUND(I265*H265,2)</f>
        <v>0</v>
      </c>
      <c r="K265" s="145"/>
      <c r="L265" s="32"/>
      <c r="M265" s="146" t="s">
        <v>1</v>
      </c>
      <c r="N265" s="147" t="s">
        <v>47</v>
      </c>
      <c r="P265" s="148">
        <f>O265*H265</f>
        <v>0</v>
      </c>
      <c r="Q265" s="148">
        <v>0</v>
      </c>
      <c r="R265" s="148">
        <f>Q265*H265</f>
        <v>0</v>
      </c>
      <c r="S265" s="148">
        <v>0</v>
      </c>
      <c r="T265" s="149">
        <f>S265*H265</f>
        <v>0</v>
      </c>
      <c r="AR265" s="150" t="s">
        <v>180</v>
      </c>
      <c r="AT265" s="150" t="s">
        <v>176</v>
      </c>
      <c r="AU265" s="150" t="s">
        <v>92</v>
      </c>
      <c r="AY265" s="17" t="s">
        <v>171</v>
      </c>
      <c r="BE265" s="151">
        <f>IF(N265="základní",J265,0)</f>
        <v>0</v>
      </c>
      <c r="BF265" s="151">
        <f>IF(N265="snížená",J265,0)</f>
        <v>0</v>
      </c>
      <c r="BG265" s="151">
        <f>IF(N265="zákl. přenesená",J265,0)</f>
        <v>0</v>
      </c>
      <c r="BH265" s="151">
        <f>IF(N265="sníž. přenesená",J265,0)</f>
        <v>0</v>
      </c>
      <c r="BI265" s="151">
        <f>IF(N265="nulová",J265,0)</f>
        <v>0</v>
      </c>
      <c r="BJ265" s="17" t="s">
        <v>90</v>
      </c>
      <c r="BK265" s="151">
        <f>ROUND(I265*H265,2)</f>
        <v>0</v>
      </c>
      <c r="BL265" s="17" t="s">
        <v>180</v>
      </c>
      <c r="BM265" s="150" t="s">
        <v>303</v>
      </c>
    </row>
    <row r="266" spans="2:65" s="12" customFormat="1">
      <c r="B266" s="152"/>
      <c r="D266" s="153" t="s">
        <v>181</v>
      </c>
      <c r="E266" s="154" t="s">
        <v>1</v>
      </c>
      <c r="F266" s="155" t="s">
        <v>514</v>
      </c>
      <c r="H266" s="154" t="s">
        <v>1</v>
      </c>
      <c r="I266" s="156"/>
      <c r="L266" s="152"/>
      <c r="M266" s="157"/>
      <c r="T266" s="158"/>
      <c r="AT266" s="154" t="s">
        <v>181</v>
      </c>
      <c r="AU266" s="154" t="s">
        <v>92</v>
      </c>
      <c r="AV266" s="12" t="s">
        <v>90</v>
      </c>
      <c r="AW266" s="12" t="s">
        <v>36</v>
      </c>
      <c r="AX266" s="12" t="s">
        <v>82</v>
      </c>
      <c r="AY266" s="154" t="s">
        <v>171</v>
      </c>
    </row>
    <row r="267" spans="2:65" s="13" customFormat="1">
      <c r="B267" s="159"/>
      <c r="D267" s="153" t="s">
        <v>181</v>
      </c>
      <c r="E267" s="160" t="s">
        <v>1</v>
      </c>
      <c r="F267" s="161" t="s">
        <v>515</v>
      </c>
      <c r="H267" s="162">
        <v>72.180000000000007</v>
      </c>
      <c r="I267" s="163"/>
      <c r="L267" s="159"/>
      <c r="M267" s="164"/>
      <c r="T267" s="165"/>
      <c r="AT267" s="160" t="s">
        <v>181</v>
      </c>
      <c r="AU267" s="160" t="s">
        <v>92</v>
      </c>
      <c r="AV267" s="13" t="s">
        <v>92</v>
      </c>
      <c r="AW267" s="13" t="s">
        <v>36</v>
      </c>
      <c r="AX267" s="13" t="s">
        <v>82</v>
      </c>
      <c r="AY267" s="160" t="s">
        <v>171</v>
      </c>
    </row>
    <row r="268" spans="2:65" s="15" customFormat="1">
      <c r="B268" s="173"/>
      <c r="D268" s="153" t="s">
        <v>181</v>
      </c>
      <c r="E268" s="174" t="s">
        <v>1</v>
      </c>
      <c r="F268" s="175" t="s">
        <v>190</v>
      </c>
      <c r="H268" s="176">
        <v>72.180000000000007</v>
      </c>
      <c r="I268" s="177"/>
      <c r="L268" s="173"/>
      <c r="M268" s="178"/>
      <c r="T268" s="179"/>
      <c r="AT268" s="174" t="s">
        <v>181</v>
      </c>
      <c r="AU268" s="174" t="s">
        <v>92</v>
      </c>
      <c r="AV268" s="15" t="s">
        <v>180</v>
      </c>
      <c r="AW268" s="15" t="s">
        <v>36</v>
      </c>
      <c r="AX268" s="15" t="s">
        <v>90</v>
      </c>
      <c r="AY268" s="174" t="s">
        <v>171</v>
      </c>
    </row>
    <row r="269" spans="2:65" s="1" customFormat="1" ht="24.2" customHeight="1">
      <c r="B269" s="137"/>
      <c r="C269" s="138" t="s">
        <v>244</v>
      </c>
      <c r="D269" s="138" t="s">
        <v>176</v>
      </c>
      <c r="E269" s="139" t="s">
        <v>516</v>
      </c>
      <c r="F269" s="140" t="s">
        <v>517</v>
      </c>
      <c r="G269" s="141" t="s">
        <v>179</v>
      </c>
      <c r="H269" s="142">
        <v>83.58</v>
      </c>
      <c r="I269" s="143"/>
      <c r="J269" s="144">
        <f>ROUND(I269*H269,2)</f>
        <v>0</v>
      </c>
      <c r="K269" s="145"/>
      <c r="L269" s="32"/>
      <c r="M269" s="146" t="s">
        <v>1</v>
      </c>
      <c r="N269" s="147" t="s">
        <v>47</v>
      </c>
      <c r="P269" s="148">
        <f>O269*H269</f>
        <v>0</v>
      </c>
      <c r="Q269" s="148">
        <v>0</v>
      </c>
      <c r="R269" s="148">
        <f>Q269*H269</f>
        <v>0</v>
      </c>
      <c r="S269" s="148">
        <v>0</v>
      </c>
      <c r="T269" s="149">
        <f>S269*H269</f>
        <v>0</v>
      </c>
      <c r="AR269" s="150" t="s">
        <v>180</v>
      </c>
      <c r="AT269" s="150" t="s">
        <v>176</v>
      </c>
      <c r="AU269" s="150" t="s">
        <v>92</v>
      </c>
      <c r="AY269" s="17" t="s">
        <v>171</v>
      </c>
      <c r="BE269" s="151">
        <f>IF(N269="základní",J269,0)</f>
        <v>0</v>
      </c>
      <c r="BF269" s="151">
        <f>IF(N269="snížená",J269,0)</f>
        <v>0</v>
      </c>
      <c r="BG269" s="151">
        <f>IF(N269="zákl. přenesená",J269,0)</f>
        <v>0</v>
      </c>
      <c r="BH269" s="151">
        <f>IF(N269="sníž. přenesená",J269,0)</f>
        <v>0</v>
      </c>
      <c r="BI269" s="151">
        <f>IF(N269="nulová",J269,0)</f>
        <v>0</v>
      </c>
      <c r="BJ269" s="17" t="s">
        <v>90</v>
      </c>
      <c r="BK269" s="151">
        <f>ROUND(I269*H269,2)</f>
        <v>0</v>
      </c>
      <c r="BL269" s="17" t="s">
        <v>180</v>
      </c>
      <c r="BM269" s="150" t="s">
        <v>306</v>
      </c>
    </row>
    <row r="270" spans="2:65" s="12" customFormat="1">
      <c r="B270" s="152"/>
      <c r="D270" s="153" t="s">
        <v>181</v>
      </c>
      <c r="E270" s="154" t="s">
        <v>1</v>
      </c>
      <c r="F270" s="155" t="s">
        <v>518</v>
      </c>
      <c r="H270" s="154" t="s">
        <v>1</v>
      </c>
      <c r="I270" s="156"/>
      <c r="L270" s="152"/>
      <c r="M270" s="157"/>
      <c r="T270" s="158"/>
      <c r="AT270" s="154" t="s">
        <v>181</v>
      </c>
      <c r="AU270" s="154" t="s">
        <v>92</v>
      </c>
      <c r="AV270" s="12" t="s">
        <v>90</v>
      </c>
      <c r="AW270" s="12" t="s">
        <v>36</v>
      </c>
      <c r="AX270" s="12" t="s">
        <v>82</v>
      </c>
      <c r="AY270" s="154" t="s">
        <v>171</v>
      </c>
    </row>
    <row r="271" spans="2:65" s="13" customFormat="1">
      <c r="B271" s="159"/>
      <c r="D271" s="153" t="s">
        <v>181</v>
      </c>
      <c r="E271" s="160" t="s">
        <v>1</v>
      </c>
      <c r="F271" s="161" t="s">
        <v>519</v>
      </c>
      <c r="H271" s="162">
        <v>83.58</v>
      </c>
      <c r="I271" s="163"/>
      <c r="L271" s="159"/>
      <c r="M271" s="164"/>
      <c r="T271" s="165"/>
      <c r="AT271" s="160" t="s">
        <v>181</v>
      </c>
      <c r="AU271" s="160" t="s">
        <v>92</v>
      </c>
      <c r="AV271" s="13" t="s">
        <v>92</v>
      </c>
      <c r="AW271" s="13" t="s">
        <v>36</v>
      </c>
      <c r="AX271" s="13" t="s">
        <v>82</v>
      </c>
      <c r="AY271" s="160" t="s">
        <v>171</v>
      </c>
    </row>
    <row r="272" spans="2:65" s="15" customFormat="1">
      <c r="B272" s="173"/>
      <c r="D272" s="153" t="s">
        <v>181</v>
      </c>
      <c r="E272" s="174" t="s">
        <v>1</v>
      </c>
      <c r="F272" s="175" t="s">
        <v>190</v>
      </c>
      <c r="H272" s="176">
        <v>83.58</v>
      </c>
      <c r="I272" s="177"/>
      <c r="L272" s="173"/>
      <c r="M272" s="178"/>
      <c r="T272" s="179"/>
      <c r="AT272" s="174" t="s">
        <v>181</v>
      </c>
      <c r="AU272" s="174" t="s">
        <v>92</v>
      </c>
      <c r="AV272" s="15" t="s">
        <v>180</v>
      </c>
      <c r="AW272" s="15" t="s">
        <v>36</v>
      </c>
      <c r="AX272" s="15" t="s">
        <v>90</v>
      </c>
      <c r="AY272" s="174" t="s">
        <v>171</v>
      </c>
    </row>
    <row r="273" spans="2:65" s="11" customFormat="1" ht="22.9" customHeight="1">
      <c r="B273" s="125"/>
      <c r="D273" s="126" t="s">
        <v>81</v>
      </c>
      <c r="E273" s="135" t="s">
        <v>172</v>
      </c>
      <c r="F273" s="135" t="s">
        <v>173</v>
      </c>
      <c r="I273" s="128"/>
      <c r="J273" s="136">
        <f>BK273</f>
        <v>0</v>
      </c>
      <c r="L273" s="125"/>
      <c r="M273" s="130"/>
      <c r="P273" s="131">
        <v>0</v>
      </c>
      <c r="R273" s="131">
        <v>0</v>
      </c>
      <c r="T273" s="132">
        <v>0</v>
      </c>
      <c r="AR273" s="126" t="s">
        <v>90</v>
      </c>
      <c r="AT273" s="133" t="s">
        <v>81</v>
      </c>
      <c r="AU273" s="133" t="s">
        <v>90</v>
      </c>
      <c r="AY273" s="126" t="s">
        <v>171</v>
      </c>
      <c r="BK273" s="134">
        <v>0</v>
      </c>
    </row>
    <row r="274" spans="2:65" s="11" customFormat="1" ht="22.9" customHeight="1">
      <c r="B274" s="125"/>
      <c r="D274" s="126" t="s">
        <v>81</v>
      </c>
      <c r="E274" s="135" t="s">
        <v>520</v>
      </c>
      <c r="F274" s="135" t="s">
        <v>521</v>
      </c>
      <c r="I274" s="128"/>
      <c r="J274" s="136">
        <f>BK274</f>
        <v>0</v>
      </c>
      <c r="L274" s="125"/>
      <c r="M274" s="130"/>
      <c r="P274" s="131">
        <f>SUM(P275:P297)</f>
        <v>0</v>
      </c>
      <c r="R274" s="131">
        <f>SUM(R275:R297)</f>
        <v>0</v>
      </c>
      <c r="T274" s="132">
        <f>SUM(T275:T297)</f>
        <v>0</v>
      </c>
      <c r="AR274" s="126" t="s">
        <v>90</v>
      </c>
      <c r="AT274" s="133" t="s">
        <v>81</v>
      </c>
      <c r="AU274" s="133" t="s">
        <v>90</v>
      </c>
      <c r="AY274" s="126" t="s">
        <v>171</v>
      </c>
      <c r="BK274" s="134">
        <f>SUM(BK275:BK297)</f>
        <v>0</v>
      </c>
    </row>
    <row r="275" spans="2:65" s="1" customFormat="1" ht="37.9" customHeight="1">
      <c r="B275" s="137"/>
      <c r="C275" s="138" t="s">
        <v>313</v>
      </c>
      <c r="D275" s="138" t="s">
        <v>176</v>
      </c>
      <c r="E275" s="139" t="s">
        <v>522</v>
      </c>
      <c r="F275" s="140" t="s">
        <v>523</v>
      </c>
      <c r="G275" s="141" t="s">
        <v>179</v>
      </c>
      <c r="H275" s="142">
        <v>303.25</v>
      </c>
      <c r="I275" s="143"/>
      <c r="J275" s="144">
        <f>ROUND(I275*H275,2)</f>
        <v>0</v>
      </c>
      <c r="K275" s="145"/>
      <c r="L275" s="32"/>
      <c r="M275" s="146" t="s">
        <v>1</v>
      </c>
      <c r="N275" s="147" t="s">
        <v>47</v>
      </c>
      <c r="P275" s="148">
        <f>O275*H275</f>
        <v>0</v>
      </c>
      <c r="Q275" s="148">
        <v>0</v>
      </c>
      <c r="R275" s="148">
        <f>Q275*H275</f>
        <v>0</v>
      </c>
      <c r="S275" s="148">
        <v>0</v>
      </c>
      <c r="T275" s="149">
        <f>S275*H275</f>
        <v>0</v>
      </c>
      <c r="AR275" s="150" t="s">
        <v>180</v>
      </c>
      <c r="AT275" s="150" t="s">
        <v>176</v>
      </c>
      <c r="AU275" s="150" t="s">
        <v>92</v>
      </c>
      <c r="AY275" s="17" t="s">
        <v>171</v>
      </c>
      <c r="BE275" s="151">
        <f>IF(N275="základní",J275,0)</f>
        <v>0</v>
      </c>
      <c r="BF275" s="151">
        <f>IF(N275="snížená",J275,0)</f>
        <v>0</v>
      </c>
      <c r="BG275" s="151">
        <f>IF(N275="zákl. přenesená",J275,0)</f>
        <v>0</v>
      </c>
      <c r="BH275" s="151">
        <f>IF(N275="sníž. přenesená",J275,0)</f>
        <v>0</v>
      </c>
      <c r="BI275" s="151">
        <f>IF(N275="nulová",J275,0)</f>
        <v>0</v>
      </c>
      <c r="BJ275" s="17" t="s">
        <v>90</v>
      </c>
      <c r="BK275" s="151">
        <f>ROUND(I275*H275,2)</f>
        <v>0</v>
      </c>
      <c r="BL275" s="17" t="s">
        <v>180</v>
      </c>
      <c r="BM275" s="150" t="s">
        <v>316</v>
      </c>
    </row>
    <row r="276" spans="2:65" s="12" customFormat="1">
      <c r="B276" s="152"/>
      <c r="D276" s="153" t="s">
        <v>181</v>
      </c>
      <c r="E276" s="154" t="s">
        <v>1</v>
      </c>
      <c r="F276" s="155" t="s">
        <v>182</v>
      </c>
      <c r="H276" s="154" t="s">
        <v>1</v>
      </c>
      <c r="I276" s="156"/>
      <c r="L276" s="152"/>
      <c r="M276" s="157"/>
      <c r="T276" s="158"/>
      <c r="AT276" s="154" t="s">
        <v>181</v>
      </c>
      <c r="AU276" s="154" t="s">
        <v>92</v>
      </c>
      <c r="AV276" s="12" t="s">
        <v>90</v>
      </c>
      <c r="AW276" s="12" t="s">
        <v>36</v>
      </c>
      <c r="AX276" s="12" t="s">
        <v>82</v>
      </c>
      <c r="AY276" s="154" t="s">
        <v>171</v>
      </c>
    </row>
    <row r="277" spans="2:65" s="13" customFormat="1">
      <c r="B277" s="159"/>
      <c r="D277" s="153" t="s">
        <v>181</v>
      </c>
      <c r="E277" s="160" t="s">
        <v>1</v>
      </c>
      <c r="F277" s="161" t="s">
        <v>504</v>
      </c>
      <c r="H277" s="162">
        <v>39.950000000000003</v>
      </c>
      <c r="I277" s="163"/>
      <c r="L277" s="159"/>
      <c r="M277" s="164"/>
      <c r="T277" s="165"/>
      <c r="AT277" s="160" t="s">
        <v>181</v>
      </c>
      <c r="AU277" s="160" t="s">
        <v>92</v>
      </c>
      <c r="AV277" s="13" t="s">
        <v>92</v>
      </c>
      <c r="AW277" s="13" t="s">
        <v>36</v>
      </c>
      <c r="AX277" s="13" t="s">
        <v>82</v>
      </c>
      <c r="AY277" s="160" t="s">
        <v>171</v>
      </c>
    </row>
    <row r="278" spans="2:65" s="13" customFormat="1">
      <c r="B278" s="159"/>
      <c r="D278" s="153" t="s">
        <v>181</v>
      </c>
      <c r="E278" s="160" t="s">
        <v>1</v>
      </c>
      <c r="F278" s="161" t="s">
        <v>339</v>
      </c>
      <c r="H278" s="162">
        <v>12.51</v>
      </c>
      <c r="I278" s="163"/>
      <c r="L278" s="159"/>
      <c r="M278" s="164"/>
      <c r="T278" s="165"/>
      <c r="AT278" s="160" t="s">
        <v>181</v>
      </c>
      <c r="AU278" s="160" t="s">
        <v>92</v>
      </c>
      <c r="AV278" s="13" t="s">
        <v>92</v>
      </c>
      <c r="AW278" s="13" t="s">
        <v>36</v>
      </c>
      <c r="AX278" s="13" t="s">
        <v>82</v>
      </c>
      <c r="AY278" s="160" t="s">
        <v>171</v>
      </c>
    </row>
    <row r="279" spans="2:65" s="13" customFormat="1">
      <c r="B279" s="159"/>
      <c r="D279" s="153" t="s">
        <v>181</v>
      </c>
      <c r="E279" s="160" t="s">
        <v>1</v>
      </c>
      <c r="F279" s="161" t="s">
        <v>365</v>
      </c>
      <c r="H279" s="162">
        <v>6.84</v>
      </c>
      <c r="I279" s="163"/>
      <c r="L279" s="159"/>
      <c r="M279" s="164"/>
      <c r="T279" s="165"/>
      <c r="AT279" s="160" t="s">
        <v>181</v>
      </c>
      <c r="AU279" s="160" t="s">
        <v>92</v>
      </c>
      <c r="AV279" s="13" t="s">
        <v>92</v>
      </c>
      <c r="AW279" s="13" t="s">
        <v>36</v>
      </c>
      <c r="AX279" s="13" t="s">
        <v>82</v>
      </c>
      <c r="AY279" s="160" t="s">
        <v>171</v>
      </c>
    </row>
    <row r="280" spans="2:65" s="13" customFormat="1">
      <c r="B280" s="159"/>
      <c r="D280" s="153" t="s">
        <v>181</v>
      </c>
      <c r="E280" s="160" t="s">
        <v>1</v>
      </c>
      <c r="F280" s="161" t="s">
        <v>366</v>
      </c>
      <c r="H280" s="162">
        <v>1.45</v>
      </c>
      <c r="I280" s="163"/>
      <c r="L280" s="159"/>
      <c r="M280" s="164"/>
      <c r="T280" s="165"/>
      <c r="AT280" s="160" t="s">
        <v>181</v>
      </c>
      <c r="AU280" s="160" t="s">
        <v>92</v>
      </c>
      <c r="AV280" s="13" t="s">
        <v>92</v>
      </c>
      <c r="AW280" s="13" t="s">
        <v>36</v>
      </c>
      <c r="AX280" s="13" t="s">
        <v>82</v>
      </c>
      <c r="AY280" s="160" t="s">
        <v>171</v>
      </c>
    </row>
    <row r="281" spans="2:65" s="13" customFormat="1">
      <c r="B281" s="159"/>
      <c r="D281" s="153" t="s">
        <v>181</v>
      </c>
      <c r="E281" s="160" t="s">
        <v>1</v>
      </c>
      <c r="F281" s="161" t="s">
        <v>342</v>
      </c>
      <c r="H281" s="162">
        <v>2.97</v>
      </c>
      <c r="I281" s="163"/>
      <c r="L281" s="159"/>
      <c r="M281" s="164"/>
      <c r="T281" s="165"/>
      <c r="AT281" s="160" t="s">
        <v>181</v>
      </c>
      <c r="AU281" s="160" t="s">
        <v>92</v>
      </c>
      <c r="AV281" s="13" t="s">
        <v>92</v>
      </c>
      <c r="AW281" s="13" t="s">
        <v>36</v>
      </c>
      <c r="AX281" s="13" t="s">
        <v>82</v>
      </c>
      <c r="AY281" s="160" t="s">
        <v>171</v>
      </c>
    </row>
    <row r="282" spans="2:65" s="13" customFormat="1">
      <c r="B282" s="159"/>
      <c r="D282" s="153" t="s">
        <v>181</v>
      </c>
      <c r="E282" s="160" t="s">
        <v>1</v>
      </c>
      <c r="F282" s="161" t="s">
        <v>343</v>
      </c>
      <c r="H282" s="162">
        <v>9.76</v>
      </c>
      <c r="I282" s="163"/>
      <c r="L282" s="159"/>
      <c r="M282" s="164"/>
      <c r="T282" s="165"/>
      <c r="AT282" s="160" t="s">
        <v>181</v>
      </c>
      <c r="AU282" s="160" t="s">
        <v>92</v>
      </c>
      <c r="AV282" s="13" t="s">
        <v>92</v>
      </c>
      <c r="AW282" s="13" t="s">
        <v>36</v>
      </c>
      <c r="AX282" s="13" t="s">
        <v>82</v>
      </c>
      <c r="AY282" s="160" t="s">
        <v>171</v>
      </c>
    </row>
    <row r="283" spans="2:65" s="13" customFormat="1">
      <c r="B283" s="159"/>
      <c r="D283" s="153" t="s">
        <v>181</v>
      </c>
      <c r="E283" s="160" t="s">
        <v>1</v>
      </c>
      <c r="F283" s="161" t="s">
        <v>367</v>
      </c>
      <c r="H283" s="162">
        <v>7.74</v>
      </c>
      <c r="I283" s="163"/>
      <c r="L283" s="159"/>
      <c r="M283" s="164"/>
      <c r="T283" s="165"/>
      <c r="AT283" s="160" t="s">
        <v>181</v>
      </c>
      <c r="AU283" s="160" t="s">
        <v>92</v>
      </c>
      <c r="AV283" s="13" t="s">
        <v>92</v>
      </c>
      <c r="AW283" s="13" t="s">
        <v>36</v>
      </c>
      <c r="AX283" s="13" t="s">
        <v>82</v>
      </c>
      <c r="AY283" s="160" t="s">
        <v>171</v>
      </c>
    </row>
    <row r="284" spans="2:65" s="13" customFormat="1">
      <c r="B284" s="159"/>
      <c r="D284" s="153" t="s">
        <v>181</v>
      </c>
      <c r="E284" s="160" t="s">
        <v>1</v>
      </c>
      <c r="F284" s="161" t="s">
        <v>368</v>
      </c>
      <c r="H284" s="162">
        <v>1.2</v>
      </c>
      <c r="I284" s="163"/>
      <c r="L284" s="159"/>
      <c r="M284" s="164"/>
      <c r="T284" s="165"/>
      <c r="AT284" s="160" t="s">
        <v>181</v>
      </c>
      <c r="AU284" s="160" t="s">
        <v>92</v>
      </c>
      <c r="AV284" s="13" t="s">
        <v>92</v>
      </c>
      <c r="AW284" s="13" t="s">
        <v>36</v>
      </c>
      <c r="AX284" s="13" t="s">
        <v>82</v>
      </c>
      <c r="AY284" s="160" t="s">
        <v>171</v>
      </c>
    </row>
    <row r="285" spans="2:65" s="13" customFormat="1">
      <c r="B285" s="159"/>
      <c r="D285" s="153" t="s">
        <v>181</v>
      </c>
      <c r="E285" s="160" t="s">
        <v>1</v>
      </c>
      <c r="F285" s="161" t="s">
        <v>505</v>
      </c>
      <c r="H285" s="162">
        <v>32.200000000000003</v>
      </c>
      <c r="I285" s="163"/>
      <c r="L285" s="159"/>
      <c r="M285" s="164"/>
      <c r="T285" s="165"/>
      <c r="AT285" s="160" t="s">
        <v>181</v>
      </c>
      <c r="AU285" s="160" t="s">
        <v>92</v>
      </c>
      <c r="AV285" s="13" t="s">
        <v>92</v>
      </c>
      <c r="AW285" s="13" t="s">
        <v>36</v>
      </c>
      <c r="AX285" s="13" t="s">
        <v>82</v>
      </c>
      <c r="AY285" s="160" t="s">
        <v>171</v>
      </c>
    </row>
    <row r="286" spans="2:65" s="13" customFormat="1">
      <c r="B286" s="159"/>
      <c r="D286" s="153" t="s">
        <v>181</v>
      </c>
      <c r="E286" s="160" t="s">
        <v>1</v>
      </c>
      <c r="F286" s="161" t="s">
        <v>346</v>
      </c>
      <c r="H286" s="162">
        <v>5.12</v>
      </c>
      <c r="I286" s="163"/>
      <c r="L286" s="159"/>
      <c r="M286" s="164"/>
      <c r="T286" s="165"/>
      <c r="AT286" s="160" t="s">
        <v>181</v>
      </c>
      <c r="AU286" s="160" t="s">
        <v>92</v>
      </c>
      <c r="AV286" s="13" t="s">
        <v>92</v>
      </c>
      <c r="AW286" s="13" t="s">
        <v>36</v>
      </c>
      <c r="AX286" s="13" t="s">
        <v>82</v>
      </c>
      <c r="AY286" s="160" t="s">
        <v>171</v>
      </c>
    </row>
    <row r="287" spans="2:65" s="13" customFormat="1">
      <c r="B287" s="159"/>
      <c r="D287" s="153" t="s">
        <v>181</v>
      </c>
      <c r="E287" s="160" t="s">
        <v>1</v>
      </c>
      <c r="F287" s="161" t="s">
        <v>369</v>
      </c>
      <c r="H287" s="162">
        <v>2.99</v>
      </c>
      <c r="I287" s="163"/>
      <c r="L287" s="159"/>
      <c r="M287" s="164"/>
      <c r="T287" s="165"/>
      <c r="AT287" s="160" t="s">
        <v>181</v>
      </c>
      <c r="AU287" s="160" t="s">
        <v>92</v>
      </c>
      <c r="AV287" s="13" t="s">
        <v>92</v>
      </c>
      <c r="AW287" s="13" t="s">
        <v>36</v>
      </c>
      <c r="AX287" s="13" t="s">
        <v>82</v>
      </c>
      <c r="AY287" s="160" t="s">
        <v>171</v>
      </c>
    </row>
    <row r="288" spans="2:65" s="13" customFormat="1">
      <c r="B288" s="159"/>
      <c r="D288" s="153" t="s">
        <v>181</v>
      </c>
      <c r="E288" s="160" t="s">
        <v>1</v>
      </c>
      <c r="F288" s="161" t="s">
        <v>524</v>
      </c>
      <c r="H288" s="162">
        <v>17.91</v>
      </c>
      <c r="I288" s="163"/>
      <c r="L288" s="159"/>
      <c r="M288" s="164"/>
      <c r="T288" s="165"/>
      <c r="AT288" s="160" t="s">
        <v>181</v>
      </c>
      <c r="AU288" s="160" t="s">
        <v>92</v>
      </c>
      <c r="AV288" s="13" t="s">
        <v>92</v>
      </c>
      <c r="AW288" s="13" t="s">
        <v>36</v>
      </c>
      <c r="AX288" s="13" t="s">
        <v>82</v>
      </c>
      <c r="AY288" s="160" t="s">
        <v>171</v>
      </c>
    </row>
    <row r="289" spans="2:65" s="13" customFormat="1">
      <c r="B289" s="159"/>
      <c r="D289" s="153" t="s">
        <v>181</v>
      </c>
      <c r="E289" s="160" t="s">
        <v>1</v>
      </c>
      <c r="F289" s="161" t="s">
        <v>370</v>
      </c>
      <c r="H289" s="162">
        <v>6.35</v>
      </c>
      <c r="I289" s="163"/>
      <c r="L289" s="159"/>
      <c r="M289" s="164"/>
      <c r="T289" s="165"/>
      <c r="AT289" s="160" t="s">
        <v>181</v>
      </c>
      <c r="AU289" s="160" t="s">
        <v>92</v>
      </c>
      <c r="AV289" s="13" t="s">
        <v>92</v>
      </c>
      <c r="AW289" s="13" t="s">
        <v>36</v>
      </c>
      <c r="AX289" s="13" t="s">
        <v>82</v>
      </c>
      <c r="AY289" s="160" t="s">
        <v>171</v>
      </c>
    </row>
    <row r="290" spans="2:65" s="14" customFormat="1">
      <c r="B290" s="166"/>
      <c r="D290" s="153" t="s">
        <v>181</v>
      </c>
      <c r="E290" s="167" t="s">
        <v>1</v>
      </c>
      <c r="F290" s="168" t="s">
        <v>185</v>
      </c>
      <c r="H290" s="169">
        <v>146.99</v>
      </c>
      <c r="I290" s="170"/>
      <c r="L290" s="166"/>
      <c r="M290" s="171"/>
      <c r="T290" s="172"/>
      <c r="AT290" s="167" t="s">
        <v>181</v>
      </c>
      <c r="AU290" s="167" t="s">
        <v>92</v>
      </c>
      <c r="AV290" s="14" t="s">
        <v>186</v>
      </c>
      <c r="AW290" s="14" t="s">
        <v>36</v>
      </c>
      <c r="AX290" s="14" t="s">
        <v>82</v>
      </c>
      <c r="AY290" s="167" t="s">
        <v>171</v>
      </c>
    </row>
    <row r="291" spans="2:65" s="12" customFormat="1">
      <c r="B291" s="152"/>
      <c r="D291" s="153" t="s">
        <v>181</v>
      </c>
      <c r="E291" s="154" t="s">
        <v>1</v>
      </c>
      <c r="F291" s="155" t="s">
        <v>187</v>
      </c>
      <c r="H291" s="154" t="s">
        <v>1</v>
      </c>
      <c r="I291" s="156"/>
      <c r="L291" s="152"/>
      <c r="M291" s="157"/>
      <c r="T291" s="158"/>
      <c r="AT291" s="154" t="s">
        <v>181</v>
      </c>
      <c r="AU291" s="154" t="s">
        <v>92</v>
      </c>
      <c r="AV291" s="12" t="s">
        <v>90</v>
      </c>
      <c r="AW291" s="12" t="s">
        <v>36</v>
      </c>
      <c r="AX291" s="12" t="s">
        <v>82</v>
      </c>
      <c r="AY291" s="154" t="s">
        <v>171</v>
      </c>
    </row>
    <row r="292" spans="2:65" s="13" customFormat="1">
      <c r="B292" s="159"/>
      <c r="D292" s="153" t="s">
        <v>181</v>
      </c>
      <c r="E292" s="160" t="s">
        <v>1</v>
      </c>
      <c r="F292" s="161" t="s">
        <v>525</v>
      </c>
      <c r="H292" s="162">
        <v>81.290000000000006</v>
      </c>
      <c r="I292" s="163"/>
      <c r="L292" s="159"/>
      <c r="M292" s="164"/>
      <c r="T292" s="165"/>
      <c r="AT292" s="160" t="s">
        <v>181</v>
      </c>
      <c r="AU292" s="160" t="s">
        <v>92</v>
      </c>
      <c r="AV292" s="13" t="s">
        <v>92</v>
      </c>
      <c r="AW292" s="13" t="s">
        <v>36</v>
      </c>
      <c r="AX292" s="13" t="s">
        <v>82</v>
      </c>
      <c r="AY292" s="160" t="s">
        <v>171</v>
      </c>
    </row>
    <row r="293" spans="2:65" s="13" customFormat="1">
      <c r="B293" s="159"/>
      <c r="D293" s="153" t="s">
        <v>181</v>
      </c>
      <c r="E293" s="160" t="s">
        <v>1</v>
      </c>
      <c r="F293" s="161" t="s">
        <v>371</v>
      </c>
      <c r="H293" s="162">
        <v>3.08</v>
      </c>
      <c r="I293" s="163"/>
      <c r="L293" s="159"/>
      <c r="M293" s="164"/>
      <c r="T293" s="165"/>
      <c r="AT293" s="160" t="s">
        <v>181</v>
      </c>
      <c r="AU293" s="160" t="s">
        <v>92</v>
      </c>
      <c r="AV293" s="13" t="s">
        <v>92</v>
      </c>
      <c r="AW293" s="13" t="s">
        <v>36</v>
      </c>
      <c r="AX293" s="13" t="s">
        <v>82</v>
      </c>
      <c r="AY293" s="160" t="s">
        <v>171</v>
      </c>
    </row>
    <row r="294" spans="2:65" s="13" customFormat="1">
      <c r="B294" s="159"/>
      <c r="D294" s="153" t="s">
        <v>181</v>
      </c>
      <c r="E294" s="160" t="s">
        <v>1</v>
      </c>
      <c r="F294" s="161" t="s">
        <v>372</v>
      </c>
      <c r="H294" s="162">
        <v>1.68</v>
      </c>
      <c r="I294" s="163"/>
      <c r="L294" s="159"/>
      <c r="M294" s="164"/>
      <c r="T294" s="165"/>
      <c r="AT294" s="160" t="s">
        <v>181</v>
      </c>
      <c r="AU294" s="160" t="s">
        <v>92</v>
      </c>
      <c r="AV294" s="13" t="s">
        <v>92</v>
      </c>
      <c r="AW294" s="13" t="s">
        <v>36</v>
      </c>
      <c r="AX294" s="13" t="s">
        <v>82</v>
      </c>
      <c r="AY294" s="160" t="s">
        <v>171</v>
      </c>
    </row>
    <row r="295" spans="2:65" s="13" customFormat="1">
      <c r="B295" s="159"/>
      <c r="D295" s="153" t="s">
        <v>181</v>
      </c>
      <c r="E295" s="160" t="s">
        <v>1</v>
      </c>
      <c r="F295" s="161" t="s">
        <v>526</v>
      </c>
      <c r="H295" s="162">
        <v>70.209999999999994</v>
      </c>
      <c r="I295" s="163"/>
      <c r="L295" s="159"/>
      <c r="M295" s="164"/>
      <c r="T295" s="165"/>
      <c r="AT295" s="160" t="s">
        <v>181</v>
      </c>
      <c r="AU295" s="160" t="s">
        <v>92</v>
      </c>
      <c r="AV295" s="13" t="s">
        <v>92</v>
      </c>
      <c r="AW295" s="13" t="s">
        <v>36</v>
      </c>
      <c r="AX295" s="13" t="s">
        <v>82</v>
      </c>
      <c r="AY295" s="160" t="s">
        <v>171</v>
      </c>
    </row>
    <row r="296" spans="2:65" s="14" customFormat="1">
      <c r="B296" s="166"/>
      <c r="D296" s="153" t="s">
        <v>181</v>
      </c>
      <c r="E296" s="167" t="s">
        <v>1</v>
      </c>
      <c r="F296" s="168" t="s">
        <v>185</v>
      </c>
      <c r="H296" s="169">
        <v>156.26</v>
      </c>
      <c r="I296" s="170"/>
      <c r="L296" s="166"/>
      <c r="M296" s="171"/>
      <c r="T296" s="172"/>
      <c r="AT296" s="167" t="s">
        <v>181</v>
      </c>
      <c r="AU296" s="167" t="s">
        <v>92</v>
      </c>
      <c r="AV296" s="14" t="s">
        <v>186</v>
      </c>
      <c r="AW296" s="14" t="s">
        <v>36</v>
      </c>
      <c r="AX296" s="14" t="s">
        <v>82</v>
      </c>
      <c r="AY296" s="167" t="s">
        <v>171</v>
      </c>
    </row>
    <row r="297" spans="2:65" s="15" customFormat="1">
      <c r="B297" s="173"/>
      <c r="D297" s="153" t="s">
        <v>181</v>
      </c>
      <c r="E297" s="174" t="s">
        <v>1</v>
      </c>
      <c r="F297" s="175" t="s">
        <v>190</v>
      </c>
      <c r="H297" s="176">
        <v>303.25000000000006</v>
      </c>
      <c r="I297" s="177"/>
      <c r="L297" s="173"/>
      <c r="M297" s="178"/>
      <c r="T297" s="179"/>
      <c r="AT297" s="174" t="s">
        <v>181</v>
      </c>
      <c r="AU297" s="174" t="s">
        <v>92</v>
      </c>
      <c r="AV297" s="15" t="s">
        <v>180</v>
      </c>
      <c r="AW297" s="15" t="s">
        <v>36</v>
      </c>
      <c r="AX297" s="15" t="s">
        <v>90</v>
      </c>
      <c r="AY297" s="174" t="s">
        <v>171</v>
      </c>
    </row>
    <row r="298" spans="2:65" s="11" customFormat="1" ht="22.9" customHeight="1">
      <c r="B298" s="125"/>
      <c r="D298" s="126" t="s">
        <v>81</v>
      </c>
      <c r="E298" s="135" t="s">
        <v>527</v>
      </c>
      <c r="F298" s="135" t="s">
        <v>528</v>
      </c>
      <c r="I298" s="128"/>
      <c r="J298" s="136">
        <f>BK298</f>
        <v>0</v>
      </c>
      <c r="L298" s="125"/>
      <c r="M298" s="130"/>
      <c r="P298" s="131">
        <f>SUM(P299:P336)</f>
        <v>0</v>
      </c>
      <c r="R298" s="131">
        <f>SUM(R299:R336)</f>
        <v>0</v>
      </c>
      <c r="T298" s="132">
        <f>SUM(T299:T336)</f>
        <v>0</v>
      </c>
      <c r="AR298" s="126" t="s">
        <v>90</v>
      </c>
      <c r="AT298" s="133" t="s">
        <v>81</v>
      </c>
      <c r="AU298" s="133" t="s">
        <v>90</v>
      </c>
      <c r="AY298" s="126" t="s">
        <v>171</v>
      </c>
      <c r="BK298" s="134">
        <f>SUM(BK299:BK336)</f>
        <v>0</v>
      </c>
    </row>
    <row r="299" spans="2:65" s="1" customFormat="1" ht="37.9" customHeight="1">
      <c r="B299" s="137"/>
      <c r="C299" s="138" t="s">
        <v>247</v>
      </c>
      <c r="D299" s="138" t="s">
        <v>176</v>
      </c>
      <c r="E299" s="139" t="s">
        <v>529</v>
      </c>
      <c r="F299" s="140" t="s">
        <v>530</v>
      </c>
      <c r="G299" s="141" t="s">
        <v>179</v>
      </c>
      <c r="H299" s="142">
        <v>303.25</v>
      </c>
      <c r="I299" s="143"/>
      <c r="J299" s="144">
        <f>ROUND(I299*H299,2)</f>
        <v>0</v>
      </c>
      <c r="K299" s="145"/>
      <c r="L299" s="32"/>
      <c r="M299" s="146" t="s">
        <v>1</v>
      </c>
      <c r="N299" s="147" t="s">
        <v>47</v>
      </c>
      <c r="P299" s="148">
        <f>O299*H299</f>
        <v>0</v>
      </c>
      <c r="Q299" s="148">
        <v>0</v>
      </c>
      <c r="R299" s="148">
        <f>Q299*H299</f>
        <v>0</v>
      </c>
      <c r="S299" s="148">
        <v>0</v>
      </c>
      <c r="T299" s="149">
        <f>S299*H299</f>
        <v>0</v>
      </c>
      <c r="AR299" s="150" t="s">
        <v>180</v>
      </c>
      <c r="AT299" s="150" t="s">
        <v>176</v>
      </c>
      <c r="AU299" s="150" t="s">
        <v>92</v>
      </c>
      <c r="AY299" s="17" t="s">
        <v>171</v>
      </c>
      <c r="BE299" s="151">
        <f>IF(N299="základní",J299,0)</f>
        <v>0</v>
      </c>
      <c r="BF299" s="151">
        <f>IF(N299="snížená",J299,0)</f>
        <v>0</v>
      </c>
      <c r="BG299" s="151">
        <f>IF(N299="zákl. přenesená",J299,0)</f>
        <v>0</v>
      </c>
      <c r="BH299" s="151">
        <f>IF(N299="sníž. přenesená",J299,0)</f>
        <v>0</v>
      </c>
      <c r="BI299" s="151">
        <f>IF(N299="nulová",J299,0)</f>
        <v>0</v>
      </c>
      <c r="BJ299" s="17" t="s">
        <v>90</v>
      </c>
      <c r="BK299" s="151">
        <f>ROUND(I299*H299,2)</f>
        <v>0</v>
      </c>
      <c r="BL299" s="17" t="s">
        <v>180</v>
      </c>
      <c r="BM299" s="150" t="s">
        <v>338</v>
      </c>
    </row>
    <row r="300" spans="2:65" s="12" customFormat="1">
      <c r="B300" s="152"/>
      <c r="D300" s="153" t="s">
        <v>181</v>
      </c>
      <c r="E300" s="154" t="s">
        <v>1</v>
      </c>
      <c r="F300" s="155" t="s">
        <v>182</v>
      </c>
      <c r="H300" s="154" t="s">
        <v>1</v>
      </c>
      <c r="I300" s="156"/>
      <c r="L300" s="152"/>
      <c r="M300" s="157"/>
      <c r="T300" s="158"/>
      <c r="AT300" s="154" t="s">
        <v>181</v>
      </c>
      <c r="AU300" s="154" t="s">
        <v>92</v>
      </c>
      <c r="AV300" s="12" t="s">
        <v>90</v>
      </c>
      <c r="AW300" s="12" t="s">
        <v>36</v>
      </c>
      <c r="AX300" s="12" t="s">
        <v>82</v>
      </c>
      <c r="AY300" s="154" t="s">
        <v>171</v>
      </c>
    </row>
    <row r="301" spans="2:65" s="13" customFormat="1">
      <c r="B301" s="159"/>
      <c r="D301" s="153" t="s">
        <v>181</v>
      </c>
      <c r="E301" s="160" t="s">
        <v>1</v>
      </c>
      <c r="F301" s="161" t="s">
        <v>504</v>
      </c>
      <c r="H301" s="162">
        <v>39.950000000000003</v>
      </c>
      <c r="I301" s="163"/>
      <c r="L301" s="159"/>
      <c r="M301" s="164"/>
      <c r="T301" s="165"/>
      <c r="AT301" s="160" t="s">
        <v>181</v>
      </c>
      <c r="AU301" s="160" t="s">
        <v>92</v>
      </c>
      <c r="AV301" s="13" t="s">
        <v>92</v>
      </c>
      <c r="AW301" s="13" t="s">
        <v>36</v>
      </c>
      <c r="AX301" s="13" t="s">
        <v>82</v>
      </c>
      <c r="AY301" s="160" t="s">
        <v>171</v>
      </c>
    </row>
    <row r="302" spans="2:65" s="13" customFormat="1">
      <c r="B302" s="159"/>
      <c r="D302" s="153" t="s">
        <v>181</v>
      </c>
      <c r="E302" s="160" t="s">
        <v>1</v>
      </c>
      <c r="F302" s="161" t="s">
        <v>339</v>
      </c>
      <c r="H302" s="162">
        <v>12.51</v>
      </c>
      <c r="I302" s="163"/>
      <c r="L302" s="159"/>
      <c r="M302" s="164"/>
      <c r="T302" s="165"/>
      <c r="AT302" s="160" t="s">
        <v>181</v>
      </c>
      <c r="AU302" s="160" t="s">
        <v>92</v>
      </c>
      <c r="AV302" s="13" t="s">
        <v>92</v>
      </c>
      <c r="AW302" s="13" t="s">
        <v>36</v>
      </c>
      <c r="AX302" s="13" t="s">
        <v>82</v>
      </c>
      <c r="AY302" s="160" t="s">
        <v>171</v>
      </c>
    </row>
    <row r="303" spans="2:65" s="13" customFormat="1">
      <c r="B303" s="159"/>
      <c r="D303" s="153" t="s">
        <v>181</v>
      </c>
      <c r="E303" s="160" t="s">
        <v>1</v>
      </c>
      <c r="F303" s="161" t="s">
        <v>365</v>
      </c>
      <c r="H303" s="162">
        <v>6.84</v>
      </c>
      <c r="I303" s="163"/>
      <c r="L303" s="159"/>
      <c r="M303" s="164"/>
      <c r="T303" s="165"/>
      <c r="AT303" s="160" t="s">
        <v>181</v>
      </c>
      <c r="AU303" s="160" t="s">
        <v>92</v>
      </c>
      <c r="AV303" s="13" t="s">
        <v>92</v>
      </c>
      <c r="AW303" s="13" t="s">
        <v>36</v>
      </c>
      <c r="AX303" s="13" t="s">
        <v>82</v>
      </c>
      <c r="AY303" s="160" t="s">
        <v>171</v>
      </c>
    </row>
    <row r="304" spans="2:65" s="13" customFormat="1">
      <c r="B304" s="159"/>
      <c r="D304" s="153" t="s">
        <v>181</v>
      </c>
      <c r="E304" s="160" t="s">
        <v>1</v>
      </c>
      <c r="F304" s="161" t="s">
        <v>366</v>
      </c>
      <c r="H304" s="162">
        <v>1.45</v>
      </c>
      <c r="I304" s="163"/>
      <c r="L304" s="159"/>
      <c r="M304" s="164"/>
      <c r="T304" s="165"/>
      <c r="AT304" s="160" t="s">
        <v>181</v>
      </c>
      <c r="AU304" s="160" t="s">
        <v>92</v>
      </c>
      <c r="AV304" s="13" t="s">
        <v>92</v>
      </c>
      <c r="AW304" s="13" t="s">
        <v>36</v>
      </c>
      <c r="AX304" s="13" t="s">
        <v>82</v>
      </c>
      <c r="AY304" s="160" t="s">
        <v>171</v>
      </c>
    </row>
    <row r="305" spans="2:51" s="13" customFormat="1">
      <c r="B305" s="159"/>
      <c r="D305" s="153" t="s">
        <v>181</v>
      </c>
      <c r="E305" s="160" t="s">
        <v>1</v>
      </c>
      <c r="F305" s="161" t="s">
        <v>342</v>
      </c>
      <c r="H305" s="162">
        <v>2.97</v>
      </c>
      <c r="I305" s="163"/>
      <c r="L305" s="159"/>
      <c r="M305" s="164"/>
      <c r="T305" s="165"/>
      <c r="AT305" s="160" t="s">
        <v>181</v>
      </c>
      <c r="AU305" s="160" t="s">
        <v>92</v>
      </c>
      <c r="AV305" s="13" t="s">
        <v>92</v>
      </c>
      <c r="AW305" s="13" t="s">
        <v>36</v>
      </c>
      <c r="AX305" s="13" t="s">
        <v>82</v>
      </c>
      <c r="AY305" s="160" t="s">
        <v>171</v>
      </c>
    </row>
    <row r="306" spans="2:51" s="13" customFormat="1">
      <c r="B306" s="159"/>
      <c r="D306" s="153" t="s">
        <v>181</v>
      </c>
      <c r="E306" s="160" t="s">
        <v>1</v>
      </c>
      <c r="F306" s="161" t="s">
        <v>343</v>
      </c>
      <c r="H306" s="162">
        <v>9.76</v>
      </c>
      <c r="I306" s="163"/>
      <c r="L306" s="159"/>
      <c r="M306" s="164"/>
      <c r="T306" s="165"/>
      <c r="AT306" s="160" t="s">
        <v>181</v>
      </c>
      <c r="AU306" s="160" t="s">
        <v>92</v>
      </c>
      <c r="AV306" s="13" t="s">
        <v>92</v>
      </c>
      <c r="AW306" s="13" t="s">
        <v>36</v>
      </c>
      <c r="AX306" s="13" t="s">
        <v>82</v>
      </c>
      <c r="AY306" s="160" t="s">
        <v>171</v>
      </c>
    </row>
    <row r="307" spans="2:51" s="13" customFormat="1">
      <c r="B307" s="159"/>
      <c r="D307" s="153" t="s">
        <v>181</v>
      </c>
      <c r="E307" s="160" t="s">
        <v>1</v>
      </c>
      <c r="F307" s="161" t="s">
        <v>367</v>
      </c>
      <c r="H307" s="162">
        <v>7.74</v>
      </c>
      <c r="I307" s="163"/>
      <c r="L307" s="159"/>
      <c r="M307" s="164"/>
      <c r="T307" s="165"/>
      <c r="AT307" s="160" t="s">
        <v>181</v>
      </c>
      <c r="AU307" s="160" t="s">
        <v>92</v>
      </c>
      <c r="AV307" s="13" t="s">
        <v>92</v>
      </c>
      <c r="AW307" s="13" t="s">
        <v>36</v>
      </c>
      <c r="AX307" s="13" t="s">
        <v>82</v>
      </c>
      <c r="AY307" s="160" t="s">
        <v>171</v>
      </c>
    </row>
    <row r="308" spans="2:51" s="13" customFormat="1">
      <c r="B308" s="159"/>
      <c r="D308" s="153" t="s">
        <v>181</v>
      </c>
      <c r="E308" s="160" t="s">
        <v>1</v>
      </c>
      <c r="F308" s="161" t="s">
        <v>368</v>
      </c>
      <c r="H308" s="162">
        <v>1.2</v>
      </c>
      <c r="I308" s="163"/>
      <c r="L308" s="159"/>
      <c r="M308" s="164"/>
      <c r="T308" s="165"/>
      <c r="AT308" s="160" t="s">
        <v>181</v>
      </c>
      <c r="AU308" s="160" t="s">
        <v>92</v>
      </c>
      <c r="AV308" s="13" t="s">
        <v>92</v>
      </c>
      <c r="AW308" s="13" t="s">
        <v>36</v>
      </c>
      <c r="AX308" s="13" t="s">
        <v>82</v>
      </c>
      <c r="AY308" s="160" t="s">
        <v>171</v>
      </c>
    </row>
    <row r="309" spans="2:51" s="13" customFormat="1">
      <c r="B309" s="159"/>
      <c r="D309" s="153" t="s">
        <v>181</v>
      </c>
      <c r="E309" s="160" t="s">
        <v>1</v>
      </c>
      <c r="F309" s="161" t="s">
        <v>505</v>
      </c>
      <c r="H309" s="162">
        <v>32.200000000000003</v>
      </c>
      <c r="I309" s="163"/>
      <c r="L309" s="159"/>
      <c r="M309" s="164"/>
      <c r="T309" s="165"/>
      <c r="AT309" s="160" t="s">
        <v>181</v>
      </c>
      <c r="AU309" s="160" t="s">
        <v>92</v>
      </c>
      <c r="AV309" s="13" t="s">
        <v>92</v>
      </c>
      <c r="AW309" s="13" t="s">
        <v>36</v>
      </c>
      <c r="AX309" s="13" t="s">
        <v>82</v>
      </c>
      <c r="AY309" s="160" t="s">
        <v>171</v>
      </c>
    </row>
    <row r="310" spans="2:51" s="13" customFormat="1">
      <c r="B310" s="159"/>
      <c r="D310" s="153" t="s">
        <v>181</v>
      </c>
      <c r="E310" s="160" t="s">
        <v>1</v>
      </c>
      <c r="F310" s="161" t="s">
        <v>346</v>
      </c>
      <c r="H310" s="162">
        <v>5.12</v>
      </c>
      <c r="I310" s="163"/>
      <c r="L310" s="159"/>
      <c r="M310" s="164"/>
      <c r="T310" s="165"/>
      <c r="AT310" s="160" t="s">
        <v>181</v>
      </c>
      <c r="AU310" s="160" t="s">
        <v>92</v>
      </c>
      <c r="AV310" s="13" t="s">
        <v>92</v>
      </c>
      <c r="AW310" s="13" t="s">
        <v>36</v>
      </c>
      <c r="AX310" s="13" t="s">
        <v>82</v>
      </c>
      <c r="AY310" s="160" t="s">
        <v>171</v>
      </c>
    </row>
    <row r="311" spans="2:51" s="13" customFormat="1">
      <c r="B311" s="159"/>
      <c r="D311" s="153" t="s">
        <v>181</v>
      </c>
      <c r="E311" s="160" t="s">
        <v>1</v>
      </c>
      <c r="F311" s="161" t="s">
        <v>369</v>
      </c>
      <c r="H311" s="162">
        <v>2.99</v>
      </c>
      <c r="I311" s="163"/>
      <c r="L311" s="159"/>
      <c r="M311" s="164"/>
      <c r="T311" s="165"/>
      <c r="AT311" s="160" t="s">
        <v>181</v>
      </c>
      <c r="AU311" s="160" t="s">
        <v>92</v>
      </c>
      <c r="AV311" s="13" t="s">
        <v>92</v>
      </c>
      <c r="AW311" s="13" t="s">
        <v>36</v>
      </c>
      <c r="AX311" s="13" t="s">
        <v>82</v>
      </c>
      <c r="AY311" s="160" t="s">
        <v>171</v>
      </c>
    </row>
    <row r="312" spans="2:51" s="13" customFormat="1">
      <c r="B312" s="159"/>
      <c r="D312" s="153" t="s">
        <v>181</v>
      </c>
      <c r="E312" s="160" t="s">
        <v>1</v>
      </c>
      <c r="F312" s="161" t="s">
        <v>524</v>
      </c>
      <c r="H312" s="162">
        <v>17.91</v>
      </c>
      <c r="I312" s="163"/>
      <c r="L312" s="159"/>
      <c r="M312" s="164"/>
      <c r="T312" s="165"/>
      <c r="AT312" s="160" t="s">
        <v>181</v>
      </c>
      <c r="AU312" s="160" t="s">
        <v>92</v>
      </c>
      <c r="AV312" s="13" t="s">
        <v>92</v>
      </c>
      <c r="AW312" s="13" t="s">
        <v>36</v>
      </c>
      <c r="AX312" s="13" t="s">
        <v>82</v>
      </c>
      <c r="AY312" s="160" t="s">
        <v>171</v>
      </c>
    </row>
    <row r="313" spans="2:51" s="13" customFormat="1">
      <c r="B313" s="159"/>
      <c r="D313" s="153" t="s">
        <v>181</v>
      </c>
      <c r="E313" s="160" t="s">
        <v>1</v>
      </c>
      <c r="F313" s="161" t="s">
        <v>370</v>
      </c>
      <c r="H313" s="162">
        <v>6.35</v>
      </c>
      <c r="I313" s="163"/>
      <c r="L313" s="159"/>
      <c r="M313" s="164"/>
      <c r="T313" s="165"/>
      <c r="AT313" s="160" t="s">
        <v>181</v>
      </c>
      <c r="AU313" s="160" t="s">
        <v>92</v>
      </c>
      <c r="AV313" s="13" t="s">
        <v>92</v>
      </c>
      <c r="AW313" s="13" t="s">
        <v>36</v>
      </c>
      <c r="AX313" s="13" t="s">
        <v>82</v>
      </c>
      <c r="AY313" s="160" t="s">
        <v>171</v>
      </c>
    </row>
    <row r="314" spans="2:51" s="14" customFormat="1">
      <c r="B314" s="166"/>
      <c r="D314" s="153" t="s">
        <v>181</v>
      </c>
      <c r="E314" s="167" t="s">
        <v>1</v>
      </c>
      <c r="F314" s="168" t="s">
        <v>185</v>
      </c>
      <c r="H314" s="169">
        <v>146.99</v>
      </c>
      <c r="I314" s="170"/>
      <c r="L314" s="166"/>
      <c r="M314" s="171"/>
      <c r="T314" s="172"/>
      <c r="AT314" s="167" t="s">
        <v>181</v>
      </c>
      <c r="AU314" s="167" t="s">
        <v>92</v>
      </c>
      <c r="AV314" s="14" t="s">
        <v>186</v>
      </c>
      <c r="AW314" s="14" t="s">
        <v>36</v>
      </c>
      <c r="AX314" s="14" t="s">
        <v>82</v>
      </c>
      <c r="AY314" s="167" t="s">
        <v>171</v>
      </c>
    </row>
    <row r="315" spans="2:51" s="12" customFormat="1">
      <c r="B315" s="152"/>
      <c r="D315" s="153" t="s">
        <v>181</v>
      </c>
      <c r="E315" s="154" t="s">
        <v>1</v>
      </c>
      <c r="F315" s="155" t="s">
        <v>187</v>
      </c>
      <c r="H315" s="154" t="s">
        <v>1</v>
      </c>
      <c r="I315" s="156"/>
      <c r="L315" s="152"/>
      <c r="M315" s="157"/>
      <c r="T315" s="158"/>
      <c r="AT315" s="154" t="s">
        <v>181</v>
      </c>
      <c r="AU315" s="154" t="s">
        <v>92</v>
      </c>
      <c r="AV315" s="12" t="s">
        <v>90</v>
      </c>
      <c r="AW315" s="12" t="s">
        <v>36</v>
      </c>
      <c r="AX315" s="12" t="s">
        <v>82</v>
      </c>
      <c r="AY315" s="154" t="s">
        <v>171</v>
      </c>
    </row>
    <row r="316" spans="2:51" s="13" customFormat="1">
      <c r="B316" s="159"/>
      <c r="D316" s="153" t="s">
        <v>181</v>
      </c>
      <c r="E316" s="160" t="s">
        <v>1</v>
      </c>
      <c r="F316" s="161" t="s">
        <v>525</v>
      </c>
      <c r="H316" s="162">
        <v>81.290000000000006</v>
      </c>
      <c r="I316" s="163"/>
      <c r="L316" s="159"/>
      <c r="M316" s="164"/>
      <c r="T316" s="165"/>
      <c r="AT316" s="160" t="s">
        <v>181</v>
      </c>
      <c r="AU316" s="160" t="s">
        <v>92</v>
      </c>
      <c r="AV316" s="13" t="s">
        <v>92</v>
      </c>
      <c r="AW316" s="13" t="s">
        <v>36</v>
      </c>
      <c r="AX316" s="13" t="s">
        <v>82</v>
      </c>
      <c r="AY316" s="160" t="s">
        <v>171</v>
      </c>
    </row>
    <row r="317" spans="2:51" s="13" customFormat="1">
      <c r="B317" s="159"/>
      <c r="D317" s="153" t="s">
        <v>181</v>
      </c>
      <c r="E317" s="160" t="s">
        <v>1</v>
      </c>
      <c r="F317" s="161" t="s">
        <v>371</v>
      </c>
      <c r="H317" s="162">
        <v>3.08</v>
      </c>
      <c r="I317" s="163"/>
      <c r="L317" s="159"/>
      <c r="M317" s="164"/>
      <c r="T317" s="165"/>
      <c r="AT317" s="160" t="s">
        <v>181</v>
      </c>
      <c r="AU317" s="160" t="s">
        <v>92</v>
      </c>
      <c r="AV317" s="13" t="s">
        <v>92</v>
      </c>
      <c r="AW317" s="13" t="s">
        <v>36</v>
      </c>
      <c r="AX317" s="13" t="s">
        <v>82</v>
      </c>
      <c r="AY317" s="160" t="s">
        <v>171</v>
      </c>
    </row>
    <row r="318" spans="2:51" s="13" customFormat="1">
      <c r="B318" s="159"/>
      <c r="D318" s="153" t="s">
        <v>181</v>
      </c>
      <c r="E318" s="160" t="s">
        <v>1</v>
      </c>
      <c r="F318" s="161" t="s">
        <v>372</v>
      </c>
      <c r="H318" s="162">
        <v>1.68</v>
      </c>
      <c r="I318" s="163"/>
      <c r="L318" s="159"/>
      <c r="M318" s="164"/>
      <c r="T318" s="165"/>
      <c r="AT318" s="160" t="s">
        <v>181</v>
      </c>
      <c r="AU318" s="160" t="s">
        <v>92</v>
      </c>
      <c r="AV318" s="13" t="s">
        <v>92</v>
      </c>
      <c r="AW318" s="13" t="s">
        <v>36</v>
      </c>
      <c r="AX318" s="13" t="s">
        <v>82</v>
      </c>
      <c r="AY318" s="160" t="s">
        <v>171</v>
      </c>
    </row>
    <row r="319" spans="2:51" s="13" customFormat="1">
      <c r="B319" s="159"/>
      <c r="D319" s="153" t="s">
        <v>181</v>
      </c>
      <c r="E319" s="160" t="s">
        <v>1</v>
      </c>
      <c r="F319" s="161" t="s">
        <v>526</v>
      </c>
      <c r="H319" s="162">
        <v>70.209999999999994</v>
      </c>
      <c r="I319" s="163"/>
      <c r="L319" s="159"/>
      <c r="M319" s="164"/>
      <c r="T319" s="165"/>
      <c r="AT319" s="160" t="s">
        <v>181</v>
      </c>
      <c r="AU319" s="160" t="s">
        <v>92</v>
      </c>
      <c r="AV319" s="13" t="s">
        <v>92</v>
      </c>
      <c r="AW319" s="13" t="s">
        <v>36</v>
      </c>
      <c r="AX319" s="13" t="s">
        <v>82</v>
      </c>
      <c r="AY319" s="160" t="s">
        <v>171</v>
      </c>
    </row>
    <row r="320" spans="2:51" s="14" customFormat="1">
      <c r="B320" s="166"/>
      <c r="D320" s="153" t="s">
        <v>181</v>
      </c>
      <c r="E320" s="167" t="s">
        <v>1</v>
      </c>
      <c r="F320" s="168" t="s">
        <v>185</v>
      </c>
      <c r="H320" s="169">
        <v>156.26</v>
      </c>
      <c r="I320" s="170"/>
      <c r="L320" s="166"/>
      <c r="M320" s="171"/>
      <c r="T320" s="172"/>
      <c r="AT320" s="167" t="s">
        <v>181</v>
      </c>
      <c r="AU320" s="167" t="s">
        <v>92</v>
      </c>
      <c r="AV320" s="14" t="s">
        <v>186</v>
      </c>
      <c r="AW320" s="14" t="s">
        <v>36</v>
      </c>
      <c r="AX320" s="14" t="s">
        <v>82</v>
      </c>
      <c r="AY320" s="167" t="s">
        <v>171</v>
      </c>
    </row>
    <row r="321" spans="2:65" s="15" customFormat="1">
      <c r="B321" s="173"/>
      <c r="D321" s="153" t="s">
        <v>181</v>
      </c>
      <c r="E321" s="174" t="s">
        <v>1</v>
      </c>
      <c r="F321" s="175" t="s">
        <v>190</v>
      </c>
      <c r="H321" s="176">
        <v>303.25000000000006</v>
      </c>
      <c r="I321" s="177"/>
      <c r="L321" s="173"/>
      <c r="M321" s="178"/>
      <c r="T321" s="179"/>
      <c r="AT321" s="174" t="s">
        <v>181</v>
      </c>
      <c r="AU321" s="174" t="s">
        <v>92</v>
      </c>
      <c r="AV321" s="15" t="s">
        <v>180</v>
      </c>
      <c r="AW321" s="15" t="s">
        <v>36</v>
      </c>
      <c r="AX321" s="15" t="s">
        <v>90</v>
      </c>
      <c r="AY321" s="174" t="s">
        <v>171</v>
      </c>
    </row>
    <row r="322" spans="2:65" s="1" customFormat="1" ht="16.5" customHeight="1">
      <c r="B322" s="137"/>
      <c r="C322" s="138" t="s">
        <v>352</v>
      </c>
      <c r="D322" s="138" t="s">
        <v>176</v>
      </c>
      <c r="E322" s="139" t="s">
        <v>531</v>
      </c>
      <c r="F322" s="140" t="s">
        <v>532</v>
      </c>
      <c r="G322" s="141" t="s">
        <v>227</v>
      </c>
      <c r="H322" s="142">
        <v>1</v>
      </c>
      <c r="I322" s="143"/>
      <c r="J322" s="144">
        <f>ROUND(I322*H322,2)</f>
        <v>0</v>
      </c>
      <c r="K322" s="145"/>
      <c r="L322" s="32"/>
      <c r="M322" s="146" t="s">
        <v>1</v>
      </c>
      <c r="N322" s="147" t="s">
        <v>47</v>
      </c>
      <c r="P322" s="148">
        <f>O322*H322</f>
        <v>0</v>
      </c>
      <c r="Q322" s="148">
        <v>0</v>
      </c>
      <c r="R322" s="148">
        <f>Q322*H322</f>
        <v>0</v>
      </c>
      <c r="S322" s="148">
        <v>0</v>
      </c>
      <c r="T322" s="149">
        <f>S322*H322</f>
        <v>0</v>
      </c>
      <c r="AR322" s="150" t="s">
        <v>180</v>
      </c>
      <c r="AT322" s="150" t="s">
        <v>176</v>
      </c>
      <c r="AU322" s="150" t="s">
        <v>92</v>
      </c>
      <c r="AY322" s="17" t="s">
        <v>171</v>
      </c>
      <c r="BE322" s="151">
        <f>IF(N322="základní",J322,0)</f>
        <v>0</v>
      </c>
      <c r="BF322" s="151">
        <f>IF(N322="snížená",J322,0)</f>
        <v>0</v>
      </c>
      <c r="BG322" s="151">
        <f>IF(N322="zákl. přenesená",J322,0)</f>
        <v>0</v>
      </c>
      <c r="BH322" s="151">
        <f>IF(N322="sníž. přenesená",J322,0)</f>
        <v>0</v>
      </c>
      <c r="BI322" s="151">
        <f>IF(N322="nulová",J322,0)</f>
        <v>0</v>
      </c>
      <c r="BJ322" s="17" t="s">
        <v>90</v>
      </c>
      <c r="BK322" s="151">
        <f>ROUND(I322*H322,2)</f>
        <v>0</v>
      </c>
      <c r="BL322" s="17" t="s">
        <v>180</v>
      </c>
      <c r="BM322" s="150" t="s">
        <v>355</v>
      </c>
    </row>
    <row r="323" spans="2:65" s="13" customFormat="1">
      <c r="B323" s="159"/>
      <c r="D323" s="153" t="s">
        <v>181</v>
      </c>
      <c r="E323" s="160" t="s">
        <v>1</v>
      </c>
      <c r="F323" s="161" t="s">
        <v>90</v>
      </c>
      <c r="H323" s="162">
        <v>1</v>
      </c>
      <c r="I323" s="163"/>
      <c r="L323" s="159"/>
      <c r="M323" s="164"/>
      <c r="T323" s="165"/>
      <c r="AT323" s="160" t="s">
        <v>181</v>
      </c>
      <c r="AU323" s="160" t="s">
        <v>92</v>
      </c>
      <c r="AV323" s="13" t="s">
        <v>92</v>
      </c>
      <c r="AW323" s="13" t="s">
        <v>36</v>
      </c>
      <c r="AX323" s="13" t="s">
        <v>82</v>
      </c>
      <c r="AY323" s="160" t="s">
        <v>171</v>
      </c>
    </row>
    <row r="324" spans="2:65" s="15" customFormat="1">
      <c r="B324" s="173"/>
      <c r="D324" s="153" t="s">
        <v>181</v>
      </c>
      <c r="E324" s="174" t="s">
        <v>1</v>
      </c>
      <c r="F324" s="175" t="s">
        <v>190</v>
      </c>
      <c r="H324" s="176">
        <v>1</v>
      </c>
      <c r="I324" s="177"/>
      <c r="L324" s="173"/>
      <c r="M324" s="178"/>
      <c r="T324" s="179"/>
      <c r="AT324" s="174" t="s">
        <v>181</v>
      </c>
      <c r="AU324" s="174" t="s">
        <v>92</v>
      </c>
      <c r="AV324" s="15" t="s">
        <v>180</v>
      </c>
      <c r="AW324" s="15" t="s">
        <v>36</v>
      </c>
      <c r="AX324" s="15" t="s">
        <v>90</v>
      </c>
      <c r="AY324" s="174" t="s">
        <v>171</v>
      </c>
    </row>
    <row r="325" spans="2:65" s="1" customFormat="1" ht="24.2" customHeight="1">
      <c r="B325" s="137"/>
      <c r="C325" s="138" t="s">
        <v>251</v>
      </c>
      <c r="D325" s="138" t="s">
        <v>176</v>
      </c>
      <c r="E325" s="139" t="s">
        <v>533</v>
      </c>
      <c r="F325" s="140" t="s">
        <v>534</v>
      </c>
      <c r="G325" s="141" t="s">
        <v>302</v>
      </c>
      <c r="H325" s="142">
        <v>4</v>
      </c>
      <c r="I325" s="143"/>
      <c r="J325" s="144">
        <f>ROUND(I325*H325,2)</f>
        <v>0</v>
      </c>
      <c r="K325" s="145"/>
      <c r="L325" s="32"/>
      <c r="M325" s="146" t="s">
        <v>1</v>
      </c>
      <c r="N325" s="147" t="s">
        <v>47</v>
      </c>
      <c r="P325" s="148">
        <f>O325*H325</f>
        <v>0</v>
      </c>
      <c r="Q325" s="148">
        <v>0</v>
      </c>
      <c r="R325" s="148">
        <f>Q325*H325</f>
        <v>0</v>
      </c>
      <c r="S325" s="148">
        <v>0</v>
      </c>
      <c r="T325" s="149">
        <f>S325*H325</f>
        <v>0</v>
      </c>
      <c r="AR325" s="150" t="s">
        <v>180</v>
      </c>
      <c r="AT325" s="150" t="s">
        <v>176</v>
      </c>
      <c r="AU325" s="150" t="s">
        <v>92</v>
      </c>
      <c r="AY325" s="17" t="s">
        <v>171</v>
      </c>
      <c r="BE325" s="151">
        <f>IF(N325="základní",J325,0)</f>
        <v>0</v>
      </c>
      <c r="BF325" s="151">
        <f>IF(N325="snížená",J325,0)</f>
        <v>0</v>
      </c>
      <c r="BG325" s="151">
        <f>IF(N325="zákl. přenesená",J325,0)</f>
        <v>0</v>
      </c>
      <c r="BH325" s="151">
        <f>IF(N325="sníž. přenesená",J325,0)</f>
        <v>0</v>
      </c>
      <c r="BI325" s="151">
        <f>IF(N325="nulová",J325,0)</f>
        <v>0</v>
      </c>
      <c r="BJ325" s="17" t="s">
        <v>90</v>
      </c>
      <c r="BK325" s="151">
        <f>ROUND(I325*H325,2)</f>
        <v>0</v>
      </c>
      <c r="BL325" s="17" t="s">
        <v>180</v>
      </c>
      <c r="BM325" s="150" t="s">
        <v>358</v>
      </c>
    </row>
    <row r="326" spans="2:65" s="13" customFormat="1">
      <c r="B326" s="159"/>
      <c r="D326" s="153" t="s">
        <v>181</v>
      </c>
      <c r="E326" s="160" t="s">
        <v>1</v>
      </c>
      <c r="F326" s="161" t="s">
        <v>180</v>
      </c>
      <c r="H326" s="162">
        <v>4</v>
      </c>
      <c r="I326" s="163"/>
      <c r="L326" s="159"/>
      <c r="M326" s="164"/>
      <c r="T326" s="165"/>
      <c r="AT326" s="160" t="s">
        <v>181</v>
      </c>
      <c r="AU326" s="160" t="s">
        <v>92</v>
      </c>
      <c r="AV326" s="13" t="s">
        <v>92</v>
      </c>
      <c r="AW326" s="13" t="s">
        <v>36</v>
      </c>
      <c r="AX326" s="13" t="s">
        <v>82</v>
      </c>
      <c r="AY326" s="160" t="s">
        <v>171</v>
      </c>
    </row>
    <row r="327" spans="2:65" s="15" customFormat="1">
      <c r="B327" s="173"/>
      <c r="D327" s="153" t="s">
        <v>181</v>
      </c>
      <c r="E327" s="174" t="s">
        <v>1</v>
      </c>
      <c r="F327" s="175" t="s">
        <v>190</v>
      </c>
      <c r="H327" s="176">
        <v>4</v>
      </c>
      <c r="I327" s="177"/>
      <c r="L327" s="173"/>
      <c r="M327" s="178"/>
      <c r="T327" s="179"/>
      <c r="AT327" s="174" t="s">
        <v>181</v>
      </c>
      <c r="AU327" s="174" t="s">
        <v>92</v>
      </c>
      <c r="AV327" s="15" t="s">
        <v>180</v>
      </c>
      <c r="AW327" s="15" t="s">
        <v>36</v>
      </c>
      <c r="AX327" s="15" t="s">
        <v>90</v>
      </c>
      <c r="AY327" s="174" t="s">
        <v>171</v>
      </c>
    </row>
    <row r="328" spans="2:65" s="1" customFormat="1" ht="16.5" customHeight="1">
      <c r="B328" s="137"/>
      <c r="C328" s="183" t="s">
        <v>361</v>
      </c>
      <c r="D328" s="183" t="s">
        <v>535</v>
      </c>
      <c r="E328" s="184" t="s">
        <v>536</v>
      </c>
      <c r="F328" s="185" t="s">
        <v>537</v>
      </c>
      <c r="G328" s="186" t="s">
        <v>302</v>
      </c>
      <c r="H328" s="187">
        <v>4</v>
      </c>
      <c r="I328" s="188"/>
      <c r="J328" s="189">
        <f>ROUND(I328*H328,2)</f>
        <v>0</v>
      </c>
      <c r="K328" s="190"/>
      <c r="L328" s="191"/>
      <c r="M328" s="192" t="s">
        <v>1</v>
      </c>
      <c r="N328" s="193" t="s">
        <v>47</v>
      </c>
      <c r="P328" s="148">
        <f>O328*H328</f>
        <v>0</v>
      </c>
      <c r="Q328" s="148">
        <v>0</v>
      </c>
      <c r="R328" s="148">
        <f>Q328*H328</f>
        <v>0</v>
      </c>
      <c r="S328" s="148">
        <v>0</v>
      </c>
      <c r="T328" s="149">
        <f>S328*H328</f>
        <v>0</v>
      </c>
      <c r="AR328" s="150" t="s">
        <v>206</v>
      </c>
      <c r="AT328" s="150" t="s">
        <v>535</v>
      </c>
      <c r="AU328" s="150" t="s">
        <v>92</v>
      </c>
      <c r="AY328" s="17" t="s">
        <v>171</v>
      </c>
      <c r="BE328" s="151">
        <f>IF(N328="základní",J328,0)</f>
        <v>0</v>
      </c>
      <c r="BF328" s="151">
        <f>IF(N328="snížená",J328,0)</f>
        <v>0</v>
      </c>
      <c r="BG328" s="151">
        <f>IF(N328="zákl. přenesená",J328,0)</f>
        <v>0</v>
      </c>
      <c r="BH328" s="151">
        <f>IF(N328="sníž. přenesená",J328,0)</f>
        <v>0</v>
      </c>
      <c r="BI328" s="151">
        <f>IF(N328="nulová",J328,0)</f>
        <v>0</v>
      </c>
      <c r="BJ328" s="17" t="s">
        <v>90</v>
      </c>
      <c r="BK328" s="151">
        <f>ROUND(I328*H328,2)</f>
        <v>0</v>
      </c>
      <c r="BL328" s="17" t="s">
        <v>180</v>
      </c>
      <c r="BM328" s="150" t="s">
        <v>364</v>
      </c>
    </row>
    <row r="329" spans="2:65" s="13" customFormat="1">
      <c r="B329" s="159"/>
      <c r="D329" s="153" t="s">
        <v>181</v>
      </c>
      <c r="E329" s="160" t="s">
        <v>1</v>
      </c>
      <c r="F329" s="161" t="s">
        <v>180</v>
      </c>
      <c r="H329" s="162">
        <v>4</v>
      </c>
      <c r="I329" s="163"/>
      <c r="L329" s="159"/>
      <c r="M329" s="164"/>
      <c r="T329" s="165"/>
      <c r="AT329" s="160" t="s">
        <v>181</v>
      </c>
      <c r="AU329" s="160" t="s">
        <v>92</v>
      </c>
      <c r="AV329" s="13" t="s">
        <v>92</v>
      </c>
      <c r="AW329" s="13" t="s">
        <v>36</v>
      </c>
      <c r="AX329" s="13" t="s">
        <v>82</v>
      </c>
      <c r="AY329" s="160" t="s">
        <v>171</v>
      </c>
    </row>
    <row r="330" spans="2:65" s="15" customFormat="1">
      <c r="B330" s="173"/>
      <c r="D330" s="153" t="s">
        <v>181</v>
      </c>
      <c r="E330" s="174" t="s">
        <v>1</v>
      </c>
      <c r="F330" s="175" t="s">
        <v>190</v>
      </c>
      <c r="H330" s="176">
        <v>4</v>
      </c>
      <c r="I330" s="177"/>
      <c r="L330" s="173"/>
      <c r="M330" s="178"/>
      <c r="T330" s="179"/>
      <c r="AT330" s="174" t="s">
        <v>181</v>
      </c>
      <c r="AU330" s="174" t="s">
        <v>92</v>
      </c>
      <c r="AV330" s="15" t="s">
        <v>180</v>
      </c>
      <c r="AW330" s="15" t="s">
        <v>36</v>
      </c>
      <c r="AX330" s="15" t="s">
        <v>90</v>
      </c>
      <c r="AY330" s="174" t="s">
        <v>171</v>
      </c>
    </row>
    <row r="331" spans="2:65" s="1" customFormat="1" ht="16.5" customHeight="1">
      <c r="B331" s="137"/>
      <c r="C331" s="138" t="s">
        <v>255</v>
      </c>
      <c r="D331" s="138" t="s">
        <v>176</v>
      </c>
      <c r="E331" s="139" t="s">
        <v>538</v>
      </c>
      <c r="F331" s="140" t="s">
        <v>539</v>
      </c>
      <c r="G331" s="141" t="s">
        <v>227</v>
      </c>
      <c r="H331" s="142">
        <v>1</v>
      </c>
      <c r="I331" s="143"/>
      <c r="J331" s="144">
        <f>ROUND(I331*H331,2)</f>
        <v>0</v>
      </c>
      <c r="K331" s="145"/>
      <c r="L331" s="32"/>
      <c r="M331" s="146" t="s">
        <v>1</v>
      </c>
      <c r="N331" s="147" t="s">
        <v>47</v>
      </c>
      <c r="P331" s="148">
        <f>O331*H331</f>
        <v>0</v>
      </c>
      <c r="Q331" s="148">
        <v>0</v>
      </c>
      <c r="R331" s="148">
        <f>Q331*H331</f>
        <v>0</v>
      </c>
      <c r="S331" s="148">
        <v>0</v>
      </c>
      <c r="T331" s="149">
        <f>S331*H331</f>
        <v>0</v>
      </c>
      <c r="AR331" s="150" t="s">
        <v>180</v>
      </c>
      <c r="AT331" s="150" t="s">
        <v>176</v>
      </c>
      <c r="AU331" s="150" t="s">
        <v>92</v>
      </c>
      <c r="AY331" s="17" t="s">
        <v>171</v>
      </c>
      <c r="BE331" s="151">
        <f>IF(N331="základní",J331,0)</f>
        <v>0</v>
      </c>
      <c r="BF331" s="151">
        <f>IF(N331="snížená",J331,0)</f>
        <v>0</v>
      </c>
      <c r="BG331" s="151">
        <f>IF(N331="zákl. přenesená",J331,0)</f>
        <v>0</v>
      </c>
      <c r="BH331" s="151">
        <f>IF(N331="sníž. přenesená",J331,0)</f>
        <v>0</v>
      </c>
      <c r="BI331" s="151">
        <f>IF(N331="nulová",J331,0)</f>
        <v>0</v>
      </c>
      <c r="BJ331" s="17" t="s">
        <v>90</v>
      </c>
      <c r="BK331" s="151">
        <f>ROUND(I331*H331,2)</f>
        <v>0</v>
      </c>
      <c r="BL331" s="17" t="s">
        <v>180</v>
      </c>
      <c r="BM331" s="150" t="s">
        <v>375</v>
      </c>
    </row>
    <row r="332" spans="2:65" s="13" customFormat="1">
      <c r="B332" s="159"/>
      <c r="D332" s="153" t="s">
        <v>181</v>
      </c>
      <c r="E332" s="160" t="s">
        <v>1</v>
      </c>
      <c r="F332" s="161" t="s">
        <v>90</v>
      </c>
      <c r="H332" s="162">
        <v>1</v>
      </c>
      <c r="I332" s="163"/>
      <c r="L332" s="159"/>
      <c r="M332" s="164"/>
      <c r="T332" s="165"/>
      <c r="AT332" s="160" t="s">
        <v>181</v>
      </c>
      <c r="AU332" s="160" t="s">
        <v>92</v>
      </c>
      <c r="AV332" s="13" t="s">
        <v>92</v>
      </c>
      <c r="AW332" s="13" t="s">
        <v>36</v>
      </c>
      <c r="AX332" s="13" t="s">
        <v>82</v>
      </c>
      <c r="AY332" s="160" t="s">
        <v>171</v>
      </c>
    </row>
    <row r="333" spans="2:65" s="15" customFormat="1">
      <c r="B333" s="173"/>
      <c r="D333" s="153" t="s">
        <v>181</v>
      </c>
      <c r="E333" s="174" t="s">
        <v>1</v>
      </c>
      <c r="F333" s="175" t="s">
        <v>190</v>
      </c>
      <c r="H333" s="176">
        <v>1</v>
      </c>
      <c r="I333" s="177"/>
      <c r="L333" s="173"/>
      <c r="M333" s="178"/>
      <c r="T333" s="179"/>
      <c r="AT333" s="174" t="s">
        <v>181</v>
      </c>
      <c r="AU333" s="174" t="s">
        <v>92</v>
      </c>
      <c r="AV333" s="15" t="s">
        <v>180</v>
      </c>
      <c r="AW333" s="15" t="s">
        <v>36</v>
      </c>
      <c r="AX333" s="15" t="s">
        <v>90</v>
      </c>
      <c r="AY333" s="174" t="s">
        <v>171</v>
      </c>
    </row>
    <row r="334" spans="2:65" s="1" customFormat="1" ht="16.5" customHeight="1">
      <c r="B334" s="137"/>
      <c r="C334" s="138" t="s">
        <v>383</v>
      </c>
      <c r="D334" s="138" t="s">
        <v>176</v>
      </c>
      <c r="E334" s="139" t="s">
        <v>540</v>
      </c>
      <c r="F334" s="140" t="s">
        <v>541</v>
      </c>
      <c r="G334" s="141" t="s">
        <v>227</v>
      </c>
      <c r="H334" s="142">
        <v>1</v>
      </c>
      <c r="I334" s="143"/>
      <c r="J334" s="144">
        <f>ROUND(I334*H334,2)</f>
        <v>0</v>
      </c>
      <c r="K334" s="145"/>
      <c r="L334" s="32"/>
      <c r="M334" s="146" t="s">
        <v>1</v>
      </c>
      <c r="N334" s="147" t="s">
        <v>47</v>
      </c>
      <c r="P334" s="148">
        <f>O334*H334</f>
        <v>0</v>
      </c>
      <c r="Q334" s="148">
        <v>0</v>
      </c>
      <c r="R334" s="148">
        <f>Q334*H334</f>
        <v>0</v>
      </c>
      <c r="S334" s="148">
        <v>0</v>
      </c>
      <c r="T334" s="149">
        <f>S334*H334</f>
        <v>0</v>
      </c>
      <c r="AR334" s="150" t="s">
        <v>180</v>
      </c>
      <c r="AT334" s="150" t="s">
        <v>176</v>
      </c>
      <c r="AU334" s="150" t="s">
        <v>92</v>
      </c>
      <c r="AY334" s="17" t="s">
        <v>171</v>
      </c>
      <c r="BE334" s="151">
        <f>IF(N334="základní",J334,0)</f>
        <v>0</v>
      </c>
      <c r="BF334" s="151">
        <f>IF(N334="snížená",J334,0)</f>
        <v>0</v>
      </c>
      <c r="BG334" s="151">
        <f>IF(N334="zákl. přenesená",J334,0)</f>
        <v>0</v>
      </c>
      <c r="BH334" s="151">
        <f>IF(N334="sníž. přenesená",J334,0)</f>
        <v>0</v>
      </c>
      <c r="BI334" s="151">
        <f>IF(N334="nulová",J334,0)</f>
        <v>0</v>
      </c>
      <c r="BJ334" s="17" t="s">
        <v>90</v>
      </c>
      <c r="BK334" s="151">
        <f>ROUND(I334*H334,2)</f>
        <v>0</v>
      </c>
      <c r="BL334" s="17" t="s">
        <v>180</v>
      </c>
      <c r="BM334" s="150" t="s">
        <v>386</v>
      </c>
    </row>
    <row r="335" spans="2:65" s="13" customFormat="1">
      <c r="B335" s="159"/>
      <c r="D335" s="153" t="s">
        <v>181</v>
      </c>
      <c r="E335" s="160" t="s">
        <v>1</v>
      </c>
      <c r="F335" s="161" t="s">
        <v>90</v>
      </c>
      <c r="H335" s="162">
        <v>1</v>
      </c>
      <c r="I335" s="163"/>
      <c r="L335" s="159"/>
      <c r="M335" s="164"/>
      <c r="T335" s="165"/>
      <c r="AT335" s="160" t="s">
        <v>181</v>
      </c>
      <c r="AU335" s="160" t="s">
        <v>92</v>
      </c>
      <c r="AV335" s="13" t="s">
        <v>92</v>
      </c>
      <c r="AW335" s="13" t="s">
        <v>36</v>
      </c>
      <c r="AX335" s="13" t="s">
        <v>82</v>
      </c>
      <c r="AY335" s="160" t="s">
        <v>171</v>
      </c>
    </row>
    <row r="336" spans="2:65" s="15" customFormat="1">
      <c r="B336" s="173"/>
      <c r="D336" s="153" t="s">
        <v>181</v>
      </c>
      <c r="E336" s="174" t="s">
        <v>1</v>
      </c>
      <c r="F336" s="175" t="s">
        <v>190</v>
      </c>
      <c r="H336" s="176">
        <v>1</v>
      </c>
      <c r="I336" s="177"/>
      <c r="L336" s="173"/>
      <c r="M336" s="178"/>
      <c r="T336" s="179"/>
      <c r="AT336" s="174" t="s">
        <v>181</v>
      </c>
      <c r="AU336" s="174" t="s">
        <v>92</v>
      </c>
      <c r="AV336" s="15" t="s">
        <v>180</v>
      </c>
      <c r="AW336" s="15" t="s">
        <v>36</v>
      </c>
      <c r="AX336" s="15" t="s">
        <v>90</v>
      </c>
      <c r="AY336" s="174" t="s">
        <v>171</v>
      </c>
    </row>
    <row r="337" spans="2:65" s="11" customFormat="1" ht="22.9" customHeight="1">
      <c r="B337" s="125"/>
      <c r="D337" s="126" t="s">
        <v>81</v>
      </c>
      <c r="E337" s="135" t="s">
        <v>542</v>
      </c>
      <c r="F337" s="135" t="s">
        <v>543</v>
      </c>
      <c r="I337" s="128"/>
      <c r="J337" s="136">
        <f>BK337</f>
        <v>0</v>
      </c>
      <c r="L337" s="125"/>
      <c r="M337" s="130"/>
      <c r="P337" s="131">
        <f>P338</f>
        <v>0</v>
      </c>
      <c r="R337" s="131">
        <f>R338</f>
        <v>0</v>
      </c>
      <c r="T337" s="132">
        <f>T338</f>
        <v>0</v>
      </c>
      <c r="AR337" s="126" t="s">
        <v>90</v>
      </c>
      <c r="AT337" s="133" t="s">
        <v>81</v>
      </c>
      <c r="AU337" s="133" t="s">
        <v>90</v>
      </c>
      <c r="AY337" s="126" t="s">
        <v>171</v>
      </c>
      <c r="BK337" s="134">
        <f>BK338</f>
        <v>0</v>
      </c>
    </row>
    <row r="338" spans="2:65" s="1" customFormat="1" ht="55.5" customHeight="1">
      <c r="B338" s="137"/>
      <c r="C338" s="138" t="s">
        <v>264</v>
      </c>
      <c r="D338" s="138" t="s">
        <v>176</v>
      </c>
      <c r="E338" s="139" t="s">
        <v>544</v>
      </c>
      <c r="F338" s="140" t="s">
        <v>545</v>
      </c>
      <c r="G338" s="141" t="s">
        <v>239</v>
      </c>
      <c r="H338" s="142">
        <v>31.719000000000001</v>
      </c>
      <c r="I338" s="143"/>
      <c r="J338" s="144">
        <f>ROUND(I338*H338,2)</f>
        <v>0</v>
      </c>
      <c r="K338" s="145"/>
      <c r="L338" s="32"/>
      <c r="M338" s="146" t="s">
        <v>1</v>
      </c>
      <c r="N338" s="147" t="s">
        <v>47</v>
      </c>
      <c r="P338" s="148">
        <f>O338*H338</f>
        <v>0</v>
      </c>
      <c r="Q338" s="148">
        <v>0</v>
      </c>
      <c r="R338" s="148">
        <f>Q338*H338</f>
        <v>0</v>
      </c>
      <c r="S338" s="148">
        <v>0</v>
      </c>
      <c r="T338" s="149">
        <f>S338*H338</f>
        <v>0</v>
      </c>
      <c r="AR338" s="150" t="s">
        <v>180</v>
      </c>
      <c r="AT338" s="150" t="s">
        <v>176</v>
      </c>
      <c r="AU338" s="150" t="s">
        <v>92</v>
      </c>
      <c r="AY338" s="17" t="s">
        <v>171</v>
      </c>
      <c r="BE338" s="151">
        <f>IF(N338="základní",J338,0)</f>
        <v>0</v>
      </c>
      <c r="BF338" s="151">
        <f>IF(N338="snížená",J338,0)</f>
        <v>0</v>
      </c>
      <c r="BG338" s="151">
        <f>IF(N338="zákl. přenesená",J338,0)</f>
        <v>0</v>
      </c>
      <c r="BH338" s="151">
        <f>IF(N338="sníž. přenesená",J338,0)</f>
        <v>0</v>
      </c>
      <c r="BI338" s="151">
        <f>IF(N338="nulová",J338,0)</f>
        <v>0</v>
      </c>
      <c r="BJ338" s="17" t="s">
        <v>90</v>
      </c>
      <c r="BK338" s="151">
        <f>ROUND(I338*H338,2)</f>
        <v>0</v>
      </c>
      <c r="BL338" s="17" t="s">
        <v>180</v>
      </c>
      <c r="BM338" s="150" t="s">
        <v>389</v>
      </c>
    </row>
    <row r="339" spans="2:65" s="11" customFormat="1" ht="25.9" customHeight="1">
      <c r="B339" s="125"/>
      <c r="D339" s="126" t="s">
        <v>81</v>
      </c>
      <c r="E339" s="127" t="s">
        <v>256</v>
      </c>
      <c r="F339" s="127" t="s">
        <v>257</v>
      </c>
      <c r="I339" s="128"/>
      <c r="J339" s="129">
        <f>BK339</f>
        <v>0</v>
      </c>
      <c r="L339" s="125"/>
      <c r="M339" s="130"/>
      <c r="P339" s="131">
        <f>P340+P350+P387+P499+P508+P542+P658+P771+P892</f>
        <v>0</v>
      </c>
      <c r="R339" s="131">
        <f>R340+R350+R387+R499+R508+R542+R658+R771+R892</f>
        <v>0</v>
      </c>
      <c r="T339" s="132">
        <f>T340+T350+T387+T499+T508+T542+T658+T771+T892</f>
        <v>0</v>
      </c>
      <c r="AR339" s="126" t="s">
        <v>92</v>
      </c>
      <c r="AT339" s="133" t="s">
        <v>81</v>
      </c>
      <c r="AU339" s="133" t="s">
        <v>82</v>
      </c>
      <c r="AY339" s="126" t="s">
        <v>171</v>
      </c>
      <c r="BK339" s="134">
        <f>BK340+BK350+BK387+BK499+BK508+BK542+BK658+BK771+BK892</f>
        <v>0</v>
      </c>
    </row>
    <row r="340" spans="2:65" s="11" customFormat="1" ht="22.9" customHeight="1">
      <c r="B340" s="125"/>
      <c r="D340" s="126" t="s">
        <v>81</v>
      </c>
      <c r="E340" s="135" t="s">
        <v>546</v>
      </c>
      <c r="F340" s="135" t="s">
        <v>547</v>
      </c>
      <c r="I340" s="128"/>
      <c r="J340" s="136">
        <f>BK340</f>
        <v>0</v>
      </c>
      <c r="L340" s="125"/>
      <c r="M340" s="130"/>
      <c r="P340" s="131">
        <f>SUM(P341:P349)</f>
        <v>0</v>
      </c>
      <c r="R340" s="131">
        <f>SUM(R341:R349)</f>
        <v>0</v>
      </c>
      <c r="T340" s="132">
        <f>SUM(T341:T349)</f>
        <v>0</v>
      </c>
      <c r="AR340" s="126" t="s">
        <v>92</v>
      </c>
      <c r="AT340" s="133" t="s">
        <v>81</v>
      </c>
      <c r="AU340" s="133" t="s">
        <v>90</v>
      </c>
      <c r="AY340" s="126" t="s">
        <v>171</v>
      </c>
      <c r="BK340" s="134">
        <f>SUM(BK341:BK349)</f>
        <v>0</v>
      </c>
    </row>
    <row r="341" spans="2:65" s="1" customFormat="1" ht="37.9" customHeight="1">
      <c r="B341" s="137"/>
      <c r="C341" s="138" t="s">
        <v>395</v>
      </c>
      <c r="D341" s="138" t="s">
        <v>176</v>
      </c>
      <c r="E341" s="139" t="s">
        <v>548</v>
      </c>
      <c r="F341" s="140" t="s">
        <v>549</v>
      </c>
      <c r="G341" s="141" t="s">
        <v>179</v>
      </c>
      <c r="H341" s="142">
        <v>16.72</v>
      </c>
      <c r="I341" s="143"/>
      <c r="J341" s="144">
        <f>ROUND(I341*H341,2)</f>
        <v>0</v>
      </c>
      <c r="K341" s="145"/>
      <c r="L341" s="32"/>
      <c r="M341" s="146" t="s">
        <v>1</v>
      </c>
      <c r="N341" s="147" t="s">
        <v>47</v>
      </c>
      <c r="P341" s="148">
        <f>O341*H341</f>
        <v>0</v>
      </c>
      <c r="Q341" s="148">
        <v>0</v>
      </c>
      <c r="R341" s="148">
        <f>Q341*H341</f>
        <v>0</v>
      </c>
      <c r="S341" s="148">
        <v>0</v>
      </c>
      <c r="T341" s="149">
        <f>S341*H341</f>
        <v>0</v>
      </c>
      <c r="AR341" s="150" t="s">
        <v>231</v>
      </c>
      <c r="AT341" s="150" t="s">
        <v>176</v>
      </c>
      <c r="AU341" s="150" t="s">
        <v>92</v>
      </c>
      <c r="AY341" s="17" t="s">
        <v>171</v>
      </c>
      <c r="BE341" s="151">
        <f>IF(N341="základní",J341,0)</f>
        <v>0</v>
      </c>
      <c r="BF341" s="151">
        <f>IF(N341="snížená",J341,0)</f>
        <v>0</v>
      </c>
      <c r="BG341" s="151">
        <f>IF(N341="zákl. přenesená",J341,0)</f>
        <v>0</v>
      </c>
      <c r="BH341" s="151">
        <f>IF(N341="sníž. přenesená",J341,0)</f>
        <v>0</v>
      </c>
      <c r="BI341" s="151">
        <f>IF(N341="nulová",J341,0)</f>
        <v>0</v>
      </c>
      <c r="BJ341" s="17" t="s">
        <v>90</v>
      </c>
      <c r="BK341" s="151">
        <f>ROUND(I341*H341,2)</f>
        <v>0</v>
      </c>
      <c r="BL341" s="17" t="s">
        <v>231</v>
      </c>
      <c r="BM341" s="150" t="s">
        <v>398</v>
      </c>
    </row>
    <row r="342" spans="2:65" s="12" customFormat="1">
      <c r="B342" s="152"/>
      <c r="D342" s="153" t="s">
        <v>181</v>
      </c>
      <c r="E342" s="154" t="s">
        <v>1</v>
      </c>
      <c r="F342" s="155" t="s">
        <v>456</v>
      </c>
      <c r="H342" s="154" t="s">
        <v>1</v>
      </c>
      <c r="I342" s="156"/>
      <c r="L342" s="152"/>
      <c r="M342" s="157"/>
      <c r="T342" s="158"/>
      <c r="AT342" s="154" t="s">
        <v>181</v>
      </c>
      <c r="AU342" s="154" t="s">
        <v>92</v>
      </c>
      <c r="AV342" s="12" t="s">
        <v>90</v>
      </c>
      <c r="AW342" s="12" t="s">
        <v>36</v>
      </c>
      <c r="AX342" s="12" t="s">
        <v>82</v>
      </c>
      <c r="AY342" s="154" t="s">
        <v>171</v>
      </c>
    </row>
    <row r="343" spans="2:65" s="13" customFormat="1">
      <c r="B343" s="159"/>
      <c r="D343" s="153" t="s">
        <v>181</v>
      </c>
      <c r="E343" s="160" t="s">
        <v>1</v>
      </c>
      <c r="F343" s="161" t="s">
        <v>465</v>
      </c>
      <c r="H343" s="162">
        <v>6.94</v>
      </c>
      <c r="I343" s="163"/>
      <c r="L343" s="159"/>
      <c r="M343" s="164"/>
      <c r="T343" s="165"/>
      <c r="AT343" s="160" t="s">
        <v>181</v>
      </c>
      <c r="AU343" s="160" t="s">
        <v>92</v>
      </c>
      <c r="AV343" s="13" t="s">
        <v>92</v>
      </c>
      <c r="AW343" s="13" t="s">
        <v>36</v>
      </c>
      <c r="AX343" s="13" t="s">
        <v>82</v>
      </c>
      <c r="AY343" s="160" t="s">
        <v>171</v>
      </c>
    </row>
    <row r="344" spans="2:65" s="13" customFormat="1">
      <c r="B344" s="159"/>
      <c r="D344" s="153" t="s">
        <v>181</v>
      </c>
      <c r="E344" s="160" t="s">
        <v>1</v>
      </c>
      <c r="F344" s="161" t="s">
        <v>466</v>
      </c>
      <c r="H344" s="162">
        <v>9.7799999999999994</v>
      </c>
      <c r="I344" s="163"/>
      <c r="L344" s="159"/>
      <c r="M344" s="164"/>
      <c r="T344" s="165"/>
      <c r="AT344" s="160" t="s">
        <v>181</v>
      </c>
      <c r="AU344" s="160" t="s">
        <v>92</v>
      </c>
      <c r="AV344" s="13" t="s">
        <v>92</v>
      </c>
      <c r="AW344" s="13" t="s">
        <v>36</v>
      </c>
      <c r="AX344" s="13" t="s">
        <v>82</v>
      </c>
      <c r="AY344" s="160" t="s">
        <v>171</v>
      </c>
    </row>
    <row r="345" spans="2:65" s="15" customFormat="1">
      <c r="B345" s="173"/>
      <c r="D345" s="153" t="s">
        <v>181</v>
      </c>
      <c r="E345" s="174" t="s">
        <v>1</v>
      </c>
      <c r="F345" s="175" t="s">
        <v>190</v>
      </c>
      <c r="H345" s="176">
        <v>16.72</v>
      </c>
      <c r="I345" s="177"/>
      <c r="L345" s="173"/>
      <c r="M345" s="178"/>
      <c r="T345" s="179"/>
      <c r="AT345" s="174" t="s">
        <v>181</v>
      </c>
      <c r="AU345" s="174" t="s">
        <v>92</v>
      </c>
      <c r="AV345" s="15" t="s">
        <v>180</v>
      </c>
      <c r="AW345" s="15" t="s">
        <v>36</v>
      </c>
      <c r="AX345" s="15" t="s">
        <v>90</v>
      </c>
      <c r="AY345" s="174" t="s">
        <v>171</v>
      </c>
    </row>
    <row r="346" spans="2:65" s="1" customFormat="1" ht="24.2" customHeight="1">
      <c r="B346" s="137"/>
      <c r="C346" s="183" t="s">
        <v>274</v>
      </c>
      <c r="D346" s="183" t="s">
        <v>535</v>
      </c>
      <c r="E346" s="184" t="s">
        <v>550</v>
      </c>
      <c r="F346" s="185" t="s">
        <v>551</v>
      </c>
      <c r="G346" s="186" t="s">
        <v>179</v>
      </c>
      <c r="H346" s="187">
        <v>18.391999999999999</v>
      </c>
      <c r="I346" s="188"/>
      <c r="J346" s="189">
        <f>ROUND(I346*H346,2)</f>
        <v>0</v>
      </c>
      <c r="K346" s="190"/>
      <c r="L346" s="191"/>
      <c r="M346" s="192" t="s">
        <v>1</v>
      </c>
      <c r="N346" s="193" t="s">
        <v>47</v>
      </c>
      <c r="P346" s="148">
        <f>O346*H346</f>
        <v>0</v>
      </c>
      <c r="Q346" s="148">
        <v>0</v>
      </c>
      <c r="R346" s="148">
        <f>Q346*H346</f>
        <v>0</v>
      </c>
      <c r="S346" s="148">
        <v>0</v>
      </c>
      <c r="T346" s="149">
        <f>S346*H346</f>
        <v>0</v>
      </c>
      <c r="AR346" s="150" t="s">
        <v>274</v>
      </c>
      <c r="AT346" s="150" t="s">
        <v>535</v>
      </c>
      <c r="AU346" s="150" t="s">
        <v>92</v>
      </c>
      <c r="AY346" s="17" t="s">
        <v>171</v>
      </c>
      <c r="BE346" s="151">
        <f>IF(N346="základní",J346,0)</f>
        <v>0</v>
      </c>
      <c r="BF346" s="151">
        <f>IF(N346="snížená",J346,0)</f>
        <v>0</v>
      </c>
      <c r="BG346" s="151">
        <f>IF(N346="zákl. přenesená",J346,0)</f>
        <v>0</v>
      </c>
      <c r="BH346" s="151">
        <f>IF(N346="sníž. přenesená",J346,0)</f>
        <v>0</v>
      </c>
      <c r="BI346" s="151">
        <f>IF(N346="nulová",J346,0)</f>
        <v>0</v>
      </c>
      <c r="BJ346" s="17" t="s">
        <v>90</v>
      </c>
      <c r="BK346" s="151">
        <f>ROUND(I346*H346,2)</f>
        <v>0</v>
      </c>
      <c r="BL346" s="17" t="s">
        <v>231</v>
      </c>
      <c r="BM346" s="150" t="s">
        <v>552</v>
      </c>
    </row>
    <row r="347" spans="2:65" s="13" customFormat="1">
      <c r="B347" s="159"/>
      <c r="D347" s="153" t="s">
        <v>181</v>
      </c>
      <c r="E347" s="160" t="s">
        <v>1</v>
      </c>
      <c r="F347" s="161" t="s">
        <v>553</v>
      </c>
      <c r="H347" s="162">
        <v>18.391999999999999</v>
      </c>
      <c r="I347" s="163"/>
      <c r="L347" s="159"/>
      <c r="M347" s="164"/>
      <c r="T347" s="165"/>
      <c r="AT347" s="160" t="s">
        <v>181</v>
      </c>
      <c r="AU347" s="160" t="s">
        <v>92</v>
      </c>
      <c r="AV347" s="13" t="s">
        <v>92</v>
      </c>
      <c r="AW347" s="13" t="s">
        <v>36</v>
      </c>
      <c r="AX347" s="13" t="s">
        <v>82</v>
      </c>
      <c r="AY347" s="160" t="s">
        <v>171</v>
      </c>
    </row>
    <row r="348" spans="2:65" s="15" customFormat="1">
      <c r="B348" s="173"/>
      <c r="D348" s="153" t="s">
        <v>181</v>
      </c>
      <c r="E348" s="174" t="s">
        <v>1</v>
      </c>
      <c r="F348" s="175" t="s">
        <v>190</v>
      </c>
      <c r="H348" s="176">
        <v>18.391999999999999</v>
      </c>
      <c r="I348" s="177"/>
      <c r="L348" s="173"/>
      <c r="M348" s="178"/>
      <c r="T348" s="179"/>
      <c r="AT348" s="174" t="s">
        <v>181</v>
      </c>
      <c r="AU348" s="174" t="s">
        <v>92</v>
      </c>
      <c r="AV348" s="15" t="s">
        <v>180</v>
      </c>
      <c r="AW348" s="15" t="s">
        <v>36</v>
      </c>
      <c r="AX348" s="15" t="s">
        <v>90</v>
      </c>
      <c r="AY348" s="174" t="s">
        <v>171</v>
      </c>
    </row>
    <row r="349" spans="2:65" s="1" customFormat="1" ht="55.5" customHeight="1">
      <c r="B349" s="137"/>
      <c r="C349" s="138" t="s">
        <v>554</v>
      </c>
      <c r="D349" s="138" t="s">
        <v>176</v>
      </c>
      <c r="E349" s="139" t="s">
        <v>555</v>
      </c>
      <c r="F349" s="140" t="s">
        <v>556</v>
      </c>
      <c r="G349" s="141" t="s">
        <v>239</v>
      </c>
      <c r="H349" s="142">
        <v>7.0000000000000001E-3</v>
      </c>
      <c r="I349" s="143"/>
      <c r="J349" s="144">
        <f>ROUND(I349*H349,2)</f>
        <v>0</v>
      </c>
      <c r="K349" s="145"/>
      <c r="L349" s="32"/>
      <c r="M349" s="146" t="s">
        <v>1</v>
      </c>
      <c r="N349" s="147" t="s">
        <v>47</v>
      </c>
      <c r="P349" s="148">
        <f>O349*H349</f>
        <v>0</v>
      </c>
      <c r="Q349" s="148">
        <v>0</v>
      </c>
      <c r="R349" s="148">
        <f>Q349*H349</f>
        <v>0</v>
      </c>
      <c r="S349" s="148">
        <v>0</v>
      </c>
      <c r="T349" s="149">
        <f>S349*H349</f>
        <v>0</v>
      </c>
      <c r="AR349" s="150" t="s">
        <v>231</v>
      </c>
      <c r="AT349" s="150" t="s">
        <v>176</v>
      </c>
      <c r="AU349" s="150" t="s">
        <v>92</v>
      </c>
      <c r="AY349" s="17" t="s">
        <v>171</v>
      </c>
      <c r="BE349" s="151">
        <f>IF(N349="základní",J349,0)</f>
        <v>0</v>
      </c>
      <c r="BF349" s="151">
        <f>IF(N349="snížená",J349,0)</f>
        <v>0</v>
      </c>
      <c r="BG349" s="151">
        <f>IF(N349="zákl. přenesená",J349,0)</f>
        <v>0</v>
      </c>
      <c r="BH349" s="151">
        <f>IF(N349="sníž. přenesená",J349,0)</f>
        <v>0</v>
      </c>
      <c r="BI349" s="151">
        <f>IF(N349="nulová",J349,0)</f>
        <v>0</v>
      </c>
      <c r="BJ349" s="17" t="s">
        <v>90</v>
      </c>
      <c r="BK349" s="151">
        <f>ROUND(I349*H349,2)</f>
        <v>0</v>
      </c>
      <c r="BL349" s="17" t="s">
        <v>231</v>
      </c>
      <c r="BM349" s="150" t="s">
        <v>557</v>
      </c>
    </row>
    <row r="350" spans="2:65" s="11" customFormat="1" ht="22.9" customHeight="1">
      <c r="B350" s="125"/>
      <c r="D350" s="126" t="s">
        <v>81</v>
      </c>
      <c r="E350" s="135" t="s">
        <v>258</v>
      </c>
      <c r="F350" s="135" t="s">
        <v>259</v>
      </c>
      <c r="I350" s="128"/>
      <c r="J350" s="136">
        <f>BK350</f>
        <v>0</v>
      </c>
      <c r="L350" s="125"/>
      <c r="M350" s="130"/>
      <c r="P350" s="131">
        <f>SUM(P351:P386)</f>
        <v>0</v>
      </c>
      <c r="R350" s="131">
        <f>SUM(R351:R386)</f>
        <v>0</v>
      </c>
      <c r="T350" s="132">
        <f>SUM(T351:T386)</f>
        <v>0</v>
      </c>
      <c r="AR350" s="126" t="s">
        <v>92</v>
      </c>
      <c r="AT350" s="133" t="s">
        <v>81</v>
      </c>
      <c r="AU350" s="133" t="s">
        <v>90</v>
      </c>
      <c r="AY350" s="126" t="s">
        <v>171</v>
      </c>
      <c r="BK350" s="134">
        <f>SUM(BK351:BK386)</f>
        <v>0</v>
      </c>
    </row>
    <row r="351" spans="2:65" s="1" customFormat="1" ht="16.5" customHeight="1">
      <c r="B351" s="137"/>
      <c r="C351" s="138" t="s">
        <v>284</v>
      </c>
      <c r="D351" s="138" t="s">
        <v>176</v>
      </c>
      <c r="E351" s="139" t="s">
        <v>558</v>
      </c>
      <c r="F351" s="140" t="s">
        <v>559</v>
      </c>
      <c r="G351" s="141" t="s">
        <v>302</v>
      </c>
      <c r="H351" s="142">
        <v>2</v>
      </c>
      <c r="I351" s="143"/>
      <c r="J351" s="144">
        <f>ROUND(I351*H351,2)</f>
        <v>0</v>
      </c>
      <c r="K351" s="145"/>
      <c r="L351" s="32"/>
      <c r="M351" s="146" t="s">
        <v>1</v>
      </c>
      <c r="N351" s="147" t="s">
        <v>47</v>
      </c>
      <c r="P351" s="148">
        <f>O351*H351</f>
        <v>0</v>
      </c>
      <c r="Q351" s="148">
        <v>0</v>
      </c>
      <c r="R351" s="148">
        <f>Q351*H351</f>
        <v>0</v>
      </c>
      <c r="S351" s="148">
        <v>0</v>
      </c>
      <c r="T351" s="149">
        <f>S351*H351</f>
        <v>0</v>
      </c>
      <c r="AR351" s="150" t="s">
        <v>231</v>
      </c>
      <c r="AT351" s="150" t="s">
        <v>176</v>
      </c>
      <c r="AU351" s="150" t="s">
        <v>92</v>
      </c>
      <c r="AY351" s="17" t="s">
        <v>171</v>
      </c>
      <c r="BE351" s="151">
        <f>IF(N351="základní",J351,0)</f>
        <v>0</v>
      </c>
      <c r="BF351" s="151">
        <f>IF(N351="snížená",J351,0)</f>
        <v>0</v>
      </c>
      <c r="BG351" s="151">
        <f>IF(N351="zákl. přenesená",J351,0)</f>
        <v>0</v>
      </c>
      <c r="BH351" s="151">
        <f>IF(N351="sníž. přenesená",J351,0)</f>
        <v>0</v>
      </c>
      <c r="BI351" s="151">
        <f>IF(N351="nulová",J351,0)</f>
        <v>0</v>
      </c>
      <c r="BJ351" s="17" t="s">
        <v>90</v>
      </c>
      <c r="BK351" s="151">
        <f>ROUND(I351*H351,2)</f>
        <v>0</v>
      </c>
      <c r="BL351" s="17" t="s">
        <v>231</v>
      </c>
      <c r="BM351" s="150" t="s">
        <v>560</v>
      </c>
    </row>
    <row r="352" spans="2:65" s="1" customFormat="1" ht="19.5">
      <c r="B352" s="32"/>
      <c r="D352" s="153" t="s">
        <v>561</v>
      </c>
      <c r="F352" s="194" t="s">
        <v>562</v>
      </c>
      <c r="I352" s="195"/>
      <c r="L352" s="32"/>
      <c r="M352" s="196"/>
      <c r="T352" s="56"/>
      <c r="AT352" s="17" t="s">
        <v>561</v>
      </c>
      <c r="AU352" s="17" t="s">
        <v>92</v>
      </c>
    </row>
    <row r="353" spans="2:65" s="13" customFormat="1">
      <c r="B353" s="159"/>
      <c r="D353" s="153" t="s">
        <v>181</v>
      </c>
      <c r="E353" s="160" t="s">
        <v>1</v>
      </c>
      <c r="F353" s="161" t="s">
        <v>92</v>
      </c>
      <c r="H353" s="162">
        <v>2</v>
      </c>
      <c r="I353" s="163"/>
      <c r="L353" s="159"/>
      <c r="M353" s="164"/>
      <c r="T353" s="165"/>
      <c r="AT353" s="160" t="s">
        <v>181</v>
      </c>
      <c r="AU353" s="160" t="s">
        <v>92</v>
      </c>
      <c r="AV353" s="13" t="s">
        <v>92</v>
      </c>
      <c r="AW353" s="13" t="s">
        <v>36</v>
      </c>
      <c r="AX353" s="13" t="s">
        <v>82</v>
      </c>
      <c r="AY353" s="160" t="s">
        <v>171</v>
      </c>
    </row>
    <row r="354" spans="2:65" s="15" customFormat="1">
      <c r="B354" s="173"/>
      <c r="D354" s="153" t="s">
        <v>181</v>
      </c>
      <c r="E354" s="174" t="s">
        <v>1</v>
      </c>
      <c r="F354" s="175" t="s">
        <v>190</v>
      </c>
      <c r="H354" s="176">
        <v>2</v>
      </c>
      <c r="I354" s="177"/>
      <c r="L354" s="173"/>
      <c r="M354" s="178"/>
      <c r="T354" s="179"/>
      <c r="AT354" s="174" t="s">
        <v>181</v>
      </c>
      <c r="AU354" s="174" t="s">
        <v>92</v>
      </c>
      <c r="AV354" s="15" t="s">
        <v>180</v>
      </c>
      <c r="AW354" s="15" t="s">
        <v>36</v>
      </c>
      <c r="AX354" s="15" t="s">
        <v>90</v>
      </c>
      <c r="AY354" s="174" t="s">
        <v>171</v>
      </c>
    </row>
    <row r="355" spans="2:65" s="1" customFormat="1" ht="16.5" customHeight="1">
      <c r="B355" s="137"/>
      <c r="C355" s="138" t="s">
        <v>563</v>
      </c>
      <c r="D355" s="138" t="s">
        <v>176</v>
      </c>
      <c r="E355" s="139" t="s">
        <v>564</v>
      </c>
      <c r="F355" s="140" t="s">
        <v>565</v>
      </c>
      <c r="G355" s="141" t="s">
        <v>302</v>
      </c>
      <c r="H355" s="142">
        <v>4</v>
      </c>
      <c r="I355" s="143"/>
      <c r="J355" s="144">
        <f>ROUND(I355*H355,2)</f>
        <v>0</v>
      </c>
      <c r="K355" s="145"/>
      <c r="L355" s="32"/>
      <c r="M355" s="146" t="s">
        <v>1</v>
      </c>
      <c r="N355" s="147" t="s">
        <v>47</v>
      </c>
      <c r="P355" s="148">
        <f>O355*H355</f>
        <v>0</v>
      </c>
      <c r="Q355" s="148">
        <v>0</v>
      </c>
      <c r="R355" s="148">
        <f>Q355*H355</f>
        <v>0</v>
      </c>
      <c r="S355" s="148">
        <v>0</v>
      </c>
      <c r="T355" s="149">
        <f>S355*H355</f>
        <v>0</v>
      </c>
      <c r="AR355" s="150" t="s">
        <v>231</v>
      </c>
      <c r="AT355" s="150" t="s">
        <v>176</v>
      </c>
      <c r="AU355" s="150" t="s">
        <v>92</v>
      </c>
      <c r="AY355" s="17" t="s">
        <v>171</v>
      </c>
      <c r="BE355" s="151">
        <f>IF(N355="základní",J355,0)</f>
        <v>0</v>
      </c>
      <c r="BF355" s="151">
        <f>IF(N355="snížená",J355,0)</f>
        <v>0</v>
      </c>
      <c r="BG355" s="151">
        <f>IF(N355="zákl. přenesená",J355,0)</f>
        <v>0</v>
      </c>
      <c r="BH355" s="151">
        <f>IF(N355="sníž. přenesená",J355,0)</f>
        <v>0</v>
      </c>
      <c r="BI355" s="151">
        <f>IF(N355="nulová",J355,0)</f>
        <v>0</v>
      </c>
      <c r="BJ355" s="17" t="s">
        <v>90</v>
      </c>
      <c r="BK355" s="151">
        <f>ROUND(I355*H355,2)</f>
        <v>0</v>
      </c>
      <c r="BL355" s="17" t="s">
        <v>231</v>
      </c>
      <c r="BM355" s="150" t="s">
        <v>566</v>
      </c>
    </row>
    <row r="356" spans="2:65" s="1" customFormat="1" ht="19.5">
      <c r="B356" s="32"/>
      <c r="D356" s="153" t="s">
        <v>561</v>
      </c>
      <c r="F356" s="194" t="s">
        <v>567</v>
      </c>
      <c r="I356" s="195"/>
      <c r="L356" s="32"/>
      <c r="M356" s="196"/>
      <c r="T356" s="56"/>
      <c r="AT356" s="17" t="s">
        <v>561</v>
      </c>
      <c r="AU356" s="17" t="s">
        <v>92</v>
      </c>
    </row>
    <row r="357" spans="2:65" s="13" customFormat="1">
      <c r="B357" s="159"/>
      <c r="D357" s="153" t="s">
        <v>181</v>
      </c>
      <c r="E357" s="160" t="s">
        <v>1</v>
      </c>
      <c r="F357" s="161" t="s">
        <v>180</v>
      </c>
      <c r="H357" s="162">
        <v>4</v>
      </c>
      <c r="I357" s="163"/>
      <c r="L357" s="159"/>
      <c r="M357" s="164"/>
      <c r="T357" s="165"/>
      <c r="AT357" s="160" t="s">
        <v>181</v>
      </c>
      <c r="AU357" s="160" t="s">
        <v>92</v>
      </c>
      <c r="AV357" s="13" t="s">
        <v>92</v>
      </c>
      <c r="AW357" s="13" t="s">
        <v>36</v>
      </c>
      <c r="AX357" s="13" t="s">
        <v>82</v>
      </c>
      <c r="AY357" s="160" t="s">
        <v>171</v>
      </c>
    </row>
    <row r="358" spans="2:65" s="15" customFormat="1">
      <c r="B358" s="173"/>
      <c r="D358" s="153" t="s">
        <v>181</v>
      </c>
      <c r="E358" s="174" t="s">
        <v>1</v>
      </c>
      <c r="F358" s="175" t="s">
        <v>190</v>
      </c>
      <c r="H358" s="176">
        <v>4</v>
      </c>
      <c r="I358" s="177"/>
      <c r="L358" s="173"/>
      <c r="M358" s="178"/>
      <c r="T358" s="179"/>
      <c r="AT358" s="174" t="s">
        <v>181</v>
      </c>
      <c r="AU358" s="174" t="s">
        <v>92</v>
      </c>
      <c r="AV358" s="15" t="s">
        <v>180</v>
      </c>
      <c r="AW358" s="15" t="s">
        <v>36</v>
      </c>
      <c r="AX358" s="15" t="s">
        <v>90</v>
      </c>
      <c r="AY358" s="174" t="s">
        <v>171</v>
      </c>
    </row>
    <row r="359" spans="2:65" s="1" customFormat="1" ht="16.5" customHeight="1">
      <c r="B359" s="137"/>
      <c r="C359" s="138" t="s">
        <v>289</v>
      </c>
      <c r="D359" s="138" t="s">
        <v>176</v>
      </c>
      <c r="E359" s="139" t="s">
        <v>568</v>
      </c>
      <c r="F359" s="140" t="s">
        <v>569</v>
      </c>
      <c r="G359" s="141" t="s">
        <v>302</v>
      </c>
      <c r="H359" s="142">
        <v>4</v>
      </c>
      <c r="I359" s="143"/>
      <c r="J359" s="144">
        <f>ROUND(I359*H359,2)</f>
        <v>0</v>
      </c>
      <c r="K359" s="145"/>
      <c r="L359" s="32"/>
      <c r="M359" s="146" t="s">
        <v>1</v>
      </c>
      <c r="N359" s="147" t="s">
        <v>47</v>
      </c>
      <c r="P359" s="148">
        <f>O359*H359</f>
        <v>0</v>
      </c>
      <c r="Q359" s="148">
        <v>0</v>
      </c>
      <c r="R359" s="148">
        <f>Q359*H359</f>
        <v>0</v>
      </c>
      <c r="S359" s="148">
        <v>0</v>
      </c>
      <c r="T359" s="149">
        <f>S359*H359</f>
        <v>0</v>
      </c>
      <c r="AR359" s="150" t="s">
        <v>231</v>
      </c>
      <c r="AT359" s="150" t="s">
        <v>176</v>
      </c>
      <c r="AU359" s="150" t="s">
        <v>92</v>
      </c>
      <c r="AY359" s="17" t="s">
        <v>171</v>
      </c>
      <c r="BE359" s="151">
        <f>IF(N359="základní",J359,0)</f>
        <v>0</v>
      </c>
      <c r="BF359" s="151">
        <f>IF(N359="snížená",J359,0)</f>
        <v>0</v>
      </c>
      <c r="BG359" s="151">
        <f>IF(N359="zákl. přenesená",J359,0)</f>
        <v>0</v>
      </c>
      <c r="BH359" s="151">
        <f>IF(N359="sníž. přenesená",J359,0)</f>
        <v>0</v>
      </c>
      <c r="BI359" s="151">
        <f>IF(N359="nulová",J359,0)</f>
        <v>0</v>
      </c>
      <c r="BJ359" s="17" t="s">
        <v>90</v>
      </c>
      <c r="BK359" s="151">
        <f>ROUND(I359*H359,2)</f>
        <v>0</v>
      </c>
      <c r="BL359" s="17" t="s">
        <v>231</v>
      </c>
      <c r="BM359" s="150" t="s">
        <v>570</v>
      </c>
    </row>
    <row r="360" spans="2:65" s="1" customFormat="1" ht="19.5">
      <c r="B360" s="32"/>
      <c r="D360" s="153" t="s">
        <v>561</v>
      </c>
      <c r="F360" s="194" t="s">
        <v>571</v>
      </c>
      <c r="I360" s="195"/>
      <c r="L360" s="32"/>
      <c r="M360" s="196"/>
      <c r="T360" s="56"/>
      <c r="AT360" s="17" t="s">
        <v>561</v>
      </c>
      <c r="AU360" s="17" t="s">
        <v>92</v>
      </c>
    </row>
    <row r="361" spans="2:65" s="13" customFormat="1">
      <c r="B361" s="159"/>
      <c r="D361" s="153" t="s">
        <v>181</v>
      </c>
      <c r="E361" s="160" t="s">
        <v>1</v>
      </c>
      <c r="F361" s="161" t="s">
        <v>180</v>
      </c>
      <c r="H361" s="162">
        <v>4</v>
      </c>
      <c r="I361" s="163"/>
      <c r="L361" s="159"/>
      <c r="M361" s="164"/>
      <c r="T361" s="165"/>
      <c r="AT361" s="160" t="s">
        <v>181</v>
      </c>
      <c r="AU361" s="160" t="s">
        <v>92</v>
      </c>
      <c r="AV361" s="13" t="s">
        <v>92</v>
      </c>
      <c r="AW361" s="13" t="s">
        <v>36</v>
      </c>
      <c r="AX361" s="13" t="s">
        <v>82</v>
      </c>
      <c r="AY361" s="160" t="s">
        <v>171</v>
      </c>
    </row>
    <row r="362" spans="2:65" s="15" customFormat="1">
      <c r="B362" s="173"/>
      <c r="D362" s="153" t="s">
        <v>181</v>
      </c>
      <c r="E362" s="174" t="s">
        <v>1</v>
      </c>
      <c r="F362" s="175" t="s">
        <v>190</v>
      </c>
      <c r="H362" s="176">
        <v>4</v>
      </c>
      <c r="I362" s="177"/>
      <c r="L362" s="173"/>
      <c r="M362" s="178"/>
      <c r="T362" s="179"/>
      <c r="AT362" s="174" t="s">
        <v>181</v>
      </c>
      <c r="AU362" s="174" t="s">
        <v>92</v>
      </c>
      <c r="AV362" s="15" t="s">
        <v>180</v>
      </c>
      <c r="AW362" s="15" t="s">
        <v>36</v>
      </c>
      <c r="AX362" s="15" t="s">
        <v>90</v>
      </c>
      <c r="AY362" s="174" t="s">
        <v>171</v>
      </c>
    </row>
    <row r="363" spans="2:65" s="1" customFormat="1" ht="16.5" customHeight="1">
      <c r="B363" s="137"/>
      <c r="C363" s="138" t="s">
        <v>572</v>
      </c>
      <c r="D363" s="138" t="s">
        <v>176</v>
      </c>
      <c r="E363" s="139" t="s">
        <v>573</v>
      </c>
      <c r="F363" s="140" t="s">
        <v>574</v>
      </c>
      <c r="G363" s="141" t="s">
        <v>302</v>
      </c>
      <c r="H363" s="142">
        <v>4</v>
      </c>
      <c r="I363" s="143"/>
      <c r="J363" s="144">
        <f>ROUND(I363*H363,2)</f>
        <v>0</v>
      </c>
      <c r="K363" s="145"/>
      <c r="L363" s="32"/>
      <c r="M363" s="146" t="s">
        <v>1</v>
      </c>
      <c r="N363" s="147" t="s">
        <v>47</v>
      </c>
      <c r="P363" s="148">
        <f>O363*H363</f>
        <v>0</v>
      </c>
      <c r="Q363" s="148">
        <v>0</v>
      </c>
      <c r="R363" s="148">
        <f>Q363*H363</f>
        <v>0</v>
      </c>
      <c r="S363" s="148">
        <v>0</v>
      </c>
      <c r="T363" s="149">
        <f>S363*H363</f>
        <v>0</v>
      </c>
      <c r="AR363" s="150" t="s">
        <v>231</v>
      </c>
      <c r="AT363" s="150" t="s">
        <v>176</v>
      </c>
      <c r="AU363" s="150" t="s">
        <v>92</v>
      </c>
      <c r="AY363" s="17" t="s">
        <v>171</v>
      </c>
      <c r="BE363" s="151">
        <f>IF(N363="základní",J363,0)</f>
        <v>0</v>
      </c>
      <c r="BF363" s="151">
        <f>IF(N363="snížená",J363,0)</f>
        <v>0</v>
      </c>
      <c r="BG363" s="151">
        <f>IF(N363="zákl. přenesená",J363,0)</f>
        <v>0</v>
      </c>
      <c r="BH363" s="151">
        <f>IF(N363="sníž. přenesená",J363,0)</f>
        <v>0</v>
      </c>
      <c r="BI363" s="151">
        <f>IF(N363="nulová",J363,0)</f>
        <v>0</v>
      </c>
      <c r="BJ363" s="17" t="s">
        <v>90</v>
      </c>
      <c r="BK363" s="151">
        <f>ROUND(I363*H363,2)</f>
        <v>0</v>
      </c>
      <c r="BL363" s="17" t="s">
        <v>231</v>
      </c>
      <c r="BM363" s="150" t="s">
        <v>575</v>
      </c>
    </row>
    <row r="364" spans="2:65" s="1" customFormat="1" ht="19.5">
      <c r="B364" s="32"/>
      <c r="D364" s="153" t="s">
        <v>561</v>
      </c>
      <c r="F364" s="194" t="s">
        <v>576</v>
      </c>
      <c r="I364" s="195"/>
      <c r="L364" s="32"/>
      <c r="M364" s="196"/>
      <c r="T364" s="56"/>
      <c r="AT364" s="17" t="s">
        <v>561</v>
      </c>
      <c r="AU364" s="17" t="s">
        <v>92</v>
      </c>
    </row>
    <row r="365" spans="2:65" s="13" customFormat="1">
      <c r="B365" s="159"/>
      <c r="D365" s="153" t="s">
        <v>181</v>
      </c>
      <c r="E365" s="160" t="s">
        <v>1</v>
      </c>
      <c r="F365" s="161" t="s">
        <v>180</v>
      </c>
      <c r="H365" s="162">
        <v>4</v>
      </c>
      <c r="I365" s="163"/>
      <c r="L365" s="159"/>
      <c r="M365" s="164"/>
      <c r="T365" s="165"/>
      <c r="AT365" s="160" t="s">
        <v>181</v>
      </c>
      <c r="AU365" s="160" t="s">
        <v>92</v>
      </c>
      <c r="AV365" s="13" t="s">
        <v>92</v>
      </c>
      <c r="AW365" s="13" t="s">
        <v>36</v>
      </c>
      <c r="AX365" s="13" t="s">
        <v>82</v>
      </c>
      <c r="AY365" s="160" t="s">
        <v>171</v>
      </c>
    </row>
    <row r="366" spans="2:65" s="15" customFormat="1">
      <c r="B366" s="173"/>
      <c r="D366" s="153" t="s">
        <v>181</v>
      </c>
      <c r="E366" s="174" t="s">
        <v>1</v>
      </c>
      <c r="F366" s="175" t="s">
        <v>190</v>
      </c>
      <c r="H366" s="176">
        <v>4</v>
      </c>
      <c r="I366" s="177"/>
      <c r="L366" s="173"/>
      <c r="M366" s="178"/>
      <c r="T366" s="179"/>
      <c r="AT366" s="174" t="s">
        <v>181</v>
      </c>
      <c r="AU366" s="174" t="s">
        <v>92</v>
      </c>
      <c r="AV366" s="15" t="s">
        <v>180</v>
      </c>
      <c r="AW366" s="15" t="s">
        <v>36</v>
      </c>
      <c r="AX366" s="15" t="s">
        <v>90</v>
      </c>
      <c r="AY366" s="174" t="s">
        <v>171</v>
      </c>
    </row>
    <row r="367" spans="2:65" s="1" customFormat="1" ht="16.5" customHeight="1">
      <c r="B367" s="137"/>
      <c r="C367" s="138" t="s">
        <v>294</v>
      </c>
      <c r="D367" s="138" t="s">
        <v>176</v>
      </c>
      <c r="E367" s="139" t="s">
        <v>577</v>
      </c>
      <c r="F367" s="140" t="s">
        <v>578</v>
      </c>
      <c r="G367" s="141" t="s">
        <v>302</v>
      </c>
      <c r="H367" s="142">
        <v>4</v>
      </c>
      <c r="I367" s="143"/>
      <c r="J367" s="144">
        <f>ROUND(I367*H367,2)</f>
        <v>0</v>
      </c>
      <c r="K367" s="145"/>
      <c r="L367" s="32"/>
      <c r="M367" s="146" t="s">
        <v>1</v>
      </c>
      <c r="N367" s="147" t="s">
        <v>47</v>
      </c>
      <c r="P367" s="148">
        <f>O367*H367</f>
        <v>0</v>
      </c>
      <c r="Q367" s="148">
        <v>0</v>
      </c>
      <c r="R367" s="148">
        <f>Q367*H367</f>
        <v>0</v>
      </c>
      <c r="S367" s="148">
        <v>0</v>
      </c>
      <c r="T367" s="149">
        <f>S367*H367</f>
        <v>0</v>
      </c>
      <c r="AR367" s="150" t="s">
        <v>231</v>
      </c>
      <c r="AT367" s="150" t="s">
        <v>176</v>
      </c>
      <c r="AU367" s="150" t="s">
        <v>92</v>
      </c>
      <c r="AY367" s="17" t="s">
        <v>171</v>
      </c>
      <c r="BE367" s="151">
        <f>IF(N367="základní",J367,0)</f>
        <v>0</v>
      </c>
      <c r="BF367" s="151">
        <f>IF(N367="snížená",J367,0)</f>
        <v>0</v>
      </c>
      <c r="BG367" s="151">
        <f>IF(N367="zákl. přenesená",J367,0)</f>
        <v>0</v>
      </c>
      <c r="BH367" s="151">
        <f>IF(N367="sníž. přenesená",J367,0)</f>
        <v>0</v>
      </c>
      <c r="BI367" s="151">
        <f>IF(N367="nulová",J367,0)</f>
        <v>0</v>
      </c>
      <c r="BJ367" s="17" t="s">
        <v>90</v>
      </c>
      <c r="BK367" s="151">
        <f>ROUND(I367*H367,2)</f>
        <v>0</v>
      </c>
      <c r="BL367" s="17" t="s">
        <v>231</v>
      </c>
      <c r="BM367" s="150" t="s">
        <v>579</v>
      </c>
    </row>
    <row r="368" spans="2:65" s="1" customFormat="1" ht="19.5">
      <c r="B368" s="32"/>
      <c r="D368" s="153" t="s">
        <v>561</v>
      </c>
      <c r="F368" s="194" t="s">
        <v>580</v>
      </c>
      <c r="I368" s="195"/>
      <c r="L368" s="32"/>
      <c r="M368" s="196"/>
      <c r="T368" s="56"/>
      <c r="AT368" s="17" t="s">
        <v>561</v>
      </c>
      <c r="AU368" s="17" t="s">
        <v>92</v>
      </c>
    </row>
    <row r="369" spans="2:65" s="13" customFormat="1">
      <c r="B369" s="159"/>
      <c r="D369" s="153" t="s">
        <v>181</v>
      </c>
      <c r="E369" s="160" t="s">
        <v>1</v>
      </c>
      <c r="F369" s="161" t="s">
        <v>180</v>
      </c>
      <c r="H369" s="162">
        <v>4</v>
      </c>
      <c r="I369" s="163"/>
      <c r="L369" s="159"/>
      <c r="M369" s="164"/>
      <c r="T369" s="165"/>
      <c r="AT369" s="160" t="s">
        <v>181</v>
      </c>
      <c r="AU369" s="160" t="s">
        <v>92</v>
      </c>
      <c r="AV369" s="13" t="s">
        <v>92</v>
      </c>
      <c r="AW369" s="13" t="s">
        <v>36</v>
      </c>
      <c r="AX369" s="13" t="s">
        <v>82</v>
      </c>
      <c r="AY369" s="160" t="s">
        <v>171</v>
      </c>
    </row>
    <row r="370" spans="2:65" s="15" customFormat="1">
      <c r="B370" s="173"/>
      <c r="D370" s="153" t="s">
        <v>181</v>
      </c>
      <c r="E370" s="174" t="s">
        <v>1</v>
      </c>
      <c r="F370" s="175" t="s">
        <v>190</v>
      </c>
      <c r="H370" s="176">
        <v>4</v>
      </c>
      <c r="I370" s="177"/>
      <c r="L370" s="173"/>
      <c r="M370" s="178"/>
      <c r="T370" s="179"/>
      <c r="AT370" s="174" t="s">
        <v>181</v>
      </c>
      <c r="AU370" s="174" t="s">
        <v>92</v>
      </c>
      <c r="AV370" s="15" t="s">
        <v>180</v>
      </c>
      <c r="AW370" s="15" t="s">
        <v>36</v>
      </c>
      <c r="AX370" s="15" t="s">
        <v>90</v>
      </c>
      <c r="AY370" s="174" t="s">
        <v>171</v>
      </c>
    </row>
    <row r="371" spans="2:65" s="1" customFormat="1" ht="16.5" customHeight="1">
      <c r="B371" s="137"/>
      <c r="C371" s="138" t="s">
        <v>581</v>
      </c>
      <c r="D371" s="138" t="s">
        <v>176</v>
      </c>
      <c r="E371" s="139" t="s">
        <v>582</v>
      </c>
      <c r="F371" s="140" t="s">
        <v>583</v>
      </c>
      <c r="G371" s="141" t="s">
        <v>302</v>
      </c>
      <c r="H371" s="142">
        <v>2</v>
      </c>
      <c r="I371" s="143"/>
      <c r="J371" s="144">
        <f>ROUND(I371*H371,2)</f>
        <v>0</v>
      </c>
      <c r="K371" s="145"/>
      <c r="L371" s="32"/>
      <c r="M371" s="146" t="s">
        <v>1</v>
      </c>
      <c r="N371" s="147" t="s">
        <v>47</v>
      </c>
      <c r="P371" s="148">
        <f>O371*H371</f>
        <v>0</v>
      </c>
      <c r="Q371" s="148">
        <v>0</v>
      </c>
      <c r="R371" s="148">
        <f>Q371*H371</f>
        <v>0</v>
      </c>
      <c r="S371" s="148">
        <v>0</v>
      </c>
      <c r="T371" s="149">
        <f>S371*H371</f>
        <v>0</v>
      </c>
      <c r="AR371" s="150" t="s">
        <v>231</v>
      </c>
      <c r="AT371" s="150" t="s">
        <v>176</v>
      </c>
      <c r="AU371" s="150" t="s">
        <v>92</v>
      </c>
      <c r="AY371" s="17" t="s">
        <v>171</v>
      </c>
      <c r="BE371" s="151">
        <f>IF(N371="základní",J371,0)</f>
        <v>0</v>
      </c>
      <c r="BF371" s="151">
        <f>IF(N371="snížená",J371,0)</f>
        <v>0</v>
      </c>
      <c r="BG371" s="151">
        <f>IF(N371="zákl. přenesená",J371,0)</f>
        <v>0</v>
      </c>
      <c r="BH371" s="151">
        <f>IF(N371="sníž. přenesená",J371,0)</f>
        <v>0</v>
      </c>
      <c r="BI371" s="151">
        <f>IF(N371="nulová",J371,0)</f>
        <v>0</v>
      </c>
      <c r="BJ371" s="17" t="s">
        <v>90</v>
      </c>
      <c r="BK371" s="151">
        <f>ROUND(I371*H371,2)</f>
        <v>0</v>
      </c>
      <c r="BL371" s="17" t="s">
        <v>231</v>
      </c>
      <c r="BM371" s="150" t="s">
        <v>584</v>
      </c>
    </row>
    <row r="372" spans="2:65" s="1" customFormat="1" ht="19.5">
      <c r="B372" s="32"/>
      <c r="D372" s="153" t="s">
        <v>561</v>
      </c>
      <c r="F372" s="194" t="s">
        <v>585</v>
      </c>
      <c r="I372" s="195"/>
      <c r="L372" s="32"/>
      <c r="M372" s="196"/>
      <c r="T372" s="56"/>
      <c r="AT372" s="17" t="s">
        <v>561</v>
      </c>
      <c r="AU372" s="17" t="s">
        <v>92</v>
      </c>
    </row>
    <row r="373" spans="2:65" s="13" customFormat="1">
      <c r="B373" s="159"/>
      <c r="D373" s="153" t="s">
        <v>181</v>
      </c>
      <c r="E373" s="160" t="s">
        <v>1</v>
      </c>
      <c r="F373" s="161" t="s">
        <v>92</v>
      </c>
      <c r="H373" s="162">
        <v>2</v>
      </c>
      <c r="I373" s="163"/>
      <c r="L373" s="159"/>
      <c r="M373" s="164"/>
      <c r="T373" s="165"/>
      <c r="AT373" s="160" t="s">
        <v>181</v>
      </c>
      <c r="AU373" s="160" t="s">
        <v>92</v>
      </c>
      <c r="AV373" s="13" t="s">
        <v>92</v>
      </c>
      <c r="AW373" s="13" t="s">
        <v>36</v>
      </c>
      <c r="AX373" s="13" t="s">
        <v>82</v>
      </c>
      <c r="AY373" s="160" t="s">
        <v>171</v>
      </c>
    </row>
    <row r="374" spans="2:65" s="15" customFormat="1">
      <c r="B374" s="173"/>
      <c r="D374" s="153" t="s">
        <v>181</v>
      </c>
      <c r="E374" s="174" t="s">
        <v>1</v>
      </c>
      <c r="F374" s="175" t="s">
        <v>190</v>
      </c>
      <c r="H374" s="176">
        <v>2</v>
      </c>
      <c r="I374" s="177"/>
      <c r="L374" s="173"/>
      <c r="M374" s="178"/>
      <c r="T374" s="179"/>
      <c r="AT374" s="174" t="s">
        <v>181</v>
      </c>
      <c r="AU374" s="174" t="s">
        <v>92</v>
      </c>
      <c r="AV374" s="15" t="s">
        <v>180</v>
      </c>
      <c r="AW374" s="15" t="s">
        <v>36</v>
      </c>
      <c r="AX374" s="15" t="s">
        <v>90</v>
      </c>
      <c r="AY374" s="174" t="s">
        <v>171</v>
      </c>
    </row>
    <row r="375" spans="2:65" s="1" customFormat="1" ht="16.5" customHeight="1">
      <c r="B375" s="137"/>
      <c r="C375" s="138" t="s">
        <v>298</v>
      </c>
      <c r="D375" s="138" t="s">
        <v>176</v>
      </c>
      <c r="E375" s="139" t="s">
        <v>586</v>
      </c>
      <c r="F375" s="140" t="s">
        <v>587</v>
      </c>
      <c r="G375" s="141" t="s">
        <v>302</v>
      </c>
      <c r="H375" s="142">
        <v>4</v>
      </c>
      <c r="I375" s="143"/>
      <c r="J375" s="144">
        <f>ROUND(I375*H375,2)</f>
        <v>0</v>
      </c>
      <c r="K375" s="145"/>
      <c r="L375" s="32"/>
      <c r="M375" s="146" t="s">
        <v>1</v>
      </c>
      <c r="N375" s="147" t="s">
        <v>47</v>
      </c>
      <c r="P375" s="148">
        <f>O375*H375</f>
        <v>0</v>
      </c>
      <c r="Q375" s="148">
        <v>0</v>
      </c>
      <c r="R375" s="148">
        <f>Q375*H375</f>
        <v>0</v>
      </c>
      <c r="S375" s="148">
        <v>0</v>
      </c>
      <c r="T375" s="149">
        <f>S375*H375</f>
        <v>0</v>
      </c>
      <c r="AR375" s="150" t="s">
        <v>231</v>
      </c>
      <c r="AT375" s="150" t="s">
        <v>176</v>
      </c>
      <c r="AU375" s="150" t="s">
        <v>92</v>
      </c>
      <c r="AY375" s="17" t="s">
        <v>171</v>
      </c>
      <c r="BE375" s="151">
        <f>IF(N375="základní",J375,0)</f>
        <v>0</v>
      </c>
      <c r="BF375" s="151">
        <f>IF(N375="snížená",J375,0)</f>
        <v>0</v>
      </c>
      <c r="BG375" s="151">
        <f>IF(N375="zákl. přenesená",J375,0)</f>
        <v>0</v>
      </c>
      <c r="BH375" s="151">
        <f>IF(N375="sníž. přenesená",J375,0)</f>
        <v>0</v>
      </c>
      <c r="BI375" s="151">
        <f>IF(N375="nulová",J375,0)</f>
        <v>0</v>
      </c>
      <c r="BJ375" s="17" t="s">
        <v>90</v>
      </c>
      <c r="BK375" s="151">
        <f>ROUND(I375*H375,2)</f>
        <v>0</v>
      </c>
      <c r="BL375" s="17" t="s">
        <v>231</v>
      </c>
      <c r="BM375" s="150" t="s">
        <v>588</v>
      </c>
    </row>
    <row r="376" spans="2:65" s="1" customFormat="1" ht="19.5">
      <c r="B376" s="32"/>
      <c r="D376" s="153" t="s">
        <v>561</v>
      </c>
      <c r="F376" s="194" t="s">
        <v>589</v>
      </c>
      <c r="I376" s="195"/>
      <c r="L376" s="32"/>
      <c r="M376" s="196"/>
      <c r="T376" s="56"/>
      <c r="AT376" s="17" t="s">
        <v>561</v>
      </c>
      <c r="AU376" s="17" t="s">
        <v>92</v>
      </c>
    </row>
    <row r="377" spans="2:65" s="13" customFormat="1">
      <c r="B377" s="159"/>
      <c r="D377" s="153" t="s">
        <v>181</v>
      </c>
      <c r="E377" s="160" t="s">
        <v>1</v>
      </c>
      <c r="F377" s="161" t="s">
        <v>180</v>
      </c>
      <c r="H377" s="162">
        <v>4</v>
      </c>
      <c r="I377" s="163"/>
      <c r="L377" s="159"/>
      <c r="M377" s="164"/>
      <c r="T377" s="165"/>
      <c r="AT377" s="160" t="s">
        <v>181</v>
      </c>
      <c r="AU377" s="160" t="s">
        <v>92</v>
      </c>
      <c r="AV377" s="13" t="s">
        <v>92</v>
      </c>
      <c r="AW377" s="13" t="s">
        <v>36</v>
      </c>
      <c r="AX377" s="13" t="s">
        <v>82</v>
      </c>
      <c r="AY377" s="160" t="s">
        <v>171</v>
      </c>
    </row>
    <row r="378" spans="2:65" s="15" customFormat="1">
      <c r="B378" s="173"/>
      <c r="D378" s="153" t="s">
        <v>181</v>
      </c>
      <c r="E378" s="174" t="s">
        <v>1</v>
      </c>
      <c r="F378" s="175" t="s">
        <v>190</v>
      </c>
      <c r="H378" s="176">
        <v>4</v>
      </c>
      <c r="I378" s="177"/>
      <c r="L378" s="173"/>
      <c r="M378" s="178"/>
      <c r="T378" s="179"/>
      <c r="AT378" s="174" t="s">
        <v>181</v>
      </c>
      <c r="AU378" s="174" t="s">
        <v>92</v>
      </c>
      <c r="AV378" s="15" t="s">
        <v>180</v>
      </c>
      <c r="AW378" s="15" t="s">
        <v>36</v>
      </c>
      <c r="AX378" s="15" t="s">
        <v>90</v>
      </c>
      <c r="AY378" s="174" t="s">
        <v>171</v>
      </c>
    </row>
    <row r="379" spans="2:65" s="1" customFormat="1" ht="16.5" customHeight="1">
      <c r="B379" s="137"/>
      <c r="C379" s="138" t="s">
        <v>590</v>
      </c>
      <c r="D379" s="138" t="s">
        <v>176</v>
      </c>
      <c r="E379" s="139" t="s">
        <v>591</v>
      </c>
      <c r="F379" s="140" t="s">
        <v>592</v>
      </c>
      <c r="G379" s="141" t="s">
        <v>302</v>
      </c>
      <c r="H379" s="142">
        <v>4</v>
      </c>
      <c r="I379" s="143"/>
      <c r="J379" s="144">
        <f>ROUND(I379*H379,2)</f>
        <v>0</v>
      </c>
      <c r="K379" s="145"/>
      <c r="L379" s="32"/>
      <c r="M379" s="146" t="s">
        <v>1</v>
      </c>
      <c r="N379" s="147" t="s">
        <v>47</v>
      </c>
      <c r="P379" s="148">
        <f>O379*H379</f>
        <v>0</v>
      </c>
      <c r="Q379" s="148">
        <v>0</v>
      </c>
      <c r="R379" s="148">
        <f>Q379*H379</f>
        <v>0</v>
      </c>
      <c r="S379" s="148">
        <v>0</v>
      </c>
      <c r="T379" s="149">
        <f>S379*H379</f>
        <v>0</v>
      </c>
      <c r="AR379" s="150" t="s">
        <v>231</v>
      </c>
      <c r="AT379" s="150" t="s">
        <v>176</v>
      </c>
      <c r="AU379" s="150" t="s">
        <v>92</v>
      </c>
      <c r="AY379" s="17" t="s">
        <v>171</v>
      </c>
      <c r="BE379" s="151">
        <f>IF(N379="základní",J379,0)</f>
        <v>0</v>
      </c>
      <c r="BF379" s="151">
        <f>IF(N379="snížená",J379,0)</f>
        <v>0</v>
      </c>
      <c r="BG379" s="151">
        <f>IF(N379="zákl. přenesená",J379,0)</f>
        <v>0</v>
      </c>
      <c r="BH379" s="151">
        <f>IF(N379="sníž. přenesená",J379,0)</f>
        <v>0</v>
      </c>
      <c r="BI379" s="151">
        <f>IF(N379="nulová",J379,0)</f>
        <v>0</v>
      </c>
      <c r="BJ379" s="17" t="s">
        <v>90</v>
      </c>
      <c r="BK379" s="151">
        <f>ROUND(I379*H379,2)</f>
        <v>0</v>
      </c>
      <c r="BL379" s="17" t="s">
        <v>231</v>
      </c>
      <c r="BM379" s="150" t="s">
        <v>593</v>
      </c>
    </row>
    <row r="380" spans="2:65" s="1" customFormat="1" ht="29.25">
      <c r="B380" s="32"/>
      <c r="D380" s="153" t="s">
        <v>561</v>
      </c>
      <c r="F380" s="194" t="s">
        <v>594</v>
      </c>
      <c r="I380" s="195"/>
      <c r="L380" s="32"/>
      <c r="M380" s="196"/>
      <c r="T380" s="56"/>
      <c r="AT380" s="17" t="s">
        <v>561</v>
      </c>
      <c r="AU380" s="17" t="s">
        <v>92</v>
      </c>
    </row>
    <row r="381" spans="2:65" s="13" customFormat="1">
      <c r="B381" s="159"/>
      <c r="D381" s="153" t="s">
        <v>181</v>
      </c>
      <c r="E381" s="160" t="s">
        <v>1</v>
      </c>
      <c r="F381" s="161" t="s">
        <v>180</v>
      </c>
      <c r="H381" s="162">
        <v>4</v>
      </c>
      <c r="I381" s="163"/>
      <c r="L381" s="159"/>
      <c r="M381" s="164"/>
      <c r="T381" s="165"/>
      <c r="AT381" s="160" t="s">
        <v>181</v>
      </c>
      <c r="AU381" s="160" t="s">
        <v>92</v>
      </c>
      <c r="AV381" s="13" t="s">
        <v>92</v>
      </c>
      <c r="AW381" s="13" t="s">
        <v>36</v>
      </c>
      <c r="AX381" s="13" t="s">
        <v>82</v>
      </c>
      <c r="AY381" s="160" t="s">
        <v>171</v>
      </c>
    </row>
    <row r="382" spans="2:65" s="15" customFormat="1">
      <c r="B382" s="173"/>
      <c r="D382" s="153" t="s">
        <v>181</v>
      </c>
      <c r="E382" s="174" t="s">
        <v>1</v>
      </c>
      <c r="F382" s="175" t="s">
        <v>190</v>
      </c>
      <c r="H382" s="176">
        <v>4</v>
      </c>
      <c r="I382" s="177"/>
      <c r="L382" s="173"/>
      <c r="M382" s="178"/>
      <c r="T382" s="179"/>
      <c r="AT382" s="174" t="s">
        <v>181</v>
      </c>
      <c r="AU382" s="174" t="s">
        <v>92</v>
      </c>
      <c r="AV382" s="15" t="s">
        <v>180</v>
      </c>
      <c r="AW382" s="15" t="s">
        <v>36</v>
      </c>
      <c r="AX382" s="15" t="s">
        <v>90</v>
      </c>
      <c r="AY382" s="174" t="s">
        <v>171</v>
      </c>
    </row>
    <row r="383" spans="2:65" s="1" customFormat="1" ht="16.5" customHeight="1">
      <c r="B383" s="137"/>
      <c r="C383" s="138" t="s">
        <v>303</v>
      </c>
      <c r="D383" s="138" t="s">
        <v>176</v>
      </c>
      <c r="E383" s="139" t="s">
        <v>595</v>
      </c>
      <c r="F383" s="140" t="s">
        <v>596</v>
      </c>
      <c r="G383" s="141" t="s">
        <v>302</v>
      </c>
      <c r="H383" s="142">
        <v>12</v>
      </c>
      <c r="I383" s="143"/>
      <c r="J383" s="144">
        <f>ROUND(I383*H383,2)</f>
        <v>0</v>
      </c>
      <c r="K383" s="145"/>
      <c r="L383" s="32"/>
      <c r="M383" s="146" t="s">
        <v>1</v>
      </c>
      <c r="N383" s="147" t="s">
        <v>47</v>
      </c>
      <c r="P383" s="148">
        <f>O383*H383</f>
        <v>0</v>
      </c>
      <c r="Q383" s="148">
        <v>0</v>
      </c>
      <c r="R383" s="148">
        <f>Q383*H383</f>
        <v>0</v>
      </c>
      <c r="S383" s="148">
        <v>0</v>
      </c>
      <c r="T383" s="149">
        <f>S383*H383</f>
        <v>0</v>
      </c>
      <c r="AR383" s="150" t="s">
        <v>231</v>
      </c>
      <c r="AT383" s="150" t="s">
        <v>176</v>
      </c>
      <c r="AU383" s="150" t="s">
        <v>92</v>
      </c>
      <c r="AY383" s="17" t="s">
        <v>171</v>
      </c>
      <c r="BE383" s="151">
        <f>IF(N383="základní",J383,0)</f>
        <v>0</v>
      </c>
      <c r="BF383" s="151">
        <f>IF(N383="snížená",J383,0)</f>
        <v>0</v>
      </c>
      <c r="BG383" s="151">
        <f>IF(N383="zákl. přenesená",J383,0)</f>
        <v>0</v>
      </c>
      <c r="BH383" s="151">
        <f>IF(N383="sníž. přenesená",J383,0)</f>
        <v>0</v>
      </c>
      <c r="BI383" s="151">
        <f>IF(N383="nulová",J383,0)</f>
        <v>0</v>
      </c>
      <c r="BJ383" s="17" t="s">
        <v>90</v>
      </c>
      <c r="BK383" s="151">
        <f>ROUND(I383*H383,2)</f>
        <v>0</v>
      </c>
      <c r="BL383" s="17" t="s">
        <v>231</v>
      </c>
      <c r="BM383" s="150" t="s">
        <v>597</v>
      </c>
    </row>
    <row r="384" spans="2:65" s="1" customFormat="1" ht="19.5">
      <c r="B384" s="32"/>
      <c r="D384" s="153" t="s">
        <v>561</v>
      </c>
      <c r="F384" s="194" t="s">
        <v>598</v>
      </c>
      <c r="I384" s="195"/>
      <c r="L384" s="32"/>
      <c r="M384" s="196"/>
      <c r="T384" s="56"/>
      <c r="AT384" s="17" t="s">
        <v>561</v>
      </c>
      <c r="AU384" s="17" t="s">
        <v>92</v>
      </c>
    </row>
    <row r="385" spans="2:65" s="13" customFormat="1">
      <c r="B385" s="159"/>
      <c r="D385" s="153" t="s">
        <v>181</v>
      </c>
      <c r="E385" s="160" t="s">
        <v>1</v>
      </c>
      <c r="F385" s="161" t="s">
        <v>8</v>
      </c>
      <c r="H385" s="162">
        <v>12</v>
      </c>
      <c r="I385" s="163"/>
      <c r="L385" s="159"/>
      <c r="M385" s="164"/>
      <c r="T385" s="165"/>
      <c r="AT385" s="160" t="s">
        <v>181</v>
      </c>
      <c r="AU385" s="160" t="s">
        <v>92</v>
      </c>
      <c r="AV385" s="13" t="s">
        <v>92</v>
      </c>
      <c r="AW385" s="13" t="s">
        <v>36</v>
      </c>
      <c r="AX385" s="13" t="s">
        <v>82</v>
      </c>
      <c r="AY385" s="160" t="s">
        <v>171</v>
      </c>
    </row>
    <row r="386" spans="2:65" s="15" customFormat="1">
      <c r="B386" s="173"/>
      <c r="D386" s="153" t="s">
        <v>181</v>
      </c>
      <c r="E386" s="174" t="s">
        <v>1</v>
      </c>
      <c r="F386" s="175" t="s">
        <v>190</v>
      </c>
      <c r="H386" s="176">
        <v>12</v>
      </c>
      <c r="I386" s="177"/>
      <c r="L386" s="173"/>
      <c r="M386" s="178"/>
      <c r="T386" s="179"/>
      <c r="AT386" s="174" t="s">
        <v>181</v>
      </c>
      <c r="AU386" s="174" t="s">
        <v>92</v>
      </c>
      <c r="AV386" s="15" t="s">
        <v>180</v>
      </c>
      <c r="AW386" s="15" t="s">
        <v>36</v>
      </c>
      <c r="AX386" s="15" t="s">
        <v>90</v>
      </c>
      <c r="AY386" s="174" t="s">
        <v>171</v>
      </c>
    </row>
    <row r="387" spans="2:65" s="11" customFormat="1" ht="22.9" customHeight="1">
      <c r="B387" s="125"/>
      <c r="D387" s="126" t="s">
        <v>81</v>
      </c>
      <c r="E387" s="135" t="s">
        <v>311</v>
      </c>
      <c r="F387" s="135" t="s">
        <v>312</v>
      </c>
      <c r="I387" s="128"/>
      <c r="J387" s="136">
        <f>BK387</f>
        <v>0</v>
      </c>
      <c r="L387" s="125"/>
      <c r="M387" s="130"/>
      <c r="P387" s="131">
        <f>SUM(P388:P498)</f>
        <v>0</v>
      </c>
      <c r="R387" s="131">
        <f>SUM(R388:R498)</f>
        <v>0</v>
      </c>
      <c r="T387" s="132">
        <f>SUM(T388:T498)</f>
        <v>0</v>
      </c>
      <c r="AR387" s="126" t="s">
        <v>92</v>
      </c>
      <c r="AT387" s="133" t="s">
        <v>81</v>
      </c>
      <c r="AU387" s="133" t="s">
        <v>90</v>
      </c>
      <c r="AY387" s="126" t="s">
        <v>171</v>
      </c>
      <c r="BK387" s="134">
        <f>SUM(BK388:BK498)</f>
        <v>0</v>
      </c>
    </row>
    <row r="388" spans="2:65" s="1" customFormat="1" ht="55.5" customHeight="1">
      <c r="B388" s="137"/>
      <c r="C388" s="138" t="s">
        <v>599</v>
      </c>
      <c r="D388" s="138" t="s">
        <v>176</v>
      </c>
      <c r="E388" s="139" t="s">
        <v>600</v>
      </c>
      <c r="F388" s="140" t="s">
        <v>601</v>
      </c>
      <c r="G388" s="141" t="s">
        <v>179</v>
      </c>
      <c r="H388" s="142">
        <v>3.0310000000000001</v>
      </c>
      <c r="I388" s="143"/>
      <c r="J388" s="144">
        <f>ROUND(I388*H388,2)</f>
        <v>0</v>
      </c>
      <c r="K388" s="145"/>
      <c r="L388" s="32"/>
      <c r="M388" s="146" t="s">
        <v>1</v>
      </c>
      <c r="N388" s="147" t="s">
        <v>47</v>
      </c>
      <c r="P388" s="148">
        <f>O388*H388</f>
        <v>0</v>
      </c>
      <c r="Q388" s="148">
        <v>0</v>
      </c>
      <c r="R388" s="148">
        <f>Q388*H388</f>
        <v>0</v>
      </c>
      <c r="S388" s="148">
        <v>0</v>
      </c>
      <c r="T388" s="149">
        <f>S388*H388</f>
        <v>0</v>
      </c>
      <c r="AR388" s="150" t="s">
        <v>231</v>
      </c>
      <c r="AT388" s="150" t="s">
        <v>176</v>
      </c>
      <c r="AU388" s="150" t="s">
        <v>92</v>
      </c>
      <c r="AY388" s="17" t="s">
        <v>171</v>
      </c>
      <c r="BE388" s="151">
        <f>IF(N388="základní",J388,0)</f>
        <v>0</v>
      </c>
      <c r="BF388" s="151">
        <f>IF(N388="snížená",J388,0)</f>
        <v>0</v>
      </c>
      <c r="BG388" s="151">
        <f>IF(N388="zákl. přenesená",J388,0)</f>
        <v>0</v>
      </c>
      <c r="BH388" s="151">
        <f>IF(N388="sníž. přenesená",J388,0)</f>
        <v>0</v>
      </c>
      <c r="BI388" s="151">
        <f>IF(N388="nulová",J388,0)</f>
        <v>0</v>
      </c>
      <c r="BJ388" s="17" t="s">
        <v>90</v>
      </c>
      <c r="BK388" s="151">
        <f>ROUND(I388*H388,2)</f>
        <v>0</v>
      </c>
      <c r="BL388" s="17" t="s">
        <v>231</v>
      </c>
      <c r="BM388" s="150" t="s">
        <v>602</v>
      </c>
    </row>
    <row r="389" spans="2:65" s="12" customFormat="1">
      <c r="B389" s="152"/>
      <c r="D389" s="153" t="s">
        <v>181</v>
      </c>
      <c r="E389" s="154" t="s">
        <v>1</v>
      </c>
      <c r="F389" s="155" t="s">
        <v>603</v>
      </c>
      <c r="H389" s="154" t="s">
        <v>1</v>
      </c>
      <c r="I389" s="156"/>
      <c r="L389" s="152"/>
      <c r="M389" s="157"/>
      <c r="T389" s="158"/>
      <c r="AT389" s="154" t="s">
        <v>181</v>
      </c>
      <c r="AU389" s="154" t="s">
        <v>92</v>
      </c>
      <c r="AV389" s="12" t="s">
        <v>90</v>
      </c>
      <c r="AW389" s="12" t="s">
        <v>36</v>
      </c>
      <c r="AX389" s="12" t="s">
        <v>82</v>
      </c>
      <c r="AY389" s="154" t="s">
        <v>171</v>
      </c>
    </row>
    <row r="390" spans="2:65" s="13" customFormat="1">
      <c r="B390" s="159"/>
      <c r="D390" s="153" t="s">
        <v>181</v>
      </c>
      <c r="E390" s="160" t="s">
        <v>1</v>
      </c>
      <c r="F390" s="161" t="s">
        <v>604</v>
      </c>
      <c r="H390" s="162">
        <v>3.0310000000000001</v>
      </c>
      <c r="I390" s="163"/>
      <c r="L390" s="159"/>
      <c r="M390" s="164"/>
      <c r="T390" s="165"/>
      <c r="AT390" s="160" t="s">
        <v>181</v>
      </c>
      <c r="AU390" s="160" t="s">
        <v>92</v>
      </c>
      <c r="AV390" s="13" t="s">
        <v>92</v>
      </c>
      <c r="AW390" s="13" t="s">
        <v>36</v>
      </c>
      <c r="AX390" s="13" t="s">
        <v>82</v>
      </c>
      <c r="AY390" s="160" t="s">
        <v>171</v>
      </c>
    </row>
    <row r="391" spans="2:65" s="15" customFormat="1">
      <c r="B391" s="173"/>
      <c r="D391" s="153" t="s">
        <v>181</v>
      </c>
      <c r="E391" s="174" t="s">
        <v>1</v>
      </c>
      <c r="F391" s="175" t="s">
        <v>190</v>
      </c>
      <c r="H391" s="176">
        <v>3.0310000000000001</v>
      </c>
      <c r="I391" s="177"/>
      <c r="L391" s="173"/>
      <c r="M391" s="178"/>
      <c r="T391" s="179"/>
      <c r="AT391" s="174" t="s">
        <v>181</v>
      </c>
      <c r="AU391" s="174" t="s">
        <v>92</v>
      </c>
      <c r="AV391" s="15" t="s">
        <v>180</v>
      </c>
      <c r="AW391" s="15" t="s">
        <v>36</v>
      </c>
      <c r="AX391" s="15" t="s">
        <v>90</v>
      </c>
      <c r="AY391" s="174" t="s">
        <v>171</v>
      </c>
    </row>
    <row r="392" spans="2:65" s="1" customFormat="1" ht="24.2" customHeight="1">
      <c r="B392" s="137"/>
      <c r="C392" s="138" t="s">
        <v>306</v>
      </c>
      <c r="D392" s="138" t="s">
        <v>176</v>
      </c>
      <c r="E392" s="139" t="s">
        <v>605</v>
      </c>
      <c r="F392" s="140" t="s">
        <v>606</v>
      </c>
      <c r="G392" s="141" t="s">
        <v>179</v>
      </c>
      <c r="H392" s="142">
        <v>3.0310000000000001</v>
      </c>
      <c r="I392" s="143"/>
      <c r="J392" s="144">
        <f>ROUND(I392*H392,2)</f>
        <v>0</v>
      </c>
      <c r="K392" s="145"/>
      <c r="L392" s="32"/>
      <c r="M392" s="146" t="s">
        <v>1</v>
      </c>
      <c r="N392" s="147" t="s">
        <v>47</v>
      </c>
      <c r="P392" s="148">
        <f>O392*H392</f>
        <v>0</v>
      </c>
      <c r="Q392" s="148">
        <v>0</v>
      </c>
      <c r="R392" s="148">
        <f>Q392*H392</f>
        <v>0</v>
      </c>
      <c r="S392" s="148">
        <v>0</v>
      </c>
      <c r="T392" s="149">
        <f>S392*H392</f>
        <v>0</v>
      </c>
      <c r="AR392" s="150" t="s">
        <v>231</v>
      </c>
      <c r="AT392" s="150" t="s">
        <v>176</v>
      </c>
      <c r="AU392" s="150" t="s">
        <v>92</v>
      </c>
      <c r="AY392" s="17" t="s">
        <v>171</v>
      </c>
      <c r="BE392" s="151">
        <f>IF(N392="základní",J392,0)</f>
        <v>0</v>
      </c>
      <c r="BF392" s="151">
        <f>IF(N392="snížená",J392,0)</f>
        <v>0</v>
      </c>
      <c r="BG392" s="151">
        <f>IF(N392="zákl. přenesená",J392,0)</f>
        <v>0</v>
      </c>
      <c r="BH392" s="151">
        <f>IF(N392="sníž. přenesená",J392,0)</f>
        <v>0</v>
      </c>
      <c r="BI392" s="151">
        <f>IF(N392="nulová",J392,0)</f>
        <v>0</v>
      </c>
      <c r="BJ392" s="17" t="s">
        <v>90</v>
      </c>
      <c r="BK392" s="151">
        <f>ROUND(I392*H392,2)</f>
        <v>0</v>
      </c>
      <c r="BL392" s="17" t="s">
        <v>231</v>
      </c>
      <c r="BM392" s="150" t="s">
        <v>607</v>
      </c>
    </row>
    <row r="393" spans="2:65" s="12" customFormat="1">
      <c r="B393" s="152"/>
      <c r="D393" s="153" t="s">
        <v>181</v>
      </c>
      <c r="E393" s="154" t="s">
        <v>1</v>
      </c>
      <c r="F393" s="155" t="s">
        <v>603</v>
      </c>
      <c r="H393" s="154" t="s">
        <v>1</v>
      </c>
      <c r="I393" s="156"/>
      <c r="L393" s="152"/>
      <c r="M393" s="157"/>
      <c r="T393" s="158"/>
      <c r="AT393" s="154" t="s">
        <v>181</v>
      </c>
      <c r="AU393" s="154" t="s">
        <v>92</v>
      </c>
      <c r="AV393" s="12" t="s">
        <v>90</v>
      </c>
      <c r="AW393" s="12" t="s">
        <v>36</v>
      </c>
      <c r="AX393" s="12" t="s">
        <v>82</v>
      </c>
      <c r="AY393" s="154" t="s">
        <v>171</v>
      </c>
    </row>
    <row r="394" spans="2:65" s="13" customFormat="1">
      <c r="B394" s="159"/>
      <c r="D394" s="153" t="s">
        <v>181</v>
      </c>
      <c r="E394" s="160" t="s">
        <v>1</v>
      </c>
      <c r="F394" s="161" t="s">
        <v>604</v>
      </c>
      <c r="H394" s="162">
        <v>3.0310000000000001</v>
      </c>
      <c r="I394" s="163"/>
      <c r="L394" s="159"/>
      <c r="M394" s="164"/>
      <c r="T394" s="165"/>
      <c r="AT394" s="160" t="s">
        <v>181</v>
      </c>
      <c r="AU394" s="160" t="s">
        <v>92</v>
      </c>
      <c r="AV394" s="13" t="s">
        <v>92</v>
      </c>
      <c r="AW394" s="13" t="s">
        <v>36</v>
      </c>
      <c r="AX394" s="13" t="s">
        <v>82</v>
      </c>
      <c r="AY394" s="160" t="s">
        <v>171</v>
      </c>
    </row>
    <row r="395" spans="2:65" s="15" customFormat="1">
      <c r="B395" s="173"/>
      <c r="D395" s="153" t="s">
        <v>181</v>
      </c>
      <c r="E395" s="174" t="s">
        <v>1</v>
      </c>
      <c r="F395" s="175" t="s">
        <v>190</v>
      </c>
      <c r="H395" s="176">
        <v>3.0310000000000001</v>
      </c>
      <c r="I395" s="177"/>
      <c r="L395" s="173"/>
      <c r="M395" s="178"/>
      <c r="T395" s="179"/>
      <c r="AT395" s="174" t="s">
        <v>181</v>
      </c>
      <c r="AU395" s="174" t="s">
        <v>92</v>
      </c>
      <c r="AV395" s="15" t="s">
        <v>180</v>
      </c>
      <c r="AW395" s="15" t="s">
        <v>36</v>
      </c>
      <c r="AX395" s="15" t="s">
        <v>90</v>
      </c>
      <c r="AY395" s="174" t="s">
        <v>171</v>
      </c>
    </row>
    <row r="396" spans="2:65" s="1" customFormat="1" ht="37.9" customHeight="1">
      <c r="B396" s="137"/>
      <c r="C396" s="138" t="s">
        <v>608</v>
      </c>
      <c r="D396" s="138" t="s">
        <v>176</v>
      </c>
      <c r="E396" s="139" t="s">
        <v>609</v>
      </c>
      <c r="F396" s="140" t="s">
        <v>610</v>
      </c>
      <c r="G396" s="141" t="s">
        <v>302</v>
      </c>
      <c r="H396" s="142">
        <v>1</v>
      </c>
      <c r="I396" s="143"/>
      <c r="J396" s="144">
        <f>ROUND(I396*H396,2)</f>
        <v>0</v>
      </c>
      <c r="K396" s="145"/>
      <c r="L396" s="32"/>
      <c r="M396" s="146" t="s">
        <v>1</v>
      </c>
      <c r="N396" s="147" t="s">
        <v>47</v>
      </c>
      <c r="P396" s="148">
        <f>O396*H396</f>
        <v>0</v>
      </c>
      <c r="Q396" s="148">
        <v>0</v>
      </c>
      <c r="R396" s="148">
        <f>Q396*H396</f>
        <v>0</v>
      </c>
      <c r="S396" s="148">
        <v>0</v>
      </c>
      <c r="T396" s="149">
        <f>S396*H396</f>
        <v>0</v>
      </c>
      <c r="AR396" s="150" t="s">
        <v>231</v>
      </c>
      <c r="AT396" s="150" t="s">
        <v>176</v>
      </c>
      <c r="AU396" s="150" t="s">
        <v>92</v>
      </c>
      <c r="AY396" s="17" t="s">
        <v>171</v>
      </c>
      <c r="BE396" s="151">
        <f>IF(N396="základní",J396,0)</f>
        <v>0</v>
      </c>
      <c r="BF396" s="151">
        <f>IF(N396="snížená",J396,0)</f>
        <v>0</v>
      </c>
      <c r="BG396" s="151">
        <f>IF(N396="zákl. přenesená",J396,0)</f>
        <v>0</v>
      </c>
      <c r="BH396" s="151">
        <f>IF(N396="sníž. přenesená",J396,0)</f>
        <v>0</v>
      </c>
      <c r="BI396" s="151">
        <f>IF(N396="nulová",J396,0)</f>
        <v>0</v>
      </c>
      <c r="BJ396" s="17" t="s">
        <v>90</v>
      </c>
      <c r="BK396" s="151">
        <f>ROUND(I396*H396,2)</f>
        <v>0</v>
      </c>
      <c r="BL396" s="17" t="s">
        <v>231</v>
      </c>
      <c r="BM396" s="150" t="s">
        <v>611</v>
      </c>
    </row>
    <row r="397" spans="2:65" s="12" customFormat="1">
      <c r="B397" s="152"/>
      <c r="D397" s="153" t="s">
        <v>181</v>
      </c>
      <c r="E397" s="154" t="s">
        <v>1</v>
      </c>
      <c r="F397" s="155" t="s">
        <v>603</v>
      </c>
      <c r="H397" s="154" t="s">
        <v>1</v>
      </c>
      <c r="I397" s="156"/>
      <c r="L397" s="152"/>
      <c r="M397" s="157"/>
      <c r="T397" s="158"/>
      <c r="AT397" s="154" t="s">
        <v>181</v>
      </c>
      <c r="AU397" s="154" t="s">
        <v>92</v>
      </c>
      <c r="AV397" s="12" t="s">
        <v>90</v>
      </c>
      <c r="AW397" s="12" t="s">
        <v>36</v>
      </c>
      <c r="AX397" s="12" t="s">
        <v>82</v>
      </c>
      <c r="AY397" s="154" t="s">
        <v>171</v>
      </c>
    </row>
    <row r="398" spans="2:65" s="13" customFormat="1">
      <c r="B398" s="159"/>
      <c r="D398" s="153" t="s">
        <v>181</v>
      </c>
      <c r="E398" s="160" t="s">
        <v>1</v>
      </c>
      <c r="F398" s="161" t="s">
        <v>612</v>
      </c>
      <c r="H398" s="162">
        <v>1</v>
      </c>
      <c r="I398" s="163"/>
      <c r="L398" s="159"/>
      <c r="M398" s="164"/>
      <c r="T398" s="165"/>
      <c r="AT398" s="160" t="s">
        <v>181</v>
      </c>
      <c r="AU398" s="160" t="s">
        <v>92</v>
      </c>
      <c r="AV398" s="13" t="s">
        <v>92</v>
      </c>
      <c r="AW398" s="13" t="s">
        <v>36</v>
      </c>
      <c r="AX398" s="13" t="s">
        <v>82</v>
      </c>
      <c r="AY398" s="160" t="s">
        <v>171</v>
      </c>
    </row>
    <row r="399" spans="2:65" s="15" customFormat="1">
      <c r="B399" s="173"/>
      <c r="D399" s="153" t="s">
        <v>181</v>
      </c>
      <c r="E399" s="174" t="s">
        <v>1</v>
      </c>
      <c r="F399" s="175" t="s">
        <v>190</v>
      </c>
      <c r="H399" s="176">
        <v>1</v>
      </c>
      <c r="I399" s="177"/>
      <c r="L399" s="173"/>
      <c r="M399" s="178"/>
      <c r="T399" s="179"/>
      <c r="AT399" s="174" t="s">
        <v>181</v>
      </c>
      <c r="AU399" s="174" t="s">
        <v>92</v>
      </c>
      <c r="AV399" s="15" t="s">
        <v>180</v>
      </c>
      <c r="AW399" s="15" t="s">
        <v>36</v>
      </c>
      <c r="AX399" s="15" t="s">
        <v>90</v>
      </c>
      <c r="AY399" s="174" t="s">
        <v>171</v>
      </c>
    </row>
    <row r="400" spans="2:65" s="1" customFormat="1" ht="44.25" customHeight="1">
      <c r="B400" s="137"/>
      <c r="C400" s="138" t="s">
        <v>316</v>
      </c>
      <c r="D400" s="138" t="s">
        <v>176</v>
      </c>
      <c r="E400" s="139" t="s">
        <v>613</v>
      </c>
      <c r="F400" s="140" t="s">
        <v>614</v>
      </c>
      <c r="G400" s="141" t="s">
        <v>179</v>
      </c>
      <c r="H400" s="142">
        <v>3.0310000000000001</v>
      </c>
      <c r="I400" s="143"/>
      <c r="J400" s="144">
        <f>ROUND(I400*H400,2)</f>
        <v>0</v>
      </c>
      <c r="K400" s="145"/>
      <c r="L400" s="32"/>
      <c r="M400" s="146" t="s">
        <v>1</v>
      </c>
      <c r="N400" s="147" t="s">
        <v>47</v>
      </c>
      <c r="P400" s="148">
        <f>O400*H400</f>
        <v>0</v>
      </c>
      <c r="Q400" s="148">
        <v>0</v>
      </c>
      <c r="R400" s="148">
        <f>Q400*H400</f>
        <v>0</v>
      </c>
      <c r="S400" s="148">
        <v>0</v>
      </c>
      <c r="T400" s="149">
        <f>S400*H400</f>
        <v>0</v>
      </c>
      <c r="AR400" s="150" t="s">
        <v>231</v>
      </c>
      <c r="AT400" s="150" t="s">
        <v>176</v>
      </c>
      <c r="AU400" s="150" t="s">
        <v>92</v>
      </c>
      <c r="AY400" s="17" t="s">
        <v>171</v>
      </c>
      <c r="BE400" s="151">
        <f>IF(N400="základní",J400,0)</f>
        <v>0</v>
      </c>
      <c r="BF400" s="151">
        <f>IF(N400="snížená",J400,0)</f>
        <v>0</v>
      </c>
      <c r="BG400" s="151">
        <f>IF(N400="zákl. přenesená",J400,0)</f>
        <v>0</v>
      </c>
      <c r="BH400" s="151">
        <f>IF(N400="sníž. přenesená",J400,0)</f>
        <v>0</v>
      </c>
      <c r="BI400" s="151">
        <f>IF(N400="nulová",J400,0)</f>
        <v>0</v>
      </c>
      <c r="BJ400" s="17" t="s">
        <v>90</v>
      </c>
      <c r="BK400" s="151">
        <f>ROUND(I400*H400,2)</f>
        <v>0</v>
      </c>
      <c r="BL400" s="17" t="s">
        <v>231</v>
      </c>
      <c r="BM400" s="150" t="s">
        <v>615</v>
      </c>
    </row>
    <row r="401" spans="2:65" s="12" customFormat="1">
      <c r="B401" s="152"/>
      <c r="D401" s="153" t="s">
        <v>181</v>
      </c>
      <c r="E401" s="154" t="s">
        <v>1</v>
      </c>
      <c r="F401" s="155" t="s">
        <v>603</v>
      </c>
      <c r="H401" s="154" t="s">
        <v>1</v>
      </c>
      <c r="I401" s="156"/>
      <c r="L401" s="152"/>
      <c r="M401" s="157"/>
      <c r="T401" s="158"/>
      <c r="AT401" s="154" t="s">
        <v>181</v>
      </c>
      <c r="AU401" s="154" t="s">
        <v>92</v>
      </c>
      <c r="AV401" s="12" t="s">
        <v>90</v>
      </c>
      <c r="AW401" s="12" t="s">
        <v>36</v>
      </c>
      <c r="AX401" s="12" t="s">
        <v>82</v>
      </c>
      <c r="AY401" s="154" t="s">
        <v>171</v>
      </c>
    </row>
    <row r="402" spans="2:65" s="13" customFormat="1">
      <c r="B402" s="159"/>
      <c r="D402" s="153" t="s">
        <v>181</v>
      </c>
      <c r="E402" s="160" t="s">
        <v>1</v>
      </c>
      <c r="F402" s="161" t="s">
        <v>604</v>
      </c>
      <c r="H402" s="162">
        <v>3.0310000000000001</v>
      </c>
      <c r="I402" s="163"/>
      <c r="L402" s="159"/>
      <c r="M402" s="164"/>
      <c r="T402" s="165"/>
      <c r="AT402" s="160" t="s">
        <v>181</v>
      </c>
      <c r="AU402" s="160" t="s">
        <v>92</v>
      </c>
      <c r="AV402" s="13" t="s">
        <v>92</v>
      </c>
      <c r="AW402" s="13" t="s">
        <v>36</v>
      </c>
      <c r="AX402" s="13" t="s">
        <v>82</v>
      </c>
      <c r="AY402" s="160" t="s">
        <v>171</v>
      </c>
    </row>
    <row r="403" spans="2:65" s="15" customFormat="1">
      <c r="B403" s="173"/>
      <c r="D403" s="153" t="s">
        <v>181</v>
      </c>
      <c r="E403" s="174" t="s">
        <v>1</v>
      </c>
      <c r="F403" s="175" t="s">
        <v>190</v>
      </c>
      <c r="H403" s="176">
        <v>3.0310000000000001</v>
      </c>
      <c r="I403" s="177"/>
      <c r="L403" s="173"/>
      <c r="M403" s="178"/>
      <c r="T403" s="179"/>
      <c r="AT403" s="174" t="s">
        <v>181</v>
      </c>
      <c r="AU403" s="174" t="s">
        <v>92</v>
      </c>
      <c r="AV403" s="15" t="s">
        <v>180</v>
      </c>
      <c r="AW403" s="15" t="s">
        <v>36</v>
      </c>
      <c r="AX403" s="15" t="s">
        <v>90</v>
      </c>
      <c r="AY403" s="174" t="s">
        <v>171</v>
      </c>
    </row>
    <row r="404" spans="2:65" s="1" customFormat="1" ht="16.5" customHeight="1">
      <c r="B404" s="137"/>
      <c r="C404" s="138" t="s">
        <v>616</v>
      </c>
      <c r="D404" s="138" t="s">
        <v>176</v>
      </c>
      <c r="E404" s="139" t="s">
        <v>617</v>
      </c>
      <c r="F404" s="140" t="s">
        <v>618</v>
      </c>
      <c r="G404" s="141" t="s">
        <v>179</v>
      </c>
      <c r="H404" s="142">
        <v>54.89</v>
      </c>
      <c r="I404" s="143"/>
      <c r="J404" s="144">
        <f>ROUND(I404*H404,2)</f>
        <v>0</v>
      </c>
      <c r="K404" s="145"/>
      <c r="L404" s="32"/>
      <c r="M404" s="146" t="s">
        <v>1</v>
      </c>
      <c r="N404" s="147" t="s">
        <v>47</v>
      </c>
      <c r="P404" s="148">
        <f>O404*H404</f>
        <v>0</v>
      </c>
      <c r="Q404" s="148">
        <v>0</v>
      </c>
      <c r="R404" s="148">
        <f>Q404*H404</f>
        <v>0</v>
      </c>
      <c r="S404" s="148">
        <v>0</v>
      </c>
      <c r="T404" s="149">
        <f>S404*H404</f>
        <v>0</v>
      </c>
      <c r="AR404" s="150" t="s">
        <v>231</v>
      </c>
      <c r="AT404" s="150" t="s">
        <v>176</v>
      </c>
      <c r="AU404" s="150" t="s">
        <v>92</v>
      </c>
      <c r="AY404" s="17" t="s">
        <v>171</v>
      </c>
      <c r="BE404" s="151">
        <f>IF(N404="základní",J404,0)</f>
        <v>0</v>
      </c>
      <c r="BF404" s="151">
        <f>IF(N404="snížená",J404,0)</f>
        <v>0</v>
      </c>
      <c r="BG404" s="151">
        <f>IF(N404="zákl. přenesená",J404,0)</f>
        <v>0</v>
      </c>
      <c r="BH404" s="151">
        <f>IF(N404="sníž. přenesená",J404,0)</f>
        <v>0</v>
      </c>
      <c r="BI404" s="151">
        <f>IF(N404="nulová",J404,0)</f>
        <v>0</v>
      </c>
      <c r="BJ404" s="17" t="s">
        <v>90</v>
      </c>
      <c r="BK404" s="151">
        <f>ROUND(I404*H404,2)</f>
        <v>0</v>
      </c>
      <c r="BL404" s="17" t="s">
        <v>231</v>
      </c>
      <c r="BM404" s="150" t="s">
        <v>520</v>
      </c>
    </row>
    <row r="405" spans="2:65" s="12" customFormat="1">
      <c r="B405" s="152"/>
      <c r="D405" s="153" t="s">
        <v>181</v>
      </c>
      <c r="E405" s="154" t="s">
        <v>1</v>
      </c>
      <c r="F405" s="155" t="s">
        <v>619</v>
      </c>
      <c r="H405" s="154" t="s">
        <v>1</v>
      </c>
      <c r="I405" s="156"/>
      <c r="L405" s="152"/>
      <c r="M405" s="157"/>
      <c r="T405" s="158"/>
      <c r="AT405" s="154" t="s">
        <v>181</v>
      </c>
      <c r="AU405" s="154" t="s">
        <v>92</v>
      </c>
      <c r="AV405" s="12" t="s">
        <v>90</v>
      </c>
      <c r="AW405" s="12" t="s">
        <v>36</v>
      </c>
      <c r="AX405" s="12" t="s">
        <v>82</v>
      </c>
      <c r="AY405" s="154" t="s">
        <v>171</v>
      </c>
    </row>
    <row r="406" spans="2:65" s="13" customFormat="1">
      <c r="B406" s="159"/>
      <c r="D406" s="153" t="s">
        <v>181</v>
      </c>
      <c r="E406" s="160" t="s">
        <v>1</v>
      </c>
      <c r="F406" s="161" t="s">
        <v>339</v>
      </c>
      <c r="H406" s="162">
        <v>12.51</v>
      </c>
      <c r="I406" s="163"/>
      <c r="L406" s="159"/>
      <c r="M406" s="164"/>
      <c r="T406" s="165"/>
      <c r="AT406" s="160" t="s">
        <v>181</v>
      </c>
      <c r="AU406" s="160" t="s">
        <v>92</v>
      </c>
      <c r="AV406" s="13" t="s">
        <v>92</v>
      </c>
      <c r="AW406" s="13" t="s">
        <v>36</v>
      </c>
      <c r="AX406" s="13" t="s">
        <v>82</v>
      </c>
      <c r="AY406" s="160" t="s">
        <v>171</v>
      </c>
    </row>
    <row r="407" spans="2:65" s="13" customFormat="1">
      <c r="B407" s="159"/>
      <c r="D407" s="153" t="s">
        <v>181</v>
      </c>
      <c r="E407" s="160" t="s">
        <v>1</v>
      </c>
      <c r="F407" s="161" t="s">
        <v>340</v>
      </c>
      <c r="H407" s="162">
        <v>6.76</v>
      </c>
      <c r="I407" s="163"/>
      <c r="L407" s="159"/>
      <c r="M407" s="164"/>
      <c r="T407" s="165"/>
      <c r="AT407" s="160" t="s">
        <v>181</v>
      </c>
      <c r="AU407" s="160" t="s">
        <v>92</v>
      </c>
      <c r="AV407" s="13" t="s">
        <v>92</v>
      </c>
      <c r="AW407" s="13" t="s">
        <v>36</v>
      </c>
      <c r="AX407" s="13" t="s">
        <v>82</v>
      </c>
      <c r="AY407" s="160" t="s">
        <v>171</v>
      </c>
    </row>
    <row r="408" spans="2:65" s="13" customFormat="1">
      <c r="B408" s="159"/>
      <c r="D408" s="153" t="s">
        <v>181</v>
      </c>
      <c r="E408" s="160" t="s">
        <v>1</v>
      </c>
      <c r="F408" s="161" t="s">
        <v>341</v>
      </c>
      <c r="H408" s="162">
        <v>1.39</v>
      </c>
      <c r="I408" s="163"/>
      <c r="L408" s="159"/>
      <c r="M408" s="164"/>
      <c r="T408" s="165"/>
      <c r="AT408" s="160" t="s">
        <v>181</v>
      </c>
      <c r="AU408" s="160" t="s">
        <v>92</v>
      </c>
      <c r="AV408" s="13" t="s">
        <v>92</v>
      </c>
      <c r="AW408" s="13" t="s">
        <v>36</v>
      </c>
      <c r="AX408" s="13" t="s">
        <v>82</v>
      </c>
      <c r="AY408" s="160" t="s">
        <v>171</v>
      </c>
    </row>
    <row r="409" spans="2:65" s="13" customFormat="1">
      <c r="B409" s="159"/>
      <c r="D409" s="153" t="s">
        <v>181</v>
      </c>
      <c r="E409" s="160" t="s">
        <v>1</v>
      </c>
      <c r="F409" s="161" t="s">
        <v>342</v>
      </c>
      <c r="H409" s="162">
        <v>2.97</v>
      </c>
      <c r="I409" s="163"/>
      <c r="L409" s="159"/>
      <c r="M409" s="164"/>
      <c r="T409" s="165"/>
      <c r="AT409" s="160" t="s">
        <v>181</v>
      </c>
      <c r="AU409" s="160" t="s">
        <v>92</v>
      </c>
      <c r="AV409" s="13" t="s">
        <v>92</v>
      </c>
      <c r="AW409" s="13" t="s">
        <v>36</v>
      </c>
      <c r="AX409" s="13" t="s">
        <v>82</v>
      </c>
      <c r="AY409" s="160" t="s">
        <v>171</v>
      </c>
    </row>
    <row r="410" spans="2:65" s="13" customFormat="1">
      <c r="B410" s="159"/>
      <c r="D410" s="153" t="s">
        <v>181</v>
      </c>
      <c r="E410" s="160" t="s">
        <v>1</v>
      </c>
      <c r="F410" s="161" t="s">
        <v>343</v>
      </c>
      <c r="H410" s="162">
        <v>9.76</v>
      </c>
      <c r="I410" s="163"/>
      <c r="L410" s="159"/>
      <c r="M410" s="164"/>
      <c r="T410" s="165"/>
      <c r="AT410" s="160" t="s">
        <v>181</v>
      </c>
      <c r="AU410" s="160" t="s">
        <v>92</v>
      </c>
      <c r="AV410" s="13" t="s">
        <v>92</v>
      </c>
      <c r="AW410" s="13" t="s">
        <v>36</v>
      </c>
      <c r="AX410" s="13" t="s">
        <v>82</v>
      </c>
      <c r="AY410" s="160" t="s">
        <v>171</v>
      </c>
    </row>
    <row r="411" spans="2:65" s="13" customFormat="1">
      <c r="B411" s="159"/>
      <c r="D411" s="153" t="s">
        <v>181</v>
      </c>
      <c r="E411" s="160" t="s">
        <v>1</v>
      </c>
      <c r="F411" s="161" t="s">
        <v>344</v>
      </c>
      <c r="H411" s="162">
        <v>7.67</v>
      </c>
      <c r="I411" s="163"/>
      <c r="L411" s="159"/>
      <c r="M411" s="164"/>
      <c r="T411" s="165"/>
      <c r="AT411" s="160" t="s">
        <v>181</v>
      </c>
      <c r="AU411" s="160" t="s">
        <v>92</v>
      </c>
      <c r="AV411" s="13" t="s">
        <v>92</v>
      </c>
      <c r="AW411" s="13" t="s">
        <v>36</v>
      </c>
      <c r="AX411" s="13" t="s">
        <v>82</v>
      </c>
      <c r="AY411" s="160" t="s">
        <v>171</v>
      </c>
    </row>
    <row r="412" spans="2:65" s="13" customFormat="1">
      <c r="B412" s="159"/>
      <c r="D412" s="153" t="s">
        <v>181</v>
      </c>
      <c r="E412" s="160" t="s">
        <v>1</v>
      </c>
      <c r="F412" s="161" t="s">
        <v>345</v>
      </c>
      <c r="H412" s="162">
        <v>1.1299999999999999</v>
      </c>
      <c r="I412" s="163"/>
      <c r="L412" s="159"/>
      <c r="M412" s="164"/>
      <c r="T412" s="165"/>
      <c r="AT412" s="160" t="s">
        <v>181</v>
      </c>
      <c r="AU412" s="160" t="s">
        <v>92</v>
      </c>
      <c r="AV412" s="13" t="s">
        <v>92</v>
      </c>
      <c r="AW412" s="13" t="s">
        <v>36</v>
      </c>
      <c r="AX412" s="13" t="s">
        <v>82</v>
      </c>
      <c r="AY412" s="160" t="s">
        <v>171</v>
      </c>
    </row>
    <row r="413" spans="2:65" s="13" customFormat="1">
      <c r="B413" s="159"/>
      <c r="D413" s="153" t="s">
        <v>181</v>
      </c>
      <c r="E413" s="160" t="s">
        <v>1</v>
      </c>
      <c r="F413" s="161" t="s">
        <v>346</v>
      </c>
      <c r="H413" s="162">
        <v>5.12</v>
      </c>
      <c r="I413" s="163"/>
      <c r="L413" s="159"/>
      <c r="M413" s="164"/>
      <c r="T413" s="165"/>
      <c r="AT413" s="160" t="s">
        <v>181</v>
      </c>
      <c r="AU413" s="160" t="s">
        <v>92</v>
      </c>
      <c r="AV413" s="13" t="s">
        <v>92</v>
      </c>
      <c r="AW413" s="13" t="s">
        <v>36</v>
      </c>
      <c r="AX413" s="13" t="s">
        <v>82</v>
      </c>
      <c r="AY413" s="160" t="s">
        <v>171</v>
      </c>
    </row>
    <row r="414" spans="2:65" s="13" customFormat="1">
      <c r="B414" s="159"/>
      <c r="D414" s="153" t="s">
        <v>181</v>
      </c>
      <c r="E414" s="160" t="s">
        <v>1</v>
      </c>
      <c r="F414" s="161" t="s">
        <v>347</v>
      </c>
      <c r="H414" s="162">
        <v>2.91</v>
      </c>
      <c r="I414" s="163"/>
      <c r="L414" s="159"/>
      <c r="M414" s="164"/>
      <c r="T414" s="165"/>
      <c r="AT414" s="160" t="s">
        <v>181</v>
      </c>
      <c r="AU414" s="160" t="s">
        <v>92</v>
      </c>
      <c r="AV414" s="13" t="s">
        <v>92</v>
      </c>
      <c r="AW414" s="13" t="s">
        <v>36</v>
      </c>
      <c r="AX414" s="13" t="s">
        <v>82</v>
      </c>
      <c r="AY414" s="160" t="s">
        <v>171</v>
      </c>
    </row>
    <row r="415" spans="2:65" s="13" customFormat="1">
      <c r="B415" s="159"/>
      <c r="D415" s="153" t="s">
        <v>181</v>
      </c>
      <c r="E415" s="160" t="s">
        <v>1</v>
      </c>
      <c r="F415" s="161" t="s">
        <v>348</v>
      </c>
      <c r="H415" s="162">
        <v>3.07</v>
      </c>
      <c r="I415" s="163"/>
      <c r="L415" s="159"/>
      <c r="M415" s="164"/>
      <c r="T415" s="165"/>
      <c r="AT415" s="160" t="s">
        <v>181</v>
      </c>
      <c r="AU415" s="160" t="s">
        <v>92</v>
      </c>
      <c r="AV415" s="13" t="s">
        <v>92</v>
      </c>
      <c r="AW415" s="13" t="s">
        <v>36</v>
      </c>
      <c r="AX415" s="13" t="s">
        <v>82</v>
      </c>
      <c r="AY415" s="160" t="s">
        <v>171</v>
      </c>
    </row>
    <row r="416" spans="2:65" s="13" customFormat="1">
      <c r="B416" s="159"/>
      <c r="D416" s="153" t="s">
        <v>181</v>
      </c>
      <c r="E416" s="160" t="s">
        <v>1</v>
      </c>
      <c r="F416" s="161" t="s">
        <v>349</v>
      </c>
      <c r="H416" s="162">
        <v>1.6</v>
      </c>
      <c r="I416" s="163"/>
      <c r="L416" s="159"/>
      <c r="M416" s="164"/>
      <c r="T416" s="165"/>
      <c r="AT416" s="160" t="s">
        <v>181</v>
      </c>
      <c r="AU416" s="160" t="s">
        <v>92</v>
      </c>
      <c r="AV416" s="13" t="s">
        <v>92</v>
      </c>
      <c r="AW416" s="13" t="s">
        <v>36</v>
      </c>
      <c r="AX416" s="13" t="s">
        <v>82</v>
      </c>
      <c r="AY416" s="160" t="s">
        <v>171</v>
      </c>
    </row>
    <row r="417" spans="2:65" s="15" customFormat="1">
      <c r="B417" s="173"/>
      <c r="D417" s="153" t="s">
        <v>181</v>
      </c>
      <c r="E417" s="174" t="s">
        <v>1</v>
      </c>
      <c r="F417" s="175" t="s">
        <v>190</v>
      </c>
      <c r="H417" s="176">
        <v>54.89</v>
      </c>
      <c r="I417" s="177"/>
      <c r="L417" s="173"/>
      <c r="M417" s="178"/>
      <c r="T417" s="179"/>
      <c r="AT417" s="174" t="s">
        <v>181</v>
      </c>
      <c r="AU417" s="174" t="s">
        <v>92</v>
      </c>
      <c r="AV417" s="15" t="s">
        <v>180</v>
      </c>
      <c r="AW417" s="15" t="s">
        <v>36</v>
      </c>
      <c r="AX417" s="15" t="s">
        <v>90</v>
      </c>
      <c r="AY417" s="174" t="s">
        <v>171</v>
      </c>
    </row>
    <row r="418" spans="2:65" s="1" customFormat="1" ht="24.2" customHeight="1">
      <c r="B418" s="137"/>
      <c r="C418" s="183" t="s">
        <v>338</v>
      </c>
      <c r="D418" s="183" t="s">
        <v>535</v>
      </c>
      <c r="E418" s="184" t="s">
        <v>620</v>
      </c>
      <c r="F418" s="185" t="s">
        <v>621</v>
      </c>
      <c r="G418" s="186" t="s">
        <v>179</v>
      </c>
      <c r="H418" s="187">
        <v>63.124000000000002</v>
      </c>
      <c r="I418" s="188"/>
      <c r="J418" s="189">
        <f>ROUND(I418*H418,2)</f>
        <v>0</v>
      </c>
      <c r="K418" s="190"/>
      <c r="L418" s="191"/>
      <c r="M418" s="192" t="s">
        <v>1</v>
      </c>
      <c r="N418" s="193" t="s">
        <v>47</v>
      </c>
      <c r="P418" s="148">
        <f>O418*H418</f>
        <v>0</v>
      </c>
      <c r="Q418" s="148">
        <v>0</v>
      </c>
      <c r="R418" s="148">
        <f>Q418*H418</f>
        <v>0</v>
      </c>
      <c r="S418" s="148">
        <v>0</v>
      </c>
      <c r="T418" s="149">
        <f>S418*H418</f>
        <v>0</v>
      </c>
      <c r="AR418" s="150" t="s">
        <v>274</v>
      </c>
      <c r="AT418" s="150" t="s">
        <v>535</v>
      </c>
      <c r="AU418" s="150" t="s">
        <v>92</v>
      </c>
      <c r="AY418" s="17" t="s">
        <v>171</v>
      </c>
      <c r="BE418" s="151">
        <f>IF(N418="základní",J418,0)</f>
        <v>0</v>
      </c>
      <c r="BF418" s="151">
        <f>IF(N418="snížená",J418,0)</f>
        <v>0</v>
      </c>
      <c r="BG418" s="151">
        <f>IF(N418="zákl. přenesená",J418,0)</f>
        <v>0</v>
      </c>
      <c r="BH418" s="151">
        <f>IF(N418="sníž. přenesená",J418,0)</f>
        <v>0</v>
      </c>
      <c r="BI418" s="151">
        <f>IF(N418="nulová",J418,0)</f>
        <v>0</v>
      </c>
      <c r="BJ418" s="17" t="s">
        <v>90</v>
      </c>
      <c r="BK418" s="151">
        <f>ROUND(I418*H418,2)</f>
        <v>0</v>
      </c>
      <c r="BL418" s="17" t="s">
        <v>231</v>
      </c>
      <c r="BM418" s="150" t="s">
        <v>174</v>
      </c>
    </row>
    <row r="419" spans="2:65" s="13" customFormat="1">
      <c r="B419" s="159"/>
      <c r="D419" s="153" t="s">
        <v>181</v>
      </c>
      <c r="E419" s="160" t="s">
        <v>1</v>
      </c>
      <c r="F419" s="161" t="s">
        <v>622</v>
      </c>
      <c r="H419" s="162">
        <v>63.124000000000002</v>
      </c>
      <c r="I419" s="163"/>
      <c r="L419" s="159"/>
      <c r="M419" s="164"/>
      <c r="T419" s="165"/>
      <c r="AT419" s="160" t="s">
        <v>181</v>
      </c>
      <c r="AU419" s="160" t="s">
        <v>92</v>
      </c>
      <c r="AV419" s="13" t="s">
        <v>92</v>
      </c>
      <c r="AW419" s="13" t="s">
        <v>36</v>
      </c>
      <c r="AX419" s="13" t="s">
        <v>82</v>
      </c>
      <c r="AY419" s="160" t="s">
        <v>171</v>
      </c>
    </row>
    <row r="420" spans="2:65" s="15" customFormat="1">
      <c r="B420" s="173"/>
      <c r="D420" s="153" t="s">
        <v>181</v>
      </c>
      <c r="E420" s="174" t="s">
        <v>1</v>
      </c>
      <c r="F420" s="175" t="s">
        <v>190</v>
      </c>
      <c r="H420" s="176">
        <v>63.124000000000002</v>
      </c>
      <c r="I420" s="177"/>
      <c r="L420" s="173"/>
      <c r="M420" s="178"/>
      <c r="T420" s="179"/>
      <c r="AT420" s="174" t="s">
        <v>181</v>
      </c>
      <c r="AU420" s="174" t="s">
        <v>92</v>
      </c>
      <c r="AV420" s="15" t="s">
        <v>180</v>
      </c>
      <c r="AW420" s="15" t="s">
        <v>36</v>
      </c>
      <c r="AX420" s="15" t="s">
        <v>90</v>
      </c>
      <c r="AY420" s="174" t="s">
        <v>171</v>
      </c>
    </row>
    <row r="421" spans="2:65" s="1" customFormat="1" ht="37.9" customHeight="1">
      <c r="B421" s="137"/>
      <c r="C421" s="138" t="s">
        <v>623</v>
      </c>
      <c r="D421" s="138" t="s">
        <v>176</v>
      </c>
      <c r="E421" s="139" t="s">
        <v>624</v>
      </c>
      <c r="F421" s="140" t="s">
        <v>625</v>
      </c>
      <c r="G421" s="141" t="s">
        <v>179</v>
      </c>
      <c r="H421" s="142">
        <v>90.81</v>
      </c>
      <c r="I421" s="143"/>
      <c r="J421" s="144">
        <f>ROUND(I421*H421,2)</f>
        <v>0</v>
      </c>
      <c r="K421" s="145"/>
      <c r="L421" s="32"/>
      <c r="M421" s="146" t="s">
        <v>1</v>
      </c>
      <c r="N421" s="147" t="s">
        <v>47</v>
      </c>
      <c r="P421" s="148">
        <f>O421*H421</f>
        <v>0</v>
      </c>
      <c r="Q421" s="148">
        <v>0</v>
      </c>
      <c r="R421" s="148">
        <f>Q421*H421</f>
        <v>0</v>
      </c>
      <c r="S421" s="148">
        <v>0</v>
      </c>
      <c r="T421" s="149">
        <f>S421*H421</f>
        <v>0</v>
      </c>
      <c r="AR421" s="150" t="s">
        <v>231</v>
      </c>
      <c r="AT421" s="150" t="s">
        <v>176</v>
      </c>
      <c r="AU421" s="150" t="s">
        <v>92</v>
      </c>
      <c r="AY421" s="17" t="s">
        <v>171</v>
      </c>
      <c r="BE421" s="151">
        <f>IF(N421="základní",J421,0)</f>
        <v>0</v>
      </c>
      <c r="BF421" s="151">
        <f>IF(N421="snížená",J421,0)</f>
        <v>0</v>
      </c>
      <c r="BG421" s="151">
        <f>IF(N421="zákl. přenesená",J421,0)</f>
        <v>0</v>
      </c>
      <c r="BH421" s="151">
        <f>IF(N421="sníž. přenesená",J421,0)</f>
        <v>0</v>
      </c>
      <c r="BI421" s="151">
        <f>IF(N421="nulová",J421,0)</f>
        <v>0</v>
      </c>
      <c r="BJ421" s="17" t="s">
        <v>90</v>
      </c>
      <c r="BK421" s="151">
        <f>ROUND(I421*H421,2)</f>
        <v>0</v>
      </c>
      <c r="BL421" s="17" t="s">
        <v>231</v>
      </c>
      <c r="BM421" s="150" t="s">
        <v>626</v>
      </c>
    </row>
    <row r="422" spans="2:65" s="12" customFormat="1">
      <c r="B422" s="152"/>
      <c r="D422" s="153" t="s">
        <v>181</v>
      </c>
      <c r="E422" s="154" t="s">
        <v>1</v>
      </c>
      <c r="F422" s="155" t="s">
        <v>627</v>
      </c>
      <c r="H422" s="154" t="s">
        <v>1</v>
      </c>
      <c r="I422" s="156"/>
      <c r="L422" s="152"/>
      <c r="M422" s="157"/>
      <c r="T422" s="158"/>
      <c r="AT422" s="154" t="s">
        <v>181</v>
      </c>
      <c r="AU422" s="154" t="s">
        <v>92</v>
      </c>
      <c r="AV422" s="12" t="s">
        <v>90</v>
      </c>
      <c r="AW422" s="12" t="s">
        <v>36</v>
      </c>
      <c r="AX422" s="12" t="s">
        <v>82</v>
      </c>
      <c r="AY422" s="154" t="s">
        <v>171</v>
      </c>
    </row>
    <row r="423" spans="2:65" s="13" customFormat="1">
      <c r="B423" s="159"/>
      <c r="D423" s="153" t="s">
        <v>181</v>
      </c>
      <c r="E423" s="160" t="s">
        <v>1</v>
      </c>
      <c r="F423" s="161" t="s">
        <v>628</v>
      </c>
      <c r="H423" s="162">
        <v>23.76</v>
      </c>
      <c r="I423" s="163"/>
      <c r="L423" s="159"/>
      <c r="M423" s="164"/>
      <c r="T423" s="165"/>
      <c r="AT423" s="160" t="s">
        <v>181</v>
      </c>
      <c r="AU423" s="160" t="s">
        <v>92</v>
      </c>
      <c r="AV423" s="13" t="s">
        <v>92</v>
      </c>
      <c r="AW423" s="13" t="s">
        <v>36</v>
      </c>
      <c r="AX423" s="13" t="s">
        <v>82</v>
      </c>
      <c r="AY423" s="160" t="s">
        <v>171</v>
      </c>
    </row>
    <row r="424" spans="2:65" s="13" customFormat="1">
      <c r="B424" s="159"/>
      <c r="D424" s="153" t="s">
        <v>181</v>
      </c>
      <c r="E424" s="160" t="s">
        <v>1</v>
      </c>
      <c r="F424" s="161" t="s">
        <v>629</v>
      </c>
      <c r="H424" s="162">
        <v>16.649999999999999</v>
      </c>
      <c r="I424" s="163"/>
      <c r="L424" s="159"/>
      <c r="M424" s="164"/>
      <c r="T424" s="165"/>
      <c r="AT424" s="160" t="s">
        <v>181</v>
      </c>
      <c r="AU424" s="160" t="s">
        <v>92</v>
      </c>
      <c r="AV424" s="13" t="s">
        <v>92</v>
      </c>
      <c r="AW424" s="13" t="s">
        <v>36</v>
      </c>
      <c r="AX424" s="13" t="s">
        <v>82</v>
      </c>
      <c r="AY424" s="160" t="s">
        <v>171</v>
      </c>
    </row>
    <row r="425" spans="2:65" s="13" customFormat="1">
      <c r="B425" s="159"/>
      <c r="D425" s="153" t="s">
        <v>181</v>
      </c>
      <c r="E425" s="160" t="s">
        <v>1</v>
      </c>
      <c r="F425" s="161" t="s">
        <v>630</v>
      </c>
      <c r="H425" s="162">
        <v>25.2</v>
      </c>
      <c r="I425" s="163"/>
      <c r="L425" s="159"/>
      <c r="M425" s="164"/>
      <c r="T425" s="165"/>
      <c r="AT425" s="160" t="s">
        <v>181</v>
      </c>
      <c r="AU425" s="160" t="s">
        <v>92</v>
      </c>
      <c r="AV425" s="13" t="s">
        <v>92</v>
      </c>
      <c r="AW425" s="13" t="s">
        <v>36</v>
      </c>
      <c r="AX425" s="13" t="s">
        <v>82</v>
      </c>
      <c r="AY425" s="160" t="s">
        <v>171</v>
      </c>
    </row>
    <row r="426" spans="2:65" s="13" customFormat="1">
      <c r="B426" s="159"/>
      <c r="D426" s="153" t="s">
        <v>181</v>
      </c>
      <c r="E426" s="160" t="s">
        <v>1</v>
      </c>
      <c r="F426" s="161" t="s">
        <v>631</v>
      </c>
      <c r="H426" s="162">
        <v>25.2</v>
      </c>
      <c r="I426" s="163"/>
      <c r="L426" s="159"/>
      <c r="M426" s="164"/>
      <c r="T426" s="165"/>
      <c r="AT426" s="160" t="s">
        <v>181</v>
      </c>
      <c r="AU426" s="160" t="s">
        <v>92</v>
      </c>
      <c r="AV426" s="13" t="s">
        <v>92</v>
      </c>
      <c r="AW426" s="13" t="s">
        <v>36</v>
      </c>
      <c r="AX426" s="13" t="s">
        <v>82</v>
      </c>
      <c r="AY426" s="160" t="s">
        <v>171</v>
      </c>
    </row>
    <row r="427" spans="2:65" s="15" customFormat="1">
      <c r="B427" s="173"/>
      <c r="D427" s="153" t="s">
        <v>181</v>
      </c>
      <c r="E427" s="174" t="s">
        <v>1</v>
      </c>
      <c r="F427" s="175" t="s">
        <v>190</v>
      </c>
      <c r="H427" s="176">
        <v>90.81</v>
      </c>
      <c r="I427" s="177"/>
      <c r="L427" s="173"/>
      <c r="M427" s="178"/>
      <c r="T427" s="179"/>
      <c r="AT427" s="174" t="s">
        <v>181</v>
      </c>
      <c r="AU427" s="174" t="s">
        <v>92</v>
      </c>
      <c r="AV427" s="15" t="s">
        <v>180</v>
      </c>
      <c r="AW427" s="15" t="s">
        <v>36</v>
      </c>
      <c r="AX427" s="15" t="s">
        <v>90</v>
      </c>
      <c r="AY427" s="174" t="s">
        <v>171</v>
      </c>
    </row>
    <row r="428" spans="2:65" s="1" customFormat="1" ht="24.2" customHeight="1">
      <c r="B428" s="137"/>
      <c r="C428" s="183" t="s">
        <v>355</v>
      </c>
      <c r="D428" s="183" t="s">
        <v>535</v>
      </c>
      <c r="E428" s="184" t="s">
        <v>632</v>
      </c>
      <c r="F428" s="185" t="s">
        <v>633</v>
      </c>
      <c r="G428" s="186" t="s">
        <v>179</v>
      </c>
      <c r="H428" s="187">
        <v>104.432</v>
      </c>
      <c r="I428" s="188"/>
      <c r="J428" s="189">
        <f>ROUND(I428*H428,2)</f>
        <v>0</v>
      </c>
      <c r="K428" s="190"/>
      <c r="L428" s="191"/>
      <c r="M428" s="192" t="s">
        <v>1</v>
      </c>
      <c r="N428" s="193" t="s">
        <v>47</v>
      </c>
      <c r="P428" s="148">
        <f>O428*H428</f>
        <v>0</v>
      </c>
      <c r="Q428" s="148">
        <v>0</v>
      </c>
      <c r="R428" s="148">
        <f>Q428*H428</f>
        <v>0</v>
      </c>
      <c r="S428" s="148">
        <v>0</v>
      </c>
      <c r="T428" s="149">
        <f>S428*H428</f>
        <v>0</v>
      </c>
      <c r="AR428" s="150" t="s">
        <v>274</v>
      </c>
      <c r="AT428" s="150" t="s">
        <v>535</v>
      </c>
      <c r="AU428" s="150" t="s">
        <v>92</v>
      </c>
      <c r="AY428" s="17" t="s">
        <v>171</v>
      </c>
      <c r="BE428" s="151">
        <f>IF(N428="základní",J428,0)</f>
        <v>0</v>
      </c>
      <c r="BF428" s="151">
        <f>IF(N428="snížená",J428,0)</f>
        <v>0</v>
      </c>
      <c r="BG428" s="151">
        <f>IF(N428="zákl. přenesená",J428,0)</f>
        <v>0</v>
      </c>
      <c r="BH428" s="151">
        <f>IF(N428="sníž. přenesená",J428,0)</f>
        <v>0</v>
      </c>
      <c r="BI428" s="151">
        <f>IF(N428="nulová",J428,0)</f>
        <v>0</v>
      </c>
      <c r="BJ428" s="17" t="s">
        <v>90</v>
      </c>
      <c r="BK428" s="151">
        <f>ROUND(I428*H428,2)</f>
        <v>0</v>
      </c>
      <c r="BL428" s="17" t="s">
        <v>231</v>
      </c>
      <c r="BM428" s="150" t="s">
        <v>634</v>
      </c>
    </row>
    <row r="429" spans="2:65" s="1" customFormat="1" ht="19.5">
      <c r="B429" s="32"/>
      <c r="D429" s="153" t="s">
        <v>561</v>
      </c>
      <c r="F429" s="194" t="s">
        <v>635</v>
      </c>
      <c r="I429" s="195"/>
      <c r="L429" s="32"/>
      <c r="M429" s="196"/>
      <c r="T429" s="56"/>
      <c r="AT429" s="17" t="s">
        <v>561</v>
      </c>
      <c r="AU429" s="17" t="s">
        <v>92</v>
      </c>
    </row>
    <row r="430" spans="2:65" s="13" customFormat="1">
      <c r="B430" s="159"/>
      <c r="D430" s="153" t="s">
        <v>181</v>
      </c>
      <c r="E430" s="160" t="s">
        <v>1</v>
      </c>
      <c r="F430" s="161" t="s">
        <v>636</v>
      </c>
      <c r="H430" s="162">
        <v>104.432</v>
      </c>
      <c r="I430" s="163"/>
      <c r="L430" s="159"/>
      <c r="M430" s="164"/>
      <c r="T430" s="165"/>
      <c r="AT430" s="160" t="s">
        <v>181</v>
      </c>
      <c r="AU430" s="160" t="s">
        <v>92</v>
      </c>
      <c r="AV430" s="13" t="s">
        <v>92</v>
      </c>
      <c r="AW430" s="13" t="s">
        <v>36</v>
      </c>
      <c r="AX430" s="13" t="s">
        <v>82</v>
      </c>
      <c r="AY430" s="160" t="s">
        <v>171</v>
      </c>
    </row>
    <row r="431" spans="2:65" s="15" customFormat="1">
      <c r="B431" s="173"/>
      <c r="D431" s="153" t="s">
        <v>181</v>
      </c>
      <c r="E431" s="174" t="s">
        <v>1</v>
      </c>
      <c r="F431" s="175" t="s">
        <v>190</v>
      </c>
      <c r="H431" s="176">
        <v>104.432</v>
      </c>
      <c r="I431" s="177"/>
      <c r="L431" s="173"/>
      <c r="M431" s="178"/>
      <c r="T431" s="179"/>
      <c r="AT431" s="174" t="s">
        <v>181</v>
      </c>
      <c r="AU431" s="174" t="s">
        <v>92</v>
      </c>
      <c r="AV431" s="15" t="s">
        <v>180</v>
      </c>
      <c r="AW431" s="15" t="s">
        <v>36</v>
      </c>
      <c r="AX431" s="15" t="s">
        <v>90</v>
      </c>
      <c r="AY431" s="174" t="s">
        <v>171</v>
      </c>
    </row>
    <row r="432" spans="2:65" s="1" customFormat="1" ht="55.5" customHeight="1">
      <c r="B432" s="137"/>
      <c r="C432" s="138" t="s">
        <v>637</v>
      </c>
      <c r="D432" s="138" t="s">
        <v>176</v>
      </c>
      <c r="E432" s="139" t="s">
        <v>638</v>
      </c>
      <c r="F432" s="140" t="s">
        <v>639</v>
      </c>
      <c r="G432" s="141" t="s">
        <v>179</v>
      </c>
      <c r="H432" s="142">
        <v>151.76</v>
      </c>
      <c r="I432" s="143"/>
      <c r="J432" s="144">
        <f>ROUND(I432*H432,2)</f>
        <v>0</v>
      </c>
      <c r="K432" s="145"/>
      <c r="L432" s="32"/>
      <c r="M432" s="146" t="s">
        <v>1</v>
      </c>
      <c r="N432" s="147" t="s">
        <v>47</v>
      </c>
      <c r="P432" s="148">
        <f>O432*H432</f>
        <v>0</v>
      </c>
      <c r="Q432" s="148">
        <v>0</v>
      </c>
      <c r="R432" s="148">
        <f>Q432*H432</f>
        <v>0</v>
      </c>
      <c r="S432" s="148">
        <v>0</v>
      </c>
      <c r="T432" s="149">
        <f>S432*H432</f>
        <v>0</v>
      </c>
      <c r="AR432" s="150" t="s">
        <v>231</v>
      </c>
      <c r="AT432" s="150" t="s">
        <v>176</v>
      </c>
      <c r="AU432" s="150" t="s">
        <v>92</v>
      </c>
      <c r="AY432" s="17" t="s">
        <v>171</v>
      </c>
      <c r="BE432" s="151">
        <f>IF(N432="základní",J432,0)</f>
        <v>0</v>
      </c>
      <c r="BF432" s="151">
        <f>IF(N432="snížená",J432,0)</f>
        <v>0</v>
      </c>
      <c r="BG432" s="151">
        <f>IF(N432="zákl. přenesená",J432,0)</f>
        <v>0</v>
      </c>
      <c r="BH432" s="151">
        <f>IF(N432="sníž. přenesená",J432,0)</f>
        <v>0</v>
      </c>
      <c r="BI432" s="151">
        <f>IF(N432="nulová",J432,0)</f>
        <v>0</v>
      </c>
      <c r="BJ432" s="17" t="s">
        <v>90</v>
      </c>
      <c r="BK432" s="151">
        <f>ROUND(I432*H432,2)</f>
        <v>0</v>
      </c>
      <c r="BL432" s="17" t="s">
        <v>231</v>
      </c>
      <c r="BM432" s="150" t="s">
        <v>640</v>
      </c>
    </row>
    <row r="433" spans="2:65" s="12" customFormat="1">
      <c r="B433" s="152"/>
      <c r="D433" s="153" t="s">
        <v>181</v>
      </c>
      <c r="E433" s="154" t="s">
        <v>1</v>
      </c>
      <c r="F433" s="155" t="s">
        <v>641</v>
      </c>
      <c r="H433" s="154" t="s">
        <v>1</v>
      </c>
      <c r="I433" s="156"/>
      <c r="L433" s="152"/>
      <c r="M433" s="157"/>
      <c r="T433" s="158"/>
      <c r="AT433" s="154" t="s">
        <v>181</v>
      </c>
      <c r="AU433" s="154" t="s">
        <v>92</v>
      </c>
      <c r="AV433" s="12" t="s">
        <v>90</v>
      </c>
      <c r="AW433" s="12" t="s">
        <v>36</v>
      </c>
      <c r="AX433" s="12" t="s">
        <v>82</v>
      </c>
      <c r="AY433" s="154" t="s">
        <v>171</v>
      </c>
    </row>
    <row r="434" spans="2:65" s="13" customFormat="1">
      <c r="B434" s="159"/>
      <c r="D434" s="153" t="s">
        <v>181</v>
      </c>
      <c r="E434" s="160" t="s">
        <v>1</v>
      </c>
      <c r="F434" s="161" t="s">
        <v>642</v>
      </c>
      <c r="H434" s="162">
        <v>14.02</v>
      </c>
      <c r="I434" s="163"/>
      <c r="L434" s="159"/>
      <c r="M434" s="164"/>
      <c r="T434" s="165"/>
      <c r="AT434" s="160" t="s">
        <v>181</v>
      </c>
      <c r="AU434" s="160" t="s">
        <v>92</v>
      </c>
      <c r="AV434" s="13" t="s">
        <v>92</v>
      </c>
      <c r="AW434" s="13" t="s">
        <v>36</v>
      </c>
      <c r="AX434" s="13" t="s">
        <v>82</v>
      </c>
      <c r="AY434" s="160" t="s">
        <v>171</v>
      </c>
    </row>
    <row r="435" spans="2:65" s="13" customFormat="1">
      <c r="B435" s="159"/>
      <c r="D435" s="153" t="s">
        <v>181</v>
      </c>
      <c r="E435" s="160" t="s">
        <v>1</v>
      </c>
      <c r="F435" s="161" t="s">
        <v>643</v>
      </c>
      <c r="H435" s="162">
        <v>15.51</v>
      </c>
      <c r="I435" s="163"/>
      <c r="L435" s="159"/>
      <c r="M435" s="164"/>
      <c r="T435" s="165"/>
      <c r="AT435" s="160" t="s">
        <v>181</v>
      </c>
      <c r="AU435" s="160" t="s">
        <v>92</v>
      </c>
      <c r="AV435" s="13" t="s">
        <v>92</v>
      </c>
      <c r="AW435" s="13" t="s">
        <v>36</v>
      </c>
      <c r="AX435" s="13" t="s">
        <v>82</v>
      </c>
      <c r="AY435" s="160" t="s">
        <v>171</v>
      </c>
    </row>
    <row r="436" spans="2:65" s="13" customFormat="1">
      <c r="B436" s="159"/>
      <c r="D436" s="153" t="s">
        <v>181</v>
      </c>
      <c r="E436" s="160" t="s">
        <v>1</v>
      </c>
      <c r="F436" s="161" t="s">
        <v>644</v>
      </c>
      <c r="H436" s="162">
        <v>19.54</v>
      </c>
      <c r="I436" s="163"/>
      <c r="L436" s="159"/>
      <c r="M436" s="164"/>
      <c r="T436" s="165"/>
      <c r="AT436" s="160" t="s">
        <v>181</v>
      </c>
      <c r="AU436" s="160" t="s">
        <v>92</v>
      </c>
      <c r="AV436" s="13" t="s">
        <v>92</v>
      </c>
      <c r="AW436" s="13" t="s">
        <v>36</v>
      </c>
      <c r="AX436" s="13" t="s">
        <v>82</v>
      </c>
      <c r="AY436" s="160" t="s">
        <v>171</v>
      </c>
    </row>
    <row r="437" spans="2:65" s="13" customFormat="1">
      <c r="B437" s="159"/>
      <c r="D437" s="153" t="s">
        <v>181</v>
      </c>
      <c r="E437" s="160" t="s">
        <v>1</v>
      </c>
      <c r="F437" s="161" t="s">
        <v>645</v>
      </c>
      <c r="H437" s="162">
        <v>55.73</v>
      </c>
      <c r="I437" s="163"/>
      <c r="L437" s="159"/>
      <c r="M437" s="164"/>
      <c r="T437" s="165"/>
      <c r="AT437" s="160" t="s">
        <v>181</v>
      </c>
      <c r="AU437" s="160" t="s">
        <v>92</v>
      </c>
      <c r="AV437" s="13" t="s">
        <v>92</v>
      </c>
      <c r="AW437" s="13" t="s">
        <v>36</v>
      </c>
      <c r="AX437" s="13" t="s">
        <v>82</v>
      </c>
      <c r="AY437" s="160" t="s">
        <v>171</v>
      </c>
    </row>
    <row r="438" spans="2:65" s="13" customFormat="1">
      <c r="B438" s="159"/>
      <c r="D438" s="153" t="s">
        <v>181</v>
      </c>
      <c r="E438" s="160" t="s">
        <v>1</v>
      </c>
      <c r="F438" s="161" t="s">
        <v>646</v>
      </c>
      <c r="H438" s="162">
        <v>46.96</v>
      </c>
      <c r="I438" s="163"/>
      <c r="L438" s="159"/>
      <c r="M438" s="164"/>
      <c r="T438" s="165"/>
      <c r="AT438" s="160" t="s">
        <v>181</v>
      </c>
      <c r="AU438" s="160" t="s">
        <v>92</v>
      </c>
      <c r="AV438" s="13" t="s">
        <v>92</v>
      </c>
      <c r="AW438" s="13" t="s">
        <v>36</v>
      </c>
      <c r="AX438" s="13" t="s">
        <v>82</v>
      </c>
      <c r="AY438" s="160" t="s">
        <v>171</v>
      </c>
    </row>
    <row r="439" spans="2:65" s="15" customFormat="1">
      <c r="B439" s="173"/>
      <c r="D439" s="153" t="s">
        <v>181</v>
      </c>
      <c r="E439" s="174" t="s">
        <v>1</v>
      </c>
      <c r="F439" s="175" t="s">
        <v>190</v>
      </c>
      <c r="H439" s="176">
        <v>151.76</v>
      </c>
      <c r="I439" s="177"/>
      <c r="L439" s="173"/>
      <c r="M439" s="178"/>
      <c r="T439" s="179"/>
      <c r="AT439" s="174" t="s">
        <v>181</v>
      </c>
      <c r="AU439" s="174" t="s">
        <v>92</v>
      </c>
      <c r="AV439" s="15" t="s">
        <v>180</v>
      </c>
      <c r="AW439" s="15" t="s">
        <v>36</v>
      </c>
      <c r="AX439" s="15" t="s">
        <v>90</v>
      </c>
      <c r="AY439" s="174" t="s">
        <v>171</v>
      </c>
    </row>
    <row r="440" spans="2:65" s="1" customFormat="1" ht="24.2" customHeight="1">
      <c r="B440" s="137"/>
      <c r="C440" s="138" t="s">
        <v>358</v>
      </c>
      <c r="D440" s="138" t="s">
        <v>176</v>
      </c>
      <c r="E440" s="139" t="s">
        <v>647</v>
      </c>
      <c r="F440" s="140" t="s">
        <v>648</v>
      </c>
      <c r="G440" s="141" t="s">
        <v>179</v>
      </c>
      <c r="H440" s="142">
        <v>10</v>
      </c>
      <c r="I440" s="143"/>
      <c r="J440" s="144">
        <f>ROUND(I440*H440,2)</f>
        <v>0</v>
      </c>
      <c r="K440" s="145"/>
      <c r="L440" s="32"/>
      <c r="M440" s="146" t="s">
        <v>1</v>
      </c>
      <c r="N440" s="147" t="s">
        <v>47</v>
      </c>
      <c r="P440" s="148">
        <f>O440*H440</f>
        <v>0</v>
      </c>
      <c r="Q440" s="148">
        <v>0</v>
      </c>
      <c r="R440" s="148">
        <f>Q440*H440</f>
        <v>0</v>
      </c>
      <c r="S440" s="148">
        <v>0</v>
      </c>
      <c r="T440" s="149">
        <f>S440*H440</f>
        <v>0</v>
      </c>
      <c r="AR440" s="150" t="s">
        <v>231</v>
      </c>
      <c r="AT440" s="150" t="s">
        <v>176</v>
      </c>
      <c r="AU440" s="150" t="s">
        <v>92</v>
      </c>
      <c r="AY440" s="17" t="s">
        <v>171</v>
      </c>
      <c r="BE440" s="151">
        <f>IF(N440="základní",J440,0)</f>
        <v>0</v>
      </c>
      <c r="BF440" s="151">
        <f>IF(N440="snížená",J440,0)</f>
        <v>0</v>
      </c>
      <c r="BG440" s="151">
        <f>IF(N440="zákl. přenesená",J440,0)</f>
        <v>0</v>
      </c>
      <c r="BH440" s="151">
        <f>IF(N440="sníž. přenesená",J440,0)</f>
        <v>0</v>
      </c>
      <c r="BI440" s="151">
        <f>IF(N440="nulová",J440,0)</f>
        <v>0</v>
      </c>
      <c r="BJ440" s="17" t="s">
        <v>90</v>
      </c>
      <c r="BK440" s="151">
        <f>ROUND(I440*H440,2)</f>
        <v>0</v>
      </c>
      <c r="BL440" s="17" t="s">
        <v>231</v>
      </c>
      <c r="BM440" s="150" t="s">
        <v>649</v>
      </c>
    </row>
    <row r="441" spans="2:65" s="12" customFormat="1">
      <c r="B441" s="152"/>
      <c r="D441" s="153" t="s">
        <v>181</v>
      </c>
      <c r="E441" s="154" t="s">
        <v>1</v>
      </c>
      <c r="F441" s="155" t="s">
        <v>619</v>
      </c>
      <c r="H441" s="154" t="s">
        <v>1</v>
      </c>
      <c r="I441" s="156"/>
      <c r="L441" s="152"/>
      <c r="M441" s="157"/>
      <c r="T441" s="158"/>
      <c r="AT441" s="154" t="s">
        <v>181</v>
      </c>
      <c r="AU441" s="154" t="s">
        <v>92</v>
      </c>
      <c r="AV441" s="12" t="s">
        <v>90</v>
      </c>
      <c r="AW441" s="12" t="s">
        <v>36</v>
      </c>
      <c r="AX441" s="12" t="s">
        <v>82</v>
      </c>
      <c r="AY441" s="154" t="s">
        <v>171</v>
      </c>
    </row>
    <row r="442" spans="2:65" s="13" customFormat="1">
      <c r="B442" s="159"/>
      <c r="D442" s="153" t="s">
        <v>181</v>
      </c>
      <c r="E442" s="160" t="s">
        <v>1</v>
      </c>
      <c r="F442" s="161" t="s">
        <v>341</v>
      </c>
      <c r="H442" s="162">
        <v>1.39</v>
      </c>
      <c r="I442" s="163"/>
      <c r="L442" s="159"/>
      <c r="M442" s="164"/>
      <c r="T442" s="165"/>
      <c r="AT442" s="160" t="s">
        <v>181</v>
      </c>
      <c r="AU442" s="160" t="s">
        <v>92</v>
      </c>
      <c r="AV442" s="13" t="s">
        <v>92</v>
      </c>
      <c r="AW442" s="13" t="s">
        <v>36</v>
      </c>
      <c r="AX442" s="13" t="s">
        <v>82</v>
      </c>
      <c r="AY442" s="160" t="s">
        <v>171</v>
      </c>
    </row>
    <row r="443" spans="2:65" s="13" customFormat="1">
      <c r="B443" s="159"/>
      <c r="D443" s="153" t="s">
        <v>181</v>
      </c>
      <c r="E443" s="160" t="s">
        <v>1</v>
      </c>
      <c r="F443" s="161" t="s">
        <v>342</v>
      </c>
      <c r="H443" s="162">
        <v>2.97</v>
      </c>
      <c r="I443" s="163"/>
      <c r="L443" s="159"/>
      <c r="M443" s="164"/>
      <c r="T443" s="165"/>
      <c r="AT443" s="160" t="s">
        <v>181</v>
      </c>
      <c r="AU443" s="160" t="s">
        <v>92</v>
      </c>
      <c r="AV443" s="13" t="s">
        <v>92</v>
      </c>
      <c r="AW443" s="13" t="s">
        <v>36</v>
      </c>
      <c r="AX443" s="13" t="s">
        <v>82</v>
      </c>
      <c r="AY443" s="160" t="s">
        <v>171</v>
      </c>
    </row>
    <row r="444" spans="2:65" s="13" customFormat="1">
      <c r="B444" s="159"/>
      <c r="D444" s="153" t="s">
        <v>181</v>
      </c>
      <c r="E444" s="160" t="s">
        <v>1</v>
      </c>
      <c r="F444" s="161" t="s">
        <v>345</v>
      </c>
      <c r="H444" s="162">
        <v>1.1299999999999999</v>
      </c>
      <c r="I444" s="163"/>
      <c r="L444" s="159"/>
      <c r="M444" s="164"/>
      <c r="T444" s="165"/>
      <c r="AT444" s="160" t="s">
        <v>181</v>
      </c>
      <c r="AU444" s="160" t="s">
        <v>92</v>
      </c>
      <c r="AV444" s="13" t="s">
        <v>92</v>
      </c>
      <c r="AW444" s="13" t="s">
        <v>36</v>
      </c>
      <c r="AX444" s="13" t="s">
        <v>82</v>
      </c>
      <c r="AY444" s="160" t="s">
        <v>171</v>
      </c>
    </row>
    <row r="445" spans="2:65" s="13" customFormat="1">
      <c r="B445" s="159"/>
      <c r="D445" s="153" t="s">
        <v>181</v>
      </c>
      <c r="E445" s="160" t="s">
        <v>1</v>
      </c>
      <c r="F445" s="161" t="s">
        <v>347</v>
      </c>
      <c r="H445" s="162">
        <v>2.91</v>
      </c>
      <c r="I445" s="163"/>
      <c r="L445" s="159"/>
      <c r="M445" s="164"/>
      <c r="T445" s="165"/>
      <c r="AT445" s="160" t="s">
        <v>181</v>
      </c>
      <c r="AU445" s="160" t="s">
        <v>92</v>
      </c>
      <c r="AV445" s="13" t="s">
        <v>92</v>
      </c>
      <c r="AW445" s="13" t="s">
        <v>36</v>
      </c>
      <c r="AX445" s="13" t="s">
        <v>82</v>
      </c>
      <c r="AY445" s="160" t="s">
        <v>171</v>
      </c>
    </row>
    <row r="446" spans="2:65" s="13" customFormat="1">
      <c r="B446" s="159"/>
      <c r="D446" s="153" t="s">
        <v>181</v>
      </c>
      <c r="E446" s="160" t="s">
        <v>1</v>
      </c>
      <c r="F446" s="161" t="s">
        <v>349</v>
      </c>
      <c r="H446" s="162">
        <v>1.6</v>
      </c>
      <c r="I446" s="163"/>
      <c r="L446" s="159"/>
      <c r="M446" s="164"/>
      <c r="T446" s="165"/>
      <c r="AT446" s="160" t="s">
        <v>181</v>
      </c>
      <c r="AU446" s="160" t="s">
        <v>92</v>
      </c>
      <c r="AV446" s="13" t="s">
        <v>92</v>
      </c>
      <c r="AW446" s="13" t="s">
        <v>36</v>
      </c>
      <c r="AX446" s="13" t="s">
        <v>82</v>
      </c>
      <c r="AY446" s="160" t="s">
        <v>171</v>
      </c>
    </row>
    <row r="447" spans="2:65" s="15" customFormat="1">
      <c r="B447" s="173"/>
      <c r="D447" s="153" t="s">
        <v>181</v>
      </c>
      <c r="E447" s="174" t="s">
        <v>1</v>
      </c>
      <c r="F447" s="175" t="s">
        <v>190</v>
      </c>
      <c r="H447" s="176">
        <v>10</v>
      </c>
      <c r="I447" s="177"/>
      <c r="L447" s="173"/>
      <c r="M447" s="178"/>
      <c r="T447" s="179"/>
      <c r="AT447" s="174" t="s">
        <v>181</v>
      </c>
      <c r="AU447" s="174" t="s">
        <v>92</v>
      </c>
      <c r="AV447" s="15" t="s">
        <v>180</v>
      </c>
      <c r="AW447" s="15" t="s">
        <v>36</v>
      </c>
      <c r="AX447" s="15" t="s">
        <v>90</v>
      </c>
      <c r="AY447" s="174" t="s">
        <v>171</v>
      </c>
    </row>
    <row r="448" spans="2:65" s="1" customFormat="1" ht="24.2" customHeight="1">
      <c r="B448" s="137"/>
      <c r="C448" s="138" t="s">
        <v>650</v>
      </c>
      <c r="D448" s="138" t="s">
        <v>176</v>
      </c>
      <c r="E448" s="139" t="s">
        <v>651</v>
      </c>
      <c r="F448" s="140" t="s">
        <v>652</v>
      </c>
      <c r="G448" s="141" t="s">
        <v>179</v>
      </c>
      <c r="H448" s="142">
        <v>242.57</v>
      </c>
      <c r="I448" s="143"/>
      <c r="J448" s="144">
        <f>ROUND(I448*H448,2)</f>
        <v>0</v>
      </c>
      <c r="K448" s="145"/>
      <c r="L448" s="32"/>
      <c r="M448" s="146" t="s">
        <v>1</v>
      </c>
      <c r="N448" s="147" t="s">
        <v>47</v>
      </c>
      <c r="P448" s="148">
        <f>O448*H448</f>
        <v>0</v>
      </c>
      <c r="Q448" s="148">
        <v>0</v>
      </c>
      <c r="R448" s="148">
        <f>Q448*H448</f>
        <v>0</v>
      </c>
      <c r="S448" s="148">
        <v>0</v>
      </c>
      <c r="T448" s="149">
        <f>S448*H448</f>
        <v>0</v>
      </c>
      <c r="AR448" s="150" t="s">
        <v>231</v>
      </c>
      <c r="AT448" s="150" t="s">
        <v>176</v>
      </c>
      <c r="AU448" s="150" t="s">
        <v>92</v>
      </c>
      <c r="AY448" s="17" t="s">
        <v>171</v>
      </c>
      <c r="BE448" s="151">
        <f>IF(N448="základní",J448,0)</f>
        <v>0</v>
      </c>
      <c r="BF448" s="151">
        <f>IF(N448="snížená",J448,0)</f>
        <v>0</v>
      </c>
      <c r="BG448" s="151">
        <f>IF(N448="zákl. přenesená",J448,0)</f>
        <v>0</v>
      </c>
      <c r="BH448" s="151">
        <f>IF(N448="sníž. přenesená",J448,0)</f>
        <v>0</v>
      </c>
      <c r="BI448" s="151">
        <f>IF(N448="nulová",J448,0)</f>
        <v>0</v>
      </c>
      <c r="BJ448" s="17" t="s">
        <v>90</v>
      </c>
      <c r="BK448" s="151">
        <f>ROUND(I448*H448,2)</f>
        <v>0</v>
      </c>
      <c r="BL448" s="17" t="s">
        <v>231</v>
      </c>
      <c r="BM448" s="150" t="s">
        <v>653</v>
      </c>
    </row>
    <row r="449" spans="2:65" s="12" customFormat="1">
      <c r="B449" s="152"/>
      <c r="D449" s="153" t="s">
        <v>181</v>
      </c>
      <c r="E449" s="154" t="s">
        <v>1</v>
      </c>
      <c r="F449" s="155" t="s">
        <v>627</v>
      </c>
      <c r="H449" s="154" t="s">
        <v>1</v>
      </c>
      <c r="I449" s="156"/>
      <c r="L449" s="152"/>
      <c r="M449" s="157"/>
      <c r="T449" s="158"/>
      <c r="AT449" s="154" t="s">
        <v>181</v>
      </c>
      <c r="AU449" s="154" t="s">
        <v>92</v>
      </c>
      <c r="AV449" s="12" t="s">
        <v>90</v>
      </c>
      <c r="AW449" s="12" t="s">
        <v>36</v>
      </c>
      <c r="AX449" s="12" t="s">
        <v>82</v>
      </c>
      <c r="AY449" s="154" t="s">
        <v>171</v>
      </c>
    </row>
    <row r="450" spans="2:65" s="13" customFormat="1">
      <c r="B450" s="159"/>
      <c r="D450" s="153" t="s">
        <v>181</v>
      </c>
      <c r="E450" s="160" t="s">
        <v>1</v>
      </c>
      <c r="F450" s="161" t="s">
        <v>628</v>
      </c>
      <c r="H450" s="162">
        <v>23.76</v>
      </c>
      <c r="I450" s="163"/>
      <c r="L450" s="159"/>
      <c r="M450" s="164"/>
      <c r="T450" s="165"/>
      <c r="AT450" s="160" t="s">
        <v>181</v>
      </c>
      <c r="AU450" s="160" t="s">
        <v>92</v>
      </c>
      <c r="AV450" s="13" t="s">
        <v>92</v>
      </c>
      <c r="AW450" s="13" t="s">
        <v>36</v>
      </c>
      <c r="AX450" s="13" t="s">
        <v>82</v>
      </c>
      <c r="AY450" s="160" t="s">
        <v>171</v>
      </c>
    </row>
    <row r="451" spans="2:65" s="13" customFormat="1">
      <c r="B451" s="159"/>
      <c r="D451" s="153" t="s">
        <v>181</v>
      </c>
      <c r="E451" s="160" t="s">
        <v>1</v>
      </c>
      <c r="F451" s="161" t="s">
        <v>629</v>
      </c>
      <c r="H451" s="162">
        <v>16.649999999999999</v>
      </c>
      <c r="I451" s="163"/>
      <c r="L451" s="159"/>
      <c r="M451" s="164"/>
      <c r="T451" s="165"/>
      <c r="AT451" s="160" t="s">
        <v>181</v>
      </c>
      <c r="AU451" s="160" t="s">
        <v>92</v>
      </c>
      <c r="AV451" s="13" t="s">
        <v>92</v>
      </c>
      <c r="AW451" s="13" t="s">
        <v>36</v>
      </c>
      <c r="AX451" s="13" t="s">
        <v>82</v>
      </c>
      <c r="AY451" s="160" t="s">
        <v>171</v>
      </c>
    </row>
    <row r="452" spans="2:65" s="13" customFormat="1">
      <c r="B452" s="159"/>
      <c r="D452" s="153" t="s">
        <v>181</v>
      </c>
      <c r="E452" s="160" t="s">
        <v>1</v>
      </c>
      <c r="F452" s="161" t="s">
        <v>630</v>
      </c>
      <c r="H452" s="162">
        <v>25.2</v>
      </c>
      <c r="I452" s="163"/>
      <c r="L452" s="159"/>
      <c r="M452" s="164"/>
      <c r="T452" s="165"/>
      <c r="AT452" s="160" t="s">
        <v>181</v>
      </c>
      <c r="AU452" s="160" t="s">
        <v>92</v>
      </c>
      <c r="AV452" s="13" t="s">
        <v>92</v>
      </c>
      <c r="AW452" s="13" t="s">
        <v>36</v>
      </c>
      <c r="AX452" s="13" t="s">
        <v>82</v>
      </c>
      <c r="AY452" s="160" t="s">
        <v>171</v>
      </c>
    </row>
    <row r="453" spans="2:65" s="13" customFormat="1">
      <c r="B453" s="159"/>
      <c r="D453" s="153" t="s">
        <v>181</v>
      </c>
      <c r="E453" s="160" t="s">
        <v>1</v>
      </c>
      <c r="F453" s="161" t="s">
        <v>631</v>
      </c>
      <c r="H453" s="162">
        <v>25.2</v>
      </c>
      <c r="I453" s="163"/>
      <c r="L453" s="159"/>
      <c r="M453" s="164"/>
      <c r="T453" s="165"/>
      <c r="AT453" s="160" t="s">
        <v>181</v>
      </c>
      <c r="AU453" s="160" t="s">
        <v>92</v>
      </c>
      <c r="AV453" s="13" t="s">
        <v>92</v>
      </c>
      <c r="AW453" s="13" t="s">
        <v>36</v>
      </c>
      <c r="AX453" s="13" t="s">
        <v>82</v>
      </c>
      <c r="AY453" s="160" t="s">
        <v>171</v>
      </c>
    </row>
    <row r="454" spans="2:65" s="14" customFormat="1">
      <c r="B454" s="166"/>
      <c r="D454" s="153" t="s">
        <v>181</v>
      </c>
      <c r="E454" s="167" t="s">
        <v>1</v>
      </c>
      <c r="F454" s="168" t="s">
        <v>185</v>
      </c>
      <c r="H454" s="169">
        <v>90.81</v>
      </c>
      <c r="I454" s="170"/>
      <c r="L454" s="166"/>
      <c r="M454" s="171"/>
      <c r="T454" s="172"/>
      <c r="AT454" s="167" t="s">
        <v>181</v>
      </c>
      <c r="AU454" s="167" t="s">
        <v>92</v>
      </c>
      <c r="AV454" s="14" t="s">
        <v>186</v>
      </c>
      <c r="AW454" s="14" t="s">
        <v>36</v>
      </c>
      <c r="AX454" s="14" t="s">
        <v>82</v>
      </c>
      <c r="AY454" s="167" t="s">
        <v>171</v>
      </c>
    </row>
    <row r="455" spans="2:65" s="12" customFormat="1">
      <c r="B455" s="152"/>
      <c r="D455" s="153" t="s">
        <v>181</v>
      </c>
      <c r="E455" s="154" t="s">
        <v>1</v>
      </c>
      <c r="F455" s="155" t="s">
        <v>641</v>
      </c>
      <c r="H455" s="154" t="s">
        <v>1</v>
      </c>
      <c r="I455" s="156"/>
      <c r="L455" s="152"/>
      <c r="M455" s="157"/>
      <c r="T455" s="158"/>
      <c r="AT455" s="154" t="s">
        <v>181</v>
      </c>
      <c r="AU455" s="154" t="s">
        <v>92</v>
      </c>
      <c r="AV455" s="12" t="s">
        <v>90</v>
      </c>
      <c r="AW455" s="12" t="s">
        <v>36</v>
      </c>
      <c r="AX455" s="12" t="s">
        <v>82</v>
      </c>
      <c r="AY455" s="154" t="s">
        <v>171</v>
      </c>
    </row>
    <row r="456" spans="2:65" s="13" customFormat="1">
      <c r="B456" s="159"/>
      <c r="D456" s="153" t="s">
        <v>181</v>
      </c>
      <c r="E456" s="160" t="s">
        <v>1</v>
      </c>
      <c r="F456" s="161" t="s">
        <v>642</v>
      </c>
      <c r="H456" s="162">
        <v>14.02</v>
      </c>
      <c r="I456" s="163"/>
      <c r="L456" s="159"/>
      <c r="M456" s="164"/>
      <c r="T456" s="165"/>
      <c r="AT456" s="160" t="s">
        <v>181</v>
      </c>
      <c r="AU456" s="160" t="s">
        <v>92</v>
      </c>
      <c r="AV456" s="13" t="s">
        <v>92</v>
      </c>
      <c r="AW456" s="13" t="s">
        <v>36</v>
      </c>
      <c r="AX456" s="13" t="s">
        <v>82</v>
      </c>
      <c r="AY456" s="160" t="s">
        <v>171</v>
      </c>
    </row>
    <row r="457" spans="2:65" s="13" customFormat="1">
      <c r="B457" s="159"/>
      <c r="D457" s="153" t="s">
        <v>181</v>
      </c>
      <c r="E457" s="160" t="s">
        <v>1</v>
      </c>
      <c r="F457" s="161" t="s">
        <v>643</v>
      </c>
      <c r="H457" s="162">
        <v>15.51</v>
      </c>
      <c r="I457" s="163"/>
      <c r="L457" s="159"/>
      <c r="M457" s="164"/>
      <c r="T457" s="165"/>
      <c r="AT457" s="160" t="s">
        <v>181</v>
      </c>
      <c r="AU457" s="160" t="s">
        <v>92</v>
      </c>
      <c r="AV457" s="13" t="s">
        <v>92</v>
      </c>
      <c r="AW457" s="13" t="s">
        <v>36</v>
      </c>
      <c r="AX457" s="13" t="s">
        <v>82</v>
      </c>
      <c r="AY457" s="160" t="s">
        <v>171</v>
      </c>
    </row>
    <row r="458" spans="2:65" s="13" customFormat="1">
      <c r="B458" s="159"/>
      <c r="D458" s="153" t="s">
        <v>181</v>
      </c>
      <c r="E458" s="160" t="s">
        <v>1</v>
      </c>
      <c r="F458" s="161" t="s">
        <v>644</v>
      </c>
      <c r="H458" s="162">
        <v>19.54</v>
      </c>
      <c r="I458" s="163"/>
      <c r="L458" s="159"/>
      <c r="M458" s="164"/>
      <c r="T458" s="165"/>
      <c r="AT458" s="160" t="s">
        <v>181</v>
      </c>
      <c r="AU458" s="160" t="s">
        <v>92</v>
      </c>
      <c r="AV458" s="13" t="s">
        <v>92</v>
      </c>
      <c r="AW458" s="13" t="s">
        <v>36</v>
      </c>
      <c r="AX458" s="13" t="s">
        <v>82</v>
      </c>
      <c r="AY458" s="160" t="s">
        <v>171</v>
      </c>
    </row>
    <row r="459" spans="2:65" s="13" customFormat="1">
      <c r="B459" s="159"/>
      <c r="D459" s="153" t="s">
        <v>181</v>
      </c>
      <c r="E459" s="160" t="s">
        <v>1</v>
      </c>
      <c r="F459" s="161" t="s">
        <v>645</v>
      </c>
      <c r="H459" s="162">
        <v>55.73</v>
      </c>
      <c r="I459" s="163"/>
      <c r="L459" s="159"/>
      <c r="M459" s="164"/>
      <c r="T459" s="165"/>
      <c r="AT459" s="160" t="s">
        <v>181</v>
      </c>
      <c r="AU459" s="160" t="s">
        <v>92</v>
      </c>
      <c r="AV459" s="13" t="s">
        <v>92</v>
      </c>
      <c r="AW459" s="13" t="s">
        <v>36</v>
      </c>
      <c r="AX459" s="13" t="s">
        <v>82</v>
      </c>
      <c r="AY459" s="160" t="s">
        <v>171</v>
      </c>
    </row>
    <row r="460" spans="2:65" s="13" customFormat="1">
      <c r="B460" s="159"/>
      <c r="D460" s="153" t="s">
        <v>181</v>
      </c>
      <c r="E460" s="160" t="s">
        <v>1</v>
      </c>
      <c r="F460" s="161" t="s">
        <v>646</v>
      </c>
      <c r="H460" s="162">
        <v>46.96</v>
      </c>
      <c r="I460" s="163"/>
      <c r="L460" s="159"/>
      <c r="M460" s="164"/>
      <c r="T460" s="165"/>
      <c r="AT460" s="160" t="s">
        <v>181</v>
      </c>
      <c r="AU460" s="160" t="s">
        <v>92</v>
      </c>
      <c r="AV460" s="13" t="s">
        <v>92</v>
      </c>
      <c r="AW460" s="13" t="s">
        <v>36</v>
      </c>
      <c r="AX460" s="13" t="s">
        <v>82</v>
      </c>
      <c r="AY460" s="160" t="s">
        <v>171</v>
      </c>
    </row>
    <row r="461" spans="2:65" s="14" customFormat="1">
      <c r="B461" s="166"/>
      <c r="D461" s="153" t="s">
        <v>181</v>
      </c>
      <c r="E461" s="167" t="s">
        <v>1</v>
      </c>
      <c r="F461" s="168" t="s">
        <v>185</v>
      </c>
      <c r="H461" s="169">
        <v>151.76</v>
      </c>
      <c r="I461" s="170"/>
      <c r="L461" s="166"/>
      <c r="M461" s="171"/>
      <c r="T461" s="172"/>
      <c r="AT461" s="167" t="s">
        <v>181</v>
      </c>
      <c r="AU461" s="167" t="s">
        <v>92</v>
      </c>
      <c r="AV461" s="14" t="s">
        <v>186</v>
      </c>
      <c r="AW461" s="14" t="s">
        <v>36</v>
      </c>
      <c r="AX461" s="14" t="s">
        <v>82</v>
      </c>
      <c r="AY461" s="167" t="s">
        <v>171</v>
      </c>
    </row>
    <row r="462" spans="2:65" s="15" customFormat="1">
      <c r="B462" s="173"/>
      <c r="D462" s="153" t="s">
        <v>181</v>
      </c>
      <c r="E462" s="174" t="s">
        <v>1</v>
      </c>
      <c r="F462" s="175" t="s">
        <v>190</v>
      </c>
      <c r="H462" s="176">
        <v>242.57</v>
      </c>
      <c r="I462" s="177"/>
      <c r="L462" s="173"/>
      <c r="M462" s="178"/>
      <c r="T462" s="179"/>
      <c r="AT462" s="174" t="s">
        <v>181</v>
      </c>
      <c r="AU462" s="174" t="s">
        <v>92</v>
      </c>
      <c r="AV462" s="15" t="s">
        <v>180</v>
      </c>
      <c r="AW462" s="15" t="s">
        <v>36</v>
      </c>
      <c r="AX462" s="15" t="s">
        <v>90</v>
      </c>
      <c r="AY462" s="174" t="s">
        <v>171</v>
      </c>
    </row>
    <row r="463" spans="2:65" s="1" customFormat="1" ht="44.25" customHeight="1">
      <c r="B463" s="137"/>
      <c r="C463" s="138" t="s">
        <v>364</v>
      </c>
      <c r="D463" s="138" t="s">
        <v>176</v>
      </c>
      <c r="E463" s="139" t="s">
        <v>654</v>
      </c>
      <c r="F463" s="140" t="s">
        <v>655</v>
      </c>
      <c r="G463" s="141" t="s">
        <v>205</v>
      </c>
      <c r="H463" s="142">
        <v>88.54</v>
      </c>
      <c r="I463" s="143"/>
      <c r="J463" s="144">
        <f>ROUND(I463*H463,2)</f>
        <v>0</v>
      </c>
      <c r="K463" s="145"/>
      <c r="L463" s="32"/>
      <c r="M463" s="146" t="s">
        <v>1</v>
      </c>
      <c r="N463" s="147" t="s">
        <v>47</v>
      </c>
      <c r="P463" s="148">
        <f>O463*H463</f>
        <v>0</v>
      </c>
      <c r="Q463" s="148">
        <v>0</v>
      </c>
      <c r="R463" s="148">
        <f>Q463*H463</f>
        <v>0</v>
      </c>
      <c r="S463" s="148">
        <v>0</v>
      </c>
      <c r="T463" s="149">
        <f>S463*H463</f>
        <v>0</v>
      </c>
      <c r="AR463" s="150" t="s">
        <v>231</v>
      </c>
      <c r="AT463" s="150" t="s">
        <v>176</v>
      </c>
      <c r="AU463" s="150" t="s">
        <v>92</v>
      </c>
      <c r="AY463" s="17" t="s">
        <v>171</v>
      </c>
      <c r="BE463" s="151">
        <f>IF(N463="základní",J463,0)</f>
        <v>0</v>
      </c>
      <c r="BF463" s="151">
        <f>IF(N463="snížená",J463,0)</f>
        <v>0</v>
      </c>
      <c r="BG463" s="151">
        <f>IF(N463="zákl. přenesená",J463,0)</f>
        <v>0</v>
      </c>
      <c r="BH463" s="151">
        <f>IF(N463="sníž. přenesená",J463,0)</f>
        <v>0</v>
      </c>
      <c r="BI463" s="151">
        <f>IF(N463="nulová",J463,0)</f>
        <v>0</v>
      </c>
      <c r="BJ463" s="17" t="s">
        <v>90</v>
      </c>
      <c r="BK463" s="151">
        <f>ROUND(I463*H463,2)</f>
        <v>0</v>
      </c>
      <c r="BL463" s="17" t="s">
        <v>231</v>
      </c>
      <c r="BM463" s="150" t="s">
        <v>656</v>
      </c>
    </row>
    <row r="464" spans="2:65" s="12" customFormat="1">
      <c r="B464" s="152"/>
      <c r="D464" s="153" t="s">
        <v>181</v>
      </c>
      <c r="E464" s="154" t="s">
        <v>1</v>
      </c>
      <c r="F464" s="155" t="s">
        <v>641</v>
      </c>
      <c r="H464" s="154" t="s">
        <v>1</v>
      </c>
      <c r="I464" s="156"/>
      <c r="L464" s="152"/>
      <c r="M464" s="157"/>
      <c r="T464" s="158"/>
      <c r="AT464" s="154" t="s">
        <v>181</v>
      </c>
      <c r="AU464" s="154" t="s">
        <v>92</v>
      </c>
      <c r="AV464" s="12" t="s">
        <v>90</v>
      </c>
      <c r="AW464" s="12" t="s">
        <v>36</v>
      </c>
      <c r="AX464" s="12" t="s">
        <v>82</v>
      </c>
      <c r="AY464" s="154" t="s">
        <v>171</v>
      </c>
    </row>
    <row r="465" spans="2:65" s="13" customFormat="1">
      <c r="B465" s="159"/>
      <c r="D465" s="153" t="s">
        <v>181</v>
      </c>
      <c r="E465" s="160" t="s">
        <v>1</v>
      </c>
      <c r="F465" s="161" t="s">
        <v>657</v>
      </c>
      <c r="H465" s="162">
        <v>16.8</v>
      </c>
      <c r="I465" s="163"/>
      <c r="L465" s="159"/>
      <c r="M465" s="164"/>
      <c r="T465" s="165"/>
      <c r="AT465" s="160" t="s">
        <v>181</v>
      </c>
      <c r="AU465" s="160" t="s">
        <v>92</v>
      </c>
      <c r="AV465" s="13" t="s">
        <v>92</v>
      </c>
      <c r="AW465" s="13" t="s">
        <v>36</v>
      </c>
      <c r="AX465" s="13" t="s">
        <v>82</v>
      </c>
      <c r="AY465" s="160" t="s">
        <v>171</v>
      </c>
    </row>
    <row r="466" spans="2:65" s="13" customFormat="1">
      <c r="B466" s="159"/>
      <c r="D466" s="153" t="s">
        <v>181</v>
      </c>
      <c r="E466" s="160" t="s">
        <v>1</v>
      </c>
      <c r="F466" s="161" t="s">
        <v>658</v>
      </c>
      <c r="H466" s="162">
        <v>14.14</v>
      </c>
      <c r="I466" s="163"/>
      <c r="L466" s="159"/>
      <c r="M466" s="164"/>
      <c r="T466" s="165"/>
      <c r="AT466" s="160" t="s">
        <v>181</v>
      </c>
      <c r="AU466" s="160" t="s">
        <v>92</v>
      </c>
      <c r="AV466" s="13" t="s">
        <v>92</v>
      </c>
      <c r="AW466" s="13" t="s">
        <v>36</v>
      </c>
      <c r="AX466" s="13" t="s">
        <v>82</v>
      </c>
      <c r="AY466" s="160" t="s">
        <v>171</v>
      </c>
    </row>
    <row r="467" spans="2:65" s="13" customFormat="1">
      <c r="B467" s="159"/>
      <c r="D467" s="153" t="s">
        <v>181</v>
      </c>
      <c r="E467" s="160" t="s">
        <v>1</v>
      </c>
      <c r="F467" s="161" t="s">
        <v>659</v>
      </c>
      <c r="H467" s="162">
        <v>28.8</v>
      </c>
      <c r="I467" s="163"/>
      <c r="L467" s="159"/>
      <c r="M467" s="164"/>
      <c r="T467" s="165"/>
      <c r="AT467" s="160" t="s">
        <v>181</v>
      </c>
      <c r="AU467" s="160" t="s">
        <v>92</v>
      </c>
      <c r="AV467" s="13" t="s">
        <v>92</v>
      </c>
      <c r="AW467" s="13" t="s">
        <v>36</v>
      </c>
      <c r="AX467" s="13" t="s">
        <v>82</v>
      </c>
      <c r="AY467" s="160" t="s">
        <v>171</v>
      </c>
    </row>
    <row r="468" spans="2:65" s="13" customFormat="1">
      <c r="B468" s="159"/>
      <c r="D468" s="153" t="s">
        <v>181</v>
      </c>
      <c r="E468" s="160" t="s">
        <v>1</v>
      </c>
      <c r="F468" s="161" t="s">
        <v>660</v>
      </c>
      <c r="H468" s="162">
        <v>28.8</v>
      </c>
      <c r="I468" s="163"/>
      <c r="L468" s="159"/>
      <c r="M468" s="164"/>
      <c r="T468" s="165"/>
      <c r="AT468" s="160" t="s">
        <v>181</v>
      </c>
      <c r="AU468" s="160" t="s">
        <v>92</v>
      </c>
      <c r="AV468" s="13" t="s">
        <v>92</v>
      </c>
      <c r="AW468" s="13" t="s">
        <v>36</v>
      </c>
      <c r="AX468" s="13" t="s">
        <v>82</v>
      </c>
      <c r="AY468" s="160" t="s">
        <v>171</v>
      </c>
    </row>
    <row r="469" spans="2:65" s="15" customFormat="1">
      <c r="B469" s="173"/>
      <c r="D469" s="153" t="s">
        <v>181</v>
      </c>
      <c r="E469" s="174" t="s">
        <v>1</v>
      </c>
      <c r="F469" s="175" t="s">
        <v>190</v>
      </c>
      <c r="H469" s="176">
        <v>88.54</v>
      </c>
      <c r="I469" s="177"/>
      <c r="L469" s="173"/>
      <c r="M469" s="178"/>
      <c r="T469" s="179"/>
      <c r="AT469" s="174" t="s">
        <v>181</v>
      </c>
      <c r="AU469" s="174" t="s">
        <v>92</v>
      </c>
      <c r="AV469" s="15" t="s">
        <v>180</v>
      </c>
      <c r="AW469" s="15" t="s">
        <v>36</v>
      </c>
      <c r="AX469" s="15" t="s">
        <v>90</v>
      </c>
      <c r="AY469" s="174" t="s">
        <v>171</v>
      </c>
    </row>
    <row r="470" spans="2:65" s="1" customFormat="1" ht="33" customHeight="1">
      <c r="B470" s="137"/>
      <c r="C470" s="138" t="s">
        <v>661</v>
      </c>
      <c r="D470" s="138" t="s">
        <v>176</v>
      </c>
      <c r="E470" s="139" t="s">
        <v>662</v>
      </c>
      <c r="F470" s="140" t="s">
        <v>663</v>
      </c>
      <c r="G470" s="141" t="s">
        <v>179</v>
      </c>
      <c r="H470" s="142">
        <v>163.708</v>
      </c>
      <c r="I470" s="143"/>
      <c r="J470" s="144">
        <f>ROUND(I470*H470,2)</f>
        <v>0</v>
      </c>
      <c r="K470" s="145"/>
      <c r="L470" s="32"/>
      <c r="M470" s="146" t="s">
        <v>1</v>
      </c>
      <c r="N470" s="147" t="s">
        <v>47</v>
      </c>
      <c r="P470" s="148">
        <f>O470*H470</f>
        <v>0</v>
      </c>
      <c r="Q470" s="148">
        <v>0</v>
      </c>
      <c r="R470" s="148">
        <f>Q470*H470</f>
        <v>0</v>
      </c>
      <c r="S470" s="148">
        <v>0</v>
      </c>
      <c r="T470" s="149">
        <f>S470*H470</f>
        <v>0</v>
      </c>
      <c r="AR470" s="150" t="s">
        <v>231</v>
      </c>
      <c r="AT470" s="150" t="s">
        <v>176</v>
      </c>
      <c r="AU470" s="150" t="s">
        <v>92</v>
      </c>
      <c r="AY470" s="17" t="s">
        <v>171</v>
      </c>
      <c r="BE470" s="151">
        <f>IF(N470="základní",J470,0)</f>
        <v>0</v>
      </c>
      <c r="BF470" s="151">
        <f>IF(N470="snížená",J470,0)</f>
        <v>0</v>
      </c>
      <c r="BG470" s="151">
        <f>IF(N470="zákl. přenesená",J470,0)</f>
        <v>0</v>
      </c>
      <c r="BH470" s="151">
        <f>IF(N470="sníž. přenesená",J470,0)</f>
        <v>0</v>
      </c>
      <c r="BI470" s="151">
        <f>IF(N470="nulová",J470,0)</f>
        <v>0</v>
      </c>
      <c r="BJ470" s="17" t="s">
        <v>90</v>
      </c>
      <c r="BK470" s="151">
        <f>ROUND(I470*H470,2)</f>
        <v>0</v>
      </c>
      <c r="BL470" s="17" t="s">
        <v>231</v>
      </c>
      <c r="BM470" s="150" t="s">
        <v>664</v>
      </c>
    </row>
    <row r="471" spans="2:65" s="12" customFormat="1">
      <c r="B471" s="152"/>
      <c r="D471" s="153" t="s">
        <v>181</v>
      </c>
      <c r="E471" s="154" t="s">
        <v>1</v>
      </c>
      <c r="F471" s="155" t="s">
        <v>641</v>
      </c>
      <c r="H471" s="154" t="s">
        <v>1</v>
      </c>
      <c r="I471" s="156"/>
      <c r="L471" s="152"/>
      <c r="M471" s="157"/>
      <c r="T471" s="158"/>
      <c r="AT471" s="154" t="s">
        <v>181</v>
      </c>
      <c r="AU471" s="154" t="s">
        <v>92</v>
      </c>
      <c r="AV471" s="12" t="s">
        <v>90</v>
      </c>
      <c r="AW471" s="12" t="s">
        <v>36</v>
      </c>
      <c r="AX471" s="12" t="s">
        <v>82</v>
      </c>
      <c r="AY471" s="154" t="s">
        <v>171</v>
      </c>
    </row>
    <row r="472" spans="2:65" s="13" customFormat="1">
      <c r="B472" s="159"/>
      <c r="D472" s="153" t="s">
        <v>181</v>
      </c>
      <c r="E472" s="160" t="s">
        <v>1</v>
      </c>
      <c r="F472" s="161" t="s">
        <v>665</v>
      </c>
      <c r="H472" s="162">
        <v>17.38</v>
      </c>
      <c r="I472" s="163"/>
      <c r="L472" s="159"/>
      <c r="M472" s="164"/>
      <c r="T472" s="165"/>
      <c r="AT472" s="160" t="s">
        <v>181</v>
      </c>
      <c r="AU472" s="160" t="s">
        <v>92</v>
      </c>
      <c r="AV472" s="13" t="s">
        <v>92</v>
      </c>
      <c r="AW472" s="13" t="s">
        <v>36</v>
      </c>
      <c r="AX472" s="13" t="s">
        <v>82</v>
      </c>
      <c r="AY472" s="160" t="s">
        <v>171</v>
      </c>
    </row>
    <row r="473" spans="2:65" s="13" customFormat="1">
      <c r="B473" s="159"/>
      <c r="D473" s="153" t="s">
        <v>181</v>
      </c>
      <c r="E473" s="160" t="s">
        <v>1</v>
      </c>
      <c r="F473" s="161" t="s">
        <v>666</v>
      </c>
      <c r="H473" s="162">
        <v>18.338000000000001</v>
      </c>
      <c r="I473" s="163"/>
      <c r="L473" s="159"/>
      <c r="M473" s="164"/>
      <c r="T473" s="165"/>
      <c r="AT473" s="160" t="s">
        <v>181</v>
      </c>
      <c r="AU473" s="160" t="s">
        <v>92</v>
      </c>
      <c r="AV473" s="13" t="s">
        <v>92</v>
      </c>
      <c r="AW473" s="13" t="s">
        <v>36</v>
      </c>
      <c r="AX473" s="13" t="s">
        <v>82</v>
      </c>
      <c r="AY473" s="160" t="s">
        <v>171</v>
      </c>
    </row>
    <row r="474" spans="2:65" s="13" customFormat="1">
      <c r="B474" s="159"/>
      <c r="D474" s="153" t="s">
        <v>181</v>
      </c>
      <c r="E474" s="160" t="s">
        <v>1</v>
      </c>
      <c r="F474" s="161" t="s">
        <v>644</v>
      </c>
      <c r="H474" s="162">
        <v>19.54</v>
      </c>
      <c r="I474" s="163"/>
      <c r="L474" s="159"/>
      <c r="M474" s="164"/>
      <c r="T474" s="165"/>
      <c r="AT474" s="160" t="s">
        <v>181</v>
      </c>
      <c r="AU474" s="160" t="s">
        <v>92</v>
      </c>
      <c r="AV474" s="13" t="s">
        <v>92</v>
      </c>
      <c r="AW474" s="13" t="s">
        <v>36</v>
      </c>
      <c r="AX474" s="13" t="s">
        <v>82</v>
      </c>
      <c r="AY474" s="160" t="s">
        <v>171</v>
      </c>
    </row>
    <row r="475" spans="2:65" s="13" customFormat="1">
      <c r="B475" s="159"/>
      <c r="D475" s="153" t="s">
        <v>181</v>
      </c>
      <c r="E475" s="160" t="s">
        <v>1</v>
      </c>
      <c r="F475" s="161" t="s">
        <v>667</v>
      </c>
      <c r="H475" s="162">
        <v>58.61</v>
      </c>
      <c r="I475" s="163"/>
      <c r="L475" s="159"/>
      <c r="M475" s="164"/>
      <c r="T475" s="165"/>
      <c r="AT475" s="160" t="s">
        <v>181</v>
      </c>
      <c r="AU475" s="160" t="s">
        <v>92</v>
      </c>
      <c r="AV475" s="13" t="s">
        <v>92</v>
      </c>
      <c r="AW475" s="13" t="s">
        <v>36</v>
      </c>
      <c r="AX475" s="13" t="s">
        <v>82</v>
      </c>
      <c r="AY475" s="160" t="s">
        <v>171</v>
      </c>
    </row>
    <row r="476" spans="2:65" s="13" customFormat="1">
      <c r="B476" s="159"/>
      <c r="D476" s="153" t="s">
        <v>181</v>
      </c>
      <c r="E476" s="160" t="s">
        <v>1</v>
      </c>
      <c r="F476" s="161" t="s">
        <v>668</v>
      </c>
      <c r="H476" s="162">
        <v>49.84</v>
      </c>
      <c r="I476" s="163"/>
      <c r="L476" s="159"/>
      <c r="M476" s="164"/>
      <c r="T476" s="165"/>
      <c r="AT476" s="160" t="s">
        <v>181</v>
      </c>
      <c r="AU476" s="160" t="s">
        <v>92</v>
      </c>
      <c r="AV476" s="13" t="s">
        <v>92</v>
      </c>
      <c r="AW476" s="13" t="s">
        <v>36</v>
      </c>
      <c r="AX476" s="13" t="s">
        <v>82</v>
      </c>
      <c r="AY476" s="160" t="s">
        <v>171</v>
      </c>
    </row>
    <row r="477" spans="2:65" s="15" customFormat="1">
      <c r="B477" s="173"/>
      <c r="D477" s="153" t="s">
        <v>181</v>
      </c>
      <c r="E477" s="174" t="s">
        <v>1</v>
      </c>
      <c r="F477" s="175" t="s">
        <v>190</v>
      </c>
      <c r="H477" s="176">
        <v>163.708</v>
      </c>
      <c r="I477" s="177"/>
      <c r="L477" s="173"/>
      <c r="M477" s="178"/>
      <c r="T477" s="179"/>
      <c r="AT477" s="174" t="s">
        <v>181</v>
      </c>
      <c r="AU477" s="174" t="s">
        <v>92</v>
      </c>
      <c r="AV477" s="15" t="s">
        <v>180</v>
      </c>
      <c r="AW477" s="15" t="s">
        <v>36</v>
      </c>
      <c r="AX477" s="15" t="s">
        <v>90</v>
      </c>
      <c r="AY477" s="174" t="s">
        <v>171</v>
      </c>
    </row>
    <row r="478" spans="2:65" s="1" customFormat="1" ht="37.9" customHeight="1">
      <c r="B478" s="137"/>
      <c r="C478" s="138" t="s">
        <v>375</v>
      </c>
      <c r="D478" s="138" t="s">
        <v>176</v>
      </c>
      <c r="E478" s="139" t="s">
        <v>669</v>
      </c>
      <c r="F478" s="140" t="s">
        <v>670</v>
      </c>
      <c r="G478" s="141" t="s">
        <v>179</v>
      </c>
      <c r="H478" s="142">
        <v>163.708</v>
      </c>
      <c r="I478" s="143"/>
      <c r="J478" s="144">
        <f>ROUND(I478*H478,2)</f>
        <v>0</v>
      </c>
      <c r="K478" s="145"/>
      <c r="L478" s="32"/>
      <c r="M478" s="146" t="s">
        <v>1</v>
      </c>
      <c r="N478" s="147" t="s">
        <v>47</v>
      </c>
      <c r="P478" s="148">
        <f>O478*H478</f>
        <v>0</v>
      </c>
      <c r="Q478" s="148">
        <v>0</v>
      </c>
      <c r="R478" s="148">
        <f>Q478*H478</f>
        <v>0</v>
      </c>
      <c r="S478" s="148">
        <v>0</v>
      </c>
      <c r="T478" s="149">
        <f>S478*H478</f>
        <v>0</v>
      </c>
      <c r="AR478" s="150" t="s">
        <v>231</v>
      </c>
      <c r="AT478" s="150" t="s">
        <v>176</v>
      </c>
      <c r="AU478" s="150" t="s">
        <v>92</v>
      </c>
      <c r="AY478" s="17" t="s">
        <v>171</v>
      </c>
      <c r="BE478" s="151">
        <f>IF(N478="základní",J478,0)</f>
        <v>0</v>
      </c>
      <c r="BF478" s="151">
        <f>IF(N478="snížená",J478,0)</f>
        <v>0</v>
      </c>
      <c r="BG478" s="151">
        <f>IF(N478="zákl. přenesená",J478,0)</f>
        <v>0</v>
      </c>
      <c r="BH478" s="151">
        <f>IF(N478="sníž. přenesená",J478,0)</f>
        <v>0</v>
      </c>
      <c r="BI478" s="151">
        <f>IF(N478="nulová",J478,0)</f>
        <v>0</v>
      </c>
      <c r="BJ478" s="17" t="s">
        <v>90</v>
      </c>
      <c r="BK478" s="151">
        <f>ROUND(I478*H478,2)</f>
        <v>0</v>
      </c>
      <c r="BL478" s="17" t="s">
        <v>231</v>
      </c>
      <c r="BM478" s="150" t="s">
        <v>671</v>
      </c>
    </row>
    <row r="479" spans="2:65" s="12" customFormat="1">
      <c r="B479" s="152"/>
      <c r="D479" s="153" t="s">
        <v>181</v>
      </c>
      <c r="E479" s="154" t="s">
        <v>1</v>
      </c>
      <c r="F479" s="155" t="s">
        <v>641</v>
      </c>
      <c r="H479" s="154" t="s">
        <v>1</v>
      </c>
      <c r="I479" s="156"/>
      <c r="L479" s="152"/>
      <c r="M479" s="157"/>
      <c r="T479" s="158"/>
      <c r="AT479" s="154" t="s">
        <v>181</v>
      </c>
      <c r="AU479" s="154" t="s">
        <v>92</v>
      </c>
      <c r="AV479" s="12" t="s">
        <v>90</v>
      </c>
      <c r="AW479" s="12" t="s">
        <v>36</v>
      </c>
      <c r="AX479" s="12" t="s">
        <v>82</v>
      </c>
      <c r="AY479" s="154" t="s">
        <v>171</v>
      </c>
    </row>
    <row r="480" spans="2:65" s="13" customFormat="1">
      <c r="B480" s="159"/>
      <c r="D480" s="153" t="s">
        <v>181</v>
      </c>
      <c r="E480" s="160" t="s">
        <v>1</v>
      </c>
      <c r="F480" s="161" t="s">
        <v>665</v>
      </c>
      <c r="H480" s="162">
        <v>17.38</v>
      </c>
      <c r="I480" s="163"/>
      <c r="L480" s="159"/>
      <c r="M480" s="164"/>
      <c r="T480" s="165"/>
      <c r="AT480" s="160" t="s">
        <v>181</v>
      </c>
      <c r="AU480" s="160" t="s">
        <v>92</v>
      </c>
      <c r="AV480" s="13" t="s">
        <v>92</v>
      </c>
      <c r="AW480" s="13" t="s">
        <v>36</v>
      </c>
      <c r="AX480" s="13" t="s">
        <v>82</v>
      </c>
      <c r="AY480" s="160" t="s">
        <v>171</v>
      </c>
    </row>
    <row r="481" spans="2:65" s="13" customFormat="1">
      <c r="B481" s="159"/>
      <c r="D481" s="153" t="s">
        <v>181</v>
      </c>
      <c r="E481" s="160" t="s">
        <v>1</v>
      </c>
      <c r="F481" s="161" t="s">
        <v>666</v>
      </c>
      <c r="H481" s="162">
        <v>18.338000000000001</v>
      </c>
      <c r="I481" s="163"/>
      <c r="L481" s="159"/>
      <c r="M481" s="164"/>
      <c r="T481" s="165"/>
      <c r="AT481" s="160" t="s">
        <v>181</v>
      </c>
      <c r="AU481" s="160" t="s">
        <v>92</v>
      </c>
      <c r="AV481" s="13" t="s">
        <v>92</v>
      </c>
      <c r="AW481" s="13" t="s">
        <v>36</v>
      </c>
      <c r="AX481" s="13" t="s">
        <v>82</v>
      </c>
      <c r="AY481" s="160" t="s">
        <v>171</v>
      </c>
    </row>
    <row r="482" spans="2:65" s="13" customFormat="1">
      <c r="B482" s="159"/>
      <c r="D482" s="153" t="s">
        <v>181</v>
      </c>
      <c r="E482" s="160" t="s">
        <v>1</v>
      </c>
      <c r="F482" s="161" t="s">
        <v>644</v>
      </c>
      <c r="H482" s="162">
        <v>19.54</v>
      </c>
      <c r="I482" s="163"/>
      <c r="L482" s="159"/>
      <c r="M482" s="164"/>
      <c r="T482" s="165"/>
      <c r="AT482" s="160" t="s">
        <v>181</v>
      </c>
      <c r="AU482" s="160" t="s">
        <v>92</v>
      </c>
      <c r="AV482" s="13" t="s">
        <v>92</v>
      </c>
      <c r="AW482" s="13" t="s">
        <v>36</v>
      </c>
      <c r="AX482" s="13" t="s">
        <v>82</v>
      </c>
      <c r="AY482" s="160" t="s">
        <v>171</v>
      </c>
    </row>
    <row r="483" spans="2:65" s="13" customFormat="1">
      <c r="B483" s="159"/>
      <c r="D483" s="153" t="s">
        <v>181</v>
      </c>
      <c r="E483" s="160" t="s">
        <v>1</v>
      </c>
      <c r="F483" s="161" t="s">
        <v>667</v>
      </c>
      <c r="H483" s="162">
        <v>58.61</v>
      </c>
      <c r="I483" s="163"/>
      <c r="L483" s="159"/>
      <c r="M483" s="164"/>
      <c r="T483" s="165"/>
      <c r="AT483" s="160" t="s">
        <v>181</v>
      </c>
      <c r="AU483" s="160" t="s">
        <v>92</v>
      </c>
      <c r="AV483" s="13" t="s">
        <v>92</v>
      </c>
      <c r="AW483" s="13" t="s">
        <v>36</v>
      </c>
      <c r="AX483" s="13" t="s">
        <v>82</v>
      </c>
      <c r="AY483" s="160" t="s">
        <v>171</v>
      </c>
    </row>
    <row r="484" spans="2:65" s="13" customFormat="1">
      <c r="B484" s="159"/>
      <c r="D484" s="153" t="s">
        <v>181</v>
      </c>
      <c r="E484" s="160" t="s">
        <v>1</v>
      </c>
      <c r="F484" s="161" t="s">
        <v>668</v>
      </c>
      <c r="H484" s="162">
        <v>49.84</v>
      </c>
      <c r="I484" s="163"/>
      <c r="L484" s="159"/>
      <c r="M484" s="164"/>
      <c r="T484" s="165"/>
      <c r="AT484" s="160" t="s">
        <v>181</v>
      </c>
      <c r="AU484" s="160" t="s">
        <v>92</v>
      </c>
      <c r="AV484" s="13" t="s">
        <v>92</v>
      </c>
      <c r="AW484" s="13" t="s">
        <v>36</v>
      </c>
      <c r="AX484" s="13" t="s">
        <v>82</v>
      </c>
      <c r="AY484" s="160" t="s">
        <v>171</v>
      </c>
    </row>
    <row r="485" spans="2:65" s="15" customFormat="1">
      <c r="B485" s="173"/>
      <c r="D485" s="153" t="s">
        <v>181</v>
      </c>
      <c r="E485" s="174" t="s">
        <v>1</v>
      </c>
      <c r="F485" s="175" t="s">
        <v>190</v>
      </c>
      <c r="H485" s="176">
        <v>163.708</v>
      </c>
      <c r="I485" s="177"/>
      <c r="L485" s="173"/>
      <c r="M485" s="178"/>
      <c r="T485" s="179"/>
      <c r="AT485" s="174" t="s">
        <v>181</v>
      </c>
      <c r="AU485" s="174" t="s">
        <v>92</v>
      </c>
      <c r="AV485" s="15" t="s">
        <v>180</v>
      </c>
      <c r="AW485" s="15" t="s">
        <v>36</v>
      </c>
      <c r="AX485" s="15" t="s">
        <v>90</v>
      </c>
      <c r="AY485" s="174" t="s">
        <v>171</v>
      </c>
    </row>
    <row r="486" spans="2:65" s="1" customFormat="1" ht="37.9" customHeight="1">
      <c r="B486" s="137"/>
      <c r="C486" s="138" t="s">
        <v>672</v>
      </c>
      <c r="D486" s="138" t="s">
        <v>176</v>
      </c>
      <c r="E486" s="139" t="s">
        <v>673</v>
      </c>
      <c r="F486" s="140" t="s">
        <v>674</v>
      </c>
      <c r="G486" s="141" t="s">
        <v>302</v>
      </c>
      <c r="H486" s="142">
        <v>4</v>
      </c>
      <c r="I486" s="143"/>
      <c r="J486" s="144">
        <f>ROUND(I486*H486,2)</f>
        <v>0</v>
      </c>
      <c r="K486" s="145"/>
      <c r="L486" s="32"/>
      <c r="M486" s="146" t="s">
        <v>1</v>
      </c>
      <c r="N486" s="147" t="s">
        <v>47</v>
      </c>
      <c r="P486" s="148">
        <f>O486*H486</f>
        <v>0</v>
      </c>
      <c r="Q486" s="148">
        <v>0</v>
      </c>
      <c r="R486" s="148">
        <f>Q486*H486</f>
        <v>0</v>
      </c>
      <c r="S486" s="148">
        <v>0</v>
      </c>
      <c r="T486" s="149">
        <f>S486*H486</f>
        <v>0</v>
      </c>
      <c r="AR486" s="150" t="s">
        <v>231</v>
      </c>
      <c r="AT486" s="150" t="s">
        <v>176</v>
      </c>
      <c r="AU486" s="150" t="s">
        <v>92</v>
      </c>
      <c r="AY486" s="17" t="s">
        <v>171</v>
      </c>
      <c r="BE486" s="151">
        <f>IF(N486="základní",J486,0)</f>
        <v>0</v>
      </c>
      <c r="BF486" s="151">
        <f>IF(N486="snížená",J486,0)</f>
        <v>0</v>
      </c>
      <c r="BG486" s="151">
        <f>IF(N486="zákl. přenesená",J486,0)</f>
        <v>0</v>
      </c>
      <c r="BH486" s="151">
        <f>IF(N486="sníž. přenesená",J486,0)</f>
        <v>0</v>
      </c>
      <c r="BI486" s="151">
        <f>IF(N486="nulová",J486,0)</f>
        <v>0</v>
      </c>
      <c r="BJ486" s="17" t="s">
        <v>90</v>
      </c>
      <c r="BK486" s="151">
        <f>ROUND(I486*H486,2)</f>
        <v>0</v>
      </c>
      <c r="BL486" s="17" t="s">
        <v>231</v>
      </c>
      <c r="BM486" s="150" t="s">
        <v>675</v>
      </c>
    </row>
    <row r="487" spans="2:65" s="13" customFormat="1">
      <c r="B487" s="159"/>
      <c r="D487" s="153" t="s">
        <v>181</v>
      </c>
      <c r="E487" s="160" t="s">
        <v>1</v>
      </c>
      <c r="F487" s="161" t="s">
        <v>180</v>
      </c>
      <c r="H487" s="162">
        <v>4</v>
      </c>
      <c r="I487" s="163"/>
      <c r="L487" s="159"/>
      <c r="M487" s="164"/>
      <c r="T487" s="165"/>
      <c r="AT487" s="160" t="s">
        <v>181</v>
      </c>
      <c r="AU487" s="160" t="s">
        <v>92</v>
      </c>
      <c r="AV487" s="13" t="s">
        <v>92</v>
      </c>
      <c r="AW487" s="13" t="s">
        <v>36</v>
      </c>
      <c r="AX487" s="13" t="s">
        <v>82</v>
      </c>
      <c r="AY487" s="160" t="s">
        <v>171</v>
      </c>
    </row>
    <row r="488" spans="2:65" s="15" customFormat="1">
      <c r="B488" s="173"/>
      <c r="D488" s="153" t="s">
        <v>181</v>
      </c>
      <c r="E488" s="174" t="s">
        <v>1</v>
      </c>
      <c r="F488" s="175" t="s">
        <v>190</v>
      </c>
      <c r="H488" s="176">
        <v>4</v>
      </c>
      <c r="I488" s="177"/>
      <c r="L488" s="173"/>
      <c r="M488" s="178"/>
      <c r="T488" s="179"/>
      <c r="AT488" s="174" t="s">
        <v>181</v>
      </c>
      <c r="AU488" s="174" t="s">
        <v>92</v>
      </c>
      <c r="AV488" s="15" t="s">
        <v>180</v>
      </c>
      <c r="AW488" s="15" t="s">
        <v>36</v>
      </c>
      <c r="AX488" s="15" t="s">
        <v>90</v>
      </c>
      <c r="AY488" s="174" t="s">
        <v>171</v>
      </c>
    </row>
    <row r="489" spans="2:65" s="1" customFormat="1" ht="24.2" customHeight="1">
      <c r="B489" s="137"/>
      <c r="C489" s="183" t="s">
        <v>386</v>
      </c>
      <c r="D489" s="183" t="s">
        <v>535</v>
      </c>
      <c r="E489" s="184" t="s">
        <v>676</v>
      </c>
      <c r="F489" s="185" t="s">
        <v>677</v>
      </c>
      <c r="G489" s="186" t="s">
        <v>302</v>
      </c>
      <c r="H489" s="187">
        <v>4</v>
      </c>
      <c r="I489" s="188"/>
      <c r="J489" s="189">
        <f>ROUND(I489*H489,2)</f>
        <v>0</v>
      </c>
      <c r="K489" s="190"/>
      <c r="L489" s="191"/>
      <c r="M489" s="192" t="s">
        <v>1</v>
      </c>
      <c r="N489" s="193" t="s">
        <v>47</v>
      </c>
      <c r="P489" s="148">
        <f>O489*H489</f>
        <v>0</v>
      </c>
      <c r="Q489" s="148">
        <v>0</v>
      </c>
      <c r="R489" s="148">
        <f>Q489*H489</f>
        <v>0</v>
      </c>
      <c r="S489" s="148">
        <v>0</v>
      </c>
      <c r="T489" s="149">
        <f>S489*H489</f>
        <v>0</v>
      </c>
      <c r="AR489" s="150" t="s">
        <v>274</v>
      </c>
      <c r="AT489" s="150" t="s">
        <v>535</v>
      </c>
      <c r="AU489" s="150" t="s">
        <v>92</v>
      </c>
      <c r="AY489" s="17" t="s">
        <v>171</v>
      </c>
      <c r="BE489" s="151">
        <f>IF(N489="základní",J489,0)</f>
        <v>0</v>
      </c>
      <c r="BF489" s="151">
        <f>IF(N489="snížená",J489,0)</f>
        <v>0</v>
      </c>
      <c r="BG489" s="151">
        <f>IF(N489="zákl. přenesená",J489,0)</f>
        <v>0</v>
      </c>
      <c r="BH489" s="151">
        <f>IF(N489="sníž. přenesená",J489,0)</f>
        <v>0</v>
      </c>
      <c r="BI489" s="151">
        <f>IF(N489="nulová",J489,0)</f>
        <v>0</v>
      </c>
      <c r="BJ489" s="17" t="s">
        <v>90</v>
      </c>
      <c r="BK489" s="151">
        <f>ROUND(I489*H489,2)</f>
        <v>0</v>
      </c>
      <c r="BL489" s="17" t="s">
        <v>231</v>
      </c>
      <c r="BM489" s="150" t="s">
        <v>678</v>
      </c>
    </row>
    <row r="490" spans="2:65" s="13" customFormat="1">
      <c r="B490" s="159"/>
      <c r="D490" s="153" t="s">
        <v>181</v>
      </c>
      <c r="E490" s="160" t="s">
        <v>1</v>
      </c>
      <c r="F490" s="161" t="s">
        <v>180</v>
      </c>
      <c r="H490" s="162">
        <v>4</v>
      </c>
      <c r="I490" s="163"/>
      <c r="L490" s="159"/>
      <c r="M490" s="164"/>
      <c r="T490" s="165"/>
      <c r="AT490" s="160" t="s">
        <v>181</v>
      </c>
      <c r="AU490" s="160" t="s">
        <v>92</v>
      </c>
      <c r="AV490" s="13" t="s">
        <v>92</v>
      </c>
      <c r="AW490" s="13" t="s">
        <v>36</v>
      </c>
      <c r="AX490" s="13" t="s">
        <v>82</v>
      </c>
      <c r="AY490" s="160" t="s">
        <v>171</v>
      </c>
    </row>
    <row r="491" spans="2:65" s="15" customFormat="1">
      <c r="B491" s="173"/>
      <c r="D491" s="153" t="s">
        <v>181</v>
      </c>
      <c r="E491" s="174" t="s">
        <v>1</v>
      </c>
      <c r="F491" s="175" t="s">
        <v>190</v>
      </c>
      <c r="H491" s="176">
        <v>4</v>
      </c>
      <c r="I491" s="177"/>
      <c r="L491" s="173"/>
      <c r="M491" s="178"/>
      <c r="T491" s="179"/>
      <c r="AT491" s="174" t="s">
        <v>181</v>
      </c>
      <c r="AU491" s="174" t="s">
        <v>92</v>
      </c>
      <c r="AV491" s="15" t="s">
        <v>180</v>
      </c>
      <c r="AW491" s="15" t="s">
        <v>36</v>
      </c>
      <c r="AX491" s="15" t="s">
        <v>90</v>
      </c>
      <c r="AY491" s="174" t="s">
        <v>171</v>
      </c>
    </row>
    <row r="492" spans="2:65" s="1" customFormat="1" ht="37.9" customHeight="1">
      <c r="B492" s="137"/>
      <c r="C492" s="138" t="s">
        <v>679</v>
      </c>
      <c r="D492" s="138" t="s">
        <v>176</v>
      </c>
      <c r="E492" s="139" t="s">
        <v>680</v>
      </c>
      <c r="F492" s="140" t="s">
        <v>681</v>
      </c>
      <c r="G492" s="141" t="s">
        <v>302</v>
      </c>
      <c r="H492" s="142">
        <v>10</v>
      </c>
      <c r="I492" s="143"/>
      <c r="J492" s="144">
        <f>ROUND(I492*H492,2)</f>
        <v>0</v>
      </c>
      <c r="K492" s="145"/>
      <c r="L492" s="32"/>
      <c r="M492" s="146" t="s">
        <v>1</v>
      </c>
      <c r="N492" s="147" t="s">
        <v>47</v>
      </c>
      <c r="P492" s="148">
        <f>O492*H492</f>
        <v>0</v>
      </c>
      <c r="Q492" s="148">
        <v>0</v>
      </c>
      <c r="R492" s="148">
        <f>Q492*H492</f>
        <v>0</v>
      </c>
      <c r="S492" s="148">
        <v>0</v>
      </c>
      <c r="T492" s="149">
        <f>S492*H492</f>
        <v>0</v>
      </c>
      <c r="AR492" s="150" t="s">
        <v>231</v>
      </c>
      <c r="AT492" s="150" t="s">
        <v>176</v>
      </c>
      <c r="AU492" s="150" t="s">
        <v>92</v>
      </c>
      <c r="AY492" s="17" t="s">
        <v>171</v>
      </c>
      <c r="BE492" s="151">
        <f>IF(N492="základní",J492,0)</f>
        <v>0</v>
      </c>
      <c r="BF492" s="151">
        <f>IF(N492="snížená",J492,0)</f>
        <v>0</v>
      </c>
      <c r="BG492" s="151">
        <f>IF(N492="zákl. přenesená",J492,0)</f>
        <v>0</v>
      </c>
      <c r="BH492" s="151">
        <f>IF(N492="sníž. přenesená",J492,0)</f>
        <v>0</v>
      </c>
      <c r="BI492" s="151">
        <f>IF(N492="nulová",J492,0)</f>
        <v>0</v>
      </c>
      <c r="BJ492" s="17" t="s">
        <v>90</v>
      </c>
      <c r="BK492" s="151">
        <f>ROUND(I492*H492,2)</f>
        <v>0</v>
      </c>
      <c r="BL492" s="17" t="s">
        <v>231</v>
      </c>
      <c r="BM492" s="150" t="s">
        <v>682</v>
      </c>
    </row>
    <row r="493" spans="2:65" s="13" customFormat="1">
      <c r="B493" s="159"/>
      <c r="D493" s="153" t="s">
        <v>181</v>
      </c>
      <c r="E493" s="160" t="s">
        <v>1</v>
      </c>
      <c r="F493" s="161" t="s">
        <v>130</v>
      </c>
      <c r="H493" s="162">
        <v>10</v>
      </c>
      <c r="I493" s="163"/>
      <c r="L493" s="159"/>
      <c r="M493" s="164"/>
      <c r="T493" s="165"/>
      <c r="AT493" s="160" t="s">
        <v>181</v>
      </c>
      <c r="AU493" s="160" t="s">
        <v>92</v>
      </c>
      <c r="AV493" s="13" t="s">
        <v>92</v>
      </c>
      <c r="AW493" s="13" t="s">
        <v>36</v>
      </c>
      <c r="AX493" s="13" t="s">
        <v>82</v>
      </c>
      <c r="AY493" s="160" t="s">
        <v>171</v>
      </c>
    </row>
    <row r="494" spans="2:65" s="15" customFormat="1">
      <c r="B494" s="173"/>
      <c r="D494" s="153" t="s">
        <v>181</v>
      </c>
      <c r="E494" s="174" t="s">
        <v>1</v>
      </c>
      <c r="F494" s="175" t="s">
        <v>190</v>
      </c>
      <c r="H494" s="176">
        <v>10</v>
      </c>
      <c r="I494" s="177"/>
      <c r="L494" s="173"/>
      <c r="M494" s="178"/>
      <c r="T494" s="179"/>
      <c r="AT494" s="174" t="s">
        <v>181</v>
      </c>
      <c r="AU494" s="174" t="s">
        <v>92</v>
      </c>
      <c r="AV494" s="15" t="s">
        <v>180</v>
      </c>
      <c r="AW494" s="15" t="s">
        <v>36</v>
      </c>
      <c r="AX494" s="15" t="s">
        <v>90</v>
      </c>
      <c r="AY494" s="174" t="s">
        <v>171</v>
      </c>
    </row>
    <row r="495" spans="2:65" s="1" customFormat="1" ht="24.2" customHeight="1">
      <c r="B495" s="137"/>
      <c r="C495" s="183" t="s">
        <v>389</v>
      </c>
      <c r="D495" s="183" t="s">
        <v>535</v>
      </c>
      <c r="E495" s="184" t="s">
        <v>683</v>
      </c>
      <c r="F495" s="185" t="s">
        <v>684</v>
      </c>
      <c r="G495" s="186" t="s">
        <v>302</v>
      </c>
      <c r="H495" s="187">
        <v>10</v>
      </c>
      <c r="I495" s="188"/>
      <c r="J495" s="189">
        <f>ROUND(I495*H495,2)</f>
        <v>0</v>
      </c>
      <c r="K495" s="190"/>
      <c r="L495" s="191"/>
      <c r="M495" s="192" t="s">
        <v>1</v>
      </c>
      <c r="N495" s="193" t="s">
        <v>47</v>
      </c>
      <c r="P495" s="148">
        <f>O495*H495</f>
        <v>0</v>
      </c>
      <c r="Q495" s="148">
        <v>0</v>
      </c>
      <c r="R495" s="148">
        <f>Q495*H495</f>
        <v>0</v>
      </c>
      <c r="S495" s="148">
        <v>0</v>
      </c>
      <c r="T495" s="149">
        <f>S495*H495</f>
        <v>0</v>
      </c>
      <c r="AR495" s="150" t="s">
        <v>274</v>
      </c>
      <c r="AT495" s="150" t="s">
        <v>535</v>
      </c>
      <c r="AU495" s="150" t="s">
        <v>92</v>
      </c>
      <c r="AY495" s="17" t="s">
        <v>171</v>
      </c>
      <c r="BE495" s="151">
        <f>IF(N495="základní",J495,0)</f>
        <v>0</v>
      </c>
      <c r="BF495" s="151">
        <f>IF(N495="snížená",J495,0)</f>
        <v>0</v>
      </c>
      <c r="BG495" s="151">
        <f>IF(N495="zákl. přenesená",J495,0)</f>
        <v>0</v>
      </c>
      <c r="BH495" s="151">
        <f>IF(N495="sníž. přenesená",J495,0)</f>
        <v>0</v>
      </c>
      <c r="BI495" s="151">
        <f>IF(N495="nulová",J495,0)</f>
        <v>0</v>
      </c>
      <c r="BJ495" s="17" t="s">
        <v>90</v>
      </c>
      <c r="BK495" s="151">
        <f>ROUND(I495*H495,2)</f>
        <v>0</v>
      </c>
      <c r="BL495" s="17" t="s">
        <v>231</v>
      </c>
      <c r="BM495" s="150" t="s">
        <v>685</v>
      </c>
    </row>
    <row r="496" spans="2:65" s="13" customFormat="1">
      <c r="B496" s="159"/>
      <c r="D496" s="153" t="s">
        <v>181</v>
      </c>
      <c r="E496" s="160" t="s">
        <v>1</v>
      </c>
      <c r="F496" s="161" t="s">
        <v>130</v>
      </c>
      <c r="H496" s="162">
        <v>10</v>
      </c>
      <c r="I496" s="163"/>
      <c r="L496" s="159"/>
      <c r="M496" s="164"/>
      <c r="T496" s="165"/>
      <c r="AT496" s="160" t="s">
        <v>181</v>
      </c>
      <c r="AU496" s="160" t="s">
        <v>92</v>
      </c>
      <c r="AV496" s="13" t="s">
        <v>92</v>
      </c>
      <c r="AW496" s="13" t="s">
        <v>36</v>
      </c>
      <c r="AX496" s="13" t="s">
        <v>82</v>
      </c>
      <c r="AY496" s="160" t="s">
        <v>171</v>
      </c>
    </row>
    <row r="497" spans="2:65" s="15" customFormat="1">
      <c r="B497" s="173"/>
      <c r="D497" s="153" t="s">
        <v>181</v>
      </c>
      <c r="E497" s="174" t="s">
        <v>1</v>
      </c>
      <c r="F497" s="175" t="s">
        <v>190</v>
      </c>
      <c r="H497" s="176">
        <v>10</v>
      </c>
      <c r="I497" s="177"/>
      <c r="L497" s="173"/>
      <c r="M497" s="178"/>
      <c r="T497" s="179"/>
      <c r="AT497" s="174" t="s">
        <v>181</v>
      </c>
      <c r="AU497" s="174" t="s">
        <v>92</v>
      </c>
      <c r="AV497" s="15" t="s">
        <v>180</v>
      </c>
      <c r="AW497" s="15" t="s">
        <v>36</v>
      </c>
      <c r="AX497" s="15" t="s">
        <v>90</v>
      </c>
      <c r="AY497" s="174" t="s">
        <v>171</v>
      </c>
    </row>
    <row r="498" spans="2:65" s="1" customFormat="1" ht="76.349999999999994" customHeight="1">
      <c r="B498" s="137"/>
      <c r="C498" s="138" t="s">
        <v>470</v>
      </c>
      <c r="D498" s="138" t="s">
        <v>176</v>
      </c>
      <c r="E498" s="139" t="s">
        <v>686</v>
      </c>
      <c r="F498" s="140" t="s">
        <v>687</v>
      </c>
      <c r="G498" s="141" t="s">
        <v>239</v>
      </c>
      <c r="H498" s="142">
        <v>4.3390000000000004</v>
      </c>
      <c r="I498" s="143"/>
      <c r="J498" s="144">
        <f>ROUND(I498*H498,2)</f>
        <v>0</v>
      </c>
      <c r="K498" s="145"/>
      <c r="L498" s="32"/>
      <c r="M498" s="146" t="s">
        <v>1</v>
      </c>
      <c r="N498" s="147" t="s">
        <v>47</v>
      </c>
      <c r="P498" s="148">
        <f>O498*H498</f>
        <v>0</v>
      </c>
      <c r="Q498" s="148">
        <v>0</v>
      </c>
      <c r="R498" s="148">
        <f>Q498*H498</f>
        <v>0</v>
      </c>
      <c r="S498" s="148">
        <v>0</v>
      </c>
      <c r="T498" s="149">
        <f>S498*H498</f>
        <v>0</v>
      </c>
      <c r="AR498" s="150" t="s">
        <v>231</v>
      </c>
      <c r="AT498" s="150" t="s">
        <v>176</v>
      </c>
      <c r="AU498" s="150" t="s">
        <v>92</v>
      </c>
      <c r="AY498" s="17" t="s">
        <v>171</v>
      </c>
      <c r="BE498" s="151">
        <f>IF(N498="základní",J498,0)</f>
        <v>0</v>
      </c>
      <c r="BF498" s="151">
        <f>IF(N498="snížená",J498,0)</f>
        <v>0</v>
      </c>
      <c r="BG498" s="151">
        <f>IF(N498="zákl. přenesená",J498,0)</f>
        <v>0</v>
      </c>
      <c r="BH498" s="151">
        <f>IF(N498="sníž. přenesená",J498,0)</f>
        <v>0</v>
      </c>
      <c r="BI498" s="151">
        <f>IF(N498="nulová",J498,0)</f>
        <v>0</v>
      </c>
      <c r="BJ498" s="17" t="s">
        <v>90</v>
      </c>
      <c r="BK498" s="151">
        <f>ROUND(I498*H498,2)</f>
        <v>0</v>
      </c>
      <c r="BL498" s="17" t="s">
        <v>231</v>
      </c>
      <c r="BM498" s="150" t="s">
        <v>688</v>
      </c>
    </row>
    <row r="499" spans="2:65" s="11" customFormat="1" ht="22.9" customHeight="1">
      <c r="B499" s="125"/>
      <c r="D499" s="126" t="s">
        <v>81</v>
      </c>
      <c r="E499" s="135" t="s">
        <v>350</v>
      </c>
      <c r="F499" s="135" t="s">
        <v>351</v>
      </c>
      <c r="I499" s="128"/>
      <c r="J499" s="136">
        <f>BK499</f>
        <v>0</v>
      </c>
      <c r="L499" s="125"/>
      <c r="M499" s="130"/>
      <c r="P499" s="131">
        <f>SUM(P500:P507)</f>
        <v>0</v>
      </c>
      <c r="R499" s="131">
        <f>SUM(R500:R507)</f>
        <v>0</v>
      </c>
      <c r="T499" s="132">
        <f>SUM(T500:T507)</f>
        <v>0</v>
      </c>
      <c r="AR499" s="126" t="s">
        <v>92</v>
      </c>
      <c r="AT499" s="133" t="s">
        <v>81</v>
      </c>
      <c r="AU499" s="133" t="s">
        <v>90</v>
      </c>
      <c r="AY499" s="126" t="s">
        <v>171</v>
      </c>
      <c r="BK499" s="134">
        <f>SUM(BK500:BK507)</f>
        <v>0</v>
      </c>
    </row>
    <row r="500" spans="2:65" s="1" customFormat="1" ht="55.5" customHeight="1">
      <c r="B500" s="137"/>
      <c r="C500" s="138" t="s">
        <v>398</v>
      </c>
      <c r="D500" s="138" t="s">
        <v>176</v>
      </c>
      <c r="E500" s="139" t="s">
        <v>689</v>
      </c>
      <c r="F500" s="140" t="s">
        <v>690</v>
      </c>
      <c r="G500" s="141" t="s">
        <v>302</v>
      </c>
      <c r="H500" s="142">
        <v>1</v>
      </c>
      <c r="I500" s="143"/>
      <c r="J500" s="144">
        <f>ROUND(I500*H500,2)</f>
        <v>0</v>
      </c>
      <c r="K500" s="145"/>
      <c r="L500" s="32"/>
      <c r="M500" s="146" t="s">
        <v>1</v>
      </c>
      <c r="N500" s="147" t="s">
        <v>47</v>
      </c>
      <c r="P500" s="148">
        <f>O500*H500</f>
        <v>0</v>
      </c>
      <c r="Q500" s="148">
        <v>0</v>
      </c>
      <c r="R500" s="148">
        <f>Q500*H500</f>
        <v>0</v>
      </c>
      <c r="S500" s="148">
        <v>0</v>
      </c>
      <c r="T500" s="149">
        <f>S500*H500</f>
        <v>0</v>
      </c>
      <c r="AR500" s="150" t="s">
        <v>231</v>
      </c>
      <c r="AT500" s="150" t="s">
        <v>176</v>
      </c>
      <c r="AU500" s="150" t="s">
        <v>92</v>
      </c>
      <c r="AY500" s="17" t="s">
        <v>171</v>
      </c>
      <c r="BE500" s="151">
        <f>IF(N500="základní",J500,0)</f>
        <v>0</v>
      </c>
      <c r="BF500" s="151">
        <f>IF(N500="snížená",J500,0)</f>
        <v>0</v>
      </c>
      <c r="BG500" s="151">
        <f>IF(N500="zákl. přenesená",J500,0)</f>
        <v>0</v>
      </c>
      <c r="BH500" s="151">
        <f>IF(N500="sníž. přenesená",J500,0)</f>
        <v>0</v>
      </c>
      <c r="BI500" s="151">
        <f>IF(N500="nulová",J500,0)</f>
        <v>0</v>
      </c>
      <c r="BJ500" s="17" t="s">
        <v>90</v>
      </c>
      <c r="BK500" s="151">
        <f>ROUND(I500*H500,2)</f>
        <v>0</v>
      </c>
      <c r="BL500" s="17" t="s">
        <v>231</v>
      </c>
      <c r="BM500" s="150" t="s">
        <v>691</v>
      </c>
    </row>
    <row r="501" spans="2:65" s="13" customFormat="1">
      <c r="B501" s="159"/>
      <c r="D501" s="153" t="s">
        <v>181</v>
      </c>
      <c r="E501" s="160" t="s">
        <v>1</v>
      </c>
      <c r="F501" s="161" t="s">
        <v>90</v>
      </c>
      <c r="H501" s="162">
        <v>1</v>
      </c>
      <c r="I501" s="163"/>
      <c r="L501" s="159"/>
      <c r="M501" s="164"/>
      <c r="T501" s="165"/>
      <c r="AT501" s="160" t="s">
        <v>181</v>
      </c>
      <c r="AU501" s="160" t="s">
        <v>92</v>
      </c>
      <c r="AV501" s="13" t="s">
        <v>92</v>
      </c>
      <c r="AW501" s="13" t="s">
        <v>36</v>
      </c>
      <c r="AX501" s="13" t="s">
        <v>82</v>
      </c>
      <c r="AY501" s="160" t="s">
        <v>171</v>
      </c>
    </row>
    <row r="502" spans="2:65" s="15" customFormat="1">
      <c r="B502" s="173"/>
      <c r="D502" s="153" t="s">
        <v>181</v>
      </c>
      <c r="E502" s="174" t="s">
        <v>1</v>
      </c>
      <c r="F502" s="175" t="s">
        <v>190</v>
      </c>
      <c r="H502" s="176">
        <v>1</v>
      </c>
      <c r="I502" s="177"/>
      <c r="L502" s="173"/>
      <c r="M502" s="178"/>
      <c r="T502" s="179"/>
      <c r="AT502" s="174" t="s">
        <v>181</v>
      </c>
      <c r="AU502" s="174" t="s">
        <v>92</v>
      </c>
      <c r="AV502" s="15" t="s">
        <v>180</v>
      </c>
      <c r="AW502" s="15" t="s">
        <v>36</v>
      </c>
      <c r="AX502" s="15" t="s">
        <v>90</v>
      </c>
      <c r="AY502" s="174" t="s">
        <v>171</v>
      </c>
    </row>
    <row r="503" spans="2:65" s="1" customFormat="1" ht="44.25" customHeight="1">
      <c r="B503" s="137"/>
      <c r="C503" s="138" t="s">
        <v>481</v>
      </c>
      <c r="D503" s="138" t="s">
        <v>176</v>
      </c>
      <c r="E503" s="139" t="s">
        <v>692</v>
      </c>
      <c r="F503" s="140" t="s">
        <v>693</v>
      </c>
      <c r="G503" s="141" t="s">
        <v>302</v>
      </c>
      <c r="H503" s="142">
        <v>10</v>
      </c>
      <c r="I503" s="143"/>
      <c r="J503" s="144">
        <f>ROUND(I503*H503,2)</f>
        <v>0</v>
      </c>
      <c r="K503" s="145"/>
      <c r="L503" s="32"/>
      <c r="M503" s="146" t="s">
        <v>1</v>
      </c>
      <c r="N503" s="147" t="s">
        <v>47</v>
      </c>
      <c r="P503" s="148">
        <f>O503*H503</f>
        <v>0</v>
      </c>
      <c r="Q503" s="148">
        <v>0</v>
      </c>
      <c r="R503" s="148">
        <f>Q503*H503</f>
        <v>0</v>
      </c>
      <c r="S503" s="148">
        <v>0</v>
      </c>
      <c r="T503" s="149">
        <f>S503*H503</f>
        <v>0</v>
      </c>
      <c r="AR503" s="150" t="s">
        <v>231</v>
      </c>
      <c r="AT503" s="150" t="s">
        <v>176</v>
      </c>
      <c r="AU503" s="150" t="s">
        <v>92</v>
      </c>
      <c r="AY503" s="17" t="s">
        <v>171</v>
      </c>
      <c r="BE503" s="151">
        <f>IF(N503="základní",J503,0)</f>
        <v>0</v>
      </c>
      <c r="BF503" s="151">
        <f>IF(N503="snížená",J503,0)</f>
        <v>0</v>
      </c>
      <c r="BG503" s="151">
        <f>IF(N503="zákl. přenesená",J503,0)</f>
        <v>0</v>
      </c>
      <c r="BH503" s="151">
        <f>IF(N503="sníž. přenesená",J503,0)</f>
        <v>0</v>
      </c>
      <c r="BI503" s="151">
        <f>IF(N503="nulová",J503,0)</f>
        <v>0</v>
      </c>
      <c r="BJ503" s="17" t="s">
        <v>90</v>
      </c>
      <c r="BK503" s="151">
        <f>ROUND(I503*H503,2)</f>
        <v>0</v>
      </c>
      <c r="BL503" s="17" t="s">
        <v>231</v>
      </c>
      <c r="BM503" s="150" t="s">
        <v>694</v>
      </c>
    </row>
    <row r="504" spans="2:65" s="12" customFormat="1">
      <c r="B504" s="152"/>
      <c r="D504" s="153" t="s">
        <v>181</v>
      </c>
      <c r="E504" s="154" t="s">
        <v>1</v>
      </c>
      <c r="F504" s="155" t="s">
        <v>182</v>
      </c>
      <c r="H504" s="154" t="s">
        <v>1</v>
      </c>
      <c r="I504" s="156"/>
      <c r="L504" s="152"/>
      <c r="M504" s="157"/>
      <c r="T504" s="158"/>
      <c r="AT504" s="154" t="s">
        <v>181</v>
      </c>
      <c r="AU504" s="154" t="s">
        <v>92</v>
      </c>
      <c r="AV504" s="12" t="s">
        <v>90</v>
      </c>
      <c r="AW504" s="12" t="s">
        <v>36</v>
      </c>
      <c r="AX504" s="12" t="s">
        <v>82</v>
      </c>
      <c r="AY504" s="154" t="s">
        <v>171</v>
      </c>
    </row>
    <row r="505" spans="2:65" s="13" customFormat="1">
      <c r="B505" s="159"/>
      <c r="D505" s="153" t="s">
        <v>181</v>
      </c>
      <c r="E505" s="160" t="s">
        <v>1</v>
      </c>
      <c r="F505" s="161" t="s">
        <v>130</v>
      </c>
      <c r="H505" s="162">
        <v>10</v>
      </c>
      <c r="I505" s="163"/>
      <c r="L505" s="159"/>
      <c r="M505" s="164"/>
      <c r="T505" s="165"/>
      <c r="AT505" s="160" t="s">
        <v>181</v>
      </c>
      <c r="AU505" s="160" t="s">
        <v>92</v>
      </c>
      <c r="AV505" s="13" t="s">
        <v>92</v>
      </c>
      <c r="AW505" s="13" t="s">
        <v>36</v>
      </c>
      <c r="AX505" s="13" t="s">
        <v>82</v>
      </c>
      <c r="AY505" s="160" t="s">
        <v>171</v>
      </c>
    </row>
    <row r="506" spans="2:65" s="15" customFormat="1">
      <c r="B506" s="173"/>
      <c r="D506" s="153" t="s">
        <v>181</v>
      </c>
      <c r="E506" s="174" t="s">
        <v>1</v>
      </c>
      <c r="F506" s="175" t="s">
        <v>190</v>
      </c>
      <c r="H506" s="176">
        <v>10</v>
      </c>
      <c r="I506" s="177"/>
      <c r="L506" s="173"/>
      <c r="M506" s="178"/>
      <c r="T506" s="179"/>
      <c r="AT506" s="174" t="s">
        <v>181</v>
      </c>
      <c r="AU506" s="174" t="s">
        <v>92</v>
      </c>
      <c r="AV506" s="15" t="s">
        <v>180</v>
      </c>
      <c r="AW506" s="15" t="s">
        <v>36</v>
      </c>
      <c r="AX506" s="15" t="s">
        <v>90</v>
      </c>
      <c r="AY506" s="174" t="s">
        <v>171</v>
      </c>
    </row>
    <row r="507" spans="2:65" s="1" customFormat="1" ht="55.5" customHeight="1">
      <c r="B507" s="137"/>
      <c r="C507" s="138" t="s">
        <v>552</v>
      </c>
      <c r="D507" s="138" t="s">
        <v>176</v>
      </c>
      <c r="E507" s="139" t="s">
        <v>695</v>
      </c>
      <c r="F507" s="140" t="s">
        <v>696</v>
      </c>
      <c r="G507" s="141" t="s">
        <v>697</v>
      </c>
      <c r="H507" s="197"/>
      <c r="I507" s="143"/>
      <c r="J507" s="144">
        <f>ROUND(I507*H507,2)</f>
        <v>0</v>
      </c>
      <c r="K507" s="145"/>
      <c r="L507" s="32"/>
      <c r="M507" s="146" t="s">
        <v>1</v>
      </c>
      <c r="N507" s="147" t="s">
        <v>47</v>
      </c>
      <c r="P507" s="148">
        <f>O507*H507</f>
        <v>0</v>
      </c>
      <c r="Q507" s="148">
        <v>0</v>
      </c>
      <c r="R507" s="148">
        <f>Q507*H507</f>
        <v>0</v>
      </c>
      <c r="S507" s="148">
        <v>0</v>
      </c>
      <c r="T507" s="149">
        <f>S507*H507</f>
        <v>0</v>
      </c>
      <c r="AR507" s="150" t="s">
        <v>231</v>
      </c>
      <c r="AT507" s="150" t="s">
        <v>176</v>
      </c>
      <c r="AU507" s="150" t="s">
        <v>92</v>
      </c>
      <c r="AY507" s="17" t="s">
        <v>171</v>
      </c>
      <c r="BE507" s="151">
        <f>IF(N507="základní",J507,0)</f>
        <v>0</v>
      </c>
      <c r="BF507" s="151">
        <f>IF(N507="snížená",J507,0)</f>
        <v>0</v>
      </c>
      <c r="BG507" s="151">
        <f>IF(N507="zákl. přenesená",J507,0)</f>
        <v>0</v>
      </c>
      <c r="BH507" s="151">
        <f>IF(N507="sníž. přenesená",J507,0)</f>
        <v>0</v>
      </c>
      <c r="BI507" s="151">
        <f>IF(N507="nulová",J507,0)</f>
        <v>0</v>
      </c>
      <c r="BJ507" s="17" t="s">
        <v>90</v>
      </c>
      <c r="BK507" s="151">
        <f>ROUND(I507*H507,2)</f>
        <v>0</v>
      </c>
      <c r="BL507" s="17" t="s">
        <v>231</v>
      </c>
      <c r="BM507" s="150" t="s">
        <v>698</v>
      </c>
    </row>
    <row r="508" spans="2:65" s="11" customFormat="1" ht="22.9" customHeight="1">
      <c r="B508" s="125"/>
      <c r="D508" s="126" t="s">
        <v>81</v>
      </c>
      <c r="E508" s="135" t="s">
        <v>699</v>
      </c>
      <c r="F508" s="135" t="s">
        <v>700</v>
      </c>
      <c r="I508" s="128"/>
      <c r="J508" s="136">
        <f>BK508</f>
        <v>0</v>
      </c>
      <c r="L508" s="125"/>
      <c r="M508" s="130"/>
      <c r="P508" s="131">
        <f>SUM(P509:P541)</f>
        <v>0</v>
      </c>
      <c r="R508" s="131">
        <f>SUM(R509:R541)</f>
        <v>0</v>
      </c>
      <c r="T508" s="132">
        <f>SUM(T509:T541)</f>
        <v>0</v>
      </c>
      <c r="AR508" s="126" t="s">
        <v>92</v>
      </c>
      <c r="AT508" s="133" t="s">
        <v>81</v>
      </c>
      <c r="AU508" s="133" t="s">
        <v>90</v>
      </c>
      <c r="AY508" s="126" t="s">
        <v>171</v>
      </c>
      <c r="BK508" s="134">
        <f>SUM(BK509:BK541)</f>
        <v>0</v>
      </c>
    </row>
    <row r="509" spans="2:65" s="1" customFormat="1" ht="24.2" customHeight="1">
      <c r="B509" s="137"/>
      <c r="C509" s="138" t="s">
        <v>701</v>
      </c>
      <c r="D509" s="138" t="s">
        <v>176</v>
      </c>
      <c r="E509" s="139" t="s">
        <v>702</v>
      </c>
      <c r="F509" s="140" t="s">
        <v>703</v>
      </c>
      <c r="G509" s="141" t="s">
        <v>179</v>
      </c>
      <c r="H509" s="142">
        <v>2.77</v>
      </c>
      <c r="I509" s="143"/>
      <c r="J509" s="144">
        <f>ROUND(I509*H509,2)</f>
        <v>0</v>
      </c>
      <c r="K509" s="145"/>
      <c r="L509" s="32"/>
      <c r="M509" s="146" t="s">
        <v>1</v>
      </c>
      <c r="N509" s="147" t="s">
        <v>47</v>
      </c>
      <c r="P509" s="148">
        <f>O509*H509</f>
        <v>0</v>
      </c>
      <c r="Q509" s="148">
        <v>0</v>
      </c>
      <c r="R509" s="148">
        <f>Q509*H509</f>
        <v>0</v>
      </c>
      <c r="S509" s="148">
        <v>0</v>
      </c>
      <c r="T509" s="149">
        <f>S509*H509</f>
        <v>0</v>
      </c>
      <c r="AR509" s="150" t="s">
        <v>231</v>
      </c>
      <c r="AT509" s="150" t="s">
        <v>176</v>
      </c>
      <c r="AU509" s="150" t="s">
        <v>92</v>
      </c>
      <c r="AY509" s="17" t="s">
        <v>171</v>
      </c>
      <c r="BE509" s="151">
        <f>IF(N509="základní",J509,0)</f>
        <v>0</v>
      </c>
      <c r="BF509" s="151">
        <f>IF(N509="snížená",J509,0)</f>
        <v>0</v>
      </c>
      <c r="BG509" s="151">
        <f>IF(N509="zákl. přenesená",J509,0)</f>
        <v>0</v>
      </c>
      <c r="BH509" s="151">
        <f>IF(N509="sníž. přenesená",J509,0)</f>
        <v>0</v>
      </c>
      <c r="BI509" s="151">
        <f>IF(N509="nulová",J509,0)</f>
        <v>0</v>
      </c>
      <c r="BJ509" s="17" t="s">
        <v>90</v>
      </c>
      <c r="BK509" s="151">
        <f>ROUND(I509*H509,2)</f>
        <v>0</v>
      </c>
      <c r="BL509" s="17" t="s">
        <v>231</v>
      </c>
      <c r="BM509" s="150" t="s">
        <v>704</v>
      </c>
    </row>
    <row r="510" spans="2:65" s="12" customFormat="1">
      <c r="B510" s="152"/>
      <c r="D510" s="153" t="s">
        <v>181</v>
      </c>
      <c r="E510" s="154" t="s">
        <v>1</v>
      </c>
      <c r="F510" s="155" t="s">
        <v>506</v>
      </c>
      <c r="H510" s="154" t="s">
        <v>1</v>
      </c>
      <c r="I510" s="156"/>
      <c r="L510" s="152"/>
      <c r="M510" s="157"/>
      <c r="T510" s="158"/>
      <c r="AT510" s="154" t="s">
        <v>181</v>
      </c>
      <c r="AU510" s="154" t="s">
        <v>92</v>
      </c>
      <c r="AV510" s="12" t="s">
        <v>90</v>
      </c>
      <c r="AW510" s="12" t="s">
        <v>36</v>
      </c>
      <c r="AX510" s="12" t="s">
        <v>82</v>
      </c>
      <c r="AY510" s="154" t="s">
        <v>171</v>
      </c>
    </row>
    <row r="511" spans="2:65" s="13" customFormat="1">
      <c r="B511" s="159"/>
      <c r="D511" s="153" t="s">
        <v>181</v>
      </c>
      <c r="E511" s="160" t="s">
        <v>1</v>
      </c>
      <c r="F511" s="161" t="s">
        <v>507</v>
      </c>
      <c r="H511" s="162">
        <v>2.77</v>
      </c>
      <c r="I511" s="163"/>
      <c r="L511" s="159"/>
      <c r="M511" s="164"/>
      <c r="T511" s="165"/>
      <c r="AT511" s="160" t="s">
        <v>181</v>
      </c>
      <c r="AU511" s="160" t="s">
        <v>92</v>
      </c>
      <c r="AV511" s="13" t="s">
        <v>92</v>
      </c>
      <c r="AW511" s="13" t="s">
        <v>36</v>
      </c>
      <c r="AX511" s="13" t="s">
        <v>82</v>
      </c>
      <c r="AY511" s="160" t="s">
        <v>171</v>
      </c>
    </row>
    <row r="512" spans="2:65" s="15" customFormat="1">
      <c r="B512" s="173"/>
      <c r="D512" s="153" t="s">
        <v>181</v>
      </c>
      <c r="E512" s="174" t="s">
        <v>1</v>
      </c>
      <c r="F512" s="175" t="s">
        <v>190</v>
      </c>
      <c r="H512" s="176">
        <v>2.77</v>
      </c>
      <c r="I512" s="177"/>
      <c r="L512" s="173"/>
      <c r="M512" s="178"/>
      <c r="T512" s="179"/>
      <c r="AT512" s="174" t="s">
        <v>181</v>
      </c>
      <c r="AU512" s="174" t="s">
        <v>92</v>
      </c>
      <c r="AV512" s="15" t="s">
        <v>180</v>
      </c>
      <c r="AW512" s="15" t="s">
        <v>36</v>
      </c>
      <c r="AX512" s="15" t="s">
        <v>90</v>
      </c>
      <c r="AY512" s="174" t="s">
        <v>171</v>
      </c>
    </row>
    <row r="513" spans="2:65" s="1" customFormat="1" ht="24.2" customHeight="1">
      <c r="B513" s="137"/>
      <c r="C513" s="183" t="s">
        <v>557</v>
      </c>
      <c r="D513" s="183" t="s">
        <v>535</v>
      </c>
      <c r="E513" s="184" t="s">
        <v>705</v>
      </c>
      <c r="F513" s="185" t="s">
        <v>706</v>
      </c>
      <c r="G513" s="186" t="s">
        <v>179</v>
      </c>
      <c r="H513" s="187">
        <v>3.1859999999999999</v>
      </c>
      <c r="I513" s="188"/>
      <c r="J513" s="189">
        <f>ROUND(I513*H513,2)</f>
        <v>0</v>
      </c>
      <c r="K513" s="190"/>
      <c r="L513" s="191"/>
      <c r="M513" s="192" t="s">
        <v>1</v>
      </c>
      <c r="N513" s="193" t="s">
        <v>47</v>
      </c>
      <c r="P513" s="148">
        <f>O513*H513</f>
        <v>0</v>
      </c>
      <c r="Q513" s="148">
        <v>0</v>
      </c>
      <c r="R513" s="148">
        <f>Q513*H513</f>
        <v>0</v>
      </c>
      <c r="S513" s="148">
        <v>0</v>
      </c>
      <c r="T513" s="149">
        <f>S513*H513</f>
        <v>0</v>
      </c>
      <c r="AR513" s="150" t="s">
        <v>274</v>
      </c>
      <c r="AT513" s="150" t="s">
        <v>535</v>
      </c>
      <c r="AU513" s="150" t="s">
        <v>92</v>
      </c>
      <c r="AY513" s="17" t="s">
        <v>171</v>
      </c>
      <c r="BE513" s="151">
        <f>IF(N513="základní",J513,0)</f>
        <v>0</v>
      </c>
      <c r="BF513" s="151">
        <f>IF(N513="snížená",J513,0)</f>
        <v>0</v>
      </c>
      <c r="BG513" s="151">
        <f>IF(N513="zákl. přenesená",J513,0)</f>
        <v>0</v>
      </c>
      <c r="BH513" s="151">
        <f>IF(N513="sníž. přenesená",J513,0)</f>
        <v>0</v>
      </c>
      <c r="BI513" s="151">
        <f>IF(N513="nulová",J513,0)</f>
        <v>0</v>
      </c>
      <c r="BJ513" s="17" t="s">
        <v>90</v>
      </c>
      <c r="BK513" s="151">
        <f>ROUND(I513*H513,2)</f>
        <v>0</v>
      </c>
      <c r="BL513" s="17" t="s">
        <v>231</v>
      </c>
      <c r="BM513" s="150" t="s">
        <v>707</v>
      </c>
    </row>
    <row r="514" spans="2:65" s="13" customFormat="1">
      <c r="B514" s="159"/>
      <c r="D514" s="153" t="s">
        <v>181</v>
      </c>
      <c r="E514" s="160" t="s">
        <v>1</v>
      </c>
      <c r="F514" s="161" t="s">
        <v>708</v>
      </c>
      <c r="H514" s="162">
        <v>3.1859999999999999</v>
      </c>
      <c r="I514" s="163"/>
      <c r="L514" s="159"/>
      <c r="M514" s="164"/>
      <c r="T514" s="165"/>
      <c r="AT514" s="160" t="s">
        <v>181</v>
      </c>
      <c r="AU514" s="160" t="s">
        <v>92</v>
      </c>
      <c r="AV514" s="13" t="s">
        <v>92</v>
      </c>
      <c r="AW514" s="13" t="s">
        <v>36</v>
      </c>
      <c r="AX514" s="13" t="s">
        <v>82</v>
      </c>
      <c r="AY514" s="160" t="s">
        <v>171</v>
      </c>
    </row>
    <row r="515" spans="2:65" s="15" customFormat="1">
      <c r="B515" s="173"/>
      <c r="D515" s="153" t="s">
        <v>181</v>
      </c>
      <c r="E515" s="174" t="s">
        <v>1</v>
      </c>
      <c r="F515" s="175" t="s">
        <v>190</v>
      </c>
      <c r="H515" s="176">
        <v>3.1859999999999999</v>
      </c>
      <c r="I515" s="177"/>
      <c r="L515" s="173"/>
      <c r="M515" s="178"/>
      <c r="T515" s="179"/>
      <c r="AT515" s="174" t="s">
        <v>181</v>
      </c>
      <c r="AU515" s="174" t="s">
        <v>92</v>
      </c>
      <c r="AV515" s="15" t="s">
        <v>180</v>
      </c>
      <c r="AW515" s="15" t="s">
        <v>36</v>
      </c>
      <c r="AX515" s="15" t="s">
        <v>90</v>
      </c>
      <c r="AY515" s="174" t="s">
        <v>171</v>
      </c>
    </row>
    <row r="516" spans="2:65" s="1" customFormat="1" ht="33" customHeight="1">
      <c r="B516" s="137"/>
      <c r="C516" s="138" t="s">
        <v>709</v>
      </c>
      <c r="D516" s="138" t="s">
        <v>176</v>
      </c>
      <c r="E516" s="139" t="s">
        <v>710</v>
      </c>
      <c r="F516" s="140" t="s">
        <v>711</v>
      </c>
      <c r="G516" s="141" t="s">
        <v>205</v>
      </c>
      <c r="H516" s="142">
        <v>16.603000000000002</v>
      </c>
      <c r="I516" s="143"/>
      <c r="J516" s="144">
        <f>ROUND(I516*H516,2)</f>
        <v>0</v>
      </c>
      <c r="K516" s="145"/>
      <c r="L516" s="32"/>
      <c r="M516" s="146" t="s">
        <v>1</v>
      </c>
      <c r="N516" s="147" t="s">
        <v>47</v>
      </c>
      <c r="P516" s="148">
        <f>O516*H516</f>
        <v>0</v>
      </c>
      <c r="Q516" s="148">
        <v>0</v>
      </c>
      <c r="R516" s="148">
        <f>Q516*H516</f>
        <v>0</v>
      </c>
      <c r="S516" s="148">
        <v>0</v>
      </c>
      <c r="T516" s="149">
        <f>S516*H516</f>
        <v>0</v>
      </c>
      <c r="AR516" s="150" t="s">
        <v>231</v>
      </c>
      <c r="AT516" s="150" t="s">
        <v>176</v>
      </c>
      <c r="AU516" s="150" t="s">
        <v>92</v>
      </c>
      <c r="AY516" s="17" t="s">
        <v>171</v>
      </c>
      <c r="BE516" s="151">
        <f>IF(N516="základní",J516,0)</f>
        <v>0</v>
      </c>
      <c r="BF516" s="151">
        <f>IF(N516="snížená",J516,0)</f>
        <v>0</v>
      </c>
      <c r="BG516" s="151">
        <f>IF(N516="zákl. přenesená",J516,0)</f>
        <v>0</v>
      </c>
      <c r="BH516" s="151">
        <f>IF(N516="sníž. přenesená",J516,0)</f>
        <v>0</v>
      </c>
      <c r="BI516" s="151">
        <f>IF(N516="nulová",J516,0)</f>
        <v>0</v>
      </c>
      <c r="BJ516" s="17" t="s">
        <v>90</v>
      </c>
      <c r="BK516" s="151">
        <f>ROUND(I516*H516,2)</f>
        <v>0</v>
      </c>
      <c r="BL516" s="17" t="s">
        <v>231</v>
      </c>
      <c r="BM516" s="150" t="s">
        <v>712</v>
      </c>
    </row>
    <row r="517" spans="2:65" s="12" customFormat="1">
      <c r="B517" s="152"/>
      <c r="D517" s="153" t="s">
        <v>181</v>
      </c>
      <c r="E517" s="154" t="s">
        <v>1</v>
      </c>
      <c r="F517" s="155" t="s">
        <v>503</v>
      </c>
      <c r="H517" s="154" t="s">
        <v>1</v>
      </c>
      <c r="I517" s="156"/>
      <c r="L517" s="152"/>
      <c r="M517" s="157"/>
      <c r="T517" s="158"/>
      <c r="AT517" s="154" t="s">
        <v>181</v>
      </c>
      <c r="AU517" s="154" t="s">
        <v>92</v>
      </c>
      <c r="AV517" s="12" t="s">
        <v>90</v>
      </c>
      <c r="AW517" s="12" t="s">
        <v>36</v>
      </c>
      <c r="AX517" s="12" t="s">
        <v>82</v>
      </c>
      <c r="AY517" s="154" t="s">
        <v>171</v>
      </c>
    </row>
    <row r="518" spans="2:65" s="13" customFormat="1">
      <c r="B518" s="159"/>
      <c r="D518" s="153" t="s">
        <v>181</v>
      </c>
      <c r="E518" s="160" t="s">
        <v>1</v>
      </c>
      <c r="F518" s="161" t="s">
        <v>713</v>
      </c>
      <c r="H518" s="162">
        <v>4.9640000000000004</v>
      </c>
      <c r="I518" s="163"/>
      <c r="L518" s="159"/>
      <c r="M518" s="164"/>
      <c r="T518" s="165"/>
      <c r="AT518" s="160" t="s">
        <v>181</v>
      </c>
      <c r="AU518" s="160" t="s">
        <v>92</v>
      </c>
      <c r="AV518" s="13" t="s">
        <v>92</v>
      </c>
      <c r="AW518" s="13" t="s">
        <v>36</v>
      </c>
      <c r="AX518" s="13" t="s">
        <v>82</v>
      </c>
      <c r="AY518" s="160" t="s">
        <v>171</v>
      </c>
    </row>
    <row r="519" spans="2:65" s="13" customFormat="1">
      <c r="B519" s="159"/>
      <c r="D519" s="153" t="s">
        <v>181</v>
      </c>
      <c r="E519" s="160" t="s">
        <v>1</v>
      </c>
      <c r="F519" s="161" t="s">
        <v>714</v>
      </c>
      <c r="H519" s="162">
        <v>4.9790000000000001</v>
      </c>
      <c r="I519" s="163"/>
      <c r="L519" s="159"/>
      <c r="M519" s="164"/>
      <c r="T519" s="165"/>
      <c r="AT519" s="160" t="s">
        <v>181</v>
      </c>
      <c r="AU519" s="160" t="s">
        <v>92</v>
      </c>
      <c r="AV519" s="13" t="s">
        <v>92</v>
      </c>
      <c r="AW519" s="13" t="s">
        <v>36</v>
      </c>
      <c r="AX519" s="13" t="s">
        <v>82</v>
      </c>
      <c r="AY519" s="160" t="s">
        <v>171</v>
      </c>
    </row>
    <row r="520" spans="2:65" s="14" customFormat="1">
      <c r="B520" s="166"/>
      <c r="D520" s="153" t="s">
        <v>181</v>
      </c>
      <c r="E520" s="167" t="s">
        <v>1</v>
      </c>
      <c r="F520" s="168" t="s">
        <v>185</v>
      </c>
      <c r="H520" s="169">
        <v>9.9430000000000014</v>
      </c>
      <c r="I520" s="170"/>
      <c r="L520" s="166"/>
      <c r="M520" s="171"/>
      <c r="T520" s="172"/>
      <c r="AT520" s="167" t="s">
        <v>181</v>
      </c>
      <c r="AU520" s="167" t="s">
        <v>92</v>
      </c>
      <c r="AV520" s="14" t="s">
        <v>186</v>
      </c>
      <c r="AW520" s="14" t="s">
        <v>36</v>
      </c>
      <c r="AX520" s="14" t="s">
        <v>82</v>
      </c>
      <c r="AY520" s="167" t="s">
        <v>171</v>
      </c>
    </row>
    <row r="521" spans="2:65" s="12" customFormat="1">
      <c r="B521" s="152"/>
      <c r="D521" s="153" t="s">
        <v>181</v>
      </c>
      <c r="E521" s="154" t="s">
        <v>1</v>
      </c>
      <c r="F521" s="155" t="s">
        <v>506</v>
      </c>
      <c r="H521" s="154" t="s">
        <v>1</v>
      </c>
      <c r="I521" s="156"/>
      <c r="L521" s="152"/>
      <c r="M521" s="157"/>
      <c r="T521" s="158"/>
      <c r="AT521" s="154" t="s">
        <v>181</v>
      </c>
      <c r="AU521" s="154" t="s">
        <v>92</v>
      </c>
      <c r="AV521" s="12" t="s">
        <v>90</v>
      </c>
      <c r="AW521" s="12" t="s">
        <v>36</v>
      </c>
      <c r="AX521" s="12" t="s">
        <v>82</v>
      </c>
      <c r="AY521" s="154" t="s">
        <v>171</v>
      </c>
    </row>
    <row r="522" spans="2:65" s="13" customFormat="1">
      <c r="B522" s="159"/>
      <c r="D522" s="153" t="s">
        <v>181</v>
      </c>
      <c r="E522" s="160" t="s">
        <v>1</v>
      </c>
      <c r="F522" s="161" t="s">
        <v>715</v>
      </c>
      <c r="H522" s="162">
        <v>6.66</v>
      </c>
      <c r="I522" s="163"/>
      <c r="L522" s="159"/>
      <c r="M522" s="164"/>
      <c r="T522" s="165"/>
      <c r="AT522" s="160" t="s">
        <v>181</v>
      </c>
      <c r="AU522" s="160" t="s">
        <v>92</v>
      </c>
      <c r="AV522" s="13" t="s">
        <v>92</v>
      </c>
      <c r="AW522" s="13" t="s">
        <v>36</v>
      </c>
      <c r="AX522" s="13" t="s">
        <v>82</v>
      </c>
      <c r="AY522" s="160" t="s">
        <v>171</v>
      </c>
    </row>
    <row r="523" spans="2:65" s="14" customFormat="1">
      <c r="B523" s="166"/>
      <c r="D523" s="153" t="s">
        <v>181</v>
      </c>
      <c r="E523" s="167" t="s">
        <v>1</v>
      </c>
      <c r="F523" s="168" t="s">
        <v>185</v>
      </c>
      <c r="H523" s="169">
        <v>6.66</v>
      </c>
      <c r="I523" s="170"/>
      <c r="L523" s="166"/>
      <c r="M523" s="171"/>
      <c r="T523" s="172"/>
      <c r="AT523" s="167" t="s">
        <v>181</v>
      </c>
      <c r="AU523" s="167" t="s">
        <v>92</v>
      </c>
      <c r="AV523" s="14" t="s">
        <v>186</v>
      </c>
      <c r="AW523" s="14" t="s">
        <v>36</v>
      </c>
      <c r="AX523" s="14" t="s">
        <v>82</v>
      </c>
      <c r="AY523" s="167" t="s">
        <v>171</v>
      </c>
    </row>
    <row r="524" spans="2:65" s="15" customFormat="1">
      <c r="B524" s="173"/>
      <c r="D524" s="153" t="s">
        <v>181</v>
      </c>
      <c r="E524" s="174" t="s">
        <v>1</v>
      </c>
      <c r="F524" s="175" t="s">
        <v>190</v>
      </c>
      <c r="H524" s="176">
        <v>16.603000000000002</v>
      </c>
      <c r="I524" s="177"/>
      <c r="L524" s="173"/>
      <c r="M524" s="178"/>
      <c r="T524" s="179"/>
      <c r="AT524" s="174" t="s">
        <v>181</v>
      </c>
      <c r="AU524" s="174" t="s">
        <v>92</v>
      </c>
      <c r="AV524" s="15" t="s">
        <v>180</v>
      </c>
      <c r="AW524" s="15" t="s">
        <v>36</v>
      </c>
      <c r="AX524" s="15" t="s">
        <v>90</v>
      </c>
      <c r="AY524" s="174" t="s">
        <v>171</v>
      </c>
    </row>
    <row r="525" spans="2:65" s="1" customFormat="1" ht="21.75" customHeight="1">
      <c r="B525" s="137"/>
      <c r="C525" s="183" t="s">
        <v>560</v>
      </c>
      <c r="D525" s="183" t="s">
        <v>535</v>
      </c>
      <c r="E525" s="184" t="s">
        <v>716</v>
      </c>
      <c r="F525" s="185" t="s">
        <v>717</v>
      </c>
      <c r="G525" s="186" t="s">
        <v>205</v>
      </c>
      <c r="H525" s="187">
        <v>19.093</v>
      </c>
      <c r="I525" s="188"/>
      <c r="J525" s="189">
        <f>ROUND(I525*H525,2)</f>
        <v>0</v>
      </c>
      <c r="K525" s="190"/>
      <c r="L525" s="191"/>
      <c r="M525" s="192" t="s">
        <v>1</v>
      </c>
      <c r="N525" s="193" t="s">
        <v>47</v>
      </c>
      <c r="P525" s="148">
        <f>O525*H525</f>
        <v>0</v>
      </c>
      <c r="Q525" s="148">
        <v>0</v>
      </c>
      <c r="R525" s="148">
        <f>Q525*H525</f>
        <v>0</v>
      </c>
      <c r="S525" s="148">
        <v>0</v>
      </c>
      <c r="T525" s="149">
        <f>S525*H525</f>
        <v>0</v>
      </c>
      <c r="AR525" s="150" t="s">
        <v>274</v>
      </c>
      <c r="AT525" s="150" t="s">
        <v>535</v>
      </c>
      <c r="AU525" s="150" t="s">
        <v>92</v>
      </c>
      <c r="AY525" s="17" t="s">
        <v>171</v>
      </c>
      <c r="BE525" s="151">
        <f>IF(N525="základní",J525,0)</f>
        <v>0</v>
      </c>
      <c r="BF525" s="151">
        <f>IF(N525="snížená",J525,0)</f>
        <v>0</v>
      </c>
      <c r="BG525" s="151">
        <f>IF(N525="zákl. přenesená",J525,0)</f>
        <v>0</v>
      </c>
      <c r="BH525" s="151">
        <f>IF(N525="sníž. přenesená",J525,0)</f>
        <v>0</v>
      </c>
      <c r="BI525" s="151">
        <f>IF(N525="nulová",J525,0)</f>
        <v>0</v>
      </c>
      <c r="BJ525" s="17" t="s">
        <v>90</v>
      </c>
      <c r="BK525" s="151">
        <f>ROUND(I525*H525,2)</f>
        <v>0</v>
      </c>
      <c r="BL525" s="17" t="s">
        <v>231</v>
      </c>
      <c r="BM525" s="150" t="s">
        <v>718</v>
      </c>
    </row>
    <row r="526" spans="2:65" s="1" customFormat="1" ht="19.5">
      <c r="B526" s="32"/>
      <c r="D526" s="153" t="s">
        <v>561</v>
      </c>
      <c r="F526" s="194" t="s">
        <v>719</v>
      </c>
      <c r="I526" s="195"/>
      <c r="L526" s="32"/>
      <c r="M526" s="196"/>
      <c r="T526" s="56"/>
      <c r="AT526" s="17" t="s">
        <v>561</v>
      </c>
      <c r="AU526" s="17" t="s">
        <v>92</v>
      </c>
    </row>
    <row r="527" spans="2:65" s="13" customFormat="1">
      <c r="B527" s="159"/>
      <c r="D527" s="153" t="s">
        <v>181</v>
      </c>
      <c r="E527" s="160" t="s">
        <v>1</v>
      </c>
      <c r="F527" s="161" t="s">
        <v>720</v>
      </c>
      <c r="H527" s="162">
        <v>19.093</v>
      </c>
      <c r="I527" s="163"/>
      <c r="L527" s="159"/>
      <c r="M527" s="164"/>
      <c r="T527" s="165"/>
      <c r="AT527" s="160" t="s">
        <v>181</v>
      </c>
      <c r="AU527" s="160" t="s">
        <v>92</v>
      </c>
      <c r="AV527" s="13" t="s">
        <v>92</v>
      </c>
      <c r="AW527" s="13" t="s">
        <v>36</v>
      </c>
      <c r="AX527" s="13" t="s">
        <v>82</v>
      </c>
      <c r="AY527" s="160" t="s">
        <v>171</v>
      </c>
    </row>
    <row r="528" spans="2:65" s="15" customFormat="1">
      <c r="B528" s="173"/>
      <c r="D528" s="153" t="s">
        <v>181</v>
      </c>
      <c r="E528" s="174" t="s">
        <v>1</v>
      </c>
      <c r="F528" s="175" t="s">
        <v>190</v>
      </c>
      <c r="H528" s="176">
        <v>19.093</v>
      </c>
      <c r="I528" s="177"/>
      <c r="L528" s="173"/>
      <c r="M528" s="178"/>
      <c r="T528" s="179"/>
      <c r="AT528" s="174" t="s">
        <v>181</v>
      </c>
      <c r="AU528" s="174" t="s">
        <v>92</v>
      </c>
      <c r="AV528" s="15" t="s">
        <v>180</v>
      </c>
      <c r="AW528" s="15" t="s">
        <v>36</v>
      </c>
      <c r="AX528" s="15" t="s">
        <v>90</v>
      </c>
      <c r="AY528" s="174" t="s">
        <v>171</v>
      </c>
    </row>
    <row r="529" spans="2:65" s="1" customFormat="1" ht="37.9" customHeight="1">
      <c r="B529" s="137"/>
      <c r="C529" s="138" t="s">
        <v>721</v>
      </c>
      <c r="D529" s="138" t="s">
        <v>176</v>
      </c>
      <c r="E529" s="139" t="s">
        <v>722</v>
      </c>
      <c r="F529" s="140" t="s">
        <v>723</v>
      </c>
      <c r="G529" s="141" t="s">
        <v>179</v>
      </c>
      <c r="H529" s="142">
        <v>0.16</v>
      </c>
      <c r="I529" s="143"/>
      <c r="J529" s="144">
        <f>ROUND(I529*H529,2)</f>
        <v>0</v>
      </c>
      <c r="K529" s="145"/>
      <c r="L529" s="32"/>
      <c r="M529" s="146" t="s">
        <v>1</v>
      </c>
      <c r="N529" s="147" t="s">
        <v>47</v>
      </c>
      <c r="P529" s="148">
        <f>O529*H529</f>
        <v>0</v>
      </c>
      <c r="Q529" s="148">
        <v>0</v>
      </c>
      <c r="R529" s="148">
        <f>Q529*H529</f>
        <v>0</v>
      </c>
      <c r="S529" s="148">
        <v>0</v>
      </c>
      <c r="T529" s="149">
        <f>S529*H529</f>
        <v>0</v>
      </c>
      <c r="AR529" s="150" t="s">
        <v>231</v>
      </c>
      <c r="AT529" s="150" t="s">
        <v>176</v>
      </c>
      <c r="AU529" s="150" t="s">
        <v>92</v>
      </c>
      <c r="AY529" s="17" t="s">
        <v>171</v>
      </c>
      <c r="BE529" s="151">
        <f>IF(N529="základní",J529,0)</f>
        <v>0</v>
      </c>
      <c r="BF529" s="151">
        <f>IF(N529="snížená",J529,0)</f>
        <v>0</v>
      </c>
      <c r="BG529" s="151">
        <f>IF(N529="zákl. přenesená",J529,0)</f>
        <v>0</v>
      </c>
      <c r="BH529" s="151">
        <f>IF(N529="sníž. přenesená",J529,0)</f>
        <v>0</v>
      </c>
      <c r="BI529" s="151">
        <f>IF(N529="nulová",J529,0)</f>
        <v>0</v>
      </c>
      <c r="BJ529" s="17" t="s">
        <v>90</v>
      </c>
      <c r="BK529" s="151">
        <f>ROUND(I529*H529,2)</f>
        <v>0</v>
      </c>
      <c r="BL529" s="17" t="s">
        <v>231</v>
      </c>
      <c r="BM529" s="150" t="s">
        <v>724</v>
      </c>
    </row>
    <row r="530" spans="2:65" s="13" customFormat="1">
      <c r="B530" s="159"/>
      <c r="D530" s="153" t="s">
        <v>181</v>
      </c>
      <c r="E530" s="160" t="s">
        <v>1</v>
      </c>
      <c r="F530" s="161" t="s">
        <v>725</v>
      </c>
      <c r="H530" s="162">
        <v>0.16</v>
      </c>
      <c r="I530" s="163"/>
      <c r="L530" s="159"/>
      <c r="M530" s="164"/>
      <c r="T530" s="165"/>
      <c r="AT530" s="160" t="s">
        <v>181</v>
      </c>
      <c r="AU530" s="160" t="s">
        <v>92</v>
      </c>
      <c r="AV530" s="13" t="s">
        <v>92</v>
      </c>
      <c r="AW530" s="13" t="s">
        <v>36</v>
      </c>
      <c r="AX530" s="13" t="s">
        <v>82</v>
      </c>
      <c r="AY530" s="160" t="s">
        <v>171</v>
      </c>
    </row>
    <row r="531" spans="2:65" s="15" customFormat="1">
      <c r="B531" s="173"/>
      <c r="D531" s="153" t="s">
        <v>181</v>
      </c>
      <c r="E531" s="174" t="s">
        <v>1</v>
      </c>
      <c r="F531" s="175" t="s">
        <v>190</v>
      </c>
      <c r="H531" s="176">
        <v>0.16</v>
      </c>
      <c r="I531" s="177"/>
      <c r="L531" s="173"/>
      <c r="M531" s="178"/>
      <c r="T531" s="179"/>
      <c r="AT531" s="174" t="s">
        <v>181</v>
      </c>
      <c r="AU531" s="174" t="s">
        <v>92</v>
      </c>
      <c r="AV531" s="15" t="s">
        <v>180</v>
      </c>
      <c r="AW531" s="15" t="s">
        <v>36</v>
      </c>
      <c r="AX531" s="15" t="s">
        <v>90</v>
      </c>
      <c r="AY531" s="174" t="s">
        <v>171</v>
      </c>
    </row>
    <row r="532" spans="2:65" s="1" customFormat="1" ht="24.2" customHeight="1">
      <c r="B532" s="137"/>
      <c r="C532" s="183" t="s">
        <v>566</v>
      </c>
      <c r="D532" s="183" t="s">
        <v>535</v>
      </c>
      <c r="E532" s="184" t="s">
        <v>726</v>
      </c>
      <c r="F532" s="185" t="s">
        <v>727</v>
      </c>
      <c r="G532" s="186" t="s">
        <v>302</v>
      </c>
      <c r="H532" s="187">
        <v>1</v>
      </c>
      <c r="I532" s="188"/>
      <c r="J532" s="189">
        <f>ROUND(I532*H532,2)</f>
        <v>0</v>
      </c>
      <c r="K532" s="190"/>
      <c r="L532" s="191"/>
      <c r="M532" s="192" t="s">
        <v>1</v>
      </c>
      <c r="N532" s="193" t="s">
        <v>47</v>
      </c>
      <c r="P532" s="148">
        <f>O532*H532</f>
        <v>0</v>
      </c>
      <c r="Q532" s="148">
        <v>0</v>
      </c>
      <c r="R532" s="148">
        <f>Q532*H532</f>
        <v>0</v>
      </c>
      <c r="S532" s="148">
        <v>0</v>
      </c>
      <c r="T532" s="149">
        <f>S532*H532</f>
        <v>0</v>
      </c>
      <c r="AR532" s="150" t="s">
        <v>274</v>
      </c>
      <c r="AT532" s="150" t="s">
        <v>535</v>
      </c>
      <c r="AU532" s="150" t="s">
        <v>92</v>
      </c>
      <c r="AY532" s="17" t="s">
        <v>171</v>
      </c>
      <c r="BE532" s="151">
        <f>IF(N532="základní",J532,0)</f>
        <v>0</v>
      </c>
      <c r="BF532" s="151">
        <f>IF(N532="snížená",J532,0)</f>
        <v>0</v>
      </c>
      <c r="BG532" s="151">
        <f>IF(N532="zákl. přenesená",J532,0)</f>
        <v>0</v>
      </c>
      <c r="BH532" s="151">
        <f>IF(N532="sníž. přenesená",J532,0)</f>
        <v>0</v>
      </c>
      <c r="BI532" s="151">
        <f>IF(N532="nulová",J532,0)</f>
        <v>0</v>
      </c>
      <c r="BJ532" s="17" t="s">
        <v>90</v>
      </c>
      <c r="BK532" s="151">
        <f>ROUND(I532*H532,2)</f>
        <v>0</v>
      </c>
      <c r="BL532" s="17" t="s">
        <v>231</v>
      </c>
      <c r="BM532" s="150" t="s">
        <v>728</v>
      </c>
    </row>
    <row r="533" spans="2:65" s="13" customFormat="1">
      <c r="B533" s="159"/>
      <c r="D533" s="153" t="s">
        <v>181</v>
      </c>
      <c r="E533" s="160" t="s">
        <v>1</v>
      </c>
      <c r="F533" s="161" t="s">
        <v>90</v>
      </c>
      <c r="H533" s="162">
        <v>1</v>
      </c>
      <c r="I533" s="163"/>
      <c r="L533" s="159"/>
      <c r="M533" s="164"/>
      <c r="T533" s="165"/>
      <c r="AT533" s="160" t="s">
        <v>181</v>
      </c>
      <c r="AU533" s="160" t="s">
        <v>92</v>
      </c>
      <c r="AV533" s="13" t="s">
        <v>92</v>
      </c>
      <c r="AW533" s="13" t="s">
        <v>36</v>
      </c>
      <c r="AX533" s="13" t="s">
        <v>82</v>
      </c>
      <c r="AY533" s="160" t="s">
        <v>171</v>
      </c>
    </row>
    <row r="534" spans="2:65" s="15" customFormat="1">
      <c r="B534" s="173"/>
      <c r="D534" s="153" t="s">
        <v>181</v>
      </c>
      <c r="E534" s="174" t="s">
        <v>1</v>
      </c>
      <c r="F534" s="175" t="s">
        <v>190</v>
      </c>
      <c r="H534" s="176">
        <v>1</v>
      </c>
      <c r="I534" s="177"/>
      <c r="L534" s="173"/>
      <c r="M534" s="178"/>
      <c r="T534" s="179"/>
      <c r="AT534" s="174" t="s">
        <v>181</v>
      </c>
      <c r="AU534" s="174" t="s">
        <v>92</v>
      </c>
      <c r="AV534" s="15" t="s">
        <v>180</v>
      </c>
      <c r="AW534" s="15" t="s">
        <v>36</v>
      </c>
      <c r="AX534" s="15" t="s">
        <v>90</v>
      </c>
      <c r="AY534" s="174" t="s">
        <v>171</v>
      </c>
    </row>
    <row r="535" spans="2:65" s="1" customFormat="1" ht="33" customHeight="1">
      <c r="B535" s="137"/>
      <c r="C535" s="138" t="s">
        <v>729</v>
      </c>
      <c r="D535" s="138" t="s">
        <v>176</v>
      </c>
      <c r="E535" s="139" t="s">
        <v>730</v>
      </c>
      <c r="F535" s="140" t="s">
        <v>731</v>
      </c>
      <c r="G535" s="141" t="s">
        <v>179</v>
      </c>
      <c r="H535" s="142">
        <v>7.2679999999999998</v>
      </c>
      <c r="I535" s="143"/>
      <c r="J535" s="144">
        <f>ROUND(I535*H535,2)</f>
        <v>0</v>
      </c>
      <c r="K535" s="145"/>
      <c r="L535" s="32"/>
      <c r="M535" s="146" t="s">
        <v>1</v>
      </c>
      <c r="N535" s="147" t="s">
        <v>47</v>
      </c>
      <c r="P535" s="148">
        <f>O535*H535</f>
        <v>0</v>
      </c>
      <c r="Q535" s="148">
        <v>0</v>
      </c>
      <c r="R535" s="148">
        <f>Q535*H535</f>
        <v>0</v>
      </c>
      <c r="S535" s="148">
        <v>0</v>
      </c>
      <c r="T535" s="149">
        <f>S535*H535</f>
        <v>0</v>
      </c>
      <c r="AR535" s="150" t="s">
        <v>231</v>
      </c>
      <c r="AT535" s="150" t="s">
        <v>176</v>
      </c>
      <c r="AU535" s="150" t="s">
        <v>92</v>
      </c>
      <c r="AY535" s="17" t="s">
        <v>171</v>
      </c>
      <c r="BE535" s="151">
        <f>IF(N535="základní",J535,0)</f>
        <v>0</v>
      </c>
      <c r="BF535" s="151">
        <f>IF(N535="snížená",J535,0)</f>
        <v>0</v>
      </c>
      <c r="BG535" s="151">
        <f>IF(N535="zákl. přenesená",J535,0)</f>
        <v>0</v>
      </c>
      <c r="BH535" s="151">
        <f>IF(N535="sníž. přenesená",J535,0)</f>
        <v>0</v>
      </c>
      <c r="BI535" s="151">
        <f>IF(N535="nulová",J535,0)</f>
        <v>0</v>
      </c>
      <c r="BJ535" s="17" t="s">
        <v>90</v>
      </c>
      <c r="BK535" s="151">
        <f>ROUND(I535*H535,2)</f>
        <v>0</v>
      </c>
      <c r="BL535" s="17" t="s">
        <v>231</v>
      </c>
      <c r="BM535" s="150" t="s">
        <v>732</v>
      </c>
    </row>
    <row r="536" spans="2:65" s="1" customFormat="1" ht="19.5">
      <c r="B536" s="32"/>
      <c r="D536" s="153" t="s">
        <v>561</v>
      </c>
      <c r="F536" s="194" t="s">
        <v>733</v>
      </c>
      <c r="I536" s="195"/>
      <c r="L536" s="32"/>
      <c r="M536" s="196"/>
      <c r="T536" s="56"/>
      <c r="AT536" s="17" t="s">
        <v>561</v>
      </c>
      <c r="AU536" s="17" t="s">
        <v>92</v>
      </c>
    </row>
    <row r="537" spans="2:65" s="12" customFormat="1">
      <c r="B537" s="152"/>
      <c r="D537" s="153" t="s">
        <v>181</v>
      </c>
      <c r="E537" s="154" t="s">
        <v>1</v>
      </c>
      <c r="F537" s="155" t="s">
        <v>734</v>
      </c>
      <c r="H537" s="154" t="s">
        <v>1</v>
      </c>
      <c r="I537" s="156"/>
      <c r="L537" s="152"/>
      <c r="M537" s="157"/>
      <c r="T537" s="158"/>
      <c r="AT537" s="154" t="s">
        <v>181</v>
      </c>
      <c r="AU537" s="154" t="s">
        <v>92</v>
      </c>
      <c r="AV537" s="12" t="s">
        <v>90</v>
      </c>
      <c r="AW537" s="12" t="s">
        <v>36</v>
      </c>
      <c r="AX537" s="12" t="s">
        <v>82</v>
      </c>
      <c r="AY537" s="154" t="s">
        <v>171</v>
      </c>
    </row>
    <row r="538" spans="2:65" s="13" customFormat="1">
      <c r="B538" s="159"/>
      <c r="D538" s="153" t="s">
        <v>181</v>
      </c>
      <c r="E538" s="160" t="s">
        <v>1</v>
      </c>
      <c r="F538" s="161" t="s">
        <v>735</v>
      </c>
      <c r="H538" s="162">
        <v>7.2679999999999998</v>
      </c>
      <c r="I538" s="163"/>
      <c r="L538" s="159"/>
      <c r="M538" s="164"/>
      <c r="T538" s="165"/>
      <c r="AT538" s="160" t="s">
        <v>181</v>
      </c>
      <c r="AU538" s="160" t="s">
        <v>92</v>
      </c>
      <c r="AV538" s="13" t="s">
        <v>92</v>
      </c>
      <c r="AW538" s="13" t="s">
        <v>36</v>
      </c>
      <c r="AX538" s="13" t="s">
        <v>82</v>
      </c>
      <c r="AY538" s="160" t="s">
        <v>171</v>
      </c>
    </row>
    <row r="539" spans="2:65" s="15" customFormat="1">
      <c r="B539" s="173"/>
      <c r="D539" s="153" t="s">
        <v>181</v>
      </c>
      <c r="E539" s="174" t="s">
        <v>1</v>
      </c>
      <c r="F539" s="175" t="s">
        <v>190</v>
      </c>
      <c r="H539" s="176">
        <v>7.2679999999999998</v>
      </c>
      <c r="I539" s="177"/>
      <c r="L539" s="173"/>
      <c r="M539" s="178"/>
      <c r="T539" s="179"/>
      <c r="AT539" s="174" t="s">
        <v>181</v>
      </c>
      <c r="AU539" s="174" t="s">
        <v>92</v>
      </c>
      <c r="AV539" s="15" t="s">
        <v>180</v>
      </c>
      <c r="AW539" s="15" t="s">
        <v>36</v>
      </c>
      <c r="AX539" s="15" t="s">
        <v>90</v>
      </c>
      <c r="AY539" s="174" t="s">
        <v>171</v>
      </c>
    </row>
    <row r="540" spans="2:65" s="1" customFormat="1" ht="49.15" customHeight="1">
      <c r="B540" s="137"/>
      <c r="C540" s="138" t="s">
        <v>570</v>
      </c>
      <c r="D540" s="138" t="s">
        <v>176</v>
      </c>
      <c r="E540" s="139" t="s">
        <v>736</v>
      </c>
      <c r="F540" s="140" t="s">
        <v>737</v>
      </c>
      <c r="G540" s="141" t="s">
        <v>302</v>
      </c>
      <c r="H540" s="142">
        <v>1</v>
      </c>
      <c r="I540" s="143"/>
      <c r="J540" s="144">
        <f>ROUND(I540*H540,2)</f>
        <v>0</v>
      </c>
      <c r="K540" s="145"/>
      <c r="L540" s="32"/>
      <c r="M540" s="146" t="s">
        <v>1</v>
      </c>
      <c r="N540" s="147" t="s">
        <v>47</v>
      </c>
      <c r="P540" s="148">
        <f>O540*H540</f>
        <v>0</v>
      </c>
      <c r="Q540" s="148">
        <v>0</v>
      </c>
      <c r="R540" s="148">
        <f>Q540*H540</f>
        <v>0</v>
      </c>
      <c r="S540" s="148">
        <v>0</v>
      </c>
      <c r="T540" s="149">
        <f>S540*H540</f>
        <v>0</v>
      </c>
      <c r="AR540" s="150" t="s">
        <v>231</v>
      </c>
      <c r="AT540" s="150" t="s">
        <v>176</v>
      </c>
      <c r="AU540" s="150" t="s">
        <v>92</v>
      </c>
      <c r="AY540" s="17" t="s">
        <v>171</v>
      </c>
      <c r="BE540" s="151">
        <f>IF(N540="základní",J540,0)</f>
        <v>0</v>
      </c>
      <c r="BF540" s="151">
        <f>IF(N540="snížená",J540,0)</f>
        <v>0</v>
      </c>
      <c r="BG540" s="151">
        <f>IF(N540="zákl. přenesená",J540,0)</f>
        <v>0</v>
      </c>
      <c r="BH540" s="151">
        <f>IF(N540="sníž. přenesená",J540,0)</f>
        <v>0</v>
      </c>
      <c r="BI540" s="151">
        <f>IF(N540="nulová",J540,0)</f>
        <v>0</v>
      </c>
      <c r="BJ540" s="17" t="s">
        <v>90</v>
      </c>
      <c r="BK540" s="151">
        <f>ROUND(I540*H540,2)</f>
        <v>0</v>
      </c>
      <c r="BL540" s="17" t="s">
        <v>231</v>
      </c>
      <c r="BM540" s="150" t="s">
        <v>738</v>
      </c>
    </row>
    <row r="541" spans="2:65" s="1" customFormat="1" ht="55.5" customHeight="1">
      <c r="B541" s="137"/>
      <c r="C541" s="138" t="s">
        <v>739</v>
      </c>
      <c r="D541" s="138" t="s">
        <v>176</v>
      </c>
      <c r="E541" s="139" t="s">
        <v>740</v>
      </c>
      <c r="F541" s="140" t="s">
        <v>741</v>
      </c>
      <c r="G541" s="141" t="s">
        <v>697</v>
      </c>
      <c r="H541" s="197"/>
      <c r="I541" s="143"/>
      <c r="J541" s="144">
        <f>ROUND(I541*H541,2)</f>
        <v>0</v>
      </c>
      <c r="K541" s="145"/>
      <c r="L541" s="32"/>
      <c r="M541" s="146" t="s">
        <v>1</v>
      </c>
      <c r="N541" s="147" t="s">
        <v>47</v>
      </c>
      <c r="P541" s="148">
        <f>O541*H541</f>
        <v>0</v>
      </c>
      <c r="Q541" s="148">
        <v>0</v>
      </c>
      <c r="R541" s="148">
        <f>Q541*H541</f>
        <v>0</v>
      </c>
      <c r="S541" s="148">
        <v>0</v>
      </c>
      <c r="T541" s="149">
        <f>S541*H541</f>
        <v>0</v>
      </c>
      <c r="AR541" s="150" t="s">
        <v>231</v>
      </c>
      <c r="AT541" s="150" t="s">
        <v>176</v>
      </c>
      <c r="AU541" s="150" t="s">
        <v>92</v>
      </c>
      <c r="AY541" s="17" t="s">
        <v>171</v>
      </c>
      <c r="BE541" s="151">
        <f>IF(N541="základní",J541,0)</f>
        <v>0</v>
      </c>
      <c r="BF541" s="151">
        <f>IF(N541="snížená",J541,0)</f>
        <v>0</v>
      </c>
      <c r="BG541" s="151">
        <f>IF(N541="zákl. přenesená",J541,0)</f>
        <v>0</v>
      </c>
      <c r="BH541" s="151">
        <f>IF(N541="sníž. přenesená",J541,0)</f>
        <v>0</v>
      </c>
      <c r="BI541" s="151">
        <f>IF(N541="nulová",J541,0)</f>
        <v>0</v>
      </c>
      <c r="BJ541" s="17" t="s">
        <v>90</v>
      </c>
      <c r="BK541" s="151">
        <f>ROUND(I541*H541,2)</f>
        <v>0</v>
      </c>
      <c r="BL541" s="17" t="s">
        <v>231</v>
      </c>
      <c r="BM541" s="150" t="s">
        <v>742</v>
      </c>
    </row>
    <row r="542" spans="2:65" s="11" customFormat="1" ht="22.9" customHeight="1">
      <c r="B542" s="125"/>
      <c r="D542" s="126" t="s">
        <v>81</v>
      </c>
      <c r="E542" s="135" t="s">
        <v>359</v>
      </c>
      <c r="F542" s="135" t="s">
        <v>360</v>
      </c>
      <c r="I542" s="128"/>
      <c r="J542" s="136">
        <f>BK542</f>
        <v>0</v>
      </c>
      <c r="L542" s="125"/>
      <c r="M542" s="130"/>
      <c r="P542" s="131">
        <f>SUM(P543:P657)</f>
        <v>0</v>
      </c>
      <c r="R542" s="131">
        <f>SUM(R543:R657)</f>
        <v>0</v>
      </c>
      <c r="T542" s="132">
        <f>SUM(T543:T657)</f>
        <v>0</v>
      </c>
      <c r="AR542" s="126" t="s">
        <v>92</v>
      </c>
      <c r="AT542" s="133" t="s">
        <v>81</v>
      </c>
      <c r="AU542" s="133" t="s">
        <v>90</v>
      </c>
      <c r="AY542" s="126" t="s">
        <v>171</v>
      </c>
      <c r="BK542" s="134">
        <f>SUM(BK543:BK657)</f>
        <v>0</v>
      </c>
    </row>
    <row r="543" spans="2:65" s="1" customFormat="1" ht="24.2" customHeight="1">
      <c r="B543" s="137"/>
      <c r="C543" s="138" t="s">
        <v>575</v>
      </c>
      <c r="D543" s="138" t="s">
        <v>176</v>
      </c>
      <c r="E543" s="139" t="s">
        <v>743</v>
      </c>
      <c r="F543" s="140" t="s">
        <v>744</v>
      </c>
      <c r="G543" s="141" t="s">
        <v>179</v>
      </c>
      <c r="H543" s="142">
        <v>61.69</v>
      </c>
      <c r="I543" s="143"/>
      <c r="J543" s="144">
        <f>ROUND(I543*H543,2)</f>
        <v>0</v>
      </c>
      <c r="K543" s="145"/>
      <c r="L543" s="32"/>
      <c r="M543" s="146" t="s">
        <v>1</v>
      </c>
      <c r="N543" s="147" t="s">
        <v>47</v>
      </c>
      <c r="P543" s="148">
        <f>O543*H543</f>
        <v>0</v>
      </c>
      <c r="Q543" s="148">
        <v>0</v>
      </c>
      <c r="R543" s="148">
        <f>Q543*H543</f>
        <v>0</v>
      </c>
      <c r="S543" s="148">
        <v>0</v>
      </c>
      <c r="T543" s="149">
        <f>S543*H543</f>
        <v>0</v>
      </c>
      <c r="AR543" s="150" t="s">
        <v>231</v>
      </c>
      <c r="AT543" s="150" t="s">
        <v>176</v>
      </c>
      <c r="AU543" s="150" t="s">
        <v>92</v>
      </c>
      <c r="AY543" s="17" t="s">
        <v>171</v>
      </c>
      <c r="BE543" s="151">
        <f>IF(N543="základní",J543,0)</f>
        <v>0</v>
      </c>
      <c r="BF543" s="151">
        <f>IF(N543="snížená",J543,0)</f>
        <v>0</v>
      </c>
      <c r="BG543" s="151">
        <f>IF(N543="zákl. přenesená",J543,0)</f>
        <v>0</v>
      </c>
      <c r="BH543" s="151">
        <f>IF(N543="sníž. přenesená",J543,0)</f>
        <v>0</v>
      </c>
      <c r="BI543" s="151">
        <f>IF(N543="nulová",J543,0)</f>
        <v>0</v>
      </c>
      <c r="BJ543" s="17" t="s">
        <v>90</v>
      </c>
      <c r="BK543" s="151">
        <f>ROUND(I543*H543,2)</f>
        <v>0</v>
      </c>
      <c r="BL543" s="17" t="s">
        <v>231</v>
      </c>
      <c r="BM543" s="150" t="s">
        <v>745</v>
      </c>
    </row>
    <row r="544" spans="2:65" s="12" customFormat="1">
      <c r="B544" s="152"/>
      <c r="D544" s="153" t="s">
        <v>181</v>
      </c>
      <c r="E544" s="154" t="s">
        <v>1</v>
      </c>
      <c r="F544" s="155" t="s">
        <v>746</v>
      </c>
      <c r="H544" s="154" t="s">
        <v>1</v>
      </c>
      <c r="I544" s="156"/>
      <c r="L544" s="152"/>
      <c r="M544" s="157"/>
      <c r="T544" s="158"/>
      <c r="AT544" s="154" t="s">
        <v>181</v>
      </c>
      <c r="AU544" s="154" t="s">
        <v>92</v>
      </c>
      <c r="AV544" s="12" t="s">
        <v>90</v>
      </c>
      <c r="AW544" s="12" t="s">
        <v>36</v>
      </c>
      <c r="AX544" s="12" t="s">
        <v>82</v>
      </c>
      <c r="AY544" s="154" t="s">
        <v>171</v>
      </c>
    </row>
    <row r="545" spans="2:65" s="13" customFormat="1">
      <c r="B545" s="159"/>
      <c r="D545" s="153" t="s">
        <v>181</v>
      </c>
      <c r="E545" s="160" t="s">
        <v>1</v>
      </c>
      <c r="F545" s="161" t="s">
        <v>339</v>
      </c>
      <c r="H545" s="162">
        <v>12.51</v>
      </c>
      <c r="I545" s="163"/>
      <c r="L545" s="159"/>
      <c r="M545" s="164"/>
      <c r="T545" s="165"/>
      <c r="AT545" s="160" t="s">
        <v>181</v>
      </c>
      <c r="AU545" s="160" t="s">
        <v>92</v>
      </c>
      <c r="AV545" s="13" t="s">
        <v>92</v>
      </c>
      <c r="AW545" s="13" t="s">
        <v>36</v>
      </c>
      <c r="AX545" s="13" t="s">
        <v>82</v>
      </c>
      <c r="AY545" s="160" t="s">
        <v>171</v>
      </c>
    </row>
    <row r="546" spans="2:65" s="13" customFormat="1">
      <c r="B546" s="159"/>
      <c r="D546" s="153" t="s">
        <v>181</v>
      </c>
      <c r="E546" s="160" t="s">
        <v>1</v>
      </c>
      <c r="F546" s="161" t="s">
        <v>365</v>
      </c>
      <c r="H546" s="162">
        <v>6.84</v>
      </c>
      <c r="I546" s="163"/>
      <c r="L546" s="159"/>
      <c r="M546" s="164"/>
      <c r="T546" s="165"/>
      <c r="AT546" s="160" t="s">
        <v>181</v>
      </c>
      <c r="AU546" s="160" t="s">
        <v>92</v>
      </c>
      <c r="AV546" s="13" t="s">
        <v>92</v>
      </c>
      <c r="AW546" s="13" t="s">
        <v>36</v>
      </c>
      <c r="AX546" s="13" t="s">
        <v>82</v>
      </c>
      <c r="AY546" s="160" t="s">
        <v>171</v>
      </c>
    </row>
    <row r="547" spans="2:65" s="13" customFormat="1">
      <c r="B547" s="159"/>
      <c r="D547" s="153" t="s">
        <v>181</v>
      </c>
      <c r="E547" s="160" t="s">
        <v>1</v>
      </c>
      <c r="F547" s="161" t="s">
        <v>366</v>
      </c>
      <c r="H547" s="162">
        <v>1.45</v>
      </c>
      <c r="I547" s="163"/>
      <c r="L547" s="159"/>
      <c r="M547" s="164"/>
      <c r="T547" s="165"/>
      <c r="AT547" s="160" t="s">
        <v>181</v>
      </c>
      <c r="AU547" s="160" t="s">
        <v>92</v>
      </c>
      <c r="AV547" s="13" t="s">
        <v>92</v>
      </c>
      <c r="AW547" s="13" t="s">
        <v>36</v>
      </c>
      <c r="AX547" s="13" t="s">
        <v>82</v>
      </c>
      <c r="AY547" s="160" t="s">
        <v>171</v>
      </c>
    </row>
    <row r="548" spans="2:65" s="13" customFormat="1">
      <c r="B548" s="159"/>
      <c r="D548" s="153" t="s">
        <v>181</v>
      </c>
      <c r="E548" s="160" t="s">
        <v>1</v>
      </c>
      <c r="F548" s="161" t="s">
        <v>342</v>
      </c>
      <c r="H548" s="162">
        <v>2.97</v>
      </c>
      <c r="I548" s="163"/>
      <c r="L548" s="159"/>
      <c r="M548" s="164"/>
      <c r="T548" s="165"/>
      <c r="AT548" s="160" t="s">
        <v>181</v>
      </c>
      <c r="AU548" s="160" t="s">
        <v>92</v>
      </c>
      <c r="AV548" s="13" t="s">
        <v>92</v>
      </c>
      <c r="AW548" s="13" t="s">
        <v>36</v>
      </c>
      <c r="AX548" s="13" t="s">
        <v>82</v>
      </c>
      <c r="AY548" s="160" t="s">
        <v>171</v>
      </c>
    </row>
    <row r="549" spans="2:65" s="13" customFormat="1">
      <c r="B549" s="159"/>
      <c r="D549" s="153" t="s">
        <v>181</v>
      </c>
      <c r="E549" s="160" t="s">
        <v>1</v>
      </c>
      <c r="F549" s="161" t="s">
        <v>343</v>
      </c>
      <c r="H549" s="162">
        <v>9.76</v>
      </c>
      <c r="I549" s="163"/>
      <c r="L549" s="159"/>
      <c r="M549" s="164"/>
      <c r="T549" s="165"/>
      <c r="AT549" s="160" t="s">
        <v>181</v>
      </c>
      <c r="AU549" s="160" t="s">
        <v>92</v>
      </c>
      <c r="AV549" s="13" t="s">
        <v>92</v>
      </c>
      <c r="AW549" s="13" t="s">
        <v>36</v>
      </c>
      <c r="AX549" s="13" t="s">
        <v>82</v>
      </c>
      <c r="AY549" s="160" t="s">
        <v>171</v>
      </c>
    </row>
    <row r="550" spans="2:65" s="13" customFormat="1">
      <c r="B550" s="159"/>
      <c r="D550" s="153" t="s">
        <v>181</v>
      </c>
      <c r="E550" s="160" t="s">
        <v>1</v>
      </c>
      <c r="F550" s="161" t="s">
        <v>367</v>
      </c>
      <c r="H550" s="162">
        <v>7.74</v>
      </c>
      <c r="I550" s="163"/>
      <c r="L550" s="159"/>
      <c r="M550" s="164"/>
      <c r="T550" s="165"/>
      <c r="AT550" s="160" t="s">
        <v>181</v>
      </c>
      <c r="AU550" s="160" t="s">
        <v>92</v>
      </c>
      <c r="AV550" s="13" t="s">
        <v>92</v>
      </c>
      <c r="AW550" s="13" t="s">
        <v>36</v>
      </c>
      <c r="AX550" s="13" t="s">
        <v>82</v>
      </c>
      <c r="AY550" s="160" t="s">
        <v>171</v>
      </c>
    </row>
    <row r="551" spans="2:65" s="13" customFormat="1">
      <c r="B551" s="159"/>
      <c r="D551" s="153" t="s">
        <v>181</v>
      </c>
      <c r="E551" s="160" t="s">
        <v>1</v>
      </c>
      <c r="F551" s="161" t="s">
        <v>368</v>
      </c>
      <c r="H551" s="162">
        <v>1.2</v>
      </c>
      <c r="I551" s="163"/>
      <c r="L551" s="159"/>
      <c r="M551" s="164"/>
      <c r="T551" s="165"/>
      <c r="AT551" s="160" t="s">
        <v>181</v>
      </c>
      <c r="AU551" s="160" t="s">
        <v>92</v>
      </c>
      <c r="AV551" s="13" t="s">
        <v>92</v>
      </c>
      <c r="AW551" s="13" t="s">
        <v>36</v>
      </c>
      <c r="AX551" s="13" t="s">
        <v>82</v>
      </c>
      <c r="AY551" s="160" t="s">
        <v>171</v>
      </c>
    </row>
    <row r="552" spans="2:65" s="13" customFormat="1">
      <c r="B552" s="159"/>
      <c r="D552" s="153" t="s">
        <v>181</v>
      </c>
      <c r="E552" s="160" t="s">
        <v>1</v>
      </c>
      <c r="F552" s="161" t="s">
        <v>346</v>
      </c>
      <c r="H552" s="162">
        <v>5.12</v>
      </c>
      <c r="I552" s="163"/>
      <c r="L552" s="159"/>
      <c r="M552" s="164"/>
      <c r="T552" s="165"/>
      <c r="AT552" s="160" t="s">
        <v>181</v>
      </c>
      <c r="AU552" s="160" t="s">
        <v>92</v>
      </c>
      <c r="AV552" s="13" t="s">
        <v>92</v>
      </c>
      <c r="AW552" s="13" t="s">
        <v>36</v>
      </c>
      <c r="AX552" s="13" t="s">
        <v>82</v>
      </c>
      <c r="AY552" s="160" t="s">
        <v>171</v>
      </c>
    </row>
    <row r="553" spans="2:65" s="13" customFormat="1">
      <c r="B553" s="159"/>
      <c r="D553" s="153" t="s">
        <v>181</v>
      </c>
      <c r="E553" s="160" t="s">
        <v>1</v>
      </c>
      <c r="F553" s="161" t="s">
        <v>369</v>
      </c>
      <c r="H553" s="162">
        <v>2.99</v>
      </c>
      <c r="I553" s="163"/>
      <c r="L553" s="159"/>
      <c r="M553" s="164"/>
      <c r="T553" s="165"/>
      <c r="AT553" s="160" t="s">
        <v>181</v>
      </c>
      <c r="AU553" s="160" t="s">
        <v>92</v>
      </c>
      <c r="AV553" s="13" t="s">
        <v>92</v>
      </c>
      <c r="AW553" s="13" t="s">
        <v>36</v>
      </c>
      <c r="AX553" s="13" t="s">
        <v>82</v>
      </c>
      <c r="AY553" s="160" t="s">
        <v>171</v>
      </c>
    </row>
    <row r="554" spans="2:65" s="13" customFormat="1">
      <c r="B554" s="159"/>
      <c r="D554" s="153" t="s">
        <v>181</v>
      </c>
      <c r="E554" s="160" t="s">
        <v>1</v>
      </c>
      <c r="F554" s="161" t="s">
        <v>370</v>
      </c>
      <c r="H554" s="162">
        <v>6.35</v>
      </c>
      <c r="I554" s="163"/>
      <c r="L554" s="159"/>
      <c r="M554" s="164"/>
      <c r="T554" s="165"/>
      <c r="AT554" s="160" t="s">
        <v>181</v>
      </c>
      <c r="AU554" s="160" t="s">
        <v>92</v>
      </c>
      <c r="AV554" s="13" t="s">
        <v>92</v>
      </c>
      <c r="AW554" s="13" t="s">
        <v>36</v>
      </c>
      <c r="AX554" s="13" t="s">
        <v>82</v>
      </c>
      <c r="AY554" s="160" t="s">
        <v>171</v>
      </c>
    </row>
    <row r="555" spans="2:65" s="13" customFormat="1">
      <c r="B555" s="159"/>
      <c r="D555" s="153" t="s">
        <v>181</v>
      </c>
      <c r="E555" s="160" t="s">
        <v>1</v>
      </c>
      <c r="F555" s="161" t="s">
        <v>371</v>
      </c>
      <c r="H555" s="162">
        <v>3.08</v>
      </c>
      <c r="I555" s="163"/>
      <c r="L555" s="159"/>
      <c r="M555" s="164"/>
      <c r="T555" s="165"/>
      <c r="AT555" s="160" t="s">
        <v>181</v>
      </c>
      <c r="AU555" s="160" t="s">
        <v>92</v>
      </c>
      <c r="AV555" s="13" t="s">
        <v>92</v>
      </c>
      <c r="AW555" s="13" t="s">
        <v>36</v>
      </c>
      <c r="AX555" s="13" t="s">
        <v>82</v>
      </c>
      <c r="AY555" s="160" t="s">
        <v>171</v>
      </c>
    </row>
    <row r="556" spans="2:65" s="13" customFormat="1">
      <c r="B556" s="159"/>
      <c r="D556" s="153" t="s">
        <v>181</v>
      </c>
      <c r="E556" s="160" t="s">
        <v>1</v>
      </c>
      <c r="F556" s="161" t="s">
        <v>372</v>
      </c>
      <c r="H556" s="162">
        <v>1.68</v>
      </c>
      <c r="I556" s="163"/>
      <c r="L556" s="159"/>
      <c r="M556" s="164"/>
      <c r="T556" s="165"/>
      <c r="AT556" s="160" t="s">
        <v>181</v>
      </c>
      <c r="AU556" s="160" t="s">
        <v>92</v>
      </c>
      <c r="AV556" s="13" t="s">
        <v>92</v>
      </c>
      <c r="AW556" s="13" t="s">
        <v>36</v>
      </c>
      <c r="AX556" s="13" t="s">
        <v>82</v>
      </c>
      <c r="AY556" s="160" t="s">
        <v>171</v>
      </c>
    </row>
    <row r="557" spans="2:65" s="15" customFormat="1">
      <c r="B557" s="173"/>
      <c r="D557" s="153" t="s">
        <v>181</v>
      </c>
      <c r="E557" s="174" t="s">
        <v>1</v>
      </c>
      <c r="F557" s="175" t="s">
        <v>190</v>
      </c>
      <c r="H557" s="176">
        <v>61.690000000000005</v>
      </c>
      <c r="I557" s="177"/>
      <c r="L557" s="173"/>
      <c r="M557" s="178"/>
      <c r="T557" s="179"/>
      <c r="AT557" s="174" t="s">
        <v>181</v>
      </c>
      <c r="AU557" s="174" t="s">
        <v>92</v>
      </c>
      <c r="AV557" s="15" t="s">
        <v>180</v>
      </c>
      <c r="AW557" s="15" t="s">
        <v>36</v>
      </c>
      <c r="AX557" s="15" t="s">
        <v>90</v>
      </c>
      <c r="AY557" s="174" t="s">
        <v>171</v>
      </c>
    </row>
    <row r="558" spans="2:65" s="1" customFormat="1" ht="24.2" customHeight="1">
      <c r="B558" s="137"/>
      <c r="C558" s="138" t="s">
        <v>747</v>
      </c>
      <c r="D558" s="138" t="s">
        <v>176</v>
      </c>
      <c r="E558" s="139" t="s">
        <v>748</v>
      </c>
      <c r="F558" s="140" t="s">
        <v>749</v>
      </c>
      <c r="G558" s="141" t="s">
        <v>179</v>
      </c>
      <c r="H558" s="142">
        <v>61.69</v>
      </c>
      <c r="I558" s="143"/>
      <c r="J558" s="144">
        <f>ROUND(I558*H558,2)</f>
        <v>0</v>
      </c>
      <c r="K558" s="145"/>
      <c r="L558" s="32"/>
      <c r="M558" s="146" t="s">
        <v>1</v>
      </c>
      <c r="N558" s="147" t="s">
        <v>47</v>
      </c>
      <c r="P558" s="148">
        <f>O558*H558</f>
        <v>0</v>
      </c>
      <c r="Q558" s="148">
        <v>0</v>
      </c>
      <c r="R558" s="148">
        <f>Q558*H558</f>
        <v>0</v>
      </c>
      <c r="S558" s="148">
        <v>0</v>
      </c>
      <c r="T558" s="149">
        <f>S558*H558</f>
        <v>0</v>
      </c>
      <c r="AR558" s="150" t="s">
        <v>231</v>
      </c>
      <c r="AT558" s="150" t="s">
        <v>176</v>
      </c>
      <c r="AU558" s="150" t="s">
        <v>92</v>
      </c>
      <c r="AY558" s="17" t="s">
        <v>171</v>
      </c>
      <c r="BE558" s="151">
        <f>IF(N558="základní",J558,0)</f>
        <v>0</v>
      </c>
      <c r="BF558" s="151">
        <f>IF(N558="snížená",J558,0)</f>
        <v>0</v>
      </c>
      <c r="BG558" s="151">
        <f>IF(N558="zákl. přenesená",J558,0)</f>
        <v>0</v>
      </c>
      <c r="BH558" s="151">
        <f>IF(N558="sníž. přenesená",J558,0)</f>
        <v>0</v>
      </c>
      <c r="BI558" s="151">
        <f>IF(N558="nulová",J558,0)</f>
        <v>0</v>
      </c>
      <c r="BJ558" s="17" t="s">
        <v>90</v>
      </c>
      <c r="BK558" s="151">
        <f>ROUND(I558*H558,2)</f>
        <v>0</v>
      </c>
      <c r="BL558" s="17" t="s">
        <v>231</v>
      </c>
      <c r="BM558" s="150" t="s">
        <v>750</v>
      </c>
    </row>
    <row r="559" spans="2:65" s="12" customFormat="1">
      <c r="B559" s="152"/>
      <c r="D559" s="153" t="s">
        <v>181</v>
      </c>
      <c r="E559" s="154" t="s">
        <v>1</v>
      </c>
      <c r="F559" s="155" t="s">
        <v>746</v>
      </c>
      <c r="H559" s="154" t="s">
        <v>1</v>
      </c>
      <c r="I559" s="156"/>
      <c r="L559" s="152"/>
      <c r="M559" s="157"/>
      <c r="T559" s="158"/>
      <c r="AT559" s="154" t="s">
        <v>181</v>
      </c>
      <c r="AU559" s="154" t="s">
        <v>92</v>
      </c>
      <c r="AV559" s="12" t="s">
        <v>90</v>
      </c>
      <c r="AW559" s="12" t="s">
        <v>36</v>
      </c>
      <c r="AX559" s="12" t="s">
        <v>82</v>
      </c>
      <c r="AY559" s="154" t="s">
        <v>171</v>
      </c>
    </row>
    <row r="560" spans="2:65" s="13" customFormat="1">
      <c r="B560" s="159"/>
      <c r="D560" s="153" t="s">
        <v>181</v>
      </c>
      <c r="E560" s="160" t="s">
        <v>1</v>
      </c>
      <c r="F560" s="161" t="s">
        <v>339</v>
      </c>
      <c r="H560" s="162">
        <v>12.51</v>
      </c>
      <c r="I560" s="163"/>
      <c r="L560" s="159"/>
      <c r="M560" s="164"/>
      <c r="T560" s="165"/>
      <c r="AT560" s="160" t="s">
        <v>181</v>
      </c>
      <c r="AU560" s="160" t="s">
        <v>92</v>
      </c>
      <c r="AV560" s="13" t="s">
        <v>92</v>
      </c>
      <c r="AW560" s="13" t="s">
        <v>36</v>
      </c>
      <c r="AX560" s="13" t="s">
        <v>82</v>
      </c>
      <c r="AY560" s="160" t="s">
        <v>171</v>
      </c>
    </row>
    <row r="561" spans="2:65" s="13" customFormat="1">
      <c r="B561" s="159"/>
      <c r="D561" s="153" t="s">
        <v>181</v>
      </c>
      <c r="E561" s="160" t="s">
        <v>1</v>
      </c>
      <c r="F561" s="161" t="s">
        <v>365</v>
      </c>
      <c r="H561" s="162">
        <v>6.84</v>
      </c>
      <c r="I561" s="163"/>
      <c r="L561" s="159"/>
      <c r="M561" s="164"/>
      <c r="T561" s="165"/>
      <c r="AT561" s="160" t="s">
        <v>181</v>
      </c>
      <c r="AU561" s="160" t="s">
        <v>92</v>
      </c>
      <c r="AV561" s="13" t="s">
        <v>92</v>
      </c>
      <c r="AW561" s="13" t="s">
        <v>36</v>
      </c>
      <c r="AX561" s="13" t="s">
        <v>82</v>
      </c>
      <c r="AY561" s="160" t="s">
        <v>171</v>
      </c>
    </row>
    <row r="562" spans="2:65" s="13" customFormat="1">
      <c r="B562" s="159"/>
      <c r="D562" s="153" t="s">
        <v>181</v>
      </c>
      <c r="E562" s="160" t="s">
        <v>1</v>
      </c>
      <c r="F562" s="161" t="s">
        <v>366</v>
      </c>
      <c r="H562" s="162">
        <v>1.45</v>
      </c>
      <c r="I562" s="163"/>
      <c r="L562" s="159"/>
      <c r="M562" s="164"/>
      <c r="T562" s="165"/>
      <c r="AT562" s="160" t="s">
        <v>181</v>
      </c>
      <c r="AU562" s="160" t="s">
        <v>92</v>
      </c>
      <c r="AV562" s="13" t="s">
        <v>92</v>
      </c>
      <c r="AW562" s="13" t="s">
        <v>36</v>
      </c>
      <c r="AX562" s="13" t="s">
        <v>82</v>
      </c>
      <c r="AY562" s="160" t="s">
        <v>171</v>
      </c>
    </row>
    <row r="563" spans="2:65" s="13" customFormat="1">
      <c r="B563" s="159"/>
      <c r="D563" s="153" t="s">
        <v>181</v>
      </c>
      <c r="E563" s="160" t="s">
        <v>1</v>
      </c>
      <c r="F563" s="161" t="s">
        <v>342</v>
      </c>
      <c r="H563" s="162">
        <v>2.97</v>
      </c>
      <c r="I563" s="163"/>
      <c r="L563" s="159"/>
      <c r="M563" s="164"/>
      <c r="T563" s="165"/>
      <c r="AT563" s="160" t="s">
        <v>181</v>
      </c>
      <c r="AU563" s="160" t="s">
        <v>92</v>
      </c>
      <c r="AV563" s="13" t="s">
        <v>92</v>
      </c>
      <c r="AW563" s="13" t="s">
        <v>36</v>
      </c>
      <c r="AX563" s="13" t="s">
        <v>82</v>
      </c>
      <c r="AY563" s="160" t="s">
        <v>171</v>
      </c>
    </row>
    <row r="564" spans="2:65" s="13" customFormat="1">
      <c r="B564" s="159"/>
      <c r="D564" s="153" t="s">
        <v>181</v>
      </c>
      <c r="E564" s="160" t="s">
        <v>1</v>
      </c>
      <c r="F564" s="161" t="s">
        <v>343</v>
      </c>
      <c r="H564" s="162">
        <v>9.76</v>
      </c>
      <c r="I564" s="163"/>
      <c r="L564" s="159"/>
      <c r="M564" s="164"/>
      <c r="T564" s="165"/>
      <c r="AT564" s="160" t="s">
        <v>181</v>
      </c>
      <c r="AU564" s="160" t="s">
        <v>92</v>
      </c>
      <c r="AV564" s="13" t="s">
        <v>92</v>
      </c>
      <c r="AW564" s="13" t="s">
        <v>36</v>
      </c>
      <c r="AX564" s="13" t="s">
        <v>82</v>
      </c>
      <c r="AY564" s="160" t="s">
        <v>171</v>
      </c>
    </row>
    <row r="565" spans="2:65" s="13" customFormat="1">
      <c r="B565" s="159"/>
      <c r="D565" s="153" t="s">
        <v>181</v>
      </c>
      <c r="E565" s="160" t="s">
        <v>1</v>
      </c>
      <c r="F565" s="161" t="s">
        <v>367</v>
      </c>
      <c r="H565" s="162">
        <v>7.74</v>
      </c>
      <c r="I565" s="163"/>
      <c r="L565" s="159"/>
      <c r="M565" s="164"/>
      <c r="T565" s="165"/>
      <c r="AT565" s="160" t="s">
        <v>181</v>
      </c>
      <c r="AU565" s="160" t="s">
        <v>92</v>
      </c>
      <c r="AV565" s="13" t="s">
        <v>92</v>
      </c>
      <c r="AW565" s="13" t="s">
        <v>36</v>
      </c>
      <c r="AX565" s="13" t="s">
        <v>82</v>
      </c>
      <c r="AY565" s="160" t="s">
        <v>171</v>
      </c>
    </row>
    <row r="566" spans="2:65" s="13" customFormat="1">
      <c r="B566" s="159"/>
      <c r="D566" s="153" t="s">
        <v>181</v>
      </c>
      <c r="E566" s="160" t="s">
        <v>1</v>
      </c>
      <c r="F566" s="161" t="s">
        <v>368</v>
      </c>
      <c r="H566" s="162">
        <v>1.2</v>
      </c>
      <c r="I566" s="163"/>
      <c r="L566" s="159"/>
      <c r="M566" s="164"/>
      <c r="T566" s="165"/>
      <c r="AT566" s="160" t="s">
        <v>181</v>
      </c>
      <c r="AU566" s="160" t="s">
        <v>92</v>
      </c>
      <c r="AV566" s="13" t="s">
        <v>92</v>
      </c>
      <c r="AW566" s="13" t="s">
        <v>36</v>
      </c>
      <c r="AX566" s="13" t="s">
        <v>82</v>
      </c>
      <c r="AY566" s="160" t="s">
        <v>171</v>
      </c>
    </row>
    <row r="567" spans="2:65" s="13" customFormat="1">
      <c r="B567" s="159"/>
      <c r="D567" s="153" t="s">
        <v>181</v>
      </c>
      <c r="E567" s="160" t="s">
        <v>1</v>
      </c>
      <c r="F567" s="161" t="s">
        <v>346</v>
      </c>
      <c r="H567" s="162">
        <v>5.12</v>
      </c>
      <c r="I567" s="163"/>
      <c r="L567" s="159"/>
      <c r="M567" s="164"/>
      <c r="T567" s="165"/>
      <c r="AT567" s="160" t="s">
        <v>181</v>
      </c>
      <c r="AU567" s="160" t="s">
        <v>92</v>
      </c>
      <c r="AV567" s="13" t="s">
        <v>92</v>
      </c>
      <c r="AW567" s="13" t="s">
        <v>36</v>
      </c>
      <c r="AX567" s="13" t="s">
        <v>82</v>
      </c>
      <c r="AY567" s="160" t="s">
        <v>171</v>
      </c>
    </row>
    <row r="568" spans="2:65" s="13" customFormat="1">
      <c r="B568" s="159"/>
      <c r="D568" s="153" t="s">
        <v>181</v>
      </c>
      <c r="E568" s="160" t="s">
        <v>1</v>
      </c>
      <c r="F568" s="161" t="s">
        <v>369</v>
      </c>
      <c r="H568" s="162">
        <v>2.99</v>
      </c>
      <c r="I568" s="163"/>
      <c r="L568" s="159"/>
      <c r="M568" s="164"/>
      <c r="T568" s="165"/>
      <c r="AT568" s="160" t="s">
        <v>181</v>
      </c>
      <c r="AU568" s="160" t="s">
        <v>92</v>
      </c>
      <c r="AV568" s="13" t="s">
        <v>92</v>
      </c>
      <c r="AW568" s="13" t="s">
        <v>36</v>
      </c>
      <c r="AX568" s="13" t="s">
        <v>82</v>
      </c>
      <c r="AY568" s="160" t="s">
        <v>171</v>
      </c>
    </row>
    <row r="569" spans="2:65" s="13" customFormat="1">
      <c r="B569" s="159"/>
      <c r="D569" s="153" t="s">
        <v>181</v>
      </c>
      <c r="E569" s="160" t="s">
        <v>1</v>
      </c>
      <c r="F569" s="161" t="s">
        <v>370</v>
      </c>
      <c r="H569" s="162">
        <v>6.35</v>
      </c>
      <c r="I569" s="163"/>
      <c r="L569" s="159"/>
      <c r="M569" s="164"/>
      <c r="T569" s="165"/>
      <c r="AT569" s="160" t="s">
        <v>181</v>
      </c>
      <c r="AU569" s="160" t="s">
        <v>92</v>
      </c>
      <c r="AV569" s="13" t="s">
        <v>92</v>
      </c>
      <c r="AW569" s="13" t="s">
        <v>36</v>
      </c>
      <c r="AX569" s="13" t="s">
        <v>82</v>
      </c>
      <c r="AY569" s="160" t="s">
        <v>171</v>
      </c>
    </row>
    <row r="570" spans="2:65" s="13" customFormat="1">
      <c r="B570" s="159"/>
      <c r="D570" s="153" t="s">
        <v>181</v>
      </c>
      <c r="E570" s="160" t="s">
        <v>1</v>
      </c>
      <c r="F570" s="161" t="s">
        <v>371</v>
      </c>
      <c r="H570" s="162">
        <v>3.08</v>
      </c>
      <c r="I570" s="163"/>
      <c r="L570" s="159"/>
      <c r="M570" s="164"/>
      <c r="T570" s="165"/>
      <c r="AT570" s="160" t="s">
        <v>181</v>
      </c>
      <c r="AU570" s="160" t="s">
        <v>92</v>
      </c>
      <c r="AV570" s="13" t="s">
        <v>92</v>
      </c>
      <c r="AW570" s="13" t="s">
        <v>36</v>
      </c>
      <c r="AX570" s="13" t="s">
        <v>82</v>
      </c>
      <c r="AY570" s="160" t="s">
        <v>171</v>
      </c>
    </row>
    <row r="571" spans="2:65" s="13" customFormat="1">
      <c r="B571" s="159"/>
      <c r="D571" s="153" t="s">
        <v>181</v>
      </c>
      <c r="E571" s="160" t="s">
        <v>1</v>
      </c>
      <c r="F571" s="161" t="s">
        <v>372</v>
      </c>
      <c r="H571" s="162">
        <v>1.68</v>
      </c>
      <c r="I571" s="163"/>
      <c r="L571" s="159"/>
      <c r="M571" s="164"/>
      <c r="T571" s="165"/>
      <c r="AT571" s="160" t="s">
        <v>181</v>
      </c>
      <c r="AU571" s="160" t="s">
        <v>92</v>
      </c>
      <c r="AV571" s="13" t="s">
        <v>92</v>
      </c>
      <c r="AW571" s="13" t="s">
        <v>36</v>
      </c>
      <c r="AX571" s="13" t="s">
        <v>82</v>
      </c>
      <c r="AY571" s="160" t="s">
        <v>171</v>
      </c>
    </row>
    <row r="572" spans="2:65" s="15" customFormat="1">
      <c r="B572" s="173"/>
      <c r="D572" s="153" t="s">
        <v>181</v>
      </c>
      <c r="E572" s="174" t="s">
        <v>1</v>
      </c>
      <c r="F572" s="175" t="s">
        <v>190</v>
      </c>
      <c r="H572" s="176">
        <v>61.690000000000005</v>
      </c>
      <c r="I572" s="177"/>
      <c r="L572" s="173"/>
      <c r="M572" s="178"/>
      <c r="T572" s="179"/>
      <c r="AT572" s="174" t="s">
        <v>181</v>
      </c>
      <c r="AU572" s="174" t="s">
        <v>92</v>
      </c>
      <c r="AV572" s="15" t="s">
        <v>180</v>
      </c>
      <c r="AW572" s="15" t="s">
        <v>36</v>
      </c>
      <c r="AX572" s="15" t="s">
        <v>90</v>
      </c>
      <c r="AY572" s="174" t="s">
        <v>171</v>
      </c>
    </row>
    <row r="573" spans="2:65" s="1" customFormat="1" ht="24.2" customHeight="1">
      <c r="B573" s="137"/>
      <c r="C573" s="138" t="s">
        <v>579</v>
      </c>
      <c r="D573" s="138" t="s">
        <v>176</v>
      </c>
      <c r="E573" s="139" t="s">
        <v>751</v>
      </c>
      <c r="F573" s="140" t="s">
        <v>752</v>
      </c>
      <c r="G573" s="141" t="s">
        <v>179</v>
      </c>
      <c r="H573" s="142">
        <v>27.95</v>
      </c>
      <c r="I573" s="143"/>
      <c r="J573" s="144">
        <f>ROUND(I573*H573,2)</f>
        <v>0</v>
      </c>
      <c r="K573" s="145"/>
      <c r="L573" s="32"/>
      <c r="M573" s="146" t="s">
        <v>1</v>
      </c>
      <c r="N573" s="147" t="s">
        <v>47</v>
      </c>
      <c r="P573" s="148">
        <f>O573*H573</f>
        <v>0</v>
      </c>
      <c r="Q573" s="148">
        <v>0</v>
      </c>
      <c r="R573" s="148">
        <f>Q573*H573</f>
        <v>0</v>
      </c>
      <c r="S573" s="148">
        <v>0</v>
      </c>
      <c r="T573" s="149">
        <f>S573*H573</f>
        <v>0</v>
      </c>
      <c r="AR573" s="150" t="s">
        <v>231</v>
      </c>
      <c r="AT573" s="150" t="s">
        <v>176</v>
      </c>
      <c r="AU573" s="150" t="s">
        <v>92</v>
      </c>
      <c r="AY573" s="17" t="s">
        <v>171</v>
      </c>
      <c r="BE573" s="151">
        <f>IF(N573="základní",J573,0)</f>
        <v>0</v>
      </c>
      <c r="BF573" s="151">
        <f>IF(N573="snížená",J573,0)</f>
        <v>0</v>
      </c>
      <c r="BG573" s="151">
        <f>IF(N573="zákl. přenesená",J573,0)</f>
        <v>0</v>
      </c>
      <c r="BH573" s="151">
        <f>IF(N573="sníž. přenesená",J573,0)</f>
        <v>0</v>
      </c>
      <c r="BI573" s="151">
        <f>IF(N573="nulová",J573,0)</f>
        <v>0</v>
      </c>
      <c r="BJ573" s="17" t="s">
        <v>90</v>
      </c>
      <c r="BK573" s="151">
        <f>ROUND(I573*H573,2)</f>
        <v>0</v>
      </c>
      <c r="BL573" s="17" t="s">
        <v>231</v>
      </c>
      <c r="BM573" s="150" t="s">
        <v>753</v>
      </c>
    </row>
    <row r="574" spans="2:65" s="12" customFormat="1">
      <c r="B574" s="152"/>
      <c r="D574" s="153" t="s">
        <v>181</v>
      </c>
      <c r="E574" s="154" t="s">
        <v>1</v>
      </c>
      <c r="F574" s="155" t="s">
        <v>746</v>
      </c>
      <c r="H574" s="154" t="s">
        <v>1</v>
      </c>
      <c r="I574" s="156"/>
      <c r="L574" s="152"/>
      <c r="M574" s="157"/>
      <c r="T574" s="158"/>
      <c r="AT574" s="154" t="s">
        <v>181</v>
      </c>
      <c r="AU574" s="154" t="s">
        <v>92</v>
      </c>
      <c r="AV574" s="12" t="s">
        <v>90</v>
      </c>
      <c r="AW574" s="12" t="s">
        <v>36</v>
      </c>
      <c r="AX574" s="12" t="s">
        <v>82</v>
      </c>
      <c r="AY574" s="154" t="s">
        <v>171</v>
      </c>
    </row>
    <row r="575" spans="2:65" s="13" customFormat="1">
      <c r="B575" s="159"/>
      <c r="D575" s="153" t="s">
        <v>181</v>
      </c>
      <c r="E575" s="160" t="s">
        <v>1</v>
      </c>
      <c r="F575" s="161" t="s">
        <v>365</v>
      </c>
      <c r="H575" s="162">
        <v>6.84</v>
      </c>
      <c r="I575" s="163"/>
      <c r="L575" s="159"/>
      <c r="M575" s="164"/>
      <c r="T575" s="165"/>
      <c r="AT575" s="160" t="s">
        <v>181</v>
      </c>
      <c r="AU575" s="160" t="s">
        <v>92</v>
      </c>
      <c r="AV575" s="13" t="s">
        <v>92</v>
      </c>
      <c r="AW575" s="13" t="s">
        <v>36</v>
      </c>
      <c r="AX575" s="13" t="s">
        <v>82</v>
      </c>
      <c r="AY575" s="160" t="s">
        <v>171</v>
      </c>
    </row>
    <row r="576" spans="2:65" s="13" customFormat="1">
      <c r="B576" s="159"/>
      <c r="D576" s="153" t="s">
        <v>181</v>
      </c>
      <c r="E576" s="160" t="s">
        <v>1</v>
      </c>
      <c r="F576" s="161" t="s">
        <v>366</v>
      </c>
      <c r="H576" s="162">
        <v>1.45</v>
      </c>
      <c r="I576" s="163"/>
      <c r="L576" s="159"/>
      <c r="M576" s="164"/>
      <c r="T576" s="165"/>
      <c r="AT576" s="160" t="s">
        <v>181</v>
      </c>
      <c r="AU576" s="160" t="s">
        <v>92</v>
      </c>
      <c r="AV576" s="13" t="s">
        <v>92</v>
      </c>
      <c r="AW576" s="13" t="s">
        <v>36</v>
      </c>
      <c r="AX576" s="13" t="s">
        <v>82</v>
      </c>
      <c r="AY576" s="160" t="s">
        <v>171</v>
      </c>
    </row>
    <row r="577" spans="2:65" s="13" customFormat="1">
      <c r="B577" s="159"/>
      <c r="D577" s="153" t="s">
        <v>181</v>
      </c>
      <c r="E577" s="160" t="s">
        <v>1</v>
      </c>
      <c r="F577" s="161" t="s">
        <v>342</v>
      </c>
      <c r="H577" s="162">
        <v>2.97</v>
      </c>
      <c r="I577" s="163"/>
      <c r="L577" s="159"/>
      <c r="M577" s="164"/>
      <c r="T577" s="165"/>
      <c r="AT577" s="160" t="s">
        <v>181</v>
      </c>
      <c r="AU577" s="160" t="s">
        <v>92</v>
      </c>
      <c r="AV577" s="13" t="s">
        <v>92</v>
      </c>
      <c r="AW577" s="13" t="s">
        <v>36</v>
      </c>
      <c r="AX577" s="13" t="s">
        <v>82</v>
      </c>
      <c r="AY577" s="160" t="s">
        <v>171</v>
      </c>
    </row>
    <row r="578" spans="2:65" s="13" customFormat="1">
      <c r="B578" s="159"/>
      <c r="D578" s="153" t="s">
        <v>181</v>
      </c>
      <c r="E578" s="160" t="s">
        <v>1</v>
      </c>
      <c r="F578" s="161" t="s">
        <v>367</v>
      </c>
      <c r="H578" s="162">
        <v>7.74</v>
      </c>
      <c r="I578" s="163"/>
      <c r="L578" s="159"/>
      <c r="M578" s="164"/>
      <c r="T578" s="165"/>
      <c r="AT578" s="160" t="s">
        <v>181</v>
      </c>
      <c r="AU578" s="160" t="s">
        <v>92</v>
      </c>
      <c r="AV578" s="13" t="s">
        <v>92</v>
      </c>
      <c r="AW578" s="13" t="s">
        <v>36</v>
      </c>
      <c r="AX578" s="13" t="s">
        <v>82</v>
      </c>
      <c r="AY578" s="160" t="s">
        <v>171</v>
      </c>
    </row>
    <row r="579" spans="2:65" s="13" customFormat="1">
      <c r="B579" s="159"/>
      <c r="D579" s="153" t="s">
        <v>181</v>
      </c>
      <c r="E579" s="160" t="s">
        <v>1</v>
      </c>
      <c r="F579" s="161" t="s">
        <v>368</v>
      </c>
      <c r="H579" s="162">
        <v>1.2</v>
      </c>
      <c r="I579" s="163"/>
      <c r="L579" s="159"/>
      <c r="M579" s="164"/>
      <c r="T579" s="165"/>
      <c r="AT579" s="160" t="s">
        <v>181</v>
      </c>
      <c r="AU579" s="160" t="s">
        <v>92</v>
      </c>
      <c r="AV579" s="13" t="s">
        <v>92</v>
      </c>
      <c r="AW579" s="13" t="s">
        <v>36</v>
      </c>
      <c r="AX579" s="13" t="s">
        <v>82</v>
      </c>
      <c r="AY579" s="160" t="s">
        <v>171</v>
      </c>
    </row>
    <row r="580" spans="2:65" s="13" customFormat="1">
      <c r="B580" s="159"/>
      <c r="D580" s="153" t="s">
        <v>181</v>
      </c>
      <c r="E580" s="160" t="s">
        <v>1</v>
      </c>
      <c r="F580" s="161" t="s">
        <v>369</v>
      </c>
      <c r="H580" s="162">
        <v>2.99</v>
      </c>
      <c r="I580" s="163"/>
      <c r="L580" s="159"/>
      <c r="M580" s="164"/>
      <c r="T580" s="165"/>
      <c r="AT580" s="160" t="s">
        <v>181</v>
      </c>
      <c r="AU580" s="160" t="s">
        <v>92</v>
      </c>
      <c r="AV580" s="13" t="s">
        <v>92</v>
      </c>
      <c r="AW580" s="13" t="s">
        <v>36</v>
      </c>
      <c r="AX580" s="13" t="s">
        <v>82</v>
      </c>
      <c r="AY580" s="160" t="s">
        <v>171</v>
      </c>
    </row>
    <row r="581" spans="2:65" s="13" customFormat="1">
      <c r="B581" s="159"/>
      <c r="D581" s="153" t="s">
        <v>181</v>
      </c>
      <c r="E581" s="160" t="s">
        <v>1</v>
      </c>
      <c r="F581" s="161" t="s">
        <v>371</v>
      </c>
      <c r="H581" s="162">
        <v>3.08</v>
      </c>
      <c r="I581" s="163"/>
      <c r="L581" s="159"/>
      <c r="M581" s="164"/>
      <c r="T581" s="165"/>
      <c r="AT581" s="160" t="s">
        <v>181</v>
      </c>
      <c r="AU581" s="160" t="s">
        <v>92</v>
      </c>
      <c r="AV581" s="13" t="s">
        <v>92</v>
      </c>
      <c r="AW581" s="13" t="s">
        <v>36</v>
      </c>
      <c r="AX581" s="13" t="s">
        <v>82</v>
      </c>
      <c r="AY581" s="160" t="s">
        <v>171</v>
      </c>
    </row>
    <row r="582" spans="2:65" s="13" customFormat="1">
      <c r="B582" s="159"/>
      <c r="D582" s="153" t="s">
        <v>181</v>
      </c>
      <c r="E582" s="160" t="s">
        <v>1</v>
      </c>
      <c r="F582" s="161" t="s">
        <v>372</v>
      </c>
      <c r="H582" s="162">
        <v>1.68</v>
      </c>
      <c r="I582" s="163"/>
      <c r="L582" s="159"/>
      <c r="M582" s="164"/>
      <c r="T582" s="165"/>
      <c r="AT582" s="160" t="s">
        <v>181</v>
      </c>
      <c r="AU582" s="160" t="s">
        <v>92</v>
      </c>
      <c r="AV582" s="13" t="s">
        <v>92</v>
      </c>
      <c r="AW582" s="13" t="s">
        <v>36</v>
      </c>
      <c r="AX582" s="13" t="s">
        <v>82</v>
      </c>
      <c r="AY582" s="160" t="s">
        <v>171</v>
      </c>
    </row>
    <row r="583" spans="2:65" s="15" customFormat="1">
      <c r="B583" s="173"/>
      <c r="D583" s="153" t="s">
        <v>181</v>
      </c>
      <c r="E583" s="174" t="s">
        <v>1</v>
      </c>
      <c r="F583" s="175" t="s">
        <v>190</v>
      </c>
      <c r="H583" s="176">
        <v>27.949999999999996</v>
      </c>
      <c r="I583" s="177"/>
      <c r="L583" s="173"/>
      <c r="M583" s="178"/>
      <c r="T583" s="179"/>
      <c r="AT583" s="174" t="s">
        <v>181</v>
      </c>
      <c r="AU583" s="174" t="s">
        <v>92</v>
      </c>
      <c r="AV583" s="15" t="s">
        <v>180</v>
      </c>
      <c r="AW583" s="15" t="s">
        <v>36</v>
      </c>
      <c r="AX583" s="15" t="s">
        <v>90</v>
      </c>
      <c r="AY583" s="174" t="s">
        <v>171</v>
      </c>
    </row>
    <row r="584" spans="2:65" s="1" customFormat="1" ht="24.2" customHeight="1">
      <c r="B584" s="137"/>
      <c r="C584" s="138" t="s">
        <v>754</v>
      </c>
      <c r="D584" s="138" t="s">
        <v>176</v>
      </c>
      <c r="E584" s="139" t="s">
        <v>755</v>
      </c>
      <c r="F584" s="140" t="s">
        <v>756</v>
      </c>
      <c r="G584" s="141" t="s">
        <v>205</v>
      </c>
      <c r="H584" s="142">
        <v>61.3</v>
      </c>
      <c r="I584" s="143"/>
      <c r="J584" s="144">
        <f>ROUND(I584*H584,2)</f>
        <v>0</v>
      </c>
      <c r="K584" s="145"/>
      <c r="L584" s="32"/>
      <c r="M584" s="146" t="s">
        <v>1</v>
      </c>
      <c r="N584" s="147" t="s">
        <v>47</v>
      </c>
      <c r="P584" s="148">
        <f>O584*H584</f>
        <v>0</v>
      </c>
      <c r="Q584" s="148">
        <v>0</v>
      </c>
      <c r="R584" s="148">
        <f>Q584*H584</f>
        <v>0</v>
      </c>
      <c r="S584" s="148">
        <v>0</v>
      </c>
      <c r="T584" s="149">
        <f>S584*H584</f>
        <v>0</v>
      </c>
      <c r="AR584" s="150" t="s">
        <v>231</v>
      </c>
      <c r="AT584" s="150" t="s">
        <v>176</v>
      </c>
      <c r="AU584" s="150" t="s">
        <v>92</v>
      </c>
      <c r="AY584" s="17" t="s">
        <v>171</v>
      </c>
      <c r="BE584" s="151">
        <f>IF(N584="základní",J584,0)</f>
        <v>0</v>
      </c>
      <c r="BF584" s="151">
        <f>IF(N584="snížená",J584,0)</f>
        <v>0</v>
      </c>
      <c r="BG584" s="151">
        <f>IF(N584="zákl. přenesená",J584,0)</f>
        <v>0</v>
      </c>
      <c r="BH584" s="151">
        <f>IF(N584="sníž. přenesená",J584,0)</f>
        <v>0</v>
      </c>
      <c r="BI584" s="151">
        <f>IF(N584="nulová",J584,0)</f>
        <v>0</v>
      </c>
      <c r="BJ584" s="17" t="s">
        <v>90</v>
      </c>
      <c r="BK584" s="151">
        <f>ROUND(I584*H584,2)</f>
        <v>0</v>
      </c>
      <c r="BL584" s="17" t="s">
        <v>231</v>
      </c>
      <c r="BM584" s="150" t="s">
        <v>757</v>
      </c>
    </row>
    <row r="585" spans="2:65" s="12" customFormat="1">
      <c r="B585" s="152"/>
      <c r="D585" s="153" t="s">
        <v>181</v>
      </c>
      <c r="E585" s="154" t="s">
        <v>1</v>
      </c>
      <c r="F585" s="155" t="s">
        <v>746</v>
      </c>
      <c r="H585" s="154" t="s">
        <v>1</v>
      </c>
      <c r="I585" s="156"/>
      <c r="L585" s="152"/>
      <c r="M585" s="157"/>
      <c r="T585" s="158"/>
      <c r="AT585" s="154" t="s">
        <v>181</v>
      </c>
      <c r="AU585" s="154" t="s">
        <v>92</v>
      </c>
      <c r="AV585" s="12" t="s">
        <v>90</v>
      </c>
      <c r="AW585" s="12" t="s">
        <v>36</v>
      </c>
      <c r="AX585" s="12" t="s">
        <v>82</v>
      </c>
      <c r="AY585" s="154" t="s">
        <v>171</v>
      </c>
    </row>
    <row r="586" spans="2:65" s="13" customFormat="1">
      <c r="B586" s="159"/>
      <c r="D586" s="153" t="s">
        <v>181</v>
      </c>
      <c r="E586" s="160" t="s">
        <v>1</v>
      </c>
      <c r="F586" s="161" t="s">
        <v>758</v>
      </c>
      <c r="H586" s="162">
        <v>14.06</v>
      </c>
      <c r="I586" s="163"/>
      <c r="L586" s="159"/>
      <c r="M586" s="164"/>
      <c r="T586" s="165"/>
      <c r="AT586" s="160" t="s">
        <v>181</v>
      </c>
      <c r="AU586" s="160" t="s">
        <v>92</v>
      </c>
      <c r="AV586" s="13" t="s">
        <v>92</v>
      </c>
      <c r="AW586" s="13" t="s">
        <v>36</v>
      </c>
      <c r="AX586" s="13" t="s">
        <v>82</v>
      </c>
      <c r="AY586" s="160" t="s">
        <v>171</v>
      </c>
    </row>
    <row r="587" spans="2:65" s="13" customFormat="1">
      <c r="B587" s="159"/>
      <c r="D587" s="153" t="s">
        <v>181</v>
      </c>
      <c r="E587" s="160" t="s">
        <v>1</v>
      </c>
      <c r="F587" s="161" t="s">
        <v>759</v>
      </c>
      <c r="H587" s="162">
        <v>4.16</v>
      </c>
      <c r="I587" s="163"/>
      <c r="L587" s="159"/>
      <c r="M587" s="164"/>
      <c r="T587" s="165"/>
      <c r="AT587" s="160" t="s">
        <v>181</v>
      </c>
      <c r="AU587" s="160" t="s">
        <v>92</v>
      </c>
      <c r="AV587" s="13" t="s">
        <v>92</v>
      </c>
      <c r="AW587" s="13" t="s">
        <v>36</v>
      </c>
      <c r="AX587" s="13" t="s">
        <v>82</v>
      </c>
      <c r="AY587" s="160" t="s">
        <v>171</v>
      </c>
    </row>
    <row r="588" spans="2:65" s="13" customFormat="1">
      <c r="B588" s="159"/>
      <c r="D588" s="153" t="s">
        <v>181</v>
      </c>
      <c r="E588" s="160" t="s">
        <v>1</v>
      </c>
      <c r="F588" s="161" t="s">
        <v>760</v>
      </c>
      <c r="H588" s="162">
        <v>6.27</v>
      </c>
      <c r="I588" s="163"/>
      <c r="L588" s="159"/>
      <c r="M588" s="164"/>
      <c r="T588" s="165"/>
      <c r="AT588" s="160" t="s">
        <v>181</v>
      </c>
      <c r="AU588" s="160" t="s">
        <v>92</v>
      </c>
      <c r="AV588" s="13" t="s">
        <v>92</v>
      </c>
      <c r="AW588" s="13" t="s">
        <v>36</v>
      </c>
      <c r="AX588" s="13" t="s">
        <v>82</v>
      </c>
      <c r="AY588" s="160" t="s">
        <v>171</v>
      </c>
    </row>
    <row r="589" spans="2:65" s="13" customFormat="1">
      <c r="B589" s="159"/>
      <c r="D589" s="153" t="s">
        <v>181</v>
      </c>
      <c r="E589" s="160" t="s">
        <v>1</v>
      </c>
      <c r="F589" s="161" t="s">
        <v>761</v>
      </c>
      <c r="H589" s="162">
        <v>17.05</v>
      </c>
      <c r="I589" s="163"/>
      <c r="L589" s="159"/>
      <c r="M589" s="164"/>
      <c r="T589" s="165"/>
      <c r="AT589" s="160" t="s">
        <v>181</v>
      </c>
      <c r="AU589" s="160" t="s">
        <v>92</v>
      </c>
      <c r="AV589" s="13" t="s">
        <v>92</v>
      </c>
      <c r="AW589" s="13" t="s">
        <v>36</v>
      </c>
      <c r="AX589" s="13" t="s">
        <v>82</v>
      </c>
      <c r="AY589" s="160" t="s">
        <v>171</v>
      </c>
    </row>
    <row r="590" spans="2:65" s="13" customFormat="1">
      <c r="B590" s="159"/>
      <c r="D590" s="153" t="s">
        <v>181</v>
      </c>
      <c r="E590" s="160" t="s">
        <v>1</v>
      </c>
      <c r="F590" s="161" t="s">
        <v>762</v>
      </c>
      <c r="H590" s="162">
        <v>3.64</v>
      </c>
      <c r="I590" s="163"/>
      <c r="L590" s="159"/>
      <c r="M590" s="164"/>
      <c r="T590" s="165"/>
      <c r="AT590" s="160" t="s">
        <v>181</v>
      </c>
      <c r="AU590" s="160" t="s">
        <v>92</v>
      </c>
      <c r="AV590" s="13" t="s">
        <v>92</v>
      </c>
      <c r="AW590" s="13" t="s">
        <v>36</v>
      </c>
      <c r="AX590" s="13" t="s">
        <v>82</v>
      </c>
      <c r="AY590" s="160" t="s">
        <v>171</v>
      </c>
    </row>
    <row r="591" spans="2:65" s="13" customFormat="1">
      <c r="B591" s="159"/>
      <c r="D591" s="153" t="s">
        <v>181</v>
      </c>
      <c r="E591" s="160" t="s">
        <v>1</v>
      </c>
      <c r="F591" s="161" t="s">
        <v>763</v>
      </c>
      <c r="H591" s="162">
        <v>6.06</v>
      </c>
      <c r="I591" s="163"/>
      <c r="L591" s="159"/>
      <c r="M591" s="164"/>
      <c r="T591" s="165"/>
      <c r="AT591" s="160" t="s">
        <v>181</v>
      </c>
      <c r="AU591" s="160" t="s">
        <v>92</v>
      </c>
      <c r="AV591" s="13" t="s">
        <v>92</v>
      </c>
      <c r="AW591" s="13" t="s">
        <v>36</v>
      </c>
      <c r="AX591" s="13" t="s">
        <v>82</v>
      </c>
      <c r="AY591" s="160" t="s">
        <v>171</v>
      </c>
    </row>
    <row r="592" spans="2:65" s="13" customFormat="1">
      <c r="B592" s="159"/>
      <c r="D592" s="153" t="s">
        <v>181</v>
      </c>
      <c r="E592" s="160" t="s">
        <v>1</v>
      </c>
      <c r="F592" s="161" t="s">
        <v>764</v>
      </c>
      <c r="H592" s="162">
        <v>5.57</v>
      </c>
      <c r="I592" s="163"/>
      <c r="L592" s="159"/>
      <c r="M592" s="164"/>
      <c r="T592" s="165"/>
      <c r="AT592" s="160" t="s">
        <v>181</v>
      </c>
      <c r="AU592" s="160" t="s">
        <v>92</v>
      </c>
      <c r="AV592" s="13" t="s">
        <v>92</v>
      </c>
      <c r="AW592" s="13" t="s">
        <v>36</v>
      </c>
      <c r="AX592" s="13" t="s">
        <v>82</v>
      </c>
      <c r="AY592" s="160" t="s">
        <v>171</v>
      </c>
    </row>
    <row r="593" spans="2:65" s="13" customFormat="1">
      <c r="B593" s="159"/>
      <c r="D593" s="153" t="s">
        <v>181</v>
      </c>
      <c r="E593" s="160" t="s">
        <v>1</v>
      </c>
      <c r="F593" s="161" t="s">
        <v>765</v>
      </c>
      <c r="H593" s="162">
        <v>4.49</v>
      </c>
      <c r="I593" s="163"/>
      <c r="L593" s="159"/>
      <c r="M593" s="164"/>
      <c r="T593" s="165"/>
      <c r="AT593" s="160" t="s">
        <v>181</v>
      </c>
      <c r="AU593" s="160" t="s">
        <v>92</v>
      </c>
      <c r="AV593" s="13" t="s">
        <v>92</v>
      </c>
      <c r="AW593" s="13" t="s">
        <v>36</v>
      </c>
      <c r="AX593" s="13" t="s">
        <v>82</v>
      </c>
      <c r="AY593" s="160" t="s">
        <v>171</v>
      </c>
    </row>
    <row r="594" spans="2:65" s="15" customFormat="1">
      <c r="B594" s="173"/>
      <c r="D594" s="153" t="s">
        <v>181</v>
      </c>
      <c r="E594" s="174" t="s">
        <v>1</v>
      </c>
      <c r="F594" s="175" t="s">
        <v>190</v>
      </c>
      <c r="H594" s="176">
        <v>61.300000000000004</v>
      </c>
      <c r="I594" s="177"/>
      <c r="L594" s="173"/>
      <c r="M594" s="178"/>
      <c r="T594" s="179"/>
      <c r="AT594" s="174" t="s">
        <v>181</v>
      </c>
      <c r="AU594" s="174" t="s">
        <v>92</v>
      </c>
      <c r="AV594" s="15" t="s">
        <v>180</v>
      </c>
      <c r="AW594" s="15" t="s">
        <v>36</v>
      </c>
      <c r="AX594" s="15" t="s">
        <v>90</v>
      </c>
      <c r="AY594" s="174" t="s">
        <v>171</v>
      </c>
    </row>
    <row r="595" spans="2:65" s="1" customFormat="1" ht="24.2" customHeight="1">
      <c r="B595" s="137"/>
      <c r="C595" s="138" t="s">
        <v>584</v>
      </c>
      <c r="D595" s="138" t="s">
        <v>176</v>
      </c>
      <c r="E595" s="139" t="s">
        <v>766</v>
      </c>
      <c r="F595" s="140" t="s">
        <v>767</v>
      </c>
      <c r="G595" s="141" t="s">
        <v>302</v>
      </c>
      <c r="H595" s="142">
        <v>44</v>
      </c>
      <c r="I595" s="143"/>
      <c r="J595" s="144">
        <f>ROUND(I595*H595,2)</f>
        <v>0</v>
      </c>
      <c r="K595" s="145"/>
      <c r="L595" s="32"/>
      <c r="M595" s="146" t="s">
        <v>1</v>
      </c>
      <c r="N595" s="147" t="s">
        <v>47</v>
      </c>
      <c r="P595" s="148">
        <f>O595*H595</f>
        <v>0</v>
      </c>
      <c r="Q595" s="148">
        <v>0</v>
      </c>
      <c r="R595" s="148">
        <f>Q595*H595</f>
        <v>0</v>
      </c>
      <c r="S595" s="148">
        <v>0</v>
      </c>
      <c r="T595" s="149">
        <f>S595*H595</f>
        <v>0</v>
      </c>
      <c r="AR595" s="150" t="s">
        <v>231</v>
      </c>
      <c r="AT595" s="150" t="s">
        <v>176</v>
      </c>
      <c r="AU595" s="150" t="s">
        <v>92</v>
      </c>
      <c r="AY595" s="17" t="s">
        <v>171</v>
      </c>
      <c r="BE595" s="151">
        <f>IF(N595="základní",J595,0)</f>
        <v>0</v>
      </c>
      <c r="BF595" s="151">
        <f>IF(N595="snížená",J595,0)</f>
        <v>0</v>
      </c>
      <c r="BG595" s="151">
        <f>IF(N595="zákl. přenesená",J595,0)</f>
        <v>0</v>
      </c>
      <c r="BH595" s="151">
        <f>IF(N595="sníž. přenesená",J595,0)</f>
        <v>0</v>
      </c>
      <c r="BI595" s="151">
        <f>IF(N595="nulová",J595,0)</f>
        <v>0</v>
      </c>
      <c r="BJ595" s="17" t="s">
        <v>90</v>
      </c>
      <c r="BK595" s="151">
        <f>ROUND(I595*H595,2)</f>
        <v>0</v>
      </c>
      <c r="BL595" s="17" t="s">
        <v>231</v>
      </c>
      <c r="BM595" s="150" t="s">
        <v>768</v>
      </c>
    </row>
    <row r="596" spans="2:65" s="12" customFormat="1">
      <c r="B596" s="152"/>
      <c r="D596" s="153" t="s">
        <v>181</v>
      </c>
      <c r="E596" s="154" t="s">
        <v>1</v>
      </c>
      <c r="F596" s="155" t="s">
        <v>746</v>
      </c>
      <c r="H596" s="154" t="s">
        <v>1</v>
      </c>
      <c r="I596" s="156"/>
      <c r="L596" s="152"/>
      <c r="M596" s="157"/>
      <c r="T596" s="158"/>
      <c r="AT596" s="154" t="s">
        <v>181</v>
      </c>
      <c r="AU596" s="154" t="s">
        <v>92</v>
      </c>
      <c r="AV596" s="12" t="s">
        <v>90</v>
      </c>
      <c r="AW596" s="12" t="s">
        <v>36</v>
      </c>
      <c r="AX596" s="12" t="s">
        <v>82</v>
      </c>
      <c r="AY596" s="154" t="s">
        <v>171</v>
      </c>
    </row>
    <row r="597" spans="2:65" s="13" customFormat="1">
      <c r="B597" s="159"/>
      <c r="D597" s="153" t="s">
        <v>181</v>
      </c>
      <c r="E597" s="160" t="s">
        <v>1</v>
      </c>
      <c r="F597" s="161" t="s">
        <v>769</v>
      </c>
      <c r="H597" s="162">
        <v>10</v>
      </c>
      <c r="I597" s="163"/>
      <c r="L597" s="159"/>
      <c r="M597" s="164"/>
      <c r="T597" s="165"/>
      <c r="AT597" s="160" t="s">
        <v>181</v>
      </c>
      <c r="AU597" s="160" t="s">
        <v>92</v>
      </c>
      <c r="AV597" s="13" t="s">
        <v>92</v>
      </c>
      <c r="AW597" s="13" t="s">
        <v>36</v>
      </c>
      <c r="AX597" s="13" t="s">
        <v>82</v>
      </c>
      <c r="AY597" s="160" t="s">
        <v>171</v>
      </c>
    </row>
    <row r="598" spans="2:65" s="13" customFormat="1">
      <c r="B598" s="159"/>
      <c r="D598" s="153" t="s">
        <v>181</v>
      </c>
      <c r="E598" s="160" t="s">
        <v>1</v>
      </c>
      <c r="F598" s="161" t="s">
        <v>770</v>
      </c>
      <c r="H598" s="162">
        <v>4</v>
      </c>
      <c r="I598" s="163"/>
      <c r="L598" s="159"/>
      <c r="M598" s="164"/>
      <c r="T598" s="165"/>
      <c r="AT598" s="160" t="s">
        <v>181</v>
      </c>
      <c r="AU598" s="160" t="s">
        <v>92</v>
      </c>
      <c r="AV598" s="13" t="s">
        <v>92</v>
      </c>
      <c r="AW598" s="13" t="s">
        <v>36</v>
      </c>
      <c r="AX598" s="13" t="s">
        <v>82</v>
      </c>
      <c r="AY598" s="160" t="s">
        <v>171</v>
      </c>
    </row>
    <row r="599" spans="2:65" s="13" customFormat="1">
      <c r="B599" s="159"/>
      <c r="D599" s="153" t="s">
        <v>181</v>
      </c>
      <c r="E599" s="160" t="s">
        <v>1</v>
      </c>
      <c r="F599" s="161" t="s">
        <v>771</v>
      </c>
      <c r="H599" s="162">
        <v>4</v>
      </c>
      <c r="I599" s="163"/>
      <c r="L599" s="159"/>
      <c r="M599" s="164"/>
      <c r="T599" s="165"/>
      <c r="AT599" s="160" t="s">
        <v>181</v>
      </c>
      <c r="AU599" s="160" t="s">
        <v>92</v>
      </c>
      <c r="AV599" s="13" t="s">
        <v>92</v>
      </c>
      <c r="AW599" s="13" t="s">
        <v>36</v>
      </c>
      <c r="AX599" s="13" t="s">
        <v>82</v>
      </c>
      <c r="AY599" s="160" t="s">
        <v>171</v>
      </c>
    </row>
    <row r="600" spans="2:65" s="13" customFormat="1">
      <c r="B600" s="159"/>
      <c r="D600" s="153" t="s">
        <v>181</v>
      </c>
      <c r="E600" s="160" t="s">
        <v>1</v>
      </c>
      <c r="F600" s="161" t="s">
        <v>772</v>
      </c>
      <c r="H600" s="162">
        <v>10</v>
      </c>
      <c r="I600" s="163"/>
      <c r="L600" s="159"/>
      <c r="M600" s="164"/>
      <c r="T600" s="165"/>
      <c r="AT600" s="160" t="s">
        <v>181</v>
      </c>
      <c r="AU600" s="160" t="s">
        <v>92</v>
      </c>
      <c r="AV600" s="13" t="s">
        <v>92</v>
      </c>
      <c r="AW600" s="13" t="s">
        <v>36</v>
      </c>
      <c r="AX600" s="13" t="s">
        <v>82</v>
      </c>
      <c r="AY600" s="160" t="s">
        <v>171</v>
      </c>
    </row>
    <row r="601" spans="2:65" s="13" customFormat="1">
      <c r="B601" s="159"/>
      <c r="D601" s="153" t="s">
        <v>181</v>
      </c>
      <c r="E601" s="160" t="s">
        <v>1</v>
      </c>
      <c r="F601" s="161" t="s">
        <v>773</v>
      </c>
      <c r="H601" s="162">
        <v>4</v>
      </c>
      <c r="I601" s="163"/>
      <c r="L601" s="159"/>
      <c r="M601" s="164"/>
      <c r="T601" s="165"/>
      <c r="AT601" s="160" t="s">
        <v>181</v>
      </c>
      <c r="AU601" s="160" t="s">
        <v>92</v>
      </c>
      <c r="AV601" s="13" t="s">
        <v>92</v>
      </c>
      <c r="AW601" s="13" t="s">
        <v>36</v>
      </c>
      <c r="AX601" s="13" t="s">
        <v>82</v>
      </c>
      <c r="AY601" s="160" t="s">
        <v>171</v>
      </c>
    </row>
    <row r="602" spans="2:65" s="13" customFormat="1">
      <c r="B602" s="159"/>
      <c r="D602" s="153" t="s">
        <v>181</v>
      </c>
      <c r="E602" s="160" t="s">
        <v>1</v>
      </c>
      <c r="F602" s="161" t="s">
        <v>774</v>
      </c>
      <c r="H602" s="162">
        <v>4</v>
      </c>
      <c r="I602" s="163"/>
      <c r="L602" s="159"/>
      <c r="M602" s="164"/>
      <c r="T602" s="165"/>
      <c r="AT602" s="160" t="s">
        <v>181</v>
      </c>
      <c r="AU602" s="160" t="s">
        <v>92</v>
      </c>
      <c r="AV602" s="13" t="s">
        <v>92</v>
      </c>
      <c r="AW602" s="13" t="s">
        <v>36</v>
      </c>
      <c r="AX602" s="13" t="s">
        <v>82</v>
      </c>
      <c r="AY602" s="160" t="s">
        <v>171</v>
      </c>
    </row>
    <row r="603" spans="2:65" s="13" customFormat="1">
      <c r="B603" s="159"/>
      <c r="D603" s="153" t="s">
        <v>181</v>
      </c>
      <c r="E603" s="160" t="s">
        <v>1</v>
      </c>
      <c r="F603" s="161" t="s">
        <v>775</v>
      </c>
      <c r="H603" s="162">
        <v>4</v>
      </c>
      <c r="I603" s="163"/>
      <c r="L603" s="159"/>
      <c r="M603" s="164"/>
      <c r="T603" s="165"/>
      <c r="AT603" s="160" t="s">
        <v>181</v>
      </c>
      <c r="AU603" s="160" t="s">
        <v>92</v>
      </c>
      <c r="AV603" s="13" t="s">
        <v>92</v>
      </c>
      <c r="AW603" s="13" t="s">
        <v>36</v>
      </c>
      <c r="AX603" s="13" t="s">
        <v>82</v>
      </c>
      <c r="AY603" s="160" t="s">
        <v>171</v>
      </c>
    </row>
    <row r="604" spans="2:65" s="13" customFormat="1">
      <c r="B604" s="159"/>
      <c r="D604" s="153" t="s">
        <v>181</v>
      </c>
      <c r="E604" s="160" t="s">
        <v>1</v>
      </c>
      <c r="F604" s="161" t="s">
        <v>776</v>
      </c>
      <c r="H604" s="162">
        <v>4</v>
      </c>
      <c r="I604" s="163"/>
      <c r="L604" s="159"/>
      <c r="M604" s="164"/>
      <c r="T604" s="165"/>
      <c r="AT604" s="160" t="s">
        <v>181</v>
      </c>
      <c r="AU604" s="160" t="s">
        <v>92</v>
      </c>
      <c r="AV604" s="13" t="s">
        <v>92</v>
      </c>
      <c r="AW604" s="13" t="s">
        <v>36</v>
      </c>
      <c r="AX604" s="13" t="s">
        <v>82</v>
      </c>
      <c r="AY604" s="160" t="s">
        <v>171</v>
      </c>
    </row>
    <row r="605" spans="2:65" s="15" customFormat="1">
      <c r="B605" s="173"/>
      <c r="D605" s="153" t="s">
        <v>181</v>
      </c>
      <c r="E605" s="174" t="s">
        <v>1</v>
      </c>
      <c r="F605" s="175" t="s">
        <v>190</v>
      </c>
      <c r="H605" s="176">
        <v>44</v>
      </c>
      <c r="I605" s="177"/>
      <c r="L605" s="173"/>
      <c r="M605" s="178"/>
      <c r="T605" s="179"/>
      <c r="AT605" s="174" t="s">
        <v>181</v>
      </c>
      <c r="AU605" s="174" t="s">
        <v>92</v>
      </c>
      <c r="AV605" s="15" t="s">
        <v>180</v>
      </c>
      <c r="AW605" s="15" t="s">
        <v>36</v>
      </c>
      <c r="AX605" s="15" t="s">
        <v>90</v>
      </c>
      <c r="AY605" s="174" t="s">
        <v>171</v>
      </c>
    </row>
    <row r="606" spans="2:65" s="1" customFormat="1" ht="24.2" customHeight="1">
      <c r="B606" s="137"/>
      <c r="C606" s="138" t="s">
        <v>777</v>
      </c>
      <c r="D606" s="138" t="s">
        <v>176</v>
      </c>
      <c r="E606" s="139" t="s">
        <v>778</v>
      </c>
      <c r="F606" s="140" t="s">
        <v>779</v>
      </c>
      <c r="G606" s="141" t="s">
        <v>302</v>
      </c>
      <c r="H606" s="142">
        <v>12</v>
      </c>
      <c r="I606" s="143"/>
      <c r="J606" s="144">
        <f>ROUND(I606*H606,2)</f>
        <v>0</v>
      </c>
      <c r="K606" s="145"/>
      <c r="L606" s="32"/>
      <c r="M606" s="146" t="s">
        <v>1</v>
      </c>
      <c r="N606" s="147" t="s">
        <v>47</v>
      </c>
      <c r="P606" s="148">
        <f>O606*H606</f>
        <v>0</v>
      </c>
      <c r="Q606" s="148">
        <v>0</v>
      </c>
      <c r="R606" s="148">
        <f>Q606*H606</f>
        <v>0</v>
      </c>
      <c r="S606" s="148">
        <v>0</v>
      </c>
      <c r="T606" s="149">
        <f>S606*H606</f>
        <v>0</v>
      </c>
      <c r="AR606" s="150" t="s">
        <v>231</v>
      </c>
      <c r="AT606" s="150" t="s">
        <v>176</v>
      </c>
      <c r="AU606" s="150" t="s">
        <v>92</v>
      </c>
      <c r="AY606" s="17" t="s">
        <v>171</v>
      </c>
      <c r="BE606" s="151">
        <f>IF(N606="základní",J606,0)</f>
        <v>0</v>
      </c>
      <c r="BF606" s="151">
        <f>IF(N606="snížená",J606,0)</f>
        <v>0</v>
      </c>
      <c r="BG606" s="151">
        <f>IF(N606="zákl. přenesená",J606,0)</f>
        <v>0</v>
      </c>
      <c r="BH606" s="151">
        <f>IF(N606="sníž. přenesená",J606,0)</f>
        <v>0</v>
      </c>
      <c r="BI606" s="151">
        <f>IF(N606="nulová",J606,0)</f>
        <v>0</v>
      </c>
      <c r="BJ606" s="17" t="s">
        <v>90</v>
      </c>
      <c r="BK606" s="151">
        <f>ROUND(I606*H606,2)</f>
        <v>0</v>
      </c>
      <c r="BL606" s="17" t="s">
        <v>231</v>
      </c>
      <c r="BM606" s="150" t="s">
        <v>780</v>
      </c>
    </row>
    <row r="607" spans="2:65" s="12" customFormat="1">
      <c r="B607" s="152"/>
      <c r="D607" s="153" t="s">
        <v>181</v>
      </c>
      <c r="E607" s="154" t="s">
        <v>1</v>
      </c>
      <c r="F607" s="155" t="s">
        <v>746</v>
      </c>
      <c r="H607" s="154" t="s">
        <v>1</v>
      </c>
      <c r="I607" s="156"/>
      <c r="L607" s="152"/>
      <c r="M607" s="157"/>
      <c r="T607" s="158"/>
      <c r="AT607" s="154" t="s">
        <v>181</v>
      </c>
      <c r="AU607" s="154" t="s">
        <v>92</v>
      </c>
      <c r="AV607" s="12" t="s">
        <v>90</v>
      </c>
      <c r="AW607" s="12" t="s">
        <v>36</v>
      </c>
      <c r="AX607" s="12" t="s">
        <v>82</v>
      </c>
      <c r="AY607" s="154" t="s">
        <v>171</v>
      </c>
    </row>
    <row r="608" spans="2:65" s="13" customFormat="1">
      <c r="B608" s="159"/>
      <c r="D608" s="153" t="s">
        <v>181</v>
      </c>
      <c r="E608" s="160" t="s">
        <v>1</v>
      </c>
      <c r="F608" s="161" t="s">
        <v>781</v>
      </c>
      <c r="H608" s="162">
        <v>6</v>
      </c>
      <c r="I608" s="163"/>
      <c r="L608" s="159"/>
      <c r="M608" s="164"/>
      <c r="T608" s="165"/>
      <c r="AT608" s="160" t="s">
        <v>181</v>
      </c>
      <c r="AU608" s="160" t="s">
        <v>92</v>
      </c>
      <c r="AV608" s="13" t="s">
        <v>92</v>
      </c>
      <c r="AW608" s="13" t="s">
        <v>36</v>
      </c>
      <c r="AX608" s="13" t="s">
        <v>82</v>
      </c>
      <c r="AY608" s="160" t="s">
        <v>171</v>
      </c>
    </row>
    <row r="609" spans="2:65" s="13" customFormat="1">
      <c r="B609" s="159"/>
      <c r="D609" s="153" t="s">
        <v>181</v>
      </c>
      <c r="E609" s="160" t="s">
        <v>1</v>
      </c>
      <c r="F609" s="161" t="s">
        <v>782</v>
      </c>
      <c r="H609" s="162">
        <v>6</v>
      </c>
      <c r="I609" s="163"/>
      <c r="L609" s="159"/>
      <c r="M609" s="164"/>
      <c r="T609" s="165"/>
      <c r="AT609" s="160" t="s">
        <v>181</v>
      </c>
      <c r="AU609" s="160" t="s">
        <v>92</v>
      </c>
      <c r="AV609" s="13" t="s">
        <v>92</v>
      </c>
      <c r="AW609" s="13" t="s">
        <v>36</v>
      </c>
      <c r="AX609" s="13" t="s">
        <v>82</v>
      </c>
      <c r="AY609" s="160" t="s">
        <v>171</v>
      </c>
    </row>
    <row r="610" spans="2:65" s="15" customFormat="1">
      <c r="B610" s="173"/>
      <c r="D610" s="153" t="s">
        <v>181</v>
      </c>
      <c r="E610" s="174" t="s">
        <v>1</v>
      </c>
      <c r="F610" s="175" t="s">
        <v>190</v>
      </c>
      <c r="H610" s="176">
        <v>12</v>
      </c>
      <c r="I610" s="177"/>
      <c r="L610" s="173"/>
      <c r="M610" s="178"/>
      <c r="T610" s="179"/>
      <c r="AT610" s="174" t="s">
        <v>181</v>
      </c>
      <c r="AU610" s="174" t="s">
        <v>92</v>
      </c>
      <c r="AV610" s="15" t="s">
        <v>180</v>
      </c>
      <c r="AW610" s="15" t="s">
        <v>36</v>
      </c>
      <c r="AX610" s="15" t="s">
        <v>90</v>
      </c>
      <c r="AY610" s="174" t="s">
        <v>171</v>
      </c>
    </row>
    <row r="611" spans="2:65" s="1" customFormat="1" ht="37.9" customHeight="1">
      <c r="B611" s="137"/>
      <c r="C611" s="138" t="s">
        <v>588</v>
      </c>
      <c r="D611" s="138" t="s">
        <v>176</v>
      </c>
      <c r="E611" s="139" t="s">
        <v>783</v>
      </c>
      <c r="F611" s="140" t="s">
        <v>784</v>
      </c>
      <c r="G611" s="141" t="s">
        <v>179</v>
      </c>
      <c r="H611" s="142">
        <v>61.69</v>
      </c>
      <c r="I611" s="143"/>
      <c r="J611" s="144">
        <f>ROUND(I611*H611,2)</f>
        <v>0</v>
      </c>
      <c r="K611" s="145"/>
      <c r="L611" s="32"/>
      <c r="M611" s="146" t="s">
        <v>1</v>
      </c>
      <c r="N611" s="147" t="s">
        <v>47</v>
      </c>
      <c r="P611" s="148">
        <f>O611*H611</f>
        <v>0</v>
      </c>
      <c r="Q611" s="148">
        <v>0</v>
      </c>
      <c r="R611" s="148">
        <f>Q611*H611</f>
        <v>0</v>
      </c>
      <c r="S611" s="148">
        <v>0</v>
      </c>
      <c r="T611" s="149">
        <f>S611*H611</f>
        <v>0</v>
      </c>
      <c r="AR611" s="150" t="s">
        <v>231</v>
      </c>
      <c r="AT611" s="150" t="s">
        <v>176</v>
      </c>
      <c r="AU611" s="150" t="s">
        <v>92</v>
      </c>
      <c r="AY611" s="17" t="s">
        <v>171</v>
      </c>
      <c r="BE611" s="151">
        <f>IF(N611="základní",J611,0)</f>
        <v>0</v>
      </c>
      <c r="BF611" s="151">
        <f>IF(N611="snížená",J611,0)</f>
        <v>0</v>
      </c>
      <c r="BG611" s="151">
        <f>IF(N611="zákl. přenesená",J611,0)</f>
        <v>0</v>
      </c>
      <c r="BH611" s="151">
        <f>IF(N611="sníž. přenesená",J611,0)</f>
        <v>0</v>
      </c>
      <c r="BI611" s="151">
        <f>IF(N611="nulová",J611,0)</f>
        <v>0</v>
      </c>
      <c r="BJ611" s="17" t="s">
        <v>90</v>
      </c>
      <c r="BK611" s="151">
        <f>ROUND(I611*H611,2)</f>
        <v>0</v>
      </c>
      <c r="BL611" s="17" t="s">
        <v>231</v>
      </c>
      <c r="BM611" s="150" t="s">
        <v>785</v>
      </c>
    </row>
    <row r="612" spans="2:65" s="12" customFormat="1">
      <c r="B612" s="152"/>
      <c r="D612" s="153" t="s">
        <v>181</v>
      </c>
      <c r="E612" s="154" t="s">
        <v>1</v>
      </c>
      <c r="F612" s="155" t="s">
        <v>746</v>
      </c>
      <c r="H612" s="154" t="s">
        <v>1</v>
      </c>
      <c r="I612" s="156"/>
      <c r="L612" s="152"/>
      <c r="M612" s="157"/>
      <c r="T612" s="158"/>
      <c r="AT612" s="154" t="s">
        <v>181</v>
      </c>
      <c r="AU612" s="154" t="s">
        <v>92</v>
      </c>
      <c r="AV612" s="12" t="s">
        <v>90</v>
      </c>
      <c r="AW612" s="12" t="s">
        <v>36</v>
      </c>
      <c r="AX612" s="12" t="s">
        <v>82</v>
      </c>
      <c r="AY612" s="154" t="s">
        <v>171</v>
      </c>
    </row>
    <row r="613" spans="2:65" s="13" customFormat="1">
      <c r="B613" s="159"/>
      <c r="D613" s="153" t="s">
        <v>181</v>
      </c>
      <c r="E613" s="160" t="s">
        <v>1</v>
      </c>
      <c r="F613" s="161" t="s">
        <v>339</v>
      </c>
      <c r="H613" s="162">
        <v>12.51</v>
      </c>
      <c r="I613" s="163"/>
      <c r="L613" s="159"/>
      <c r="M613" s="164"/>
      <c r="T613" s="165"/>
      <c r="AT613" s="160" t="s">
        <v>181</v>
      </c>
      <c r="AU613" s="160" t="s">
        <v>92</v>
      </c>
      <c r="AV613" s="13" t="s">
        <v>92</v>
      </c>
      <c r="AW613" s="13" t="s">
        <v>36</v>
      </c>
      <c r="AX613" s="13" t="s">
        <v>82</v>
      </c>
      <c r="AY613" s="160" t="s">
        <v>171</v>
      </c>
    </row>
    <row r="614" spans="2:65" s="13" customFormat="1">
      <c r="B614" s="159"/>
      <c r="D614" s="153" t="s">
        <v>181</v>
      </c>
      <c r="E614" s="160" t="s">
        <v>1</v>
      </c>
      <c r="F614" s="161" t="s">
        <v>365</v>
      </c>
      <c r="H614" s="162">
        <v>6.84</v>
      </c>
      <c r="I614" s="163"/>
      <c r="L614" s="159"/>
      <c r="M614" s="164"/>
      <c r="T614" s="165"/>
      <c r="AT614" s="160" t="s">
        <v>181</v>
      </c>
      <c r="AU614" s="160" t="s">
        <v>92</v>
      </c>
      <c r="AV614" s="13" t="s">
        <v>92</v>
      </c>
      <c r="AW614" s="13" t="s">
        <v>36</v>
      </c>
      <c r="AX614" s="13" t="s">
        <v>82</v>
      </c>
      <c r="AY614" s="160" t="s">
        <v>171</v>
      </c>
    </row>
    <row r="615" spans="2:65" s="13" customFormat="1">
      <c r="B615" s="159"/>
      <c r="D615" s="153" t="s">
        <v>181</v>
      </c>
      <c r="E615" s="160" t="s">
        <v>1</v>
      </c>
      <c r="F615" s="161" t="s">
        <v>366</v>
      </c>
      <c r="H615" s="162">
        <v>1.45</v>
      </c>
      <c r="I615" s="163"/>
      <c r="L615" s="159"/>
      <c r="M615" s="164"/>
      <c r="T615" s="165"/>
      <c r="AT615" s="160" t="s">
        <v>181</v>
      </c>
      <c r="AU615" s="160" t="s">
        <v>92</v>
      </c>
      <c r="AV615" s="13" t="s">
        <v>92</v>
      </c>
      <c r="AW615" s="13" t="s">
        <v>36</v>
      </c>
      <c r="AX615" s="13" t="s">
        <v>82</v>
      </c>
      <c r="AY615" s="160" t="s">
        <v>171</v>
      </c>
    </row>
    <row r="616" spans="2:65" s="13" customFormat="1">
      <c r="B616" s="159"/>
      <c r="D616" s="153" t="s">
        <v>181</v>
      </c>
      <c r="E616" s="160" t="s">
        <v>1</v>
      </c>
      <c r="F616" s="161" t="s">
        <v>342</v>
      </c>
      <c r="H616" s="162">
        <v>2.97</v>
      </c>
      <c r="I616" s="163"/>
      <c r="L616" s="159"/>
      <c r="M616" s="164"/>
      <c r="T616" s="165"/>
      <c r="AT616" s="160" t="s">
        <v>181</v>
      </c>
      <c r="AU616" s="160" t="s">
        <v>92</v>
      </c>
      <c r="AV616" s="13" t="s">
        <v>92</v>
      </c>
      <c r="AW616" s="13" t="s">
        <v>36</v>
      </c>
      <c r="AX616" s="13" t="s">
        <v>82</v>
      </c>
      <c r="AY616" s="160" t="s">
        <v>171</v>
      </c>
    </row>
    <row r="617" spans="2:65" s="13" customFormat="1">
      <c r="B617" s="159"/>
      <c r="D617" s="153" t="s">
        <v>181</v>
      </c>
      <c r="E617" s="160" t="s">
        <v>1</v>
      </c>
      <c r="F617" s="161" t="s">
        <v>343</v>
      </c>
      <c r="H617" s="162">
        <v>9.76</v>
      </c>
      <c r="I617" s="163"/>
      <c r="L617" s="159"/>
      <c r="M617" s="164"/>
      <c r="T617" s="165"/>
      <c r="AT617" s="160" t="s">
        <v>181</v>
      </c>
      <c r="AU617" s="160" t="s">
        <v>92</v>
      </c>
      <c r="AV617" s="13" t="s">
        <v>92</v>
      </c>
      <c r="AW617" s="13" t="s">
        <v>36</v>
      </c>
      <c r="AX617" s="13" t="s">
        <v>82</v>
      </c>
      <c r="AY617" s="160" t="s">
        <v>171</v>
      </c>
    </row>
    <row r="618" spans="2:65" s="13" customFormat="1">
      <c r="B618" s="159"/>
      <c r="D618" s="153" t="s">
        <v>181</v>
      </c>
      <c r="E618" s="160" t="s">
        <v>1</v>
      </c>
      <c r="F618" s="161" t="s">
        <v>367</v>
      </c>
      <c r="H618" s="162">
        <v>7.74</v>
      </c>
      <c r="I618" s="163"/>
      <c r="L618" s="159"/>
      <c r="M618" s="164"/>
      <c r="T618" s="165"/>
      <c r="AT618" s="160" t="s">
        <v>181</v>
      </c>
      <c r="AU618" s="160" t="s">
        <v>92</v>
      </c>
      <c r="AV618" s="13" t="s">
        <v>92</v>
      </c>
      <c r="AW618" s="13" t="s">
        <v>36</v>
      </c>
      <c r="AX618" s="13" t="s">
        <v>82</v>
      </c>
      <c r="AY618" s="160" t="s">
        <v>171</v>
      </c>
    </row>
    <row r="619" spans="2:65" s="13" customFormat="1">
      <c r="B619" s="159"/>
      <c r="D619" s="153" t="s">
        <v>181</v>
      </c>
      <c r="E619" s="160" t="s">
        <v>1</v>
      </c>
      <c r="F619" s="161" t="s">
        <v>368</v>
      </c>
      <c r="H619" s="162">
        <v>1.2</v>
      </c>
      <c r="I619" s="163"/>
      <c r="L619" s="159"/>
      <c r="M619" s="164"/>
      <c r="T619" s="165"/>
      <c r="AT619" s="160" t="s">
        <v>181</v>
      </c>
      <c r="AU619" s="160" t="s">
        <v>92</v>
      </c>
      <c r="AV619" s="13" t="s">
        <v>92</v>
      </c>
      <c r="AW619" s="13" t="s">
        <v>36</v>
      </c>
      <c r="AX619" s="13" t="s">
        <v>82</v>
      </c>
      <c r="AY619" s="160" t="s">
        <v>171</v>
      </c>
    </row>
    <row r="620" spans="2:65" s="13" customFormat="1">
      <c r="B620" s="159"/>
      <c r="D620" s="153" t="s">
        <v>181</v>
      </c>
      <c r="E620" s="160" t="s">
        <v>1</v>
      </c>
      <c r="F620" s="161" t="s">
        <v>346</v>
      </c>
      <c r="H620" s="162">
        <v>5.12</v>
      </c>
      <c r="I620" s="163"/>
      <c r="L620" s="159"/>
      <c r="M620" s="164"/>
      <c r="T620" s="165"/>
      <c r="AT620" s="160" t="s">
        <v>181</v>
      </c>
      <c r="AU620" s="160" t="s">
        <v>92</v>
      </c>
      <c r="AV620" s="13" t="s">
        <v>92</v>
      </c>
      <c r="AW620" s="13" t="s">
        <v>36</v>
      </c>
      <c r="AX620" s="13" t="s">
        <v>82</v>
      </c>
      <c r="AY620" s="160" t="s">
        <v>171</v>
      </c>
    </row>
    <row r="621" spans="2:65" s="13" customFormat="1">
      <c r="B621" s="159"/>
      <c r="D621" s="153" t="s">
        <v>181</v>
      </c>
      <c r="E621" s="160" t="s">
        <v>1</v>
      </c>
      <c r="F621" s="161" t="s">
        <v>369</v>
      </c>
      <c r="H621" s="162">
        <v>2.99</v>
      </c>
      <c r="I621" s="163"/>
      <c r="L621" s="159"/>
      <c r="M621" s="164"/>
      <c r="T621" s="165"/>
      <c r="AT621" s="160" t="s">
        <v>181</v>
      </c>
      <c r="AU621" s="160" t="s">
        <v>92</v>
      </c>
      <c r="AV621" s="13" t="s">
        <v>92</v>
      </c>
      <c r="AW621" s="13" t="s">
        <v>36</v>
      </c>
      <c r="AX621" s="13" t="s">
        <v>82</v>
      </c>
      <c r="AY621" s="160" t="s">
        <v>171</v>
      </c>
    </row>
    <row r="622" spans="2:65" s="13" customFormat="1">
      <c r="B622" s="159"/>
      <c r="D622" s="153" t="s">
        <v>181</v>
      </c>
      <c r="E622" s="160" t="s">
        <v>1</v>
      </c>
      <c r="F622" s="161" t="s">
        <v>370</v>
      </c>
      <c r="H622" s="162">
        <v>6.35</v>
      </c>
      <c r="I622" s="163"/>
      <c r="L622" s="159"/>
      <c r="M622" s="164"/>
      <c r="T622" s="165"/>
      <c r="AT622" s="160" t="s">
        <v>181</v>
      </c>
      <c r="AU622" s="160" t="s">
        <v>92</v>
      </c>
      <c r="AV622" s="13" t="s">
        <v>92</v>
      </c>
      <c r="AW622" s="13" t="s">
        <v>36</v>
      </c>
      <c r="AX622" s="13" t="s">
        <v>82</v>
      </c>
      <c r="AY622" s="160" t="s">
        <v>171</v>
      </c>
    </row>
    <row r="623" spans="2:65" s="13" customFormat="1">
      <c r="B623" s="159"/>
      <c r="D623" s="153" t="s">
        <v>181</v>
      </c>
      <c r="E623" s="160" t="s">
        <v>1</v>
      </c>
      <c r="F623" s="161" t="s">
        <v>371</v>
      </c>
      <c r="H623" s="162">
        <v>3.08</v>
      </c>
      <c r="I623" s="163"/>
      <c r="L623" s="159"/>
      <c r="M623" s="164"/>
      <c r="T623" s="165"/>
      <c r="AT623" s="160" t="s">
        <v>181</v>
      </c>
      <c r="AU623" s="160" t="s">
        <v>92</v>
      </c>
      <c r="AV623" s="13" t="s">
        <v>92</v>
      </c>
      <c r="AW623" s="13" t="s">
        <v>36</v>
      </c>
      <c r="AX623" s="13" t="s">
        <v>82</v>
      </c>
      <c r="AY623" s="160" t="s">
        <v>171</v>
      </c>
    </row>
    <row r="624" spans="2:65" s="13" customFormat="1">
      <c r="B624" s="159"/>
      <c r="D624" s="153" t="s">
        <v>181</v>
      </c>
      <c r="E624" s="160" t="s">
        <v>1</v>
      </c>
      <c r="F624" s="161" t="s">
        <v>372</v>
      </c>
      <c r="H624" s="162">
        <v>1.68</v>
      </c>
      <c r="I624" s="163"/>
      <c r="L624" s="159"/>
      <c r="M624" s="164"/>
      <c r="T624" s="165"/>
      <c r="AT624" s="160" t="s">
        <v>181</v>
      </c>
      <c r="AU624" s="160" t="s">
        <v>92</v>
      </c>
      <c r="AV624" s="13" t="s">
        <v>92</v>
      </c>
      <c r="AW624" s="13" t="s">
        <v>36</v>
      </c>
      <c r="AX624" s="13" t="s">
        <v>82</v>
      </c>
      <c r="AY624" s="160" t="s">
        <v>171</v>
      </c>
    </row>
    <row r="625" spans="2:65" s="15" customFormat="1">
      <c r="B625" s="173"/>
      <c r="D625" s="153" t="s">
        <v>181</v>
      </c>
      <c r="E625" s="174" t="s">
        <v>1</v>
      </c>
      <c r="F625" s="175" t="s">
        <v>190</v>
      </c>
      <c r="H625" s="176">
        <v>61.690000000000005</v>
      </c>
      <c r="I625" s="177"/>
      <c r="L625" s="173"/>
      <c r="M625" s="178"/>
      <c r="T625" s="179"/>
      <c r="AT625" s="174" t="s">
        <v>181</v>
      </c>
      <c r="AU625" s="174" t="s">
        <v>92</v>
      </c>
      <c r="AV625" s="15" t="s">
        <v>180</v>
      </c>
      <c r="AW625" s="15" t="s">
        <v>36</v>
      </c>
      <c r="AX625" s="15" t="s">
        <v>90</v>
      </c>
      <c r="AY625" s="174" t="s">
        <v>171</v>
      </c>
    </row>
    <row r="626" spans="2:65" s="1" customFormat="1" ht="33" customHeight="1">
      <c r="B626" s="137"/>
      <c r="C626" s="183" t="s">
        <v>786</v>
      </c>
      <c r="D626" s="183" t="s">
        <v>535</v>
      </c>
      <c r="E626" s="184" t="s">
        <v>787</v>
      </c>
      <c r="F626" s="185" t="s">
        <v>788</v>
      </c>
      <c r="G626" s="186" t="s">
        <v>179</v>
      </c>
      <c r="H626" s="187">
        <v>70.944000000000003</v>
      </c>
      <c r="I626" s="188"/>
      <c r="J626" s="189">
        <f>ROUND(I626*H626,2)</f>
        <v>0</v>
      </c>
      <c r="K626" s="190"/>
      <c r="L626" s="191"/>
      <c r="M626" s="192" t="s">
        <v>1</v>
      </c>
      <c r="N626" s="193" t="s">
        <v>47</v>
      </c>
      <c r="P626" s="148">
        <f>O626*H626</f>
        <v>0</v>
      </c>
      <c r="Q626" s="148">
        <v>0</v>
      </c>
      <c r="R626" s="148">
        <f>Q626*H626</f>
        <v>0</v>
      </c>
      <c r="S626" s="148">
        <v>0</v>
      </c>
      <c r="T626" s="149">
        <f>S626*H626</f>
        <v>0</v>
      </c>
      <c r="AR626" s="150" t="s">
        <v>274</v>
      </c>
      <c r="AT626" s="150" t="s">
        <v>535</v>
      </c>
      <c r="AU626" s="150" t="s">
        <v>92</v>
      </c>
      <c r="AY626" s="17" t="s">
        <v>171</v>
      </c>
      <c r="BE626" s="151">
        <f>IF(N626="základní",J626,0)</f>
        <v>0</v>
      </c>
      <c r="BF626" s="151">
        <f>IF(N626="snížená",J626,0)</f>
        <v>0</v>
      </c>
      <c r="BG626" s="151">
        <f>IF(N626="zákl. přenesená",J626,0)</f>
        <v>0</v>
      </c>
      <c r="BH626" s="151">
        <f>IF(N626="sníž. přenesená",J626,0)</f>
        <v>0</v>
      </c>
      <c r="BI626" s="151">
        <f>IF(N626="nulová",J626,0)</f>
        <v>0</v>
      </c>
      <c r="BJ626" s="17" t="s">
        <v>90</v>
      </c>
      <c r="BK626" s="151">
        <f>ROUND(I626*H626,2)</f>
        <v>0</v>
      </c>
      <c r="BL626" s="17" t="s">
        <v>231</v>
      </c>
      <c r="BM626" s="150" t="s">
        <v>789</v>
      </c>
    </row>
    <row r="627" spans="2:65" s="1" customFormat="1" ht="19.5">
      <c r="B627" s="32"/>
      <c r="D627" s="153" t="s">
        <v>561</v>
      </c>
      <c r="F627" s="194" t="s">
        <v>790</v>
      </c>
      <c r="I627" s="195"/>
      <c r="L627" s="32"/>
      <c r="M627" s="196"/>
      <c r="T627" s="56"/>
      <c r="AT627" s="17" t="s">
        <v>561</v>
      </c>
      <c r="AU627" s="17" t="s">
        <v>92</v>
      </c>
    </row>
    <row r="628" spans="2:65" s="13" customFormat="1">
      <c r="B628" s="159"/>
      <c r="D628" s="153" t="s">
        <v>181</v>
      </c>
      <c r="E628" s="160" t="s">
        <v>1</v>
      </c>
      <c r="F628" s="161" t="s">
        <v>791</v>
      </c>
      <c r="H628" s="162">
        <v>70.944000000000003</v>
      </c>
      <c r="I628" s="163"/>
      <c r="L628" s="159"/>
      <c r="M628" s="164"/>
      <c r="T628" s="165"/>
      <c r="AT628" s="160" t="s">
        <v>181</v>
      </c>
      <c r="AU628" s="160" t="s">
        <v>92</v>
      </c>
      <c r="AV628" s="13" t="s">
        <v>92</v>
      </c>
      <c r="AW628" s="13" t="s">
        <v>36</v>
      </c>
      <c r="AX628" s="13" t="s">
        <v>82</v>
      </c>
      <c r="AY628" s="160" t="s">
        <v>171</v>
      </c>
    </row>
    <row r="629" spans="2:65" s="15" customFormat="1">
      <c r="B629" s="173"/>
      <c r="D629" s="153" t="s">
        <v>181</v>
      </c>
      <c r="E629" s="174" t="s">
        <v>1</v>
      </c>
      <c r="F629" s="175" t="s">
        <v>190</v>
      </c>
      <c r="H629" s="176">
        <v>70.944000000000003</v>
      </c>
      <c r="I629" s="177"/>
      <c r="L629" s="173"/>
      <c r="M629" s="178"/>
      <c r="T629" s="179"/>
      <c r="AT629" s="174" t="s">
        <v>181</v>
      </c>
      <c r="AU629" s="174" t="s">
        <v>92</v>
      </c>
      <c r="AV629" s="15" t="s">
        <v>180</v>
      </c>
      <c r="AW629" s="15" t="s">
        <v>36</v>
      </c>
      <c r="AX629" s="15" t="s">
        <v>90</v>
      </c>
      <c r="AY629" s="174" t="s">
        <v>171</v>
      </c>
    </row>
    <row r="630" spans="2:65" s="1" customFormat="1" ht="33" customHeight="1">
      <c r="B630" s="137"/>
      <c r="C630" s="138" t="s">
        <v>593</v>
      </c>
      <c r="D630" s="138" t="s">
        <v>176</v>
      </c>
      <c r="E630" s="139" t="s">
        <v>792</v>
      </c>
      <c r="F630" s="140" t="s">
        <v>793</v>
      </c>
      <c r="G630" s="141" t="s">
        <v>205</v>
      </c>
      <c r="H630" s="142">
        <v>15.72</v>
      </c>
      <c r="I630" s="143"/>
      <c r="J630" s="144">
        <f>ROUND(I630*H630,2)</f>
        <v>0</v>
      </c>
      <c r="K630" s="145"/>
      <c r="L630" s="32"/>
      <c r="M630" s="146" t="s">
        <v>1</v>
      </c>
      <c r="N630" s="147" t="s">
        <v>47</v>
      </c>
      <c r="P630" s="148">
        <f>O630*H630</f>
        <v>0</v>
      </c>
      <c r="Q630" s="148">
        <v>0</v>
      </c>
      <c r="R630" s="148">
        <f>Q630*H630</f>
        <v>0</v>
      </c>
      <c r="S630" s="148">
        <v>0</v>
      </c>
      <c r="T630" s="149">
        <f>S630*H630</f>
        <v>0</v>
      </c>
      <c r="AR630" s="150" t="s">
        <v>231</v>
      </c>
      <c r="AT630" s="150" t="s">
        <v>176</v>
      </c>
      <c r="AU630" s="150" t="s">
        <v>92</v>
      </c>
      <c r="AY630" s="17" t="s">
        <v>171</v>
      </c>
      <c r="BE630" s="151">
        <f>IF(N630="základní",J630,0)</f>
        <v>0</v>
      </c>
      <c r="BF630" s="151">
        <f>IF(N630="snížená",J630,0)</f>
        <v>0</v>
      </c>
      <c r="BG630" s="151">
        <f>IF(N630="zákl. přenesená",J630,0)</f>
        <v>0</v>
      </c>
      <c r="BH630" s="151">
        <f>IF(N630="sníž. přenesená",J630,0)</f>
        <v>0</v>
      </c>
      <c r="BI630" s="151">
        <f>IF(N630="nulová",J630,0)</f>
        <v>0</v>
      </c>
      <c r="BJ630" s="17" t="s">
        <v>90</v>
      </c>
      <c r="BK630" s="151">
        <f>ROUND(I630*H630,2)</f>
        <v>0</v>
      </c>
      <c r="BL630" s="17" t="s">
        <v>231</v>
      </c>
      <c r="BM630" s="150" t="s">
        <v>794</v>
      </c>
    </row>
    <row r="631" spans="2:65" s="12" customFormat="1">
      <c r="B631" s="152"/>
      <c r="D631" s="153" t="s">
        <v>181</v>
      </c>
      <c r="E631" s="154" t="s">
        <v>1</v>
      </c>
      <c r="F631" s="155" t="s">
        <v>746</v>
      </c>
      <c r="H631" s="154" t="s">
        <v>1</v>
      </c>
      <c r="I631" s="156"/>
      <c r="L631" s="152"/>
      <c r="M631" s="157"/>
      <c r="T631" s="158"/>
      <c r="AT631" s="154" t="s">
        <v>181</v>
      </c>
      <c r="AU631" s="154" t="s">
        <v>92</v>
      </c>
      <c r="AV631" s="12" t="s">
        <v>90</v>
      </c>
      <c r="AW631" s="12" t="s">
        <v>36</v>
      </c>
      <c r="AX631" s="12" t="s">
        <v>82</v>
      </c>
      <c r="AY631" s="154" t="s">
        <v>171</v>
      </c>
    </row>
    <row r="632" spans="2:65" s="13" customFormat="1">
      <c r="B632" s="159"/>
      <c r="D632" s="153" t="s">
        <v>181</v>
      </c>
      <c r="E632" s="160" t="s">
        <v>1</v>
      </c>
      <c r="F632" s="161" t="s">
        <v>376</v>
      </c>
      <c r="H632" s="162">
        <v>7.51</v>
      </c>
      <c r="I632" s="163"/>
      <c r="L632" s="159"/>
      <c r="M632" s="164"/>
      <c r="T632" s="165"/>
      <c r="AT632" s="160" t="s">
        <v>181</v>
      </c>
      <c r="AU632" s="160" t="s">
        <v>92</v>
      </c>
      <c r="AV632" s="13" t="s">
        <v>92</v>
      </c>
      <c r="AW632" s="13" t="s">
        <v>36</v>
      </c>
      <c r="AX632" s="13" t="s">
        <v>82</v>
      </c>
      <c r="AY632" s="160" t="s">
        <v>171</v>
      </c>
    </row>
    <row r="633" spans="2:65" s="13" customFormat="1">
      <c r="B633" s="159"/>
      <c r="D633" s="153" t="s">
        <v>181</v>
      </c>
      <c r="E633" s="160" t="s">
        <v>1</v>
      </c>
      <c r="F633" s="161" t="s">
        <v>377</v>
      </c>
      <c r="H633" s="162">
        <v>8.2100000000000009</v>
      </c>
      <c r="I633" s="163"/>
      <c r="L633" s="159"/>
      <c r="M633" s="164"/>
      <c r="T633" s="165"/>
      <c r="AT633" s="160" t="s">
        <v>181</v>
      </c>
      <c r="AU633" s="160" t="s">
        <v>92</v>
      </c>
      <c r="AV633" s="13" t="s">
        <v>92</v>
      </c>
      <c r="AW633" s="13" t="s">
        <v>36</v>
      </c>
      <c r="AX633" s="13" t="s">
        <v>82</v>
      </c>
      <c r="AY633" s="160" t="s">
        <v>171</v>
      </c>
    </row>
    <row r="634" spans="2:65" s="15" customFormat="1">
      <c r="B634" s="173"/>
      <c r="D634" s="153" t="s">
        <v>181</v>
      </c>
      <c r="E634" s="174" t="s">
        <v>1</v>
      </c>
      <c r="F634" s="175" t="s">
        <v>190</v>
      </c>
      <c r="H634" s="176">
        <v>15.72</v>
      </c>
      <c r="I634" s="177"/>
      <c r="L634" s="173"/>
      <c r="M634" s="178"/>
      <c r="T634" s="179"/>
      <c r="AT634" s="174" t="s">
        <v>181</v>
      </c>
      <c r="AU634" s="174" t="s">
        <v>92</v>
      </c>
      <c r="AV634" s="15" t="s">
        <v>180</v>
      </c>
      <c r="AW634" s="15" t="s">
        <v>36</v>
      </c>
      <c r="AX634" s="15" t="s">
        <v>90</v>
      </c>
      <c r="AY634" s="174" t="s">
        <v>171</v>
      </c>
    </row>
    <row r="635" spans="2:65" s="1" customFormat="1" ht="24.2" customHeight="1">
      <c r="B635" s="137"/>
      <c r="C635" s="183" t="s">
        <v>795</v>
      </c>
      <c r="D635" s="183" t="s">
        <v>535</v>
      </c>
      <c r="E635" s="184" t="s">
        <v>796</v>
      </c>
      <c r="F635" s="185" t="s">
        <v>797</v>
      </c>
      <c r="G635" s="186" t="s">
        <v>205</v>
      </c>
      <c r="H635" s="187">
        <v>18.077999999999999</v>
      </c>
      <c r="I635" s="188"/>
      <c r="J635" s="189">
        <f>ROUND(I635*H635,2)</f>
        <v>0</v>
      </c>
      <c r="K635" s="190"/>
      <c r="L635" s="191"/>
      <c r="M635" s="192" t="s">
        <v>1</v>
      </c>
      <c r="N635" s="193" t="s">
        <v>47</v>
      </c>
      <c r="P635" s="148">
        <f>O635*H635</f>
        <v>0</v>
      </c>
      <c r="Q635" s="148">
        <v>0</v>
      </c>
      <c r="R635" s="148">
        <f>Q635*H635</f>
        <v>0</v>
      </c>
      <c r="S635" s="148">
        <v>0</v>
      </c>
      <c r="T635" s="149">
        <f>S635*H635</f>
        <v>0</v>
      </c>
      <c r="AR635" s="150" t="s">
        <v>274</v>
      </c>
      <c r="AT635" s="150" t="s">
        <v>535</v>
      </c>
      <c r="AU635" s="150" t="s">
        <v>92</v>
      </c>
      <c r="AY635" s="17" t="s">
        <v>171</v>
      </c>
      <c r="BE635" s="151">
        <f>IF(N635="základní",J635,0)</f>
        <v>0</v>
      </c>
      <c r="BF635" s="151">
        <f>IF(N635="snížená",J635,0)</f>
        <v>0</v>
      </c>
      <c r="BG635" s="151">
        <f>IF(N635="zákl. přenesená",J635,0)</f>
        <v>0</v>
      </c>
      <c r="BH635" s="151">
        <f>IF(N635="sníž. přenesená",J635,0)</f>
        <v>0</v>
      </c>
      <c r="BI635" s="151">
        <f>IF(N635="nulová",J635,0)</f>
        <v>0</v>
      </c>
      <c r="BJ635" s="17" t="s">
        <v>90</v>
      </c>
      <c r="BK635" s="151">
        <f>ROUND(I635*H635,2)</f>
        <v>0</v>
      </c>
      <c r="BL635" s="17" t="s">
        <v>231</v>
      </c>
      <c r="BM635" s="150" t="s">
        <v>798</v>
      </c>
    </row>
    <row r="636" spans="2:65" s="13" customFormat="1">
      <c r="B636" s="159"/>
      <c r="D636" s="153" t="s">
        <v>181</v>
      </c>
      <c r="E636" s="160" t="s">
        <v>1</v>
      </c>
      <c r="F636" s="161" t="s">
        <v>799</v>
      </c>
      <c r="H636" s="162">
        <v>18.077999999999999</v>
      </c>
      <c r="I636" s="163"/>
      <c r="L636" s="159"/>
      <c r="M636" s="164"/>
      <c r="T636" s="165"/>
      <c r="AT636" s="160" t="s">
        <v>181</v>
      </c>
      <c r="AU636" s="160" t="s">
        <v>92</v>
      </c>
      <c r="AV636" s="13" t="s">
        <v>92</v>
      </c>
      <c r="AW636" s="13" t="s">
        <v>36</v>
      </c>
      <c r="AX636" s="13" t="s">
        <v>82</v>
      </c>
      <c r="AY636" s="160" t="s">
        <v>171</v>
      </c>
    </row>
    <row r="637" spans="2:65" s="15" customFormat="1">
      <c r="B637" s="173"/>
      <c r="D637" s="153" t="s">
        <v>181</v>
      </c>
      <c r="E637" s="174" t="s">
        <v>1</v>
      </c>
      <c r="F637" s="175" t="s">
        <v>190</v>
      </c>
      <c r="H637" s="176">
        <v>18.077999999999999</v>
      </c>
      <c r="I637" s="177"/>
      <c r="L637" s="173"/>
      <c r="M637" s="178"/>
      <c r="T637" s="179"/>
      <c r="AT637" s="174" t="s">
        <v>181</v>
      </c>
      <c r="AU637" s="174" t="s">
        <v>92</v>
      </c>
      <c r="AV637" s="15" t="s">
        <v>180</v>
      </c>
      <c r="AW637" s="15" t="s">
        <v>36</v>
      </c>
      <c r="AX637" s="15" t="s">
        <v>90</v>
      </c>
      <c r="AY637" s="174" t="s">
        <v>171</v>
      </c>
    </row>
    <row r="638" spans="2:65" s="1" customFormat="1" ht="16.5" customHeight="1">
      <c r="B638" s="137"/>
      <c r="C638" s="138" t="s">
        <v>597</v>
      </c>
      <c r="D638" s="138" t="s">
        <v>176</v>
      </c>
      <c r="E638" s="139" t="s">
        <v>800</v>
      </c>
      <c r="F638" s="140" t="s">
        <v>801</v>
      </c>
      <c r="G638" s="141" t="s">
        <v>205</v>
      </c>
      <c r="H638" s="142">
        <v>100.73</v>
      </c>
      <c r="I638" s="143"/>
      <c r="J638" s="144">
        <f>ROUND(I638*H638,2)</f>
        <v>0</v>
      </c>
      <c r="K638" s="145"/>
      <c r="L638" s="32"/>
      <c r="M638" s="146" t="s">
        <v>1</v>
      </c>
      <c r="N638" s="147" t="s">
        <v>47</v>
      </c>
      <c r="P638" s="148">
        <f>O638*H638</f>
        <v>0</v>
      </c>
      <c r="Q638" s="148">
        <v>0</v>
      </c>
      <c r="R638" s="148">
        <f>Q638*H638</f>
        <v>0</v>
      </c>
      <c r="S638" s="148">
        <v>0</v>
      </c>
      <c r="T638" s="149">
        <f>S638*H638</f>
        <v>0</v>
      </c>
      <c r="AR638" s="150" t="s">
        <v>231</v>
      </c>
      <c r="AT638" s="150" t="s">
        <v>176</v>
      </c>
      <c r="AU638" s="150" t="s">
        <v>92</v>
      </c>
      <c r="AY638" s="17" t="s">
        <v>171</v>
      </c>
      <c r="BE638" s="151">
        <f>IF(N638="základní",J638,0)</f>
        <v>0</v>
      </c>
      <c r="BF638" s="151">
        <f>IF(N638="snížená",J638,0)</f>
        <v>0</v>
      </c>
      <c r="BG638" s="151">
        <f>IF(N638="zákl. přenesená",J638,0)</f>
        <v>0</v>
      </c>
      <c r="BH638" s="151">
        <f>IF(N638="sníž. přenesená",J638,0)</f>
        <v>0</v>
      </c>
      <c r="BI638" s="151">
        <f>IF(N638="nulová",J638,0)</f>
        <v>0</v>
      </c>
      <c r="BJ638" s="17" t="s">
        <v>90</v>
      </c>
      <c r="BK638" s="151">
        <f>ROUND(I638*H638,2)</f>
        <v>0</v>
      </c>
      <c r="BL638" s="17" t="s">
        <v>231</v>
      </c>
      <c r="BM638" s="150" t="s">
        <v>802</v>
      </c>
    </row>
    <row r="639" spans="2:65" s="12" customFormat="1">
      <c r="B639" s="152"/>
      <c r="D639" s="153" t="s">
        <v>181</v>
      </c>
      <c r="E639" s="154" t="s">
        <v>1</v>
      </c>
      <c r="F639" s="155" t="s">
        <v>746</v>
      </c>
      <c r="H639" s="154" t="s">
        <v>1</v>
      </c>
      <c r="I639" s="156"/>
      <c r="L639" s="152"/>
      <c r="M639" s="157"/>
      <c r="T639" s="158"/>
      <c r="AT639" s="154" t="s">
        <v>181</v>
      </c>
      <c r="AU639" s="154" t="s">
        <v>92</v>
      </c>
      <c r="AV639" s="12" t="s">
        <v>90</v>
      </c>
      <c r="AW639" s="12" t="s">
        <v>36</v>
      </c>
      <c r="AX639" s="12" t="s">
        <v>82</v>
      </c>
      <c r="AY639" s="154" t="s">
        <v>171</v>
      </c>
    </row>
    <row r="640" spans="2:65" s="13" customFormat="1">
      <c r="B640" s="159"/>
      <c r="D640" s="153" t="s">
        <v>181</v>
      </c>
      <c r="E640" s="160" t="s">
        <v>1</v>
      </c>
      <c r="F640" s="161" t="s">
        <v>803</v>
      </c>
      <c r="H640" s="162">
        <v>13.54</v>
      </c>
      <c r="I640" s="163"/>
      <c r="L640" s="159"/>
      <c r="M640" s="164"/>
      <c r="T640" s="165"/>
      <c r="AT640" s="160" t="s">
        <v>181</v>
      </c>
      <c r="AU640" s="160" t="s">
        <v>92</v>
      </c>
      <c r="AV640" s="13" t="s">
        <v>92</v>
      </c>
      <c r="AW640" s="13" t="s">
        <v>36</v>
      </c>
      <c r="AX640" s="13" t="s">
        <v>82</v>
      </c>
      <c r="AY640" s="160" t="s">
        <v>171</v>
      </c>
    </row>
    <row r="641" spans="2:65" s="13" customFormat="1">
      <c r="B641" s="159"/>
      <c r="D641" s="153" t="s">
        <v>181</v>
      </c>
      <c r="E641" s="160" t="s">
        <v>1</v>
      </c>
      <c r="F641" s="161" t="s">
        <v>758</v>
      </c>
      <c r="H641" s="162">
        <v>14.06</v>
      </c>
      <c r="I641" s="163"/>
      <c r="L641" s="159"/>
      <c r="M641" s="164"/>
      <c r="T641" s="165"/>
      <c r="AT641" s="160" t="s">
        <v>181</v>
      </c>
      <c r="AU641" s="160" t="s">
        <v>92</v>
      </c>
      <c r="AV641" s="13" t="s">
        <v>92</v>
      </c>
      <c r="AW641" s="13" t="s">
        <v>36</v>
      </c>
      <c r="AX641" s="13" t="s">
        <v>82</v>
      </c>
      <c r="AY641" s="160" t="s">
        <v>171</v>
      </c>
    </row>
    <row r="642" spans="2:65" s="13" customFormat="1">
      <c r="B642" s="159"/>
      <c r="D642" s="153" t="s">
        <v>181</v>
      </c>
      <c r="E642" s="160" t="s">
        <v>1</v>
      </c>
      <c r="F642" s="161" t="s">
        <v>759</v>
      </c>
      <c r="H642" s="162">
        <v>4.16</v>
      </c>
      <c r="I642" s="163"/>
      <c r="L642" s="159"/>
      <c r="M642" s="164"/>
      <c r="T642" s="165"/>
      <c r="AT642" s="160" t="s">
        <v>181</v>
      </c>
      <c r="AU642" s="160" t="s">
        <v>92</v>
      </c>
      <c r="AV642" s="13" t="s">
        <v>92</v>
      </c>
      <c r="AW642" s="13" t="s">
        <v>36</v>
      </c>
      <c r="AX642" s="13" t="s">
        <v>82</v>
      </c>
      <c r="AY642" s="160" t="s">
        <v>171</v>
      </c>
    </row>
    <row r="643" spans="2:65" s="13" customFormat="1">
      <c r="B643" s="159"/>
      <c r="D643" s="153" t="s">
        <v>181</v>
      </c>
      <c r="E643" s="160" t="s">
        <v>1</v>
      </c>
      <c r="F643" s="161" t="s">
        <v>760</v>
      </c>
      <c r="H643" s="162">
        <v>6.27</v>
      </c>
      <c r="I643" s="163"/>
      <c r="L643" s="159"/>
      <c r="M643" s="164"/>
      <c r="T643" s="165"/>
      <c r="AT643" s="160" t="s">
        <v>181</v>
      </c>
      <c r="AU643" s="160" t="s">
        <v>92</v>
      </c>
      <c r="AV643" s="13" t="s">
        <v>92</v>
      </c>
      <c r="AW643" s="13" t="s">
        <v>36</v>
      </c>
      <c r="AX643" s="13" t="s">
        <v>82</v>
      </c>
      <c r="AY643" s="160" t="s">
        <v>171</v>
      </c>
    </row>
    <row r="644" spans="2:65" s="13" customFormat="1">
      <c r="B644" s="159"/>
      <c r="D644" s="153" t="s">
        <v>181</v>
      </c>
      <c r="E644" s="160" t="s">
        <v>1</v>
      </c>
      <c r="F644" s="161" t="s">
        <v>804</v>
      </c>
      <c r="H644" s="162">
        <v>10.17</v>
      </c>
      <c r="I644" s="163"/>
      <c r="L644" s="159"/>
      <c r="M644" s="164"/>
      <c r="T644" s="165"/>
      <c r="AT644" s="160" t="s">
        <v>181</v>
      </c>
      <c r="AU644" s="160" t="s">
        <v>92</v>
      </c>
      <c r="AV644" s="13" t="s">
        <v>92</v>
      </c>
      <c r="AW644" s="13" t="s">
        <v>36</v>
      </c>
      <c r="AX644" s="13" t="s">
        <v>82</v>
      </c>
      <c r="AY644" s="160" t="s">
        <v>171</v>
      </c>
    </row>
    <row r="645" spans="2:65" s="13" customFormat="1">
      <c r="B645" s="159"/>
      <c r="D645" s="153" t="s">
        <v>181</v>
      </c>
      <c r="E645" s="160" t="s">
        <v>1</v>
      </c>
      <c r="F645" s="161" t="s">
        <v>761</v>
      </c>
      <c r="H645" s="162">
        <v>17.05</v>
      </c>
      <c r="I645" s="163"/>
      <c r="L645" s="159"/>
      <c r="M645" s="164"/>
      <c r="T645" s="165"/>
      <c r="AT645" s="160" t="s">
        <v>181</v>
      </c>
      <c r="AU645" s="160" t="s">
        <v>92</v>
      </c>
      <c r="AV645" s="13" t="s">
        <v>92</v>
      </c>
      <c r="AW645" s="13" t="s">
        <v>36</v>
      </c>
      <c r="AX645" s="13" t="s">
        <v>82</v>
      </c>
      <c r="AY645" s="160" t="s">
        <v>171</v>
      </c>
    </row>
    <row r="646" spans="2:65" s="13" customFormat="1">
      <c r="B646" s="159"/>
      <c r="D646" s="153" t="s">
        <v>181</v>
      </c>
      <c r="E646" s="160" t="s">
        <v>1</v>
      </c>
      <c r="F646" s="161" t="s">
        <v>762</v>
      </c>
      <c r="H646" s="162">
        <v>3.64</v>
      </c>
      <c r="I646" s="163"/>
      <c r="L646" s="159"/>
      <c r="M646" s="164"/>
      <c r="T646" s="165"/>
      <c r="AT646" s="160" t="s">
        <v>181</v>
      </c>
      <c r="AU646" s="160" t="s">
        <v>92</v>
      </c>
      <c r="AV646" s="13" t="s">
        <v>92</v>
      </c>
      <c r="AW646" s="13" t="s">
        <v>36</v>
      </c>
      <c r="AX646" s="13" t="s">
        <v>82</v>
      </c>
      <c r="AY646" s="160" t="s">
        <v>171</v>
      </c>
    </row>
    <row r="647" spans="2:65" s="13" customFormat="1">
      <c r="B647" s="159"/>
      <c r="D647" s="153" t="s">
        <v>181</v>
      </c>
      <c r="E647" s="160" t="s">
        <v>1</v>
      </c>
      <c r="F647" s="161" t="s">
        <v>376</v>
      </c>
      <c r="H647" s="162">
        <v>7.51</v>
      </c>
      <c r="I647" s="163"/>
      <c r="L647" s="159"/>
      <c r="M647" s="164"/>
      <c r="T647" s="165"/>
      <c r="AT647" s="160" t="s">
        <v>181</v>
      </c>
      <c r="AU647" s="160" t="s">
        <v>92</v>
      </c>
      <c r="AV647" s="13" t="s">
        <v>92</v>
      </c>
      <c r="AW647" s="13" t="s">
        <v>36</v>
      </c>
      <c r="AX647" s="13" t="s">
        <v>82</v>
      </c>
      <c r="AY647" s="160" t="s">
        <v>171</v>
      </c>
    </row>
    <row r="648" spans="2:65" s="13" customFormat="1">
      <c r="B648" s="159"/>
      <c r="D648" s="153" t="s">
        <v>181</v>
      </c>
      <c r="E648" s="160" t="s">
        <v>1</v>
      </c>
      <c r="F648" s="161" t="s">
        <v>763</v>
      </c>
      <c r="H648" s="162">
        <v>6.06</v>
      </c>
      <c r="I648" s="163"/>
      <c r="L648" s="159"/>
      <c r="M648" s="164"/>
      <c r="T648" s="165"/>
      <c r="AT648" s="160" t="s">
        <v>181</v>
      </c>
      <c r="AU648" s="160" t="s">
        <v>92</v>
      </c>
      <c r="AV648" s="13" t="s">
        <v>92</v>
      </c>
      <c r="AW648" s="13" t="s">
        <v>36</v>
      </c>
      <c r="AX648" s="13" t="s">
        <v>82</v>
      </c>
      <c r="AY648" s="160" t="s">
        <v>171</v>
      </c>
    </row>
    <row r="649" spans="2:65" s="13" customFormat="1">
      <c r="B649" s="159"/>
      <c r="D649" s="153" t="s">
        <v>181</v>
      </c>
      <c r="E649" s="160" t="s">
        <v>1</v>
      </c>
      <c r="F649" s="161" t="s">
        <v>377</v>
      </c>
      <c r="H649" s="162">
        <v>8.2100000000000009</v>
      </c>
      <c r="I649" s="163"/>
      <c r="L649" s="159"/>
      <c r="M649" s="164"/>
      <c r="T649" s="165"/>
      <c r="AT649" s="160" t="s">
        <v>181</v>
      </c>
      <c r="AU649" s="160" t="s">
        <v>92</v>
      </c>
      <c r="AV649" s="13" t="s">
        <v>92</v>
      </c>
      <c r="AW649" s="13" t="s">
        <v>36</v>
      </c>
      <c r="AX649" s="13" t="s">
        <v>82</v>
      </c>
      <c r="AY649" s="160" t="s">
        <v>171</v>
      </c>
    </row>
    <row r="650" spans="2:65" s="13" customFormat="1">
      <c r="B650" s="159"/>
      <c r="D650" s="153" t="s">
        <v>181</v>
      </c>
      <c r="E650" s="160" t="s">
        <v>1</v>
      </c>
      <c r="F650" s="161" t="s">
        <v>764</v>
      </c>
      <c r="H650" s="162">
        <v>5.57</v>
      </c>
      <c r="I650" s="163"/>
      <c r="L650" s="159"/>
      <c r="M650" s="164"/>
      <c r="T650" s="165"/>
      <c r="AT650" s="160" t="s">
        <v>181</v>
      </c>
      <c r="AU650" s="160" t="s">
        <v>92</v>
      </c>
      <c r="AV650" s="13" t="s">
        <v>92</v>
      </c>
      <c r="AW650" s="13" t="s">
        <v>36</v>
      </c>
      <c r="AX650" s="13" t="s">
        <v>82</v>
      </c>
      <c r="AY650" s="160" t="s">
        <v>171</v>
      </c>
    </row>
    <row r="651" spans="2:65" s="13" customFormat="1">
      <c r="B651" s="159"/>
      <c r="D651" s="153" t="s">
        <v>181</v>
      </c>
      <c r="E651" s="160" t="s">
        <v>1</v>
      </c>
      <c r="F651" s="161" t="s">
        <v>765</v>
      </c>
      <c r="H651" s="162">
        <v>4.49</v>
      </c>
      <c r="I651" s="163"/>
      <c r="L651" s="159"/>
      <c r="M651" s="164"/>
      <c r="T651" s="165"/>
      <c r="AT651" s="160" t="s">
        <v>181</v>
      </c>
      <c r="AU651" s="160" t="s">
        <v>92</v>
      </c>
      <c r="AV651" s="13" t="s">
        <v>92</v>
      </c>
      <c r="AW651" s="13" t="s">
        <v>36</v>
      </c>
      <c r="AX651" s="13" t="s">
        <v>82</v>
      </c>
      <c r="AY651" s="160" t="s">
        <v>171</v>
      </c>
    </row>
    <row r="652" spans="2:65" s="15" customFormat="1">
      <c r="B652" s="173"/>
      <c r="D652" s="153" t="s">
        <v>181</v>
      </c>
      <c r="E652" s="174" t="s">
        <v>1</v>
      </c>
      <c r="F652" s="175" t="s">
        <v>190</v>
      </c>
      <c r="H652" s="176">
        <v>100.73</v>
      </c>
      <c r="I652" s="177"/>
      <c r="L652" s="173"/>
      <c r="M652" s="178"/>
      <c r="T652" s="179"/>
      <c r="AT652" s="174" t="s">
        <v>181</v>
      </c>
      <c r="AU652" s="174" t="s">
        <v>92</v>
      </c>
      <c r="AV652" s="15" t="s">
        <v>180</v>
      </c>
      <c r="AW652" s="15" t="s">
        <v>36</v>
      </c>
      <c r="AX652" s="15" t="s">
        <v>90</v>
      </c>
      <c r="AY652" s="174" t="s">
        <v>171</v>
      </c>
    </row>
    <row r="653" spans="2:65" s="1" customFormat="1" ht="24.2" customHeight="1">
      <c r="B653" s="137"/>
      <c r="C653" s="138" t="s">
        <v>805</v>
      </c>
      <c r="D653" s="138" t="s">
        <v>176</v>
      </c>
      <c r="E653" s="139" t="s">
        <v>806</v>
      </c>
      <c r="F653" s="140" t="s">
        <v>807</v>
      </c>
      <c r="G653" s="141" t="s">
        <v>179</v>
      </c>
      <c r="H653" s="142">
        <v>62.79</v>
      </c>
      <c r="I653" s="143"/>
      <c r="J653" s="144">
        <f>ROUND(I653*H653,2)</f>
        <v>0</v>
      </c>
      <c r="K653" s="145"/>
      <c r="L653" s="32"/>
      <c r="M653" s="146" t="s">
        <v>1</v>
      </c>
      <c r="N653" s="147" t="s">
        <v>47</v>
      </c>
      <c r="P653" s="148">
        <f>O653*H653</f>
        <v>0</v>
      </c>
      <c r="Q653" s="148">
        <v>0</v>
      </c>
      <c r="R653" s="148">
        <f>Q653*H653</f>
        <v>0</v>
      </c>
      <c r="S653" s="148">
        <v>0</v>
      </c>
      <c r="T653" s="149">
        <f>S653*H653</f>
        <v>0</v>
      </c>
      <c r="AR653" s="150" t="s">
        <v>231</v>
      </c>
      <c r="AT653" s="150" t="s">
        <v>176</v>
      </c>
      <c r="AU653" s="150" t="s">
        <v>92</v>
      </c>
      <c r="AY653" s="17" t="s">
        <v>171</v>
      </c>
      <c r="BE653" s="151">
        <f>IF(N653="základní",J653,0)</f>
        <v>0</v>
      </c>
      <c r="BF653" s="151">
        <f>IF(N653="snížená",J653,0)</f>
        <v>0</v>
      </c>
      <c r="BG653" s="151">
        <f>IF(N653="zákl. přenesená",J653,0)</f>
        <v>0</v>
      </c>
      <c r="BH653" s="151">
        <f>IF(N653="sníž. přenesená",J653,0)</f>
        <v>0</v>
      </c>
      <c r="BI653" s="151">
        <f>IF(N653="nulová",J653,0)</f>
        <v>0</v>
      </c>
      <c r="BJ653" s="17" t="s">
        <v>90</v>
      </c>
      <c r="BK653" s="151">
        <f>ROUND(I653*H653,2)</f>
        <v>0</v>
      </c>
      <c r="BL653" s="17" t="s">
        <v>231</v>
      </c>
      <c r="BM653" s="150" t="s">
        <v>808</v>
      </c>
    </row>
    <row r="654" spans="2:65" s="13" customFormat="1">
      <c r="B654" s="159"/>
      <c r="D654" s="153" t="s">
        <v>181</v>
      </c>
      <c r="E654" s="160" t="s">
        <v>1</v>
      </c>
      <c r="F654" s="161" t="s">
        <v>809</v>
      </c>
      <c r="H654" s="162">
        <v>61.69</v>
      </c>
      <c r="I654" s="163"/>
      <c r="L654" s="159"/>
      <c r="M654" s="164"/>
      <c r="T654" s="165"/>
      <c r="AT654" s="160" t="s">
        <v>181</v>
      </c>
      <c r="AU654" s="160" t="s">
        <v>92</v>
      </c>
      <c r="AV654" s="13" t="s">
        <v>92</v>
      </c>
      <c r="AW654" s="13" t="s">
        <v>36</v>
      </c>
      <c r="AX654" s="13" t="s">
        <v>82</v>
      </c>
      <c r="AY654" s="160" t="s">
        <v>171</v>
      </c>
    </row>
    <row r="655" spans="2:65" s="13" customFormat="1">
      <c r="B655" s="159"/>
      <c r="D655" s="153" t="s">
        <v>181</v>
      </c>
      <c r="E655" s="160" t="s">
        <v>1</v>
      </c>
      <c r="F655" s="161" t="s">
        <v>810</v>
      </c>
      <c r="H655" s="162">
        <v>1.1000000000000001</v>
      </c>
      <c r="I655" s="163"/>
      <c r="L655" s="159"/>
      <c r="M655" s="164"/>
      <c r="T655" s="165"/>
      <c r="AT655" s="160" t="s">
        <v>181</v>
      </c>
      <c r="AU655" s="160" t="s">
        <v>92</v>
      </c>
      <c r="AV655" s="13" t="s">
        <v>92</v>
      </c>
      <c r="AW655" s="13" t="s">
        <v>36</v>
      </c>
      <c r="AX655" s="13" t="s">
        <v>82</v>
      </c>
      <c r="AY655" s="160" t="s">
        <v>171</v>
      </c>
    </row>
    <row r="656" spans="2:65" s="15" customFormat="1">
      <c r="B656" s="173"/>
      <c r="D656" s="153" t="s">
        <v>181</v>
      </c>
      <c r="E656" s="174" t="s">
        <v>1</v>
      </c>
      <c r="F656" s="175" t="s">
        <v>190</v>
      </c>
      <c r="H656" s="176">
        <v>62.79</v>
      </c>
      <c r="I656" s="177"/>
      <c r="L656" s="173"/>
      <c r="M656" s="178"/>
      <c r="T656" s="179"/>
      <c r="AT656" s="174" t="s">
        <v>181</v>
      </c>
      <c r="AU656" s="174" t="s">
        <v>92</v>
      </c>
      <c r="AV656" s="15" t="s">
        <v>180</v>
      </c>
      <c r="AW656" s="15" t="s">
        <v>36</v>
      </c>
      <c r="AX656" s="15" t="s">
        <v>90</v>
      </c>
      <c r="AY656" s="174" t="s">
        <v>171</v>
      </c>
    </row>
    <row r="657" spans="2:65" s="1" customFormat="1" ht="55.5" customHeight="1">
      <c r="B657" s="137"/>
      <c r="C657" s="138" t="s">
        <v>602</v>
      </c>
      <c r="D657" s="138" t="s">
        <v>176</v>
      </c>
      <c r="E657" s="139" t="s">
        <v>811</v>
      </c>
      <c r="F657" s="140" t="s">
        <v>812</v>
      </c>
      <c r="G657" s="141" t="s">
        <v>239</v>
      </c>
      <c r="H657" s="142">
        <v>2.3319999999999999</v>
      </c>
      <c r="I657" s="143"/>
      <c r="J657" s="144">
        <f>ROUND(I657*H657,2)</f>
        <v>0</v>
      </c>
      <c r="K657" s="145"/>
      <c r="L657" s="32"/>
      <c r="M657" s="146" t="s">
        <v>1</v>
      </c>
      <c r="N657" s="147" t="s">
        <v>47</v>
      </c>
      <c r="P657" s="148">
        <f>O657*H657</f>
        <v>0</v>
      </c>
      <c r="Q657" s="148">
        <v>0</v>
      </c>
      <c r="R657" s="148">
        <f>Q657*H657</f>
        <v>0</v>
      </c>
      <c r="S657" s="148">
        <v>0</v>
      </c>
      <c r="T657" s="149">
        <f>S657*H657</f>
        <v>0</v>
      </c>
      <c r="AR657" s="150" t="s">
        <v>231</v>
      </c>
      <c r="AT657" s="150" t="s">
        <v>176</v>
      </c>
      <c r="AU657" s="150" t="s">
        <v>92</v>
      </c>
      <c r="AY657" s="17" t="s">
        <v>171</v>
      </c>
      <c r="BE657" s="151">
        <f>IF(N657="základní",J657,0)</f>
        <v>0</v>
      </c>
      <c r="BF657" s="151">
        <f>IF(N657="snížená",J657,0)</f>
        <v>0</v>
      </c>
      <c r="BG657" s="151">
        <f>IF(N657="zákl. přenesená",J657,0)</f>
        <v>0</v>
      </c>
      <c r="BH657" s="151">
        <f>IF(N657="sníž. přenesená",J657,0)</f>
        <v>0</v>
      </c>
      <c r="BI657" s="151">
        <f>IF(N657="nulová",J657,0)</f>
        <v>0</v>
      </c>
      <c r="BJ657" s="17" t="s">
        <v>90</v>
      </c>
      <c r="BK657" s="151">
        <f>ROUND(I657*H657,2)</f>
        <v>0</v>
      </c>
      <c r="BL657" s="17" t="s">
        <v>231</v>
      </c>
      <c r="BM657" s="150" t="s">
        <v>813</v>
      </c>
    </row>
    <row r="658" spans="2:65" s="11" customFormat="1" ht="22.9" customHeight="1">
      <c r="B658" s="125"/>
      <c r="D658" s="126" t="s">
        <v>81</v>
      </c>
      <c r="E658" s="135" t="s">
        <v>381</v>
      </c>
      <c r="F658" s="135" t="s">
        <v>382</v>
      </c>
      <c r="I658" s="128"/>
      <c r="J658" s="136">
        <f>BK658</f>
        <v>0</v>
      </c>
      <c r="L658" s="125"/>
      <c r="M658" s="130"/>
      <c r="P658" s="131">
        <f>SUM(P659:P770)</f>
        <v>0</v>
      </c>
      <c r="R658" s="131">
        <f>SUM(R659:R770)</f>
        <v>0</v>
      </c>
      <c r="T658" s="132">
        <f>SUM(T659:T770)</f>
        <v>0</v>
      </c>
      <c r="AR658" s="126" t="s">
        <v>92</v>
      </c>
      <c r="AT658" s="133" t="s">
        <v>81</v>
      </c>
      <c r="AU658" s="133" t="s">
        <v>90</v>
      </c>
      <c r="AY658" s="126" t="s">
        <v>171</v>
      </c>
      <c r="BK658" s="134">
        <f>SUM(BK659:BK770)</f>
        <v>0</v>
      </c>
    </row>
    <row r="659" spans="2:65" s="1" customFormat="1" ht="33" customHeight="1">
      <c r="B659" s="137"/>
      <c r="C659" s="138" t="s">
        <v>814</v>
      </c>
      <c r="D659" s="138" t="s">
        <v>176</v>
      </c>
      <c r="E659" s="139" t="s">
        <v>815</v>
      </c>
      <c r="F659" s="140" t="s">
        <v>816</v>
      </c>
      <c r="G659" s="141" t="s">
        <v>179</v>
      </c>
      <c r="H659" s="142">
        <v>243.05</v>
      </c>
      <c r="I659" s="143"/>
      <c r="J659" s="144">
        <f>ROUND(I659*H659,2)</f>
        <v>0</v>
      </c>
      <c r="K659" s="145"/>
      <c r="L659" s="32"/>
      <c r="M659" s="146" t="s">
        <v>1</v>
      </c>
      <c r="N659" s="147" t="s">
        <v>47</v>
      </c>
      <c r="P659" s="148">
        <f>O659*H659</f>
        <v>0</v>
      </c>
      <c r="Q659" s="148">
        <v>0</v>
      </c>
      <c r="R659" s="148">
        <f>Q659*H659</f>
        <v>0</v>
      </c>
      <c r="S659" s="148">
        <v>0</v>
      </c>
      <c r="T659" s="149">
        <f>S659*H659</f>
        <v>0</v>
      </c>
      <c r="AR659" s="150" t="s">
        <v>231</v>
      </c>
      <c r="AT659" s="150" t="s">
        <v>176</v>
      </c>
      <c r="AU659" s="150" t="s">
        <v>92</v>
      </c>
      <c r="AY659" s="17" t="s">
        <v>171</v>
      </c>
      <c r="BE659" s="151">
        <f>IF(N659="základní",J659,0)</f>
        <v>0</v>
      </c>
      <c r="BF659" s="151">
        <f>IF(N659="snížená",J659,0)</f>
        <v>0</v>
      </c>
      <c r="BG659" s="151">
        <f>IF(N659="zákl. přenesená",J659,0)</f>
        <v>0</v>
      </c>
      <c r="BH659" s="151">
        <f>IF(N659="sníž. přenesená",J659,0)</f>
        <v>0</v>
      </c>
      <c r="BI659" s="151">
        <f>IF(N659="nulová",J659,0)</f>
        <v>0</v>
      </c>
      <c r="BJ659" s="17" t="s">
        <v>90</v>
      </c>
      <c r="BK659" s="151">
        <f>ROUND(I659*H659,2)</f>
        <v>0</v>
      </c>
      <c r="BL659" s="17" t="s">
        <v>231</v>
      </c>
      <c r="BM659" s="150" t="s">
        <v>817</v>
      </c>
    </row>
    <row r="660" spans="2:65" s="12" customFormat="1">
      <c r="B660" s="152"/>
      <c r="D660" s="153" t="s">
        <v>181</v>
      </c>
      <c r="E660" s="154" t="s">
        <v>1</v>
      </c>
      <c r="F660" s="155" t="s">
        <v>503</v>
      </c>
      <c r="H660" s="154" t="s">
        <v>1</v>
      </c>
      <c r="I660" s="156"/>
      <c r="L660" s="152"/>
      <c r="M660" s="157"/>
      <c r="T660" s="158"/>
      <c r="AT660" s="154" t="s">
        <v>181</v>
      </c>
      <c r="AU660" s="154" t="s">
        <v>92</v>
      </c>
      <c r="AV660" s="12" t="s">
        <v>90</v>
      </c>
      <c r="AW660" s="12" t="s">
        <v>36</v>
      </c>
      <c r="AX660" s="12" t="s">
        <v>82</v>
      </c>
      <c r="AY660" s="154" t="s">
        <v>171</v>
      </c>
    </row>
    <row r="661" spans="2:65" s="13" customFormat="1">
      <c r="B661" s="159"/>
      <c r="D661" s="153" t="s">
        <v>181</v>
      </c>
      <c r="E661" s="160" t="s">
        <v>1</v>
      </c>
      <c r="F661" s="161" t="s">
        <v>504</v>
      </c>
      <c r="H661" s="162">
        <v>39.950000000000003</v>
      </c>
      <c r="I661" s="163"/>
      <c r="L661" s="159"/>
      <c r="M661" s="164"/>
      <c r="T661" s="165"/>
      <c r="AT661" s="160" t="s">
        <v>181</v>
      </c>
      <c r="AU661" s="160" t="s">
        <v>92</v>
      </c>
      <c r="AV661" s="13" t="s">
        <v>92</v>
      </c>
      <c r="AW661" s="13" t="s">
        <v>36</v>
      </c>
      <c r="AX661" s="13" t="s">
        <v>82</v>
      </c>
      <c r="AY661" s="160" t="s">
        <v>171</v>
      </c>
    </row>
    <row r="662" spans="2:65" s="13" customFormat="1">
      <c r="B662" s="159"/>
      <c r="D662" s="153" t="s">
        <v>181</v>
      </c>
      <c r="E662" s="160" t="s">
        <v>1</v>
      </c>
      <c r="F662" s="161" t="s">
        <v>505</v>
      </c>
      <c r="H662" s="162">
        <v>32.200000000000003</v>
      </c>
      <c r="I662" s="163"/>
      <c r="L662" s="159"/>
      <c r="M662" s="164"/>
      <c r="T662" s="165"/>
      <c r="AT662" s="160" t="s">
        <v>181</v>
      </c>
      <c r="AU662" s="160" t="s">
        <v>92</v>
      </c>
      <c r="AV662" s="13" t="s">
        <v>92</v>
      </c>
      <c r="AW662" s="13" t="s">
        <v>36</v>
      </c>
      <c r="AX662" s="13" t="s">
        <v>82</v>
      </c>
      <c r="AY662" s="160" t="s">
        <v>171</v>
      </c>
    </row>
    <row r="663" spans="2:65" s="14" customFormat="1">
      <c r="B663" s="166"/>
      <c r="D663" s="153" t="s">
        <v>181</v>
      </c>
      <c r="E663" s="167" t="s">
        <v>1</v>
      </c>
      <c r="F663" s="168" t="s">
        <v>185</v>
      </c>
      <c r="H663" s="169">
        <v>72.150000000000006</v>
      </c>
      <c r="I663" s="170"/>
      <c r="L663" s="166"/>
      <c r="M663" s="171"/>
      <c r="T663" s="172"/>
      <c r="AT663" s="167" t="s">
        <v>181</v>
      </c>
      <c r="AU663" s="167" t="s">
        <v>92</v>
      </c>
      <c r="AV663" s="14" t="s">
        <v>186</v>
      </c>
      <c r="AW663" s="14" t="s">
        <v>36</v>
      </c>
      <c r="AX663" s="14" t="s">
        <v>82</v>
      </c>
      <c r="AY663" s="167" t="s">
        <v>171</v>
      </c>
    </row>
    <row r="664" spans="2:65" s="12" customFormat="1">
      <c r="B664" s="152"/>
      <c r="D664" s="153" t="s">
        <v>181</v>
      </c>
      <c r="E664" s="154" t="s">
        <v>1</v>
      </c>
      <c r="F664" s="155" t="s">
        <v>510</v>
      </c>
      <c r="H664" s="154" t="s">
        <v>1</v>
      </c>
      <c r="I664" s="156"/>
      <c r="L664" s="152"/>
      <c r="M664" s="157"/>
      <c r="T664" s="158"/>
      <c r="AT664" s="154" t="s">
        <v>181</v>
      </c>
      <c r="AU664" s="154" t="s">
        <v>92</v>
      </c>
      <c r="AV664" s="12" t="s">
        <v>90</v>
      </c>
      <c r="AW664" s="12" t="s">
        <v>36</v>
      </c>
      <c r="AX664" s="12" t="s">
        <v>82</v>
      </c>
      <c r="AY664" s="154" t="s">
        <v>171</v>
      </c>
    </row>
    <row r="665" spans="2:65" s="13" customFormat="1">
      <c r="B665" s="159"/>
      <c r="D665" s="153" t="s">
        <v>181</v>
      </c>
      <c r="E665" s="160" t="s">
        <v>1</v>
      </c>
      <c r="F665" s="161" t="s">
        <v>511</v>
      </c>
      <c r="H665" s="162">
        <v>15.14</v>
      </c>
      <c r="I665" s="163"/>
      <c r="L665" s="159"/>
      <c r="M665" s="164"/>
      <c r="T665" s="165"/>
      <c r="AT665" s="160" t="s">
        <v>181</v>
      </c>
      <c r="AU665" s="160" t="s">
        <v>92</v>
      </c>
      <c r="AV665" s="13" t="s">
        <v>92</v>
      </c>
      <c r="AW665" s="13" t="s">
        <v>36</v>
      </c>
      <c r="AX665" s="13" t="s">
        <v>82</v>
      </c>
      <c r="AY665" s="160" t="s">
        <v>171</v>
      </c>
    </row>
    <row r="666" spans="2:65" s="14" customFormat="1">
      <c r="B666" s="166"/>
      <c r="D666" s="153" t="s">
        <v>181</v>
      </c>
      <c r="E666" s="167" t="s">
        <v>1</v>
      </c>
      <c r="F666" s="168" t="s">
        <v>185</v>
      </c>
      <c r="H666" s="169">
        <v>15.14</v>
      </c>
      <c r="I666" s="170"/>
      <c r="L666" s="166"/>
      <c r="M666" s="171"/>
      <c r="T666" s="172"/>
      <c r="AT666" s="167" t="s">
        <v>181</v>
      </c>
      <c r="AU666" s="167" t="s">
        <v>92</v>
      </c>
      <c r="AV666" s="14" t="s">
        <v>186</v>
      </c>
      <c r="AW666" s="14" t="s">
        <v>36</v>
      </c>
      <c r="AX666" s="14" t="s">
        <v>82</v>
      </c>
      <c r="AY666" s="167" t="s">
        <v>171</v>
      </c>
    </row>
    <row r="667" spans="2:65" s="12" customFormat="1">
      <c r="B667" s="152"/>
      <c r="D667" s="153" t="s">
        <v>181</v>
      </c>
      <c r="E667" s="154" t="s">
        <v>1</v>
      </c>
      <c r="F667" s="155" t="s">
        <v>514</v>
      </c>
      <c r="H667" s="154" t="s">
        <v>1</v>
      </c>
      <c r="I667" s="156"/>
      <c r="L667" s="152"/>
      <c r="M667" s="157"/>
      <c r="T667" s="158"/>
      <c r="AT667" s="154" t="s">
        <v>181</v>
      </c>
      <c r="AU667" s="154" t="s">
        <v>92</v>
      </c>
      <c r="AV667" s="12" t="s">
        <v>90</v>
      </c>
      <c r="AW667" s="12" t="s">
        <v>36</v>
      </c>
      <c r="AX667" s="12" t="s">
        <v>82</v>
      </c>
      <c r="AY667" s="154" t="s">
        <v>171</v>
      </c>
    </row>
    <row r="668" spans="2:65" s="13" customFormat="1">
      <c r="B668" s="159"/>
      <c r="D668" s="153" t="s">
        <v>181</v>
      </c>
      <c r="E668" s="160" t="s">
        <v>1</v>
      </c>
      <c r="F668" s="161" t="s">
        <v>519</v>
      </c>
      <c r="H668" s="162">
        <v>83.58</v>
      </c>
      <c r="I668" s="163"/>
      <c r="L668" s="159"/>
      <c r="M668" s="164"/>
      <c r="T668" s="165"/>
      <c r="AT668" s="160" t="s">
        <v>181</v>
      </c>
      <c r="AU668" s="160" t="s">
        <v>92</v>
      </c>
      <c r="AV668" s="13" t="s">
        <v>92</v>
      </c>
      <c r="AW668" s="13" t="s">
        <v>36</v>
      </c>
      <c r="AX668" s="13" t="s">
        <v>82</v>
      </c>
      <c r="AY668" s="160" t="s">
        <v>171</v>
      </c>
    </row>
    <row r="669" spans="2:65" s="14" customFormat="1">
      <c r="B669" s="166"/>
      <c r="D669" s="153" t="s">
        <v>181</v>
      </c>
      <c r="E669" s="167" t="s">
        <v>1</v>
      </c>
      <c r="F669" s="168" t="s">
        <v>185</v>
      </c>
      <c r="H669" s="169">
        <v>83.58</v>
      </c>
      <c r="I669" s="170"/>
      <c r="L669" s="166"/>
      <c r="M669" s="171"/>
      <c r="T669" s="172"/>
      <c r="AT669" s="167" t="s">
        <v>181</v>
      </c>
      <c r="AU669" s="167" t="s">
        <v>92</v>
      </c>
      <c r="AV669" s="14" t="s">
        <v>186</v>
      </c>
      <c r="AW669" s="14" t="s">
        <v>36</v>
      </c>
      <c r="AX669" s="14" t="s">
        <v>82</v>
      </c>
      <c r="AY669" s="167" t="s">
        <v>171</v>
      </c>
    </row>
    <row r="670" spans="2:65" s="12" customFormat="1">
      <c r="B670" s="152"/>
      <c r="D670" s="153" t="s">
        <v>181</v>
      </c>
      <c r="E670" s="154" t="s">
        <v>1</v>
      </c>
      <c r="F670" s="155" t="s">
        <v>518</v>
      </c>
      <c r="H670" s="154" t="s">
        <v>1</v>
      </c>
      <c r="I670" s="156"/>
      <c r="L670" s="152"/>
      <c r="M670" s="157"/>
      <c r="T670" s="158"/>
      <c r="AT670" s="154" t="s">
        <v>181</v>
      </c>
      <c r="AU670" s="154" t="s">
        <v>92</v>
      </c>
      <c r="AV670" s="12" t="s">
        <v>90</v>
      </c>
      <c r="AW670" s="12" t="s">
        <v>36</v>
      </c>
      <c r="AX670" s="12" t="s">
        <v>82</v>
      </c>
      <c r="AY670" s="154" t="s">
        <v>171</v>
      </c>
    </row>
    <row r="671" spans="2:65" s="13" customFormat="1">
      <c r="B671" s="159"/>
      <c r="D671" s="153" t="s">
        <v>181</v>
      </c>
      <c r="E671" s="160" t="s">
        <v>1</v>
      </c>
      <c r="F671" s="161" t="s">
        <v>515</v>
      </c>
      <c r="H671" s="162">
        <v>72.180000000000007</v>
      </c>
      <c r="I671" s="163"/>
      <c r="L671" s="159"/>
      <c r="M671" s="164"/>
      <c r="T671" s="165"/>
      <c r="AT671" s="160" t="s">
        <v>181</v>
      </c>
      <c r="AU671" s="160" t="s">
        <v>92</v>
      </c>
      <c r="AV671" s="13" t="s">
        <v>92</v>
      </c>
      <c r="AW671" s="13" t="s">
        <v>36</v>
      </c>
      <c r="AX671" s="13" t="s">
        <v>82</v>
      </c>
      <c r="AY671" s="160" t="s">
        <v>171</v>
      </c>
    </row>
    <row r="672" spans="2:65" s="14" customFormat="1">
      <c r="B672" s="166"/>
      <c r="D672" s="153" t="s">
        <v>181</v>
      </c>
      <c r="E672" s="167" t="s">
        <v>1</v>
      </c>
      <c r="F672" s="168" t="s">
        <v>185</v>
      </c>
      <c r="H672" s="169">
        <v>72.180000000000007</v>
      </c>
      <c r="I672" s="170"/>
      <c r="L672" s="166"/>
      <c r="M672" s="171"/>
      <c r="T672" s="172"/>
      <c r="AT672" s="167" t="s">
        <v>181</v>
      </c>
      <c r="AU672" s="167" t="s">
        <v>92</v>
      </c>
      <c r="AV672" s="14" t="s">
        <v>186</v>
      </c>
      <c r="AW672" s="14" t="s">
        <v>36</v>
      </c>
      <c r="AX672" s="14" t="s">
        <v>82</v>
      </c>
      <c r="AY672" s="167" t="s">
        <v>171</v>
      </c>
    </row>
    <row r="673" spans="2:65" s="15" customFormat="1">
      <c r="B673" s="173"/>
      <c r="D673" s="153" t="s">
        <v>181</v>
      </c>
      <c r="E673" s="174" t="s">
        <v>1</v>
      </c>
      <c r="F673" s="175" t="s">
        <v>190</v>
      </c>
      <c r="H673" s="176">
        <v>243.05</v>
      </c>
      <c r="I673" s="177"/>
      <c r="L673" s="173"/>
      <c r="M673" s="178"/>
      <c r="T673" s="179"/>
      <c r="AT673" s="174" t="s">
        <v>181</v>
      </c>
      <c r="AU673" s="174" t="s">
        <v>92</v>
      </c>
      <c r="AV673" s="15" t="s">
        <v>180</v>
      </c>
      <c r="AW673" s="15" t="s">
        <v>36</v>
      </c>
      <c r="AX673" s="15" t="s">
        <v>90</v>
      </c>
      <c r="AY673" s="174" t="s">
        <v>171</v>
      </c>
    </row>
    <row r="674" spans="2:65" s="1" customFormat="1" ht="24.2" customHeight="1">
      <c r="B674" s="137"/>
      <c r="C674" s="138" t="s">
        <v>607</v>
      </c>
      <c r="D674" s="138" t="s">
        <v>176</v>
      </c>
      <c r="E674" s="139" t="s">
        <v>818</v>
      </c>
      <c r="F674" s="140" t="s">
        <v>819</v>
      </c>
      <c r="G674" s="141" t="s">
        <v>179</v>
      </c>
      <c r="H674" s="142">
        <v>243.05</v>
      </c>
      <c r="I674" s="143"/>
      <c r="J674" s="144">
        <f>ROUND(I674*H674,2)</f>
        <v>0</v>
      </c>
      <c r="K674" s="145"/>
      <c r="L674" s="32"/>
      <c r="M674" s="146" t="s">
        <v>1</v>
      </c>
      <c r="N674" s="147" t="s">
        <v>47</v>
      </c>
      <c r="P674" s="148">
        <f>O674*H674</f>
        <v>0</v>
      </c>
      <c r="Q674" s="148">
        <v>0</v>
      </c>
      <c r="R674" s="148">
        <f>Q674*H674</f>
        <v>0</v>
      </c>
      <c r="S674" s="148">
        <v>0</v>
      </c>
      <c r="T674" s="149">
        <f>S674*H674</f>
        <v>0</v>
      </c>
      <c r="AR674" s="150" t="s">
        <v>231</v>
      </c>
      <c r="AT674" s="150" t="s">
        <v>176</v>
      </c>
      <c r="AU674" s="150" t="s">
        <v>92</v>
      </c>
      <c r="AY674" s="17" t="s">
        <v>171</v>
      </c>
      <c r="BE674" s="151">
        <f>IF(N674="základní",J674,0)</f>
        <v>0</v>
      </c>
      <c r="BF674" s="151">
        <f>IF(N674="snížená",J674,0)</f>
        <v>0</v>
      </c>
      <c r="BG674" s="151">
        <f>IF(N674="zákl. přenesená",J674,0)</f>
        <v>0</v>
      </c>
      <c r="BH674" s="151">
        <f>IF(N674="sníž. přenesená",J674,0)</f>
        <v>0</v>
      </c>
      <c r="BI674" s="151">
        <f>IF(N674="nulová",J674,0)</f>
        <v>0</v>
      </c>
      <c r="BJ674" s="17" t="s">
        <v>90</v>
      </c>
      <c r="BK674" s="151">
        <f>ROUND(I674*H674,2)</f>
        <v>0</v>
      </c>
      <c r="BL674" s="17" t="s">
        <v>231</v>
      </c>
      <c r="BM674" s="150" t="s">
        <v>820</v>
      </c>
    </row>
    <row r="675" spans="2:65" s="12" customFormat="1">
      <c r="B675" s="152"/>
      <c r="D675" s="153" t="s">
        <v>181</v>
      </c>
      <c r="E675" s="154" t="s">
        <v>1</v>
      </c>
      <c r="F675" s="155" t="s">
        <v>503</v>
      </c>
      <c r="H675" s="154" t="s">
        <v>1</v>
      </c>
      <c r="I675" s="156"/>
      <c r="L675" s="152"/>
      <c r="M675" s="157"/>
      <c r="T675" s="158"/>
      <c r="AT675" s="154" t="s">
        <v>181</v>
      </c>
      <c r="AU675" s="154" t="s">
        <v>92</v>
      </c>
      <c r="AV675" s="12" t="s">
        <v>90</v>
      </c>
      <c r="AW675" s="12" t="s">
        <v>36</v>
      </c>
      <c r="AX675" s="12" t="s">
        <v>82</v>
      </c>
      <c r="AY675" s="154" t="s">
        <v>171</v>
      </c>
    </row>
    <row r="676" spans="2:65" s="13" customFormat="1">
      <c r="B676" s="159"/>
      <c r="D676" s="153" t="s">
        <v>181</v>
      </c>
      <c r="E676" s="160" t="s">
        <v>1</v>
      </c>
      <c r="F676" s="161" t="s">
        <v>504</v>
      </c>
      <c r="H676" s="162">
        <v>39.950000000000003</v>
      </c>
      <c r="I676" s="163"/>
      <c r="L676" s="159"/>
      <c r="M676" s="164"/>
      <c r="T676" s="165"/>
      <c r="AT676" s="160" t="s">
        <v>181</v>
      </c>
      <c r="AU676" s="160" t="s">
        <v>92</v>
      </c>
      <c r="AV676" s="13" t="s">
        <v>92</v>
      </c>
      <c r="AW676" s="13" t="s">
        <v>36</v>
      </c>
      <c r="AX676" s="13" t="s">
        <v>82</v>
      </c>
      <c r="AY676" s="160" t="s">
        <v>171</v>
      </c>
    </row>
    <row r="677" spans="2:65" s="13" customFormat="1">
      <c r="B677" s="159"/>
      <c r="D677" s="153" t="s">
        <v>181</v>
      </c>
      <c r="E677" s="160" t="s">
        <v>1</v>
      </c>
      <c r="F677" s="161" t="s">
        <v>505</v>
      </c>
      <c r="H677" s="162">
        <v>32.200000000000003</v>
      </c>
      <c r="I677" s="163"/>
      <c r="L677" s="159"/>
      <c r="M677" s="164"/>
      <c r="T677" s="165"/>
      <c r="AT677" s="160" t="s">
        <v>181</v>
      </c>
      <c r="AU677" s="160" t="s">
        <v>92</v>
      </c>
      <c r="AV677" s="13" t="s">
        <v>92</v>
      </c>
      <c r="AW677" s="13" t="s">
        <v>36</v>
      </c>
      <c r="AX677" s="13" t="s">
        <v>82</v>
      </c>
      <c r="AY677" s="160" t="s">
        <v>171</v>
      </c>
    </row>
    <row r="678" spans="2:65" s="14" customFormat="1">
      <c r="B678" s="166"/>
      <c r="D678" s="153" t="s">
        <v>181</v>
      </c>
      <c r="E678" s="167" t="s">
        <v>1</v>
      </c>
      <c r="F678" s="168" t="s">
        <v>185</v>
      </c>
      <c r="H678" s="169">
        <v>72.150000000000006</v>
      </c>
      <c r="I678" s="170"/>
      <c r="L678" s="166"/>
      <c r="M678" s="171"/>
      <c r="T678" s="172"/>
      <c r="AT678" s="167" t="s">
        <v>181</v>
      </c>
      <c r="AU678" s="167" t="s">
        <v>92</v>
      </c>
      <c r="AV678" s="14" t="s">
        <v>186</v>
      </c>
      <c r="AW678" s="14" t="s">
        <v>36</v>
      </c>
      <c r="AX678" s="14" t="s">
        <v>82</v>
      </c>
      <c r="AY678" s="167" t="s">
        <v>171</v>
      </c>
    </row>
    <row r="679" spans="2:65" s="12" customFormat="1">
      <c r="B679" s="152"/>
      <c r="D679" s="153" t="s">
        <v>181</v>
      </c>
      <c r="E679" s="154" t="s">
        <v>1</v>
      </c>
      <c r="F679" s="155" t="s">
        <v>510</v>
      </c>
      <c r="H679" s="154" t="s">
        <v>1</v>
      </c>
      <c r="I679" s="156"/>
      <c r="L679" s="152"/>
      <c r="M679" s="157"/>
      <c r="T679" s="158"/>
      <c r="AT679" s="154" t="s">
        <v>181</v>
      </c>
      <c r="AU679" s="154" t="s">
        <v>92</v>
      </c>
      <c r="AV679" s="12" t="s">
        <v>90</v>
      </c>
      <c r="AW679" s="12" t="s">
        <v>36</v>
      </c>
      <c r="AX679" s="12" t="s">
        <v>82</v>
      </c>
      <c r="AY679" s="154" t="s">
        <v>171</v>
      </c>
    </row>
    <row r="680" spans="2:65" s="13" customFormat="1">
      <c r="B680" s="159"/>
      <c r="D680" s="153" t="s">
        <v>181</v>
      </c>
      <c r="E680" s="160" t="s">
        <v>1</v>
      </c>
      <c r="F680" s="161" t="s">
        <v>511</v>
      </c>
      <c r="H680" s="162">
        <v>15.14</v>
      </c>
      <c r="I680" s="163"/>
      <c r="L680" s="159"/>
      <c r="M680" s="164"/>
      <c r="T680" s="165"/>
      <c r="AT680" s="160" t="s">
        <v>181</v>
      </c>
      <c r="AU680" s="160" t="s">
        <v>92</v>
      </c>
      <c r="AV680" s="13" t="s">
        <v>92</v>
      </c>
      <c r="AW680" s="13" t="s">
        <v>36</v>
      </c>
      <c r="AX680" s="13" t="s">
        <v>82</v>
      </c>
      <c r="AY680" s="160" t="s">
        <v>171</v>
      </c>
    </row>
    <row r="681" spans="2:65" s="14" customFormat="1">
      <c r="B681" s="166"/>
      <c r="D681" s="153" t="s">
        <v>181</v>
      </c>
      <c r="E681" s="167" t="s">
        <v>1</v>
      </c>
      <c r="F681" s="168" t="s">
        <v>185</v>
      </c>
      <c r="H681" s="169">
        <v>15.14</v>
      </c>
      <c r="I681" s="170"/>
      <c r="L681" s="166"/>
      <c r="M681" s="171"/>
      <c r="T681" s="172"/>
      <c r="AT681" s="167" t="s">
        <v>181</v>
      </c>
      <c r="AU681" s="167" t="s">
        <v>92</v>
      </c>
      <c r="AV681" s="14" t="s">
        <v>186</v>
      </c>
      <c r="AW681" s="14" t="s">
        <v>36</v>
      </c>
      <c r="AX681" s="14" t="s">
        <v>82</v>
      </c>
      <c r="AY681" s="167" t="s">
        <v>171</v>
      </c>
    </row>
    <row r="682" spans="2:65" s="12" customFormat="1">
      <c r="B682" s="152"/>
      <c r="D682" s="153" t="s">
        <v>181</v>
      </c>
      <c r="E682" s="154" t="s">
        <v>1</v>
      </c>
      <c r="F682" s="155" t="s">
        <v>514</v>
      </c>
      <c r="H682" s="154" t="s">
        <v>1</v>
      </c>
      <c r="I682" s="156"/>
      <c r="L682" s="152"/>
      <c r="M682" s="157"/>
      <c r="T682" s="158"/>
      <c r="AT682" s="154" t="s">
        <v>181</v>
      </c>
      <c r="AU682" s="154" t="s">
        <v>92</v>
      </c>
      <c r="AV682" s="12" t="s">
        <v>90</v>
      </c>
      <c r="AW682" s="12" t="s">
        <v>36</v>
      </c>
      <c r="AX682" s="12" t="s">
        <v>82</v>
      </c>
      <c r="AY682" s="154" t="s">
        <v>171</v>
      </c>
    </row>
    <row r="683" spans="2:65" s="13" customFormat="1">
      <c r="B683" s="159"/>
      <c r="D683" s="153" t="s">
        <v>181</v>
      </c>
      <c r="E683" s="160" t="s">
        <v>1</v>
      </c>
      <c r="F683" s="161" t="s">
        <v>519</v>
      </c>
      <c r="H683" s="162">
        <v>83.58</v>
      </c>
      <c r="I683" s="163"/>
      <c r="L683" s="159"/>
      <c r="M683" s="164"/>
      <c r="T683" s="165"/>
      <c r="AT683" s="160" t="s">
        <v>181</v>
      </c>
      <c r="AU683" s="160" t="s">
        <v>92</v>
      </c>
      <c r="AV683" s="13" t="s">
        <v>92</v>
      </c>
      <c r="AW683" s="13" t="s">
        <v>36</v>
      </c>
      <c r="AX683" s="13" t="s">
        <v>82</v>
      </c>
      <c r="AY683" s="160" t="s">
        <v>171</v>
      </c>
    </row>
    <row r="684" spans="2:65" s="14" customFormat="1">
      <c r="B684" s="166"/>
      <c r="D684" s="153" t="s">
        <v>181</v>
      </c>
      <c r="E684" s="167" t="s">
        <v>1</v>
      </c>
      <c r="F684" s="168" t="s">
        <v>185</v>
      </c>
      <c r="H684" s="169">
        <v>83.58</v>
      </c>
      <c r="I684" s="170"/>
      <c r="L684" s="166"/>
      <c r="M684" s="171"/>
      <c r="T684" s="172"/>
      <c r="AT684" s="167" t="s">
        <v>181</v>
      </c>
      <c r="AU684" s="167" t="s">
        <v>92</v>
      </c>
      <c r="AV684" s="14" t="s">
        <v>186</v>
      </c>
      <c r="AW684" s="14" t="s">
        <v>36</v>
      </c>
      <c r="AX684" s="14" t="s">
        <v>82</v>
      </c>
      <c r="AY684" s="167" t="s">
        <v>171</v>
      </c>
    </row>
    <row r="685" spans="2:65" s="12" customFormat="1">
      <c r="B685" s="152"/>
      <c r="D685" s="153" t="s">
        <v>181</v>
      </c>
      <c r="E685" s="154" t="s">
        <v>1</v>
      </c>
      <c r="F685" s="155" t="s">
        <v>518</v>
      </c>
      <c r="H685" s="154" t="s">
        <v>1</v>
      </c>
      <c r="I685" s="156"/>
      <c r="L685" s="152"/>
      <c r="M685" s="157"/>
      <c r="T685" s="158"/>
      <c r="AT685" s="154" t="s">
        <v>181</v>
      </c>
      <c r="AU685" s="154" t="s">
        <v>92</v>
      </c>
      <c r="AV685" s="12" t="s">
        <v>90</v>
      </c>
      <c r="AW685" s="12" t="s">
        <v>36</v>
      </c>
      <c r="AX685" s="12" t="s">
        <v>82</v>
      </c>
      <c r="AY685" s="154" t="s">
        <v>171</v>
      </c>
    </row>
    <row r="686" spans="2:65" s="13" customFormat="1">
      <c r="B686" s="159"/>
      <c r="D686" s="153" t="s">
        <v>181</v>
      </c>
      <c r="E686" s="160" t="s">
        <v>1</v>
      </c>
      <c r="F686" s="161" t="s">
        <v>515</v>
      </c>
      <c r="H686" s="162">
        <v>72.180000000000007</v>
      </c>
      <c r="I686" s="163"/>
      <c r="L686" s="159"/>
      <c r="M686" s="164"/>
      <c r="T686" s="165"/>
      <c r="AT686" s="160" t="s">
        <v>181</v>
      </c>
      <c r="AU686" s="160" t="s">
        <v>92</v>
      </c>
      <c r="AV686" s="13" t="s">
        <v>92</v>
      </c>
      <c r="AW686" s="13" t="s">
        <v>36</v>
      </c>
      <c r="AX686" s="13" t="s">
        <v>82</v>
      </c>
      <c r="AY686" s="160" t="s">
        <v>171</v>
      </c>
    </row>
    <row r="687" spans="2:65" s="14" customFormat="1">
      <c r="B687" s="166"/>
      <c r="D687" s="153" t="s">
        <v>181</v>
      </c>
      <c r="E687" s="167" t="s">
        <v>1</v>
      </c>
      <c r="F687" s="168" t="s">
        <v>185</v>
      </c>
      <c r="H687" s="169">
        <v>72.180000000000007</v>
      </c>
      <c r="I687" s="170"/>
      <c r="L687" s="166"/>
      <c r="M687" s="171"/>
      <c r="T687" s="172"/>
      <c r="AT687" s="167" t="s">
        <v>181</v>
      </c>
      <c r="AU687" s="167" t="s">
        <v>92</v>
      </c>
      <c r="AV687" s="14" t="s">
        <v>186</v>
      </c>
      <c r="AW687" s="14" t="s">
        <v>36</v>
      </c>
      <c r="AX687" s="14" t="s">
        <v>82</v>
      </c>
      <c r="AY687" s="167" t="s">
        <v>171</v>
      </c>
    </row>
    <row r="688" spans="2:65" s="15" customFormat="1">
      <c r="B688" s="173"/>
      <c r="D688" s="153" t="s">
        <v>181</v>
      </c>
      <c r="E688" s="174" t="s">
        <v>1</v>
      </c>
      <c r="F688" s="175" t="s">
        <v>190</v>
      </c>
      <c r="H688" s="176">
        <v>243.05</v>
      </c>
      <c r="I688" s="177"/>
      <c r="L688" s="173"/>
      <c r="M688" s="178"/>
      <c r="T688" s="179"/>
      <c r="AT688" s="174" t="s">
        <v>181</v>
      </c>
      <c r="AU688" s="174" t="s">
        <v>92</v>
      </c>
      <c r="AV688" s="15" t="s">
        <v>180</v>
      </c>
      <c r="AW688" s="15" t="s">
        <v>36</v>
      </c>
      <c r="AX688" s="15" t="s">
        <v>90</v>
      </c>
      <c r="AY688" s="174" t="s">
        <v>171</v>
      </c>
    </row>
    <row r="689" spans="2:65" s="1" customFormat="1" ht="24.2" customHeight="1">
      <c r="B689" s="137"/>
      <c r="C689" s="138" t="s">
        <v>821</v>
      </c>
      <c r="D689" s="138" t="s">
        <v>176</v>
      </c>
      <c r="E689" s="139" t="s">
        <v>822</v>
      </c>
      <c r="F689" s="140" t="s">
        <v>823</v>
      </c>
      <c r="G689" s="141" t="s">
        <v>179</v>
      </c>
      <c r="H689" s="142">
        <v>243.05</v>
      </c>
      <c r="I689" s="143"/>
      <c r="J689" s="144">
        <f>ROUND(I689*H689,2)</f>
        <v>0</v>
      </c>
      <c r="K689" s="145"/>
      <c r="L689" s="32"/>
      <c r="M689" s="146" t="s">
        <v>1</v>
      </c>
      <c r="N689" s="147" t="s">
        <v>47</v>
      </c>
      <c r="P689" s="148">
        <f>O689*H689</f>
        <v>0</v>
      </c>
      <c r="Q689" s="148">
        <v>0</v>
      </c>
      <c r="R689" s="148">
        <f>Q689*H689</f>
        <v>0</v>
      </c>
      <c r="S689" s="148">
        <v>0</v>
      </c>
      <c r="T689" s="149">
        <f>S689*H689</f>
        <v>0</v>
      </c>
      <c r="AR689" s="150" t="s">
        <v>231</v>
      </c>
      <c r="AT689" s="150" t="s">
        <v>176</v>
      </c>
      <c r="AU689" s="150" t="s">
        <v>92</v>
      </c>
      <c r="AY689" s="17" t="s">
        <v>171</v>
      </c>
      <c r="BE689" s="151">
        <f>IF(N689="základní",J689,0)</f>
        <v>0</v>
      </c>
      <c r="BF689" s="151">
        <f>IF(N689="snížená",J689,0)</f>
        <v>0</v>
      </c>
      <c r="BG689" s="151">
        <f>IF(N689="zákl. přenesená",J689,0)</f>
        <v>0</v>
      </c>
      <c r="BH689" s="151">
        <f>IF(N689="sníž. přenesená",J689,0)</f>
        <v>0</v>
      </c>
      <c r="BI689" s="151">
        <f>IF(N689="nulová",J689,0)</f>
        <v>0</v>
      </c>
      <c r="BJ689" s="17" t="s">
        <v>90</v>
      </c>
      <c r="BK689" s="151">
        <f>ROUND(I689*H689,2)</f>
        <v>0</v>
      </c>
      <c r="BL689" s="17" t="s">
        <v>231</v>
      </c>
      <c r="BM689" s="150" t="s">
        <v>824</v>
      </c>
    </row>
    <row r="690" spans="2:65" s="12" customFormat="1">
      <c r="B690" s="152"/>
      <c r="D690" s="153" t="s">
        <v>181</v>
      </c>
      <c r="E690" s="154" t="s">
        <v>1</v>
      </c>
      <c r="F690" s="155" t="s">
        <v>503</v>
      </c>
      <c r="H690" s="154" t="s">
        <v>1</v>
      </c>
      <c r="I690" s="156"/>
      <c r="L690" s="152"/>
      <c r="M690" s="157"/>
      <c r="T690" s="158"/>
      <c r="AT690" s="154" t="s">
        <v>181</v>
      </c>
      <c r="AU690" s="154" t="s">
        <v>92</v>
      </c>
      <c r="AV690" s="12" t="s">
        <v>90</v>
      </c>
      <c r="AW690" s="12" t="s">
        <v>36</v>
      </c>
      <c r="AX690" s="12" t="s">
        <v>82</v>
      </c>
      <c r="AY690" s="154" t="s">
        <v>171</v>
      </c>
    </row>
    <row r="691" spans="2:65" s="13" customFormat="1">
      <c r="B691" s="159"/>
      <c r="D691" s="153" t="s">
        <v>181</v>
      </c>
      <c r="E691" s="160" t="s">
        <v>1</v>
      </c>
      <c r="F691" s="161" t="s">
        <v>504</v>
      </c>
      <c r="H691" s="162">
        <v>39.950000000000003</v>
      </c>
      <c r="I691" s="163"/>
      <c r="L691" s="159"/>
      <c r="M691" s="164"/>
      <c r="T691" s="165"/>
      <c r="AT691" s="160" t="s">
        <v>181</v>
      </c>
      <c r="AU691" s="160" t="s">
        <v>92</v>
      </c>
      <c r="AV691" s="13" t="s">
        <v>92</v>
      </c>
      <c r="AW691" s="13" t="s">
        <v>36</v>
      </c>
      <c r="AX691" s="13" t="s">
        <v>82</v>
      </c>
      <c r="AY691" s="160" t="s">
        <v>171</v>
      </c>
    </row>
    <row r="692" spans="2:65" s="13" customFormat="1">
      <c r="B692" s="159"/>
      <c r="D692" s="153" t="s">
        <v>181</v>
      </c>
      <c r="E692" s="160" t="s">
        <v>1</v>
      </c>
      <c r="F692" s="161" t="s">
        <v>505</v>
      </c>
      <c r="H692" s="162">
        <v>32.200000000000003</v>
      </c>
      <c r="I692" s="163"/>
      <c r="L692" s="159"/>
      <c r="M692" s="164"/>
      <c r="T692" s="165"/>
      <c r="AT692" s="160" t="s">
        <v>181</v>
      </c>
      <c r="AU692" s="160" t="s">
        <v>92</v>
      </c>
      <c r="AV692" s="13" t="s">
        <v>92</v>
      </c>
      <c r="AW692" s="13" t="s">
        <v>36</v>
      </c>
      <c r="AX692" s="13" t="s">
        <v>82</v>
      </c>
      <c r="AY692" s="160" t="s">
        <v>171</v>
      </c>
    </row>
    <row r="693" spans="2:65" s="14" customFormat="1">
      <c r="B693" s="166"/>
      <c r="D693" s="153" t="s">
        <v>181</v>
      </c>
      <c r="E693" s="167" t="s">
        <v>1</v>
      </c>
      <c r="F693" s="168" t="s">
        <v>185</v>
      </c>
      <c r="H693" s="169">
        <v>72.150000000000006</v>
      </c>
      <c r="I693" s="170"/>
      <c r="L693" s="166"/>
      <c r="M693" s="171"/>
      <c r="T693" s="172"/>
      <c r="AT693" s="167" t="s">
        <v>181</v>
      </c>
      <c r="AU693" s="167" t="s">
        <v>92</v>
      </c>
      <c r="AV693" s="14" t="s">
        <v>186</v>
      </c>
      <c r="AW693" s="14" t="s">
        <v>36</v>
      </c>
      <c r="AX693" s="14" t="s">
        <v>82</v>
      </c>
      <c r="AY693" s="167" t="s">
        <v>171</v>
      </c>
    </row>
    <row r="694" spans="2:65" s="12" customFormat="1">
      <c r="B694" s="152"/>
      <c r="D694" s="153" t="s">
        <v>181</v>
      </c>
      <c r="E694" s="154" t="s">
        <v>1</v>
      </c>
      <c r="F694" s="155" t="s">
        <v>510</v>
      </c>
      <c r="H694" s="154" t="s">
        <v>1</v>
      </c>
      <c r="I694" s="156"/>
      <c r="L694" s="152"/>
      <c r="M694" s="157"/>
      <c r="T694" s="158"/>
      <c r="AT694" s="154" t="s">
        <v>181</v>
      </c>
      <c r="AU694" s="154" t="s">
        <v>92</v>
      </c>
      <c r="AV694" s="12" t="s">
        <v>90</v>
      </c>
      <c r="AW694" s="12" t="s">
        <v>36</v>
      </c>
      <c r="AX694" s="12" t="s">
        <v>82</v>
      </c>
      <c r="AY694" s="154" t="s">
        <v>171</v>
      </c>
    </row>
    <row r="695" spans="2:65" s="13" customFormat="1">
      <c r="B695" s="159"/>
      <c r="D695" s="153" t="s">
        <v>181</v>
      </c>
      <c r="E695" s="160" t="s">
        <v>1</v>
      </c>
      <c r="F695" s="161" t="s">
        <v>511</v>
      </c>
      <c r="H695" s="162">
        <v>15.14</v>
      </c>
      <c r="I695" s="163"/>
      <c r="L695" s="159"/>
      <c r="M695" s="164"/>
      <c r="T695" s="165"/>
      <c r="AT695" s="160" t="s">
        <v>181</v>
      </c>
      <c r="AU695" s="160" t="s">
        <v>92</v>
      </c>
      <c r="AV695" s="13" t="s">
        <v>92</v>
      </c>
      <c r="AW695" s="13" t="s">
        <v>36</v>
      </c>
      <c r="AX695" s="13" t="s">
        <v>82</v>
      </c>
      <c r="AY695" s="160" t="s">
        <v>171</v>
      </c>
    </row>
    <row r="696" spans="2:65" s="14" customFormat="1">
      <c r="B696" s="166"/>
      <c r="D696" s="153" t="s">
        <v>181</v>
      </c>
      <c r="E696" s="167" t="s">
        <v>1</v>
      </c>
      <c r="F696" s="168" t="s">
        <v>185</v>
      </c>
      <c r="H696" s="169">
        <v>15.14</v>
      </c>
      <c r="I696" s="170"/>
      <c r="L696" s="166"/>
      <c r="M696" s="171"/>
      <c r="T696" s="172"/>
      <c r="AT696" s="167" t="s">
        <v>181</v>
      </c>
      <c r="AU696" s="167" t="s">
        <v>92</v>
      </c>
      <c r="AV696" s="14" t="s">
        <v>186</v>
      </c>
      <c r="AW696" s="14" t="s">
        <v>36</v>
      </c>
      <c r="AX696" s="14" t="s">
        <v>82</v>
      </c>
      <c r="AY696" s="167" t="s">
        <v>171</v>
      </c>
    </row>
    <row r="697" spans="2:65" s="12" customFormat="1">
      <c r="B697" s="152"/>
      <c r="D697" s="153" t="s">
        <v>181</v>
      </c>
      <c r="E697" s="154" t="s">
        <v>1</v>
      </c>
      <c r="F697" s="155" t="s">
        <v>514</v>
      </c>
      <c r="H697" s="154" t="s">
        <v>1</v>
      </c>
      <c r="I697" s="156"/>
      <c r="L697" s="152"/>
      <c r="M697" s="157"/>
      <c r="T697" s="158"/>
      <c r="AT697" s="154" t="s">
        <v>181</v>
      </c>
      <c r="AU697" s="154" t="s">
        <v>92</v>
      </c>
      <c r="AV697" s="12" t="s">
        <v>90</v>
      </c>
      <c r="AW697" s="12" t="s">
        <v>36</v>
      </c>
      <c r="AX697" s="12" t="s">
        <v>82</v>
      </c>
      <c r="AY697" s="154" t="s">
        <v>171</v>
      </c>
    </row>
    <row r="698" spans="2:65" s="13" customFormat="1">
      <c r="B698" s="159"/>
      <c r="D698" s="153" t="s">
        <v>181</v>
      </c>
      <c r="E698" s="160" t="s">
        <v>1</v>
      </c>
      <c r="F698" s="161" t="s">
        <v>519</v>
      </c>
      <c r="H698" s="162">
        <v>83.58</v>
      </c>
      <c r="I698" s="163"/>
      <c r="L698" s="159"/>
      <c r="M698" s="164"/>
      <c r="T698" s="165"/>
      <c r="AT698" s="160" t="s">
        <v>181</v>
      </c>
      <c r="AU698" s="160" t="s">
        <v>92</v>
      </c>
      <c r="AV698" s="13" t="s">
        <v>92</v>
      </c>
      <c r="AW698" s="13" t="s">
        <v>36</v>
      </c>
      <c r="AX698" s="13" t="s">
        <v>82</v>
      </c>
      <c r="AY698" s="160" t="s">
        <v>171</v>
      </c>
    </row>
    <row r="699" spans="2:65" s="14" customFormat="1">
      <c r="B699" s="166"/>
      <c r="D699" s="153" t="s">
        <v>181</v>
      </c>
      <c r="E699" s="167" t="s">
        <v>1</v>
      </c>
      <c r="F699" s="168" t="s">
        <v>185</v>
      </c>
      <c r="H699" s="169">
        <v>83.58</v>
      </c>
      <c r="I699" s="170"/>
      <c r="L699" s="166"/>
      <c r="M699" s="171"/>
      <c r="T699" s="172"/>
      <c r="AT699" s="167" t="s">
        <v>181</v>
      </c>
      <c r="AU699" s="167" t="s">
        <v>92</v>
      </c>
      <c r="AV699" s="14" t="s">
        <v>186</v>
      </c>
      <c r="AW699" s="14" t="s">
        <v>36</v>
      </c>
      <c r="AX699" s="14" t="s">
        <v>82</v>
      </c>
      <c r="AY699" s="167" t="s">
        <v>171</v>
      </c>
    </row>
    <row r="700" spans="2:65" s="12" customFormat="1">
      <c r="B700" s="152"/>
      <c r="D700" s="153" t="s">
        <v>181</v>
      </c>
      <c r="E700" s="154" t="s">
        <v>1</v>
      </c>
      <c r="F700" s="155" t="s">
        <v>518</v>
      </c>
      <c r="H700" s="154" t="s">
        <v>1</v>
      </c>
      <c r="I700" s="156"/>
      <c r="L700" s="152"/>
      <c r="M700" s="157"/>
      <c r="T700" s="158"/>
      <c r="AT700" s="154" t="s">
        <v>181</v>
      </c>
      <c r="AU700" s="154" t="s">
        <v>92</v>
      </c>
      <c r="AV700" s="12" t="s">
        <v>90</v>
      </c>
      <c r="AW700" s="12" t="s">
        <v>36</v>
      </c>
      <c r="AX700" s="12" t="s">
        <v>82</v>
      </c>
      <c r="AY700" s="154" t="s">
        <v>171</v>
      </c>
    </row>
    <row r="701" spans="2:65" s="13" customFormat="1">
      <c r="B701" s="159"/>
      <c r="D701" s="153" t="s">
        <v>181</v>
      </c>
      <c r="E701" s="160" t="s">
        <v>1</v>
      </c>
      <c r="F701" s="161" t="s">
        <v>515</v>
      </c>
      <c r="H701" s="162">
        <v>72.180000000000007</v>
      </c>
      <c r="I701" s="163"/>
      <c r="L701" s="159"/>
      <c r="M701" s="164"/>
      <c r="T701" s="165"/>
      <c r="AT701" s="160" t="s">
        <v>181</v>
      </c>
      <c r="AU701" s="160" t="s">
        <v>92</v>
      </c>
      <c r="AV701" s="13" t="s">
        <v>92</v>
      </c>
      <c r="AW701" s="13" t="s">
        <v>36</v>
      </c>
      <c r="AX701" s="13" t="s">
        <v>82</v>
      </c>
      <c r="AY701" s="160" t="s">
        <v>171</v>
      </c>
    </row>
    <row r="702" spans="2:65" s="14" customFormat="1">
      <c r="B702" s="166"/>
      <c r="D702" s="153" t="s">
        <v>181</v>
      </c>
      <c r="E702" s="167" t="s">
        <v>1</v>
      </c>
      <c r="F702" s="168" t="s">
        <v>185</v>
      </c>
      <c r="H702" s="169">
        <v>72.180000000000007</v>
      </c>
      <c r="I702" s="170"/>
      <c r="L702" s="166"/>
      <c r="M702" s="171"/>
      <c r="T702" s="172"/>
      <c r="AT702" s="167" t="s">
        <v>181</v>
      </c>
      <c r="AU702" s="167" t="s">
        <v>92</v>
      </c>
      <c r="AV702" s="14" t="s">
        <v>186</v>
      </c>
      <c r="AW702" s="14" t="s">
        <v>36</v>
      </c>
      <c r="AX702" s="14" t="s">
        <v>82</v>
      </c>
      <c r="AY702" s="167" t="s">
        <v>171</v>
      </c>
    </row>
    <row r="703" spans="2:65" s="15" customFormat="1">
      <c r="B703" s="173"/>
      <c r="D703" s="153" t="s">
        <v>181</v>
      </c>
      <c r="E703" s="174" t="s">
        <v>1</v>
      </c>
      <c r="F703" s="175" t="s">
        <v>190</v>
      </c>
      <c r="H703" s="176">
        <v>243.05</v>
      </c>
      <c r="I703" s="177"/>
      <c r="L703" s="173"/>
      <c r="M703" s="178"/>
      <c r="T703" s="179"/>
      <c r="AT703" s="174" t="s">
        <v>181</v>
      </c>
      <c r="AU703" s="174" t="s">
        <v>92</v>
      </c>
      <c r="AV703" s="15" t="s">
        <v>180</v>
      </c>
      <c r="AW703" s="15" t="s">
        <v>36</v>
      </c>
      <c r="AX703" s="15" t="s">
        <v>90</v>
      </c>
      <c r="AY703" s="174" t="s">
        <v>171</v>
      </c>
    </row>
    <row r="704" spans="2:65" s="1" customFormat="1" ht="62.65" customHeight="1">
      <c r="B704" s="137"/>
      <c r="C704" s="138" t="s">
        <v>611</v>
      </c>
      <c r="D704" s="138" t="s">
        <v>176</v>
      </c>
      <c r="E704" s="139" t="s">
        <v>825</v>
      </c>
      <c r="F704" s="140" t="s">
        <v>826</v>
      </c>
      <c r="G704" s="141" t="s">
        <v>179</v>
      </c>
      <c r="H704" s="142">
        <v>72.150000000000006</v>
      </c>
      <c r="I704" s="143"/>
      <c r="J704" s="144">
        <f>ROUND(I704*H704,2)</f>
        <v>0</v>
      </c>
      <c r="K704" s="145"/>
      <c r="L704" s="32"/>
      <c r="M704" s="146" t="s">
        <v>1</v>
      </c>
      <c r="N704" s="147" t="s">
        <v>47</v>
      </c>
      <c r="P704" s="148">
        <f>O704*H704</f>
        <v>0</v>
      </c>
      <c r="Q704" s="148">
        <v>0</v>
      </c>
      <c r="R704" s="148">
        <f>Q704*H704</f>
        <v>0</v>
      </c>
      <c r="S704" s="148">
        <v>0</v>
      </c>
      <c r="T704" s="149">
        <f>S704*H704</f>
        <v>0</v>
      </c>
      <c r="AR704" s="150" t="s">
        <v>231</v>
      </c>
      <c r="AT704" s="150" t="s">
        <v>176</v>
      </c>
      <c r="AU704" s="150" t="s">
        <v>92</v>
      </c>
      <c r="AY704" s="17" t="s">
        <v>171</v>
      </c>
      <c r="BE704" s="151">
        <f>IF(N704="základní",J704,0)</f>
        <v>0</v>
      </c>
      <c r="BF704" s="151">
        <f>IF(N704="snížená",J704,0)</f>
        <v>0</v>
      </c>
      <c r="BG704" s="151">
        <f>IF(N704="zákl. přenesená",J704,0)</f>
        <v>0</v>
      </c>
      <c r="BH704" s="151">
        <f>IF(N704="sníž. přenesená",J704,0)</f>
        <v>0</v>
      </c>
      <c r="BI704" s="151">
        <f>IF(N704="nulová",J704,0)</f>
        <v>0</v>
      </c>
      <c r="BJ704" s="17" t="s">
        <v>90</v>
      </c>
      <c r="BK704" s="151">
        <f>ROUND(I704*H704,2)</f>
        <v>0</v>
      </c>
      <c r="BL704" s="17" t="s">
        <v>231</v>
      </c>
      <c r="BM704" s="150" t="s">
        <v>827</v>
      </c>
    </row>
    <row r="705" spans="2:65" s="1" customFormat="1" ht="19.5">
      <c r="B705" s="32"/>
      <c r="D705" s="153" t="s">
        <v>561</v>
      </c>
      <c r="F705" s="194" t="s">
        <v>828</v>
      </c>
      <c r="I705" s="195"/>
      <c r="L705" s="32"/>
      <c r="M705" s="196"/>
      <c r="T705" s="56"/>
      <c r="AT705" s="17" t="s">
        <v>561</v>
      </c>
      <c r="AU705" s="17" t="s">
        <v>92</v>
      </c>
    </row>
    <row r="706" spans="2:65" s="12" customFormat="1">
      <c r="B706" s="152"/>
      <c r="D706" s="153" t="s">
        <v>181</v>
      </c>
      <c r="E706" s="154" t="s">
        <v>1</v>
      </c>
      <c r="F706" s="155" t="s">
        <v>503</v>
      </c>
      <c r="H706" s="154" t="s">
        <v>1</v>
      </c>
      <c r="I706" s="156"/>
      <c r="L706" s="152"/>
      <c r="M706" s="157"/>
      <c r="T706" s="158"/>
      <c r="AT706" s="154" t="s">
        <v>181</v>
      </c>
      <c r="AU706" s="154" t="s">
        <v>92</v>
      </c>
      <c r="AV706" s="12" t="s">
        <v>90</v>
      </c>
      <c r="AW706" s="12" t="s">
        <v>36</v>
      </c>
      <c r="AX706" s="12" t="s">
        <v>82</v>
      </c>
      <c r="AY706" s="154" t="s">
        <v>171</v>
      </c>
    </row>
    <row r="707" spans="2:65" s="13" customFormat="1">
      <c r="B707" s="159"/>
      <c r="D707" s="153" t="s">
        <v>181</v>
      </c>
      <c r="E707" s="160" t="s">
        <v>1</v>
      </c>
      <c r="F707" s="161" t="s">
        <v>504</v>
      </c>
      <c r="H707" s="162">
        <v>39.950000000000003</v>
      </c>
      <c r="I707" s="163"/>
      <c r="L707" s="159"/>
      <c r="M707" s="164"/>
      <c r="T707" s="165"/>
      <c r="AT707" s="160" t="s">
        <v>181</v>
      </c>
      <c r="AU707" s="160" t="s">
        <v>92</v>
      </c>
      <c r="AV707" s="13" t="s">
        <v>92</v>
      </c>
      <c r="AW707" s="13" t="s">
        <v>36</v>
      </c>
      <c r="AX707" s="13" t="s">
        <v>82</v>
      </c>
      <c r="AY707" s="160" t="s">
        <v>171</v>
      </c>
    </row>
    <row r="708" spans="2:65" s="13" customFormat="1">
      <c r="B708" s="159"/>
      <c r="D708" s="153" t="s">
        <v>181</v>
      </c>
      <c r="E708" s="160" t="s">
        <v>1</v>
      </c>
      <c r="F708" s="161" t="s">
        <v>505</v>
      </c>
      <c r="H708" s="162">
        <v>32.200000000000003</v>
      </c>
      <c r="I708" s="163"/>
      <c r="L708" s="159"/>
      <c r="M708" s="164"/>
      <c r="T708" s="165"/>
      <c r="AT708" s="160" t="s">
        <v>181</v>
      </c>
      <c r="AU708" s="160" t="s">
        <v>92</v>
      </c>
      <c r="AV708" s="13" t="s">
        <v>92</v>
      </c>
      <c r="AW708" s="13" t="s">
        <v>36</v>
      </c>
      <c r="AX708" s="13" t="s">
        <v>82</v>
      </c>
      <c r="AY708" s="160" t="s">
        <v>171</v>
      </c>
    </row>
    <row r="709" spans="2:65" s="15" customFormat="1">
      <c r="B709" s="173"/>
      <c r="D709" s="153" t="s">
        <v>181</v>
      </c>
      <c r="E709" s="174" t="s">
        <v>1</v>
      </c>
      <c r="F709" s="175" t="s">
        <v>190</v>
      </c>
      <c r="H709" s="176">
        <v>72.150000000000006</v>
      </c>
      <c r="I709" s="177"/>
      <c r="L709" s="173"/>
      <c r="M709" s="178"/>
      <c r="T709" s="179"/>
      <c r="AT709" s="174" t="s">
        <v>181</v>
      </c>
      <c r="AU709" s="174" t="s">
        <v>92</v>
      </c>
      <c r="AV709" s="15" t="s">
        <v>180</v>
      </c>
      <c r="AW709" s="15" t="s">
        <v>36</v>
      </c>
      <c r="AX709" s="15" t="s">
        <v>90</v>
      </c>
      <c r="AY709" s="174" t="s">
        <v>171</v>
      </c>
    </row>
    <row r="710" spans="2:65" s="1" customFormat="1" ht="24.2" customHeight="1">
      <c r="B710" s="137"/>
      <c r="C710" s="138" t="s">
        <v>829</v>
      </c>
      <c r="D710" s="138" t="s">
        <v>176</v>
      </c>
      <c r="E710" s="139" t="s">
        <v>830</v>
      </c>
      <c r="F710" s="140" t="s">
        <v>831</v>
      </c>
      <c r="G710" s="141" t="s">
        <v>179</v>
      </c>
      <c r="H710" s="142">
        <v>170.9</v>
      </c>
      <c r="I710" s="143"/>
      <c r="J710" s="144">
        <f>ROUND(I710*H710,2)</f>
        <v>0</v>
      </c>
      <c r="K710" s="145"/>
      <c r="L710" s="32"/>
      <c r="M710" s="146" t="s">
        <v>1</v>
      </c>
      <c r="N710" s="147" t="s">
        <v>47</v>
      </c>
      <c r="P710" s="148">
        <f>O710*H710</f>
        <v>0</v>
      </c>
      <c r="Q710" s="148">
        <v>0</v>
      </c>
      <c r="R710" s="148">
        <f>Q710*H710</f>
        <v>0</v>
      </c>
      <c r="S710" s="148">
        <v>0</v>
      </c>
      <c r="T710" s="149">
        <f>S710*H710</f>
        <v>0</v>
      </c>
      <c r="AR710" s="150" t="s">
        <v>231</v>
      </c>
      <c r="AT710" s="150" t="s">
        <v>176</v>
      </c>
      <c r="AU710" s="150" t="s">
        <v>92</v>
      </c>
      <c r="AY710" s="17" t="s">
        <v>171</v>
      </c>
      <c r="BE710" s="151">
        <f>IF(N710="základní",J710,0)</f>
        <v>0</v>
      </c>
      <c r="BF710" s="151">
        <f>IF(N710="snížená",J710,0)</f>
        <v>0</v>
      </c>
      <c r="BG710" s="151">
        <f>IF(N710="zákl. přenesená",J710,0)</f>
        <v>0</v>
      </c>
      <c r="BH710" s="151">
        <f>IF(N710="sníž. přenesená",J710,0)</f>
        <v>0</v>
      </c>
      <c r="BI710" s="151">
        <f>IF(N710="nulová",J710,0)</f>
        <v>0</v>
      </c>
      <c r="BJ710" s="17" t="s">
        <v>90</v>
      </c>
      <c r="BK710" s="151">
        <f>ROUND(I710*H710,2)</f>
        <v>0</v>
      </c>
      <c r="BL710" s="17" t="s">
        <v>231</v>
      </c>
      <c r="BM710" s="150" t="s">
        <v>832</v>
      </c>
    </row>
    <row r="711" spans="2:65" s="12" customFormat="1">
      <c r="B711" s="152"/>
      <c r="D711" s="153" t="s">
        <v>181</v>
      </c>
      <c r="E711" s="154" t="s">
        <v>1</v>
      </c>
      <c r="F711" s="155" t="s">
        <v>510</v>
      </c>
      <c r="H711" s="154" t="s">
        <v>1</v>
      </c>
      <c r="I711" s="156"/>
      <c r="L711" s="152"/>
      <c r="M711" s="157"/>
      <c r="T711" s="158"/>
      <c r="AT711" s="154" t="s">
        <v>181</v>
      </c>
      <c r="AU711" s="154" t="s">
        <v>92</v>
      </c>
      <c r="AV711" s="12" t="s">
        <v>90</v>
      </c>
      <c r="AW711" s="12" t="s">
        <v>36</v>
      </c>
      <c r="AX711" s="12" t="s">
        <v>82</v>
      </c>
      <c r="AY711" s="154" t="s">
        <v>171</v>
      </c>
    </row>
    <row r="712" spans="2:65" s="13" customFormat="1">
      <c r="B712" s="159"/>
      <c r="D712" s="153" t="s">
        <v>181</v>
      </c>
      <c r="E712" s="160" t="s">
        <v>1</v>
      </c>
      <c r="F712" s="161" t="s">
        <v>511</v>
      </c>
      <c r="H712" s="162">
        <v>15.14</v>
      </c>
      <c r="I712" s="163"/>
      <c r="L712" s="159"/>
      <c r="M712" s="164"/>
      <c r="T712" s="165"/>
      <c r="AT712" s="160" t="s">
        <v>181</v>
      </c>
      <c r="AU712" s="160" t="s">
        <v>92</v>
      </c>
      <c r="AV712" s="13" t="s">
        <v>92</v>
      </c>
      <c r="AW712" s="13" t="s">
        <v>36</v>
      </c>
      <c r="AX712" s="13" t="s">
        <v>82</v>
      </c>
      <c r="AY712" s="160" t="s">
        <v>171</v>
      </c>
    </row>
    <row r="713" spans="2:65" s="14" customFormat="1">
      <c r="B713" s="166"/>
      <c r="D713" s="153" t="s">
        <v>181</v>
      </c>
      <c r="E713" s="167" t="s">
        <v>1</v>
      </c>
      <c r="F713" s="168" t="s">
        <v>185</v>
      </c>
      <c r="H713" s="169">
        <v>15.14</v>
      </c>
      <c r="I713" s="170"/>
      <c r="L713" s="166"/>
      <c r="M713" s="171"/>
      <c r="T713" s="172"/>
      <c r="AT713" s="167" t="s">
        <v>181</v>
      </c>
      <c r="AU713" s="167" t="s">
        <v>92</v>
      </c>
      <c r="AV713" s="14" t="s">
        <v>186</v>
      </c>
      <c r="AW713" s="14" t="s">
        <v>36</v>
      </c>
      <c r="AX713" s="14" t="s">
        <v>82</v>
      </c>
      <c r="AY713" s="167" t="s">
        <v>171</v>
      </c>
    </row>
    <row r="714" spans="2:65" s="12" customFormat="1">
      <c r="B714" s="152"/>
      <c r="D714" s="153" t="s">
        <v>181</v>
      </c>
      <c r="E714" s="154" t="s">
        <v>1</v>
      </c>
      <c r="F714" s="155" t="s">
        <v>514</v>
      </c>
      <c r="H714" s="154" t="s">
        <v>1</v>
      </c>
      <c r="I714" s="156"/>
      <c r="L714" s="152"/>
      <c r="M714" s="157"/>
      <c r="T714" s="158"/>
      <c r="AT714" s="154" t="s">
        <v>181</v>
      </c>
      <c r="AU714" s="154" t="s">
        <v>92</v>
      </c>
      <c r="AV714" s="12" t="s">
        <v>90</v>
      </c>
      <c r="AW714" s="12" t="s">
        <v>36</v>
      </c>
      <c r="AX714" s="12" t="s">
        <v>82</v>
      </c>
      <c r="AY714" s="154" t="s">
        <v>171</v>
      </c>
    </row>
    <row r="715" spans="2:65" s="13" customFormat="1">
      <c r="B715" s="159"/>
      <c r="D715" s="153" t="s">
        <v>181</v>
      </c>
      <c r="E715" s="160" t="s">
        <v>1</v>
      </c>
      <c r="F715" s="161" t="s">
        <v>519</v>
      </c>
      <c r="H715" s="162">
        <v>83.58</v>
      </c>
      <c r="I715" s="163"/>
      <c r="L715" s="159"/>
      <c r="M715" s="164"/>
      <c r="T715" s="165"/>
      <c r="AT715" s="160" t="s">
        <v>181</v>
      </c>
      <c r="AU715" s="160" t="s">
        <v>92</v>
      </c>
      <c r="AV715" s="13" t="s">
        <v>92</v>
      </c>
      <c r="AW715" s="13" t="s">
        <v>36</v>
      </c>
      <c r="AX715" s="13" t="s">
        <v>82</v>
      </c>
      <c r="AY715" s="160" t="s">
        <v>171</v>
      </c>
    </row>
    <row r="716" spans="2:65" s="14" customFormat="1">
      <c r="B716" s="166"/>
      <c r="D716" s="153" t="s">
        <v>181</v>
      </c>
      <c r="E716" s="167" t="s">
        <v>1</v>
      </c>
      <c r="F716" s="168" t="s">
        <v>185</v>
      </c>
      <c r="H716" s="169">
        <v>83.58</v>
      </c>
      <c r="I716" s="170"/>
      <c r="L716" s="166"/>
      <c r="M716" s="171"/>
      <c r="T716" s="172"/>
      <c r="AT716" s="167" t="s">
        <v>181</v>
      </c>
      <c r="AU716" s="167" t="s">
        <v>92</v>
      </c>
      <c r="AV716" s="14" t="s">
        <v>186</v>
      </c>
      <c r="AW716" s="14" t="s">
        <v>36</v>
      </c>
      <c r="AX716" s="14" t="s">
        <v>82</v>
      </c>
      <c r="AY716" s="167" t="s">
        <v>171</v>
      </c>
    </row>
    <row r="717" spans="2:65" s="12" customFormat="1">
      <c r="B717" s="152"/>
      <c r="D717" s="153" t="s">
        <v>181</v>
      </c>
      <c r="E717" s="154" t="s">
        <v>1</v>
      </c>
      <c r="F717" s="155" t="s">
        <v>518</v>
      </c>
      <c r="H717" s="154" t="s">
        <v>1</v>
      </c>
      <c r="I717" s="156"/>
      <c r="L717" s="152"/>
      <c r="M717" s="157"/>
      <c r="T717" s="158"/>
      <c r="AT717" s="154" t="s">
        <v>181</v>
      </c>
      <c r="AU717" s="154" t="s">
        <v>92</v>
      </c>
      <c r="AV717" s="12" t="s">
        <v>90</v>
      </c>
      <c r="AW717" s="12" t="s">
        <v>36</v>
      </c>
      <c r="AX717" s="12" t="s">
        <v>82</v>
      </c>
      <c r="AY717" s="154" t="s">
        <v>171</v>
      </c>
    </row>
    <row r="718" spans="2:65" s="13" customFormat="1">
      <c r="B718" s="159"/>
      <c r="D718" s="153" t="s">
        <v>181</v>
      </c>
      <c r="E718" s="160" t="s">
        <v>1</v>
      </c>
      <c r="F718" s="161" t="s">
        <v>515</v>
      </c>
      <c r="H718" s="162">
        <v>72.180000000000007</v>
      </c>
      <c r="I718" s="163"/>
      <c r="L718" s="159"/>
      <c r="M718" s="164"/>
      <c r="T718" s="165"/>
      <c r="AT718" s="160" t="s">
        <v>181</v>
      </c>
      <c r="AU718" s="160" t="s">
        <v>92</v>
      </c>
      <c r="AV718" s="13" t="s">
        <v>92</v>
      </c>
      <c r="AW718" s="13" t="s">
        <v>36</v>
      </c>
      <c r="AX718" s="13" t="s">
        <v>82</v>
      </c>
      <c r="AY718" s="160" t="s">
        <v>171</v>
      </c>
    </row>
    <row r="719" spans="2:65" s="14" customFormat="1">
      <c r="B719" s="166"/>
      <c r="D719" s="153" t="s">
        <v>181</v>
      </c>
      <c r="E719" s="167" t="s">
        <v>1</v>
      </c>
      <c r="F719" s="168" t="s">
        <v>185</v>
      </c>
      <c r="H719" s="169">
        <v>72.180000000000007</v>
      </c>
      <c r="I719" s="170"/>
      <c r="L719" s="166"/>
      <c r="M719" s="171"/>
      <c r="T719" s="172"/>
      <c r="AT719" s="167" t="s">
        <v>181</v>
      </c>
      <c r="AU719" s="167" t="s">
        <v>92</v>
      </c>
      <c r="AV719" s="14" t="s">
        <v>186</v>
      </c>
      <c r="AW719" s="14" t="s">
        <v>36</v>
      </c>
      <c r="AX719" s="14" t="s">
        <v>82</v>
      </c>
      <c r="AY719" s="167" t="s">
        <v>171</v>
      </c>
    </row>
    <row r="720" spans="2:65" s="15" customFormat="1">
      <c r="B720" s="173"/>
      <c r="D720" s="153" t="s">
        <v>181</v>
      </c>
      <c r="E720" s="174" t="s">
        <v>1</v>
      </c>
      <c r="F720" s="175" t="s">
        <v>190</v>
      </c>
      <c r="H720" s="176">
        <v>170.9</v>
      </c>
      <c r="I720" s="177"/>
      <c r="L720" s="173"/>
      <c r="M720" s="178"/>
      <c r="T720" s="179"/>
      <c r="AT720" s="174" t="s">
        <v>181</v>
      </c>
      <c r="AU720" s="174" t="s">
        <v>92</v>
      </c>
      <c r="AV720" s="15" t="s">
        <v>180</v>
      </c>
      <c r="AW720" s="15" t="s">
        <v>36</v>
      </c>
      <c r="AX720" s="15" t="s">
        <v>90</v>
      </c>
      <c r="AY720" s="174" t="s">
        <v>171</v>
      </c>
    </row>
    <row r="721" spans="2:65" s="1" customFormat="1" ht="24.2" customHeight="1">
      <c r="B721" s="137"/>
      <c r="C721" s="183" t="s">
        <v>615</v>
      </c>
      <c r="D721" s="183" t="s">
        <v>535</v>
      </c>
      <c r="E721" s="184" t="s">
        <v>833</v>
      </c>
      <c r="F721" s="185" t="s">
        <v>834</v>
      </c>
      <c r="G721" s="186" t="s">
        <v>179</v>
      </c>
      <c r="H721" s="187">
        <v>113.52800000000001</v>
      </c>
      <c r="I721" s="188"/>
      <c r="J721" s="189">
        <f>ROUND(I721*H721,2)</f>
        <v>0</v>
      </c>
      <c r="K721" s="190"/>
      <c r="L721" s="191"/>
      <c r="M721" s="192" t="s">
        <v>1</v>
      </c>
      <c r="N721" s="193" t="s">
        <v>47</v>
      </c>
      <c r="P721" s="148">
        <f>O721*H721</f>
        <v>0</v>
      </c>
      <c r="Q721" s="148">
        <v>0</v>
      </c>
      <c r="R721" s="148">
        <f>Q721*H721</f>
        <v>0</v>
      </c>
      <c r="S721" s="148">
        <v>0</v>
      </c>
      <c r="T721" s="149">
        <f>S721*H721</f>
        <v>0</v>
      </c>
      <c r="AR721" s="150" t="s">
        <v>274</v>
      </c>
      <c r="AT721" s="150" t="s">
        <v>535</v>
      </c>
      <c r="AU721" s="150" t="s">
        <v>92</v>
      </c>
      <c r="AY721" s="17" t="s">
        <v>171</v>
      </c>
      <c r="BE721" s="151">
        <f>IF(N721="základní",J721,0)</f>
        <v>0</v>
      </c>
      <c r="BF721" s="151">
        <f>IF(N721="snížená",J721,0)</f>
        <v>0</v>
      </c>
      <c r="BG721" s="151">
        <f>IF(N721="zákl. přenesená",J721,0)</f>
        <v>0</v>
      </c>
      <c r="BH721" s="151">
        <f>IF(N721="sníž. přenesená",J721,0)</f>
        <v>0</v>
      </c>
      <c r="BI721" s="151">
        <f>IF(N721="nulová",J721,0)</f>
        <v>0</v>
      </c>
      <c r="BJ721" s="17" t="s">
        <v>90</v>
      </c>
      <c r="BK721" s="151">
        <f>ROUND(I721*H721,2)</f>
        <v>0</v>
      </c>
      <c r="BL721" s="17" t="s">
        <v>231</v>
      </c>
      <c r="BM721" s="150" t="s">
        <v>835</v>
      </c>
    </row>
    <row r="722" spans="2:65" s="1" customFormat="1" ht="19.5">
      <c r="B722" s="32"/>
      <c r="D722" s="153" t="s">
        <v>561</v>
      </c>
      <c r="F722" s="194" t="s">
        <v>836</v>
      </c>
      <c r="I722" s="195"/>
      <c r="L722" s="32"/>
      <c r="M722" s="196"/>
      <c r="T722" s="56"/>
      <c r="AT722" s="17" t="s">
        <v>561</v>
      </c>
      <c r="AU722" s="17" t="s">
        <v>92</v>
      </c>
    </row>
    <row r="723" spans="2:65" s="13" customFormat="1">
      <c r="B723" s="159"/>
      <c r="D723" s="153" t="s">
        <v>181</v>
      </c>
      <c r="E723" s="160" t="s">
        <v>1</v>
      </c>
      <c r="F723" s="161" t="s">
        <v>837</v>
      </c>
      <c r="H723" s="162">
        <v>17.411000000000001</v>
      </c>
      <c r="I723" s="163"/>
      <c r="L723" s="159"/>
      <c r="M723" s="164"/>
      <c r="T723" s="165"/>
      <c r="AT723" s="160" t="s">
        <v>181</v>
      </c>
      <c r="AU723" s="160" t="s">
        <v>92</v>
      </c>
      <c r="AV723" s="13" t="s">
        <v>92</v>
      </c>
      <c r="AW723" s="13" t="s">
        <v>36</v>
      </c>
      <c r="AX723" s="13" t="s">
        <v>82</v>
      </c>
      <c r="AY723" s="160" t="s">
        <v>171</v>
      </c>
    </row>
    <row r="724" spans="2:65" s="13" customFormat="1">
      <c r="B724" s="159"/>
      <c r="D724" s="153" t="s">
        <v>181</v>
      </c>
      <c r="E724" s="160" t="s">
        <v>1</v>
      </c>
      <c r="F724" s="161" t="s">
        <v>838</v>
      </c>
      <c r="H724" s="162">
        <v>96.117000000000004</v>
      </c>
      <c r="I724" s="163"/>
      <c r="L724" s="159"/>
      <c r="M724" s="164"/>
      <c r="T724" s="165"/>
      <c r="AT724" s="160" t="s">
        <v>181</v>
      </c>
      <c r="AU724" s="160" t="s">
        <v>92</v>
      </c>
      <c r="AV724" s="13" t="s">
        <v>92</v>
      </c>
      <c r="AW724" s="13" t="s">
        <v>36</v>
      </c>
      <c r="AX724" s="13" t="s">
        <v>82</v>
      </c>
      <c r="AY724" s="160" t="s">
        <v>171</v>
      </c>
    </row>
    <row r="725" spans="2:65" s="15" customFormat="1">
      <c r="B725" s="173"/>
      <c r="D725" s="153" t="s">
        <v>181</v>
      </c>
      <c r="E725" s="174" t="s">
        <v>1</v>
      </c>
      <c r="F725" s="175" t="s">
        <v>190</v>
      </c>
      <c r="H725" s="176">
        <v>113.52800000000001</v>
      </c>
      <c r="I725" s="177"/>
      <c r="L725" s="173"/>
      <c r="M725" s="178"/>
      <c r="T725" s="179"/>
      <c r="AT725" s="174" t="s">
        <v>181</v>
      </c>
      <c r="AU725" s="174" t="s">
        <v>92</v>
      </c>
      <c r="AV725" s="15" t="s">
        <v>180</v>
      </c>
      <c r="AW725" s="15" t="s">
        <v>36</v>
      </c>
      <c r="AX725" s="15" t="s">
        <v>90</v>
      </c>
      <c r="AY725" s="174" t="s">
        <v>171</v>
      </c>
    </row>
    <row r="726" spans="2:65" s="1" customFormat="1" ht="24.2" customHeight="1">
      <c r="B726" s="137"/>
      <c r="C726" s="183" t="s">
        <v>839</v>
      </c>
      <c r="D726" s="183" t="s">
        <v>535</v>
      </c>
      <c r="E726" s="184" t="s">
        <v>840</v>
      </c>
      <c r="F726" s="185" t="s">
        <v>841</v>
      </c>
      <c r="G726" s="186" t="s">
        <v>179</v>
      </c>
      <c r="H726" s="187">
        <v>83.007000000000005</v>
      </c>
      <c r="I726" s="188"/>
      <c r="J726" s="189">
        <f>ROUND(I726*H726,2)</f>
        <v>0</v>
      </c>
      <c r="K726" s="190"/>
      <c r="L726" s="191"/>
      <c r="M726" s="192" t="s">
        <v>1</v>
      </c>
      <c r="N726" s="193" t="s">
        <v>47</v>
      </c>
      <c r="P726" s="148">
        <f>O726*H726</f>
        <v>0</v>
      </c>
      <c r="Q726" s="148">
        <v>0</v>
      </c>
      <c r="R726" s="148">
        <f>Q726*H726</f>
        <v>0</v>
      </c>
      <c r="S726" s="148">
        <v>0</v>
      </c>
      <c r="T726" s="149">
        <f>S726*H726</f>
        <v>0</v>
      </c>
      <c r="AR726" s="150" t="s">
        <v>274</v>
      </c>
      <c r="AT726" s="150" t="s">
        <v>535</v>
      </c>
      <c r="AU726" s="150" t="s">
        <v>92</v>
      </c>
      <c r="AY726" s="17" t="s">
        <v>171</v>
      </c>
      <c r="BE726" s="151">
        <f>IF(N726="základní",J726,0)</f>
        <v>0</v>
      </c>
      <c r="BF726" s="151">
        <f>IF(N726="snížená",J726,0)</f>
        <v>0</v>
      </c>
      <c r="BG726" s="151">
        <f>IF(N726="zákl. přenesená",J726,0)</f>
        <v>0</v>
      </c>
      <c r="BH726" s="151">
        <f>IF(N726="sníž. přenesená",J726,0)</f>
        <v>0</v>
      </c>
      <c r="BI726" s="151">
        <f>IF(N726="nulová",J726,0)</f>
        <v>0</v>
      </c>
      <c r="BJ726" s="17" t="s">
        <v>90</v>
      </c>
      <c r="BK726" s="151">
        <f>ROUND(I726*H726,2)</f>
        <v>0</v>
      </c>
      <c r="BL726" s="17" t="s">
        <v>231</v>
      </c>
      <c r="BM726" s="150" t="s">
        <v>842</v>
      </c>
    </row>
    <row r="727" spans="2:65" s="1" customFormat="1" ht="19.5">
      <c r="B727" s="32"/>
      <c r="D727" s="153" t="s">
        <v>561</v>
      </c>
      <c r="F727" s="194" t="s">
        <v>843</v>
      </c>
      <c r="I727" s="195"/>
      <c r="L727" s="32"/>
      <c r="M727" s="196"/>
      <c r="T727" s="56"/>
      <c r="AT727" s="17" t="s">
        <v>561</v>
      </c>
      <c r="AU727" s="17" t="s">
        <v>92</v>
      </c>
    </row>
    <row r="728" spans="2:65" s="13" customFormat="1">
      <c r="B728" s="159"/>
      <c r="D728" s="153" t="s">
        <v>181</v>
      </c>
      <c r="E728" s="160" t="s">
        <v>1</v>
      </c>
      <c r="F728" s="161" t="s">
        <v>844</v>
      </c>
      <c r="H728" s="162">
        <v>83.007000000000005</v>
      </c>
      <c r="I728" s="163"/>
      <c r="L728" s="159"/>
      <c r="M728" s="164"/>
      <c r="T728" s="165"/>
      <c r="AT728" s="160" t="s">
        <v>181</v>
      </c>
      <c r="AU728" s="160" t="s">
        <v>92</v>
      </c>
      <c r="AV728" s="13" t="s">
        <v>92</v>
      </c>
      <c r="AW728" s="13" t="s">
        <v>36</v>
      </c>
      <c r="AX728" s="13" t="s">
        <v>82</v>
      </c>
      <c r="AY728" s="160" t="s">
        <v>171</v>
      </c>
    </row>
    <row r="729" spans="2:65" s="15" customFormat="1">
      <c r="B729" s="173"/>
      <c r="D729" s="153" t="s">
        <v>181</v>
      </c>
      <c r="E729" s="174" t="s">
        <v>1</v>
      </c>
      <c r="F729" s="175" t="s">
        <v>190</v>
      </c>
      <c r="H729" s="176">
        <v>83.007000000000005</v>
      </c>
      <c r="I729" s="177"/>
      <c r="L729" s="173"/>
      <c r="M729" s="178"/>
      <c r="T729" s="179"/>
      <c r="AT729" s="174" t="s">
        <v>181</v>
      </c>
      <c r="AU729" s="174" t="s">
        <v>92</v>
      </c>
      <c r="AV729" s="15" t="s">
        <v>180</v>
      </c>
      <c r="AW729" s="15" t="s">
        <v>36</v>
      </c>
      <c r="AX729" s="15" t="s">
        <v>90</v>
      </c>
      <c r="AY729" s="174" t="s">
        <v>171</v>
      </c>
    </row>
    <row r="730" spans="2:65" s="1" customFormat="1" ht="16.5" customHeight="1">
      <c r="B730" s="137"/>
      <c r="C730" s="138" t="s">
        <v>520</v>
      </c>
      <c r="D730" s="138" t="s">
        <v>176</v>
      </c>
      <c r="E730" s="139" t="s">
        <v>845</v>
      </c>
      <c r="F730" s="140" t="s">
        <v>846</v>
      </c>
      <c r="G730" s="141" t="s">
        <v>205</v>
      </c>
      <c r="H730" s="142">
        <v>139.56399999999999</v>
      </c>
      <c r="I730" s="143"/>
      <c r="J730" s="144">
        <f>ROUND(I730*H730,2)</f>
        <v>0</v>
      </c>
      <c r="K730" s="145"/>
      <c r="L730" s="32"/>
      <c r="M730" s="146" t="s">
        <v>1</v>
      </c>
      <c r="N730" s="147" t="s">
        <v>47</v>
      </c>
      <c r="P730" s="148">
        <f>O730*H730</f>
        <v>0</v>
      </c>
      <c r="Q730" s="148">
        <v>0</v>
      </c>
      <c r="R730" s="148">
        <f>Q730*H730</f>
        <v>0</v>
      </c>
      <c r="S730" s="148">
        <v>0</v>
      </c>
      <c r="T730" s="149">
        <f>S730*H730</f>
        <v>0</v>
      </c>
      <c r="AR730" s="150" t="s">
        <v>231</v>
      </c>
      <c r="AT730" s="150" t="s">
        <v>176</v>
      </c>
      <c r="AU730" s="150" t="s">
        <v>92</v>
      </c>
      <c r="AY730" s="17" t="s">
        <v>171</v>
      </c>
      <c r="BE730" s="151">
        <f>IF(N730="základní",J730,0)</f>
        <v>0</v>
      </c>
      <c r="BF730" s="151">
        <f>IF(N730="snížená",J730,0)</f>
        <v>0</v>
      </c>
      <c r="BG730" s="151">
        <f>IF(N730="zákl. přenesená",J730,0)</f>
        <v>0</v>
      </c>
      <c r="BH730" s="151">
        <f>IF(N730="sníž. přenesená",J730,0)</f>
        <v>0</v>
      </c>
      <c r="BI730" s="151">
        <f>IF(N730="nulová",J730,0)</f>
        <v>0</v>
      </c>
      <c r="BJ730" s="17" t="s">
        <v>90</v>
      </c>
      <c r="BK730" s="151">
        <f>ROUND(I730*H730,2)</f>
        <v>0</v>
      </c>
      <c r="BL730" s="17" t="s">
        <v>231</v>
      </c>
      <c r="BM730" s="150" t="s">
        <v>847</v>
      </c>
    </row>
    <row r="731" spans="2:65" s="12" customFormat="1">
      <c r="B731" s="152"/>
      <c r="D731" s="153" t="s">
        <v>181</v>
      </c>
      <c r="E731" s="154" t="s">
        <v>1</v>
      </c>
      <c r="F731" s="155" t="s">
        <v>503</v>
      </c>
      <c r="H731" s="154" t="s">
        <v>1</v>
      </c>
      <c r="I731" s="156"/>
      <c r="L731" s="152"/>
      <c r="M731" s="157"/>
      <c r="T731" s="158"/>
      <c r="AT731" s="154" t="s">
        <v>181</v>
      </c>
      <c r="AU731" s="154" t="s">
        <v>92</v>
      </c>
      <c r="AV731" s="12" t="s">
        <v>90</v>
      </c>
      <c r="AW731" s="12" t="s">
        <v>36</v>
      </c>
      <c r="AX731" s="12" t="s">
        <v>82</v>
      </c>
      <c r="AY731" s="154" t="s">
        <v>171</v>
      </c>
    </row>
    <row r="732" spans="2:65" s="13" customFormat="1">
      <c r="B732" s="159"/>
      <c r="D732" s="153" t="s">
        <v>181</v>
      </c>
      <c r="E732" s="160" t="s">
        <v>1</v>
      </c>
      <c r="F732" s="161" t="s">
        <v>848</v>
      </c>
      <c r="H732" s="162">
        <v>23.515999999999998</v>
      </c>
      <c r="I732" s="163"/>
      <c r="L732" s="159"/>
      <c r="M732" s="164"/>
      <c r="T732" s="165"/>
      <c r="AT732" s="160" t="s">
        <v>181</v>
      </c>
      <c r="AU732" s="160" t="s">
        <v>92</v>
      </c>
      <c r="AV732" s="13" t="s">
        <v>92</v>
      </c>
      <c r="AW732" s="13" t="s">
        <v>36</v>
      </c>
      <c r="AX732" s="13" t="s">
        <v>82</v>
      </c>
      <c r="AY732" s="160" t="s">
        <v>171</v>
      </c>
    </row>
    <row r="733" spans="2:65" s="13" customFormat="1">
      <c r="B733" s="159"/>
      <c r="D733" s="153" t="s">
        <v>181</v>
      </c>
      <c r="E733" s="160" t="s">
        <v>1</v>
      </c>
      <c r="F733" s="161" t="s">
        <v>849</v>
      </c>
      <c r="H733" s="162">
        <v>18.631</v>
      </c>
      <c r="I733" s="163"/>
      <c r="L733" s="159"/>
      <c r="M733" s="164"/>
      <c r="T733" s="165"/>
      <c r="AT733" s="160" t="s">
        <v>181</v>
      </c>
      <c r="AU733" s="160" t="s">
        <v>92</v>
      </c>
      <c r="AV733" s="13" t="s">
        <v>92</v>
      </c>
      <c r="AW733" s="13" t="s">
        <v>36</v>
      </c>
      <c r="AX733" s="13" t="s">
        <v>82</v>
      </c>
      <c r="AY733" s="160" t="s">
        <v>171</v>
      </c>
    </row>
    <row r="734" spans="2:65" s="14" customFormat="1">
      <c r="B734" s="166"/>
      <c r="D734" s="153" t="s">
        <v>181</v>
      </c>
      <c r="E734" s="167" t="s">
        <v>1</v>
      </c>
      <c r="F734" s="168" t="s">
        <v>185</v>
      </c>
      <c r="H734" s="169">
        <v>42.146999999999998</v>
      </c>
      <c r="I734" s="170"/>
      <c r="L734" s="166"/>
      <c r="M734" s="171"/>
      <c r="T734" s="172"/>
      <c r="AT734" s="167" t="s">
        <v>181</v>
      </c>
      <c r="AU734" s="167" t="s">
        <v>92</v>
      </c>
      <c r="AV734" s="14" t="s">
        <v>186</v>
      </c>
      <c r="AW734" s="14" t="s">
        <v>36</v>
      </c>
      <c r="AX734" s="14" t="s">
        <v>82</v>
      </c>
      <c r="AY734" s="167" t="s">
        <v>171</v>
      </c>
    </row>
    <row r="735" spans="2:65" s="12" customFormat="1">
      <c r="B735" s="152"/>
      <c r="D735" s="153" t="s">
        <v>181</v>
      </c>
      <c r="E735" s="154" t="s">
        <v>1</v>
      </c>
      <c r="F735" s="155" t="s">
        <v>510</v>
      </c>
      <c r="H735" s="154" t="s">
        <v>1</v>
      </c>
      <c r="I735" s="156"/>
      <c r="L735" s="152"/>
      <c r="M735" s="157"/>
      <c r="T735" s="158"/>
      <c r="AT735" s="154" t="s">
        <v>181</v>
      </c>
      <c r="AU735" s="154" t="s">
        <v>92</v>
      </c>
      <c r="AV735" s="12" t="s">
        <v>90</v>
      </c>
      <c r="AW735" s="12" t="s">
        <v>36</v>
      </c>
      <c r="AX735" s="12" t="s">
        <v>82</v>
      </c>
      <c r="AY735" s="154" t="s">
        <v>171</v>
      </c>
    </row>
    <row r="736" spans="2:65" s="13" customFormat="1">
      <c r="B736" s="159"/>
      <c r="D736" s="153" t="s">
        <v>181</v>
      </c>
      <c r="E736" s="160" t="s">
        <v>1</v>
      </c>
      <c r="F736" s="161" t="s">
        <v>850</v>
      </c>
      <c r="H736" s="162">
        <v>10.196999999999999</v>
      </c>
      <c r="I736" s="163"/>
      <c r="L736" s="159"/>
      <c r="M736" s="164"/>
      <c r="T736" s="165"/>
      <c r="AT736" s="160" t="s">
        <v>181</v>
      </c>
      <c r="AU736" s="160" t="s">
        <v>92</v>
      </c>
      <c r="AV736" s="13" t="s">
        <v>92</v>
      </c>
      <c r="AW736" s="13" t="s">
        <v>36</v>
      </c>
      <c r="AX736" s="13" t="s">
        <v>82</v>
      </c>
      <c r="AY736" s="160" t="s">
        <v>171</v>
      </c>
    </row>
    <row r="737" spans="2:65" s="14" customFormat="1">
      <c r="B737" s="166"/>
      <c r="D737" s="153" t="s">
        <v>181</v>
      </c>
      <c r="E737" s="167" t="s">
        <v>1</v>
      </c>
      <c r="F737" s="168" t="s">
        <v>185</v>
      </c>
      <c r="H737" s="169">
        <v>10.196999999999999</v>
      </c>
      <c r="I737" s="170"/>
      <c r="L737" s="166"/>
      <c r="M737" s="171"/>
      <c r="T737" s="172"/>
      <c r="AT737" s="167" t="s">
        <v>181</v>
      </c>
      <c r="AU737" s="167" t="s">
        <v>92</v>
      </c>
      <c r="AV737" s="14" t="s">
        <v>186</v>
      </c>
      <c r="AW737" s="14" t="s">
        <v>36</v>
      </c>
      <c r="AX737" s="14" t="s">
        <v>82</v>
      </c>
      <c r="AY737" s="167" t="s">
        <v>171</v>
      </c>
    </row>
    <row r="738" spans="2:65" s="12" customFormat="1">
      <c r="B738" s="152"/>
      <c r="D738" s="153" t="s">
        <v>181</v>
      </c>
      <c r="E738" s="154" t="s">
        <v>1</v>
      </c>
      <c r="F738" s="155" t="s">
        <v>514</v>
      </c>
      <c r="H738" s="154" t="s">
        <v>1</v>
      </c>
      <c r="I738" s="156"/>
      <c r="L738" s="152"/>
      <c r="M738" s="157"/>
      <c r="T738" s="158"/>
      <c r="AT738" s="154" t="s">
        <v>181</v>
      </c>
      <c r="AU738" s="154" t="s">
        <v>92</v>
      </c>
      <c r="AV738" s="12" t="s">
        <v>90</v>
      </c>
      <c r="AW738" s="12" t="s">
        <v>36</v>
      </c>
      <c r="AX738" s="12" t="s">
        <v>82</v>
      </c>
      <c r="AY738" s="154" t="s">
        <v>171</v>
      </c>
    </row>
    <row r="739" spans="2:65" s="13" customFormat="1">
      <c r="B739" s="159"/>
      <c r="D739" s="153" t="s">
        <v>181</v>
      </c>
      <c r="E739" s="160" t="s">
        <v>1</v>
      </c>
      <c r="F739" s="161" t="s">
        <v>851</v>
      </c>
      <c r="H739" s="162">
        <v>44.655000000000001</v>
      </c>
      <c r="I739" s="163"/>
      <c r="L739" s="159"/>
      <c r="M739" s="164"/>
      <c r="T739" s="165"/>
      <c r="AT739" s="160" t="s">
        <v>181</v>
      </c>
      <c r="AU739" s="160" t="s">
        <v>92</v>
      </c>
      <c r="AV739" s="13" t="s">
        <v>92</v>
      </c>
      <c r="AW739" s="13" t="s">
        <v>36</v>
      </c>
      <c r="AX739" s="13" t="s">
        <v>82</v>
      </c>
      <c r="AY739" s="160" t="s">
        <v>171</v>
      </c>
    </row>
    <row r="740" spans="2:65" s="14" customFormat="1">
      <c r="B740" s="166"/>
      <c r="D740" s="153" t="s">
        <v>181</v>
      </c>
      <c r="E740" s="167" t="s">
        <v>1</v>
      </c>
      <c r="F740" s="168" t="s">
        <v>185</v>
      </c>
      <c r="H740" s="169">
        <v>44.655000000000001</v>
      </c>
      <c r="I740" s="170"/>
      <c r="L740" s="166"/>
      <c r="M740" s="171"/>
      <c r="T740" s="172"/>
      <c r="AT740" s="167" t="s">
        <v>181</v>
      </c>
      <c r="AU740" s="167" t="s">
        <v>92</v>
      </c>
      <c r="AV740" s="14" t="s">
        <v>186</v>
      </c>
      <c r="AW740" s="14" t="s">
        <v>36</v>
      </c>
      <c r="AX740" s="14" t="s">
        <v>82</v>
      </c>
      <c r="AY740" s="167" t="s">
        <v>171</v>
      </c>
    </row>
    <row r="741" spans="2:65" s="12" customFormat="1">
      <c r="B741" s="152"/>
      <c r="D741" s="153" t="s">
        <v>181</v>
      </c>
      <c r="E741" s="154" t="s">
        <v>1</v>
      </c>
      <c r="F741" s="155" t="s">
        <v>518</v>
      </c>
      <c r="H741" s="154" t="s">
        <v>1</v>
      </c>
      <c r="I741" s="156"/>
      <c r="L741" s="152"/>
      <c r="M741" s="157"/>
      <c r="T741" s="158"/>
      <c r="AT741" s="154" t="s">
        <v>181</v>
      </c>
      <c r="AU741" s="154" t="s">
        <v>92</v>
      </c>
      <c r="AV741" s="12" t="s">
        <v>90</v>
      </c>
      <c r="AW741" s="12" t="s">
        <v>36</v>
      </c>
      <c r="AX741" s="12" t="s">
        <v>82</v>
      </c>
      <c r="AY741" s="154" t="s">
        <v>171</v>
      </c>
    </row>
    <row r="742" spans="2:65" s="13" customFormat="1">
      <c r="B742" s="159"/>
      <c r="D742" s="153" t="s">
        <v>181</v>
      </c>
      <c r="E742" s="160" t="s">
        <v>1</v>
      </c>
      <c r="F742" s="161" t="s">
        <v>852</v>
      </c>
      <c r="H742" s="162">
        <v>42.564999999999998</v>
      </c>
      <c r="I742" s="163"/>
      <c r="L742" s="159"/>
      <c r="M742" s="164"/>
      <c r="T742" s="165"/>
      <c r="AT742" s="160" t="s">
        <v>181</v>
      </c>
      <c r="AU742" s="160" t="s">
        <v>92</v>
      </c>
      <c r="AV742" s="13" t="s">
        <v>92</v>
      </c>
      <c r="AW742" s="13" t="s">
        <v>36</v>
      </c>
      <c r="AX742" s="13" t="s">
        <v>82</v>
      </c>
      <c r="AY742" s="160" t="s">
        <v>171</v>
      </c>
    </row>
    <row r="743" spans="2:65" s="14" customFormat="1">
      <c r="B743" s="166"/>
      <c r="D743" s="153" t="s">
        <v>181</v>
      </c>
      <c r="E743" s="167" t="s">
        <v>1</v>
      </c>
      <c r="F743" s="168" t="s">
        <v>185</v>
      </c>
      <c r="H743" s="169">
        <v>42.564999999999998</v>
      </c>
      <c r="I743" s="170"/>
      <c r="L743" s="166"/>
      <c r="M743" s="171"/>
      <c r="T743" s="172"/>
      <c r="AT743" s="167" t="s">
        <v>181</v>
      </c>
      <c r="AU743" s="167" t="s">
        <v>92</v>
      </c>
      <c r="AV743" s="14" t="s">
        <v>186</v>
      </c>
      <c r="AW743" s="14" t="s">
        <v>36</v>
      </c>
      <c r="AX743" s="14" t="s">
        <v>82</v>
      </c>
      <c r="AY743" s="167" t="s">
        <v>171</v>
      </c>
    </row>
    <row r="744" spans="2:65" s="15" customFormat="1">
      <c r="B744" s="173"/>
      <c r="D744" s="153" t="s">
        <v>181</v>
      </c>
      <c r="E744" s="174" t="s">
        <v>1</v>
      </c>
      <c r="F744" s="175" t="s">
        <v>190</v>
      </c>
      <c r="H744" s="176">
        <v>139.56399999999999</v>
      </c>
      <c r="I744" s="177"/>
      <c r="L744" s="173"/>
      <c r="M744" s="178"/>
      <c r="T744" s="179"/>
      <c r="AT744" s="174" t="s">
        <v>181</v>
      </c>
      <c r="AU744" s="174" t="s">
        <v>92</v>
      </c>
      <c r="AV744" s="15" t="s">
        <v>180</v>
      </c>
      <c r="AW744" s="15" t="s">
        <v>36</v>
      </c>
      <c r="AX744" s="15" t="s">
        <v>90</v>
      </c>
      <c r="AY744" s="174" t="s">
        <v>171</v>
      </c>
    </row>
    <row r="745" spans="2:65" s="1" customFormat="1" ht="16.5" customHeight="1">
      <c r="B745" s="137"/>
      <c r="C745" s="183" t="s">
        <v>527</v>
      </c>
      <c r="D745" s="183" t="s">
        <v>535</v>
      </c>
      <c r="E745" s="184" t="s">
        <v>853</v>
      </c>
      <c r="F745" s="185" t="s">
        <v>854</v>
      </c>
      <c r="G745" s="186" t="s">
        <v>205</v>
      </c>
      <c r="H745" s="187">
        <v>48.469000000000001</v>
      </c>
      <c r="I745" s="188"/>
      <c r="J745" s="189">
        <f>ROUND(I745*H745,2)</f>
        <v>0</v>
      </c>
      <c r="K745" s="190"/>
      <c r="L745" s="191"/>
      <c r="M745" s="192" t="s">
        <v>1</v>
      </c>
      <c r="N745" s="193" t="s">
        <v>47</v>
      </c>
      <c r="P745" s="148">
        <f>O745*H745</f>
        <v>0</v>
      </c>
      <c r="Q745" s="148">
        <v>0</v>
      </c>
      <c r="R745" s="148">
        <f>Q745*H745</f>
        <v>0</v>
      </c>
      <c r="S745" s="148">
        <v>0</v>
      </c>
      <c r="T745" s="149">
        <f>S745*H745</f>
        <v>0</v>
      </c>
      <c r="AR745" s="150" t="s">
        <v>274</v>
      </c>
      <c r="AT745" s="150" t="s">
        <v>535</v>
      </c>
      <c r="AU745" s="150" t="s">
        <v>92</v>
      </c>
      <c r="AY745" s="17" t="s">
        <v>171</v>
      </c>
      <c r="BE745" s="151">
        <f>IF(N745="základní",J745,0)</f>
        <v>0</v>
      </c>
      <c r="BF745" s="151">
        <f>IF(N745="snížená",J745,0)</f>
        <v>0</v>
      </c>
      <c r="BG745" s="151">
        <f>IF(N745="zákl. přenesená",J745,0)</f>
        <v>0</v>
      </c>
      <c r="BH745" s="151">
        <f>IF(N745="sníž. přenesená",J745,0)</f>
        <v>0</v>
      </c>
      <c r="BI745" s="151">
        <f>IF(N745="nulová",J745,0)</f>
        <v>0</v>
      </c>
      <c r="BJ745" s="17" t="s">
        <v>90</v>
      </c>
      <c r="BK745" s="151">
        <f>ROUND(I745*H745,2)</f>
        <v>0</v>
      </c>
      <c r="BL745" s="17" t="s">
        <v>231</v>
      </c>
      <c r="BM745" s="150" t="s">
        <v>855</v>
      </c>
    </row>
    <row r="746" spans="2:65" s="1" customFormat="1" ht="19.5">
      <c r="B746" s="32"/>
      <c r="D746" s="153" t="s">
        <v>561</v>
      </c>
      <c r="F746" s="194" t="s">
        <v>856</v>
      </c>
      <c r="I746" s="195"/>
      <c r="L746" s="32"/>
      <c r="M746" s="196"/>
      <c r="T746" s="56"/>
      <c r="AT746" s="17" t="s">
        <v>561</v>
      </c>
      <c r="AU746" s="17" t="s">
        <v>92</v>
      </c>
    </row>
    <row r="747" spans="2:65" s="13" customFormat="1">
      <c r="B747" s="159"/>
      <c r="D747" s="153" t="s">
        <v>181</v>
      </c>
      <c r="E747" s="160" t="s">
        <v>1</v>
      </c>
      <c r="F747" s="161" t="s">
        <v>857</v>
      </c>
      <c r="H747" s="162">
        <v>48.469000000000001</v>
      </c>
      <c r="I747" s="163"/>
      <c r="L747" s="159"/>
      <c r="M747" s="164"/>
      <c r="T747" s="165"/>
      <c r="AT747" s="160" t="s">
        <v>181</v>
      </c>
      <c r="AU747" s="160" t="s">
        <v>92</v>
      </c>
      <c r="AV747" s="13" t="s">
        <v>92</v>
      </c>
      <c r="AW747" s="13" t="s">
        <v>36</v>
      </c>
      <c r="AX747" s="13" t="s">
        <v>82</v>
      </c>
      <c r="AY747" s="160" t="s">
        <v>171</v>
      </c>
    </row>
    <row r="748" spans="2:65" s="15" customFormat="1">
      <c r="B748" s="173"/>
      <c r="D748" s="153" t="s">
        <v>181</v>
      </c>
      <c r="E748" s="174" t="s">
        <v>1</v>
      </c>
      <c r="F748" s="175" t="s">
        <v>190</v>
      </c>
      <c r="H748" s="176">
        <v>48.469000000000001</v>
      </c>
      <c r="I748" s="177"/>
      <c r="L748" s="173"/>
      <c r="M748" s="178"/>
      <c r="T748" s="179"/>
      <c r="AT748" s="174" t="s">
        <v>181</v>
      </c>
      <c r="AU748" s="174" t="s">
        <v>92</v>
      </c>
      <c r="AV748" s="15" t="s">
        <v>180</v>
      </c>
      <c r="AW748" s="15" t="s">
        <v>36</v>
      </c>
      <c r="AX748" s="15" t="s">
        <v>90</v>
      </c>
      <c r="AY748" s="174" t="s">
        <v>171</v>
      </c>
    </row>
    <row r="749" spans="2:65" s="1" customFormat="1" ht="16.5" customHeight="1">
      <c r="B749" s="137"/>
      <c r="C749" s="183" t="s">
        <v>174</v>
      </c>
      <c r="D749" s="183" t="s">
        <v>535</v>
      </c>
      <c r="E749" s="184" t="s">
        <v>858</v>
      </c>
      <c r="F749" s="185" t="s">
        <v>859</v>
      </c>
      <c r="G749" s="186" t="s">
        <v>205</v>
      </c>
      <c r="H749" s="187">
        <v>112.03</v>
      </c>
      <c r="I749" s="188"/>
      <c r="J749" s="189">
        <f>ROUND(I749*H749,2)</f>
        <v>0</v>
      </c>
      <c r="K749" s="190"/>
      <c r="L749" s="191"/>
      <c r="M749" s="192" t="s">
        <v>1</v>
      </c>
      <c r="N749" s="193" t="s">
        <v>47</v>
      </c>
      <c r="P749" s="148">
        <f>O749*H749</f>
        <v>0</v>
      </c>
      <c r="Q749" s="148">
        <v>0</v>
      </c>
      <c r="R749" s="148">
        <f>Q749*H749</f>
        <v>0</v>
      </c>
      <c r="S749" s="148">
        <v>0</v>
      </c>
      <c r="T749" s="149">
        <f>S749*H749</f>
        <v>0</v>
      </c>
      <c r="AR749" s="150" t="s">
        <v>274</v>
      </c>
      <c r="AT749" s="150" t="s">
        <v>535</v>
      </c>
      <c r="AU749" s="150" t="s">
        <v>92</v>
      </c>
      <c r="AY749" s="17" t="s">
        <v>171</v>
      </c>
      <c r="BE749" s="151">
        <f>IF(N749="základní",J749,0)</f>
        <v>0</v>
      </c>
      <c r="BF749" s="151">
        <f>IF(N749="snížená",J749,0)</f>
        <v>0</v>
      </c>
      <c r="BG749" s="151">
        <f>IF(N749="zákl. přenesená",J749,0)</f>
        <v>0</v>
      </c>
      <c r="BH749" s="151">
        <f>IF(N749="sníž. přenesená",J749,0)</f>
        <v>0</v>
      </c>
      <c r="BI749" s="151">
        <f>IF(N749="nulová",J749,0)</f>
        <v>0</v>
      </c>
      <c r="BJ749" s="17" t="s">
        <v>90</v>
      </c>
      <c r="BK749" s="151">
        <f>ROUND(I749*H749,2)</f>
        <v>0</v>
      </c>
      <c r="BL749" s="17" t="s">
        <v>231</v>
      </c>
      <c r="BM749" s="150" t="s">
        <v>860</v>
      </c>
    </row>
    <row r="750" spans="2:65" s="1" customFormat="1" ht="19.5">
      <c r="B750" s="32"/>
      <c r="D750" s="153" t="s">
        <v>561</v>
      </c>
      <c r="F750" s="194" t="s">
        <v>861</v>
      </c>
      <c r="I750" s="195"/>
      <c r="L750" s="32"/>
      <c r="M750" s="196"/>
      <c r="T750" s="56"/>
      <c r="AT750" s="17" t="s">
        <v>561</v>
      </c>
      <c r="AU750" s="17" t="s">
        <v>92</v>
      </c>
    </row>
    <row r="751" spans="2:65" s="13" customFormat="1">
      <c r="B751" s="159"/>
      <c r="D751" s="153" t="s">
        <v>181</v>
      </c>
      <c r="E751" s="160" t="s">
        <v>1</v>
      </c>
      <c r="F751" s="161" t="s">
        <v>862</v>
      </c>
      <c r="H751" s="162">
        <v>11.727</v>
      </c>
      <c r="I751" s="163"/>
      <c r="L751" s="159"/>
      <c r="M751" s="164"/>
      <c r="T751" s="165"/>
      <c r="AT751" s="160" t="s">
        <v>181</v>
      </c>
      <c r="AU751" s="160" t="s">
        <v>92</v>
      </c>
      <c r="AV751" s="13" t="s">
        <v>92</v>
      </c>
      <c r="AW751" s="13" t="s">
        <v>36</v>
      </c>
      <c r="AX751" s="13" t="s">
        <v>82</v>
      </c>
      <c r="AY751" s="160" t="s">
        <v>171</v>
      </c>
    </row>
    <row r="752" spans="2:65" s="13" customFormat="1">
      <c r="B752" s="159"/>
      <c r="D752" s="153" t="s">
        <v>181</v>
      </c>
      <c r="E752" s="160" t="s">
        <v>1</v>
      </c>
      <c r="F752" s="161" t="s">
        <v>863</v>
      </c>
      <c r="H752" s="162">
        <v>51.353000000000002</v>
      </c>
      <c r="I752" s="163"/>
      <c r="L752" s="159"/>
      <c r="M752" s="164"/>
      <c r="T752" s="165"/>
      <c r="AT752" s="160" t="s">
        <v>181</v>
      </c>
      <c r="AU752" s="160" t="s">
        <v>92</v>
      </c>
      <c r="AV752" s="13" t="s">
        <v>92</v>
      </c>
      <c r="AW752" s="13" t="s">
        <v>36</v>
      </c>
      <c r="AX752" s="13" t="s">
        <v>82</v>
      </c>
      <c r="AY752" s="160" t="s">
        <v>171</v>
      </c>
    </row>
    <row r="753" spans="2:65" s="13" customFormat="1">
      <c r="B753" s="159"/>
      <c r="D753" s="153" t="s">
        <v>181</v>
      </c>
      <c r="E753" s="160" t="s">
        <v>1</v>
      </c>
      <c r="F753" s="161" t="s">
        <v>864</v>
      </c>
      <c r="H753" s="162">
        <v>48.95</v>
      </c>
      <c r="I753" s="163"/>
      <c r="L753" s="159"/>
      <c r="M753" s="164"/>
      <c r="T753" s="165"/>
      <c r="AT753" s="160" t="s">
        <v>181</v>
      </c>
      <c r="AU753" s="160" t="s">
        <v>92</v>
      </c>
      <c r="AV753" s="13" t="s">
        <v>92</v>
      </c>
      <c r="AW753" s="13" t="s">
        <v>36</v>
      </c>
      <c r="AX753" s="13" t="s">
        <v>82</v>
      </c>
      <c r="AY753" s="160" t="s">
        <v>171</v>
      </c>
    </row>
    <row r="754" spans="2:65" s="15" customFormat="1">
      <c r="B754" s="173"/>
      <c r="D754" s="153" t="s">
        <v>181</v>
      </c>
      <c r="E754" s="174" t="s">
        <v>1</v>
      </c>
      <c r="F754" s="175" t="s">
        <v>190</v>
      </c>
      <c r="H754" s="176">
        <v>112.03</v>
      </c>
      <c r="I754" s="177"/>
      <c r="L754" s="173"/>
      <c r="M754" s="178"/>
      <c r="T754" s="179"/>
      <c r="AT754" s="174" t="s">
        <v>181</v>
      </c>
      <c r="AU754" s="174" t="s">
        <v>92</v>
      </c>
      <c r="AV754" s="15" t="s">
        <v>180</v>
      </c>
      <c r="AW754" s="15" t="s">
        <v>36</v>
      </c>
      <c r="AX754" s="15" t="s">
        <v>90</v>
      </c>
      <c r="AY754" s="174" t="s">
        <v>171</v>
      </c>
    </row>
    <row r="755" spans="2:65" s="1" customFormat="1" ht="24.2" customHeight="1">
      <c r="B755" s="137"/>
      <c r="C755" s="138" t="s">
        <v>201</v>
      </c>
      <c r="D755" s="138" t="s">
        <v>176</v>
      </c>
      <c r="E755" s="139" t="s">
        <v>865</v>
      </c>
      <c r="F755" s="140" t="s">
        <v>866</v>
      </c>
      <c r="G755" s="141" t="s">
        <v>179</v>
      </c>
      <c r="H755" s="142">
        <v>243.05</v>
      </c>
      <c r="I755" s="143"/>
      <c r="J755" s="144">
        <f>ROUND(I755*H755,2)</f>
        <v>0</v>
      </c>
      <c r="K755" s="145"/>
      <c r="L755" s="32"/>
      <c r="M755" s="146" t="s">
        <v>1</v>
      </c>
      <c r="N755" s="147" t="s">
        <v>47</v>
      </c>
      <c r="P755" s="148">
        <f>O755*H755</f>
        <v>0</v>
      </c>
      <c r="Q755" s="148">
        <v>0</v>
      </c>
      <c r="R755" s="148">
        <f>Q755*H755</f>
        <v>0</v>
      </c>
      <c r="S755" s="148">
        <v>0</v>
      </c>
      <c r="T755" s="149">
        <f>S755*H755</f>
        <v>0</v>
      </c>
      <c r="AR755" s="150" t="s">
        <v>231</v>
      </c>
      <c r="AT755" s="150" t="s">
        <v>176</v>
      </c>
      <c r="AU755" s="150" t="s">
        <v>92</v>
      </c>
      <c r="AY755" s="17" t="s">
        <v>171</v>
      </c>
      <c r="BE755" s="151">
        <f>IF(N755="základní",J755,0)</f>
        <v>0</v>
      </c>
      <c r="BF755" s="151">
        <f>IF(N755="snížená",J755,0)</f>
        <v>0</v>
      </c>
      <c r="BG755" s="151">
        <f>IF(N755="zákl. přenesená",J755,0)</f>
        <v>0</v>
      </c>
      <c r="BH755" s="151">
        <f>IF(N755="sníž. přenesená",J755,0)</f>
        <v>0</v>
      </c>
      <c r="BI755" s="151">
        <f>IF(N755="nulová",J755,0)</f>
        <v>0</v>
      </c>
      <c r="BJ755" s="17" t="s">
        <v>90</v>
      </c>
      <c r="BK755" s="151">
        <f>ROUND(I755*H755,2)</f>
        <v>0</v>
      </c>
      <c r="BL755" s="17" t="s">
        <v>231</v>
      </c>
      <c r="BM755" s="150" t="s">
        <v>867</v>
      </c>
    </row>
    <row r="756" spans="2:65" s="12" customFormat="1">
      <c r="B756" s="152"/>
      <c r="D756" s="153" t="s">
        <v>181</v>
      </c>
      <c r="E756" s="154" t="s">
        <v>1</v>
      </c>
      <c r="F756" s="155" t="s">
        <v>503</v>
      </c>
      <c r="H756" s="154" t="s">
        <v>1</v>
      </c>
      <c r="I756" s="156"/>
      <c r="L756" s="152"/>
      <c r="M756" s="157"/>
      <c r="T756" s="158"/>
      <c r="AT756" s="154" t="s">
        <v>181</v>
      </c>
      <c r="AU756" s="154" t="s">
        <v>92</v>
      </c>
      <c r="AV756" s="12" t="s">
        <v>90</v>
      </c>
      <c r="AW756" s="12" t="s">
        <v>36</v>
      </c>
      <c r="AX756" s="12" t="s">
        <v>82</v>
      </c>
      <c r="AY756" s="154" t="s">
        <v>171</v>
      </c>
    </row>
    <row r="757" spans="2:65" s="13" customFormat="1">
      <c r="B757" s="159"/>
      <c r="D757" s="153" t="s">
        <v>181</v>
      </c>
      <c r="E757" s="160" t="s">
        <v>1</v>
      </c>
      <c r="F757" s="161" t="s">
        <v>504</v>
      </c>
      <c r="H757" s="162">
        <v>39.950000000000003</v>
      </c>
      <c r="I757" s="163"/>
      <c r="L757" s="159"/>
      <c r="M757" s="164"/>
      <c r="T757" s="165"/>
      <c r="AT757" s="160" t="s">
        <v>181</v>
      </c>
      <c r="AU757" s="160" t="s">
        <v>92</v>
      </c>
      <c r="AV757" s="13" t="s">
        <v>92</v>
      </c>
      <c r="AW757" s="13" t="s">
        <v>36</v>
      </c>
      <c r="AX757" s="13" t="s">
        <v>82</v>
      </c>
      <c r="AY757" s="160" t="s">
        <v>171</v>
      </c>
    </row>
    <row r="758" spans="2:65" s="13" customFormat="1">
      <c r="B758" s="159"/>
      <c r="D758" s="153" t="s">
        <v>181</v>
      </c>
      <c r="E758" s="160" t="s">
        <v>1</v>
      </c>
      <c r="F758" s="161" t="s">
        <v>505</v>
      </c>
      <c r="H758" s="162">
        <v>32.200000000000003</v>
      </c>
      <c r="I758" s="163"/>
      <c r="L758" s="159"/>
      <c r="M758" s="164"/>
      <c r="T758" s="165"/>
      <c r="AT758" s="160" t="s">
        <v>181</v>
      </c>
      <c r="AU758" s="160" t="s">
        <v>92</v>
      </c>
      <c r="AV758" s="13" t="s">
        <v>92</v>
      </c>
      <c r="AW758" s="13" t="s">
        <v>36</v>
      </c>
      <c r="AX758" s="13" t="s">
        <v>82</v>
      </c>
      <c r="AY758" s="160" t="s">
        <v>171</v>
      </c>
    </row>
    <row r="759" spans="2:65" s="14" customFormat="1">
      <c r="B759" s="166"/>
      <c r="D759" s="153" t="s">
        <v>181</v>
      </c>
      <c r="E759" s="167" t="s">
        <v>1</v>
      </c>
      <c r="F759" s="168" t="s">
        <v>185</v>
      </c>
      <c r="H759" s="169">
        <v>72.150000000000006</v>
      </c>
      <c r="I759" s="170"/>
      <c r="L759" s="166"/>
      <c r="M759" s="171"/>
      <c r="T759" s="172"/>
      <c r="AT759" s="167" t="s">
        <v>181</v>
      </c>
      <c r="AU759" s="167" t="s">
        <v>92</v>
      </c>
      <c r="AV759" s="14" t="s">
        <v>186</v>
      </c>
      <c r="AW759" s="14" t="s">
        <v>36</v>
      </c>
      <c r="AX759" s="14" t="s">
        <v>82</v>
      </c>
      <c r="AY759" s="167" t="s">
        <v>171</v>
      </c>
    </row>
    <row r="760" spans="2:65" s="12" customFormat="1">
      <c r="B760" s="152"/>
      <c r="D760" s="153" t="s">
        <v>181</v>
      </c>
      <c r="E760" s="154" t="s">
        <v>1</v>
      </c>
      <c r="F760" s="155" t="s">
        <v>510</v>
      </c>
      <c r="H760" s="154" t="s">
        <v>1</v>
      </c>
      <c r="I760" s="156"/>
      <c r="L760" s="152"/>
      <c r="M760" s="157"/>
      <c r="T760" s="158"/>
      <c r="AT760" s="154" t="s">
        <v>181</v>
      </c>
      <c r="AU760" s="154" t="s">
        <v>92</v>
      </c>
      <c r="AV760" s="12" t="s">
        <v>90</v>
      </c>
      <c r="AW760" s="12" t="s">
        <v>36</v>
      </c>
      <c r="AX760" s="12" t="s">
        <v>82</v>
      </c>
      <c r="AY760" s="154" t="s">
        <v>171</v>
      </c>
    </row>
    <row r="761" spans="2:65" s="13" customFormat="1">
      <c r="B761" s="159"/>
      <c r="D761" s="153" t="s">
        <v>181</v>
      </c>
      <c r="E761" s="160" t="s">
        <v>1</v>
      </c>
      <c r="F761" s="161" t="s">
        <v>511</v>
      </c>
      <c r="H761" s="162">
        <v>15.14</v>
      </c>
      <c r="I761" s="163"/>
      <c r="L761" s="159"/>
      <c r="M761" s="164"/>
      <c r="T761" s="165"/>
      <c r="AT761" s="160" t="s">
        <v>181</v>
      </c>
      <c r="AU761" s="160" t="s">
        <v>92</v>
      </c>
      <c r="AV761" s="13" t="s">
        <v>92</v>
      </c>
      <c r="AW761" s="13" t="s">
        <v>36</v>
      </c>
      <c r="AX761" s="13" t="s">
        <v>82</v>
      </c>
      <c r="AY761" s="160" t="s">
        <v>171</v>
      </c>
    </row>
    <row r="762" spans="2:65" s="14" customFormat="1">
      <c r="B762" s="166"/>
      <c r="D762" s="153" t="s">
        <v>181</v>
      </c>
      <c r="E762" s="167" t="s">
        <v>1</v>
      </c>
      <c r="F762" s="168" t="s">
        <v>185</v>
      </c>
      <c r="H762" s="169">
        <v>15.14</v>
      </c>
      <c r="I762" s="170"/>
      <c r="L762" s="166"/>
      <c r="M762" s="171"/>
      <c r="T762" s="172"/>
      <c r="AT762" s="167" t="s">
        <v>181</v>
      </c>
      <c r="AU762" s="167" t="s">
        <v>92</v>
      </c>
      <c r="AV762" s="14" t="s">
        <v>186</v>
      </c>
      <c r="AW762" s="14" t="s">
        <v>36</v>
      </c>
      <c r="AX762" s="14" t="s">
        <v>82</v>
      </c>
      <c r="AY762" s="167" t="s">
        <v>171</v>
      </c>
    </row>
    <row r="763" spans="2:65" s="12" customFormat="1">
      <c r="B763" s="152"/>
      <c r="D763" s="153" t="s">
        <v>181</v>
      </c>
      <c r="E763" s="154" t="s">
        <v>1</v>
      </c>
      <c r="F763" s="155" t="s">
        <v>514</v>
      </c>
      <c r="H763" s="154" t="s">
        <v>1</v>
      </c>
      <c r="I763" s="156"/>
      <c r="L763" s="152"/>
      <c r="M763" s="157"/>
      <c r="T763" s="158"/>
      <c r="AT763" s="154" t="s">
        <v>181</v>
      </c>
      <c r="AU763" s="154" t="s">
        <v>92</v>
      </c>
      <c r="AV763" s="12" t="s">
        <v>90</v>
      </c>
      <c r="AW763" s="12" t="s">
        <v>36</v>
      </c>
      <c r="AX763" s="12" t="s">
        <v>82</v>
      </c>
      <c r="AY763" s="154" t="s">
        <v>171</v>
      </c>
    </row>
    <row r="764" spans="2:65" s="13" customFormat="1">
      <c r="B764" s="159"/>
      <c r="D764" s="153" t="s">
        <v>181</v>
      </c>
      <c r="E764" s="160" t="s">
        <v>1</v>
      </c>
      <c r="F764" s="161" t="s">
        <v>519</v>
      </c>
      <c r="H764" s="162">
        <v>83.58</v>
      </c>
      <c r="I764" s="163"/>
      <c r="L764" s="159"/>
      <c r="M764" s="164"/>
      <c r="T764" s="165"/>
      <c r="AT764" s="160" t="s">
        <v>181</v>
      </c>
      <c r="AU764" s="160" t="s">
        <v>92</v>
      </c>
      <c r="AV764" s="13" t="s">
        <v>92</v>
      </c>
      <c r="AW764" s="13" t="s">
        <v>36</v>
      </c>
      <c r="AX764" s="13" t="s">
        <v>82</v>
      </c>
      <c r="AY764" s="160" t="s">
        <v>171</v>
      </c>
    </row>
    <row r="765" spans="2:65" s="14" customFormat="1">
      <c r="B765" s="166"/>
      <c r="D765" s="153" t="s">
        <v>181</v>
      </c>
      <c r="E765" s="167" t="s">
        <v>1</v>
      </c>
      <c r="F765" s="168" t="s">
        <v>185</v>
      </c>
      <c r="H765" s="169">
        <v>83.58</v>
      </c>
      <c r="I765" s="170"/>
      <c r="L765" s="166"/>
      <c r="M765" s="171"/>
      <c r="T765" s="172"/>
      <c r="AT765" s="167" t="s">
        <v>181</v>
      </c>
      <c r="AU765" s="167" t="s">
        <v>92</v>
      </c>
      <c r="AV765" s="14" t="s">
        <v>186</v>
      </c>
      <c r="AW765" s="14" t="s">
        <v>36</v>
      </c>
      <c r="AX765" s="14" t="s">
        <v>82</v>
      </c>
      <c r="AY765" s="167" t="s">
        <v>171</v>
      </c>
    </row>
    <row r="766" spans="2:65" s="12" customFormat="1">
      <c r="B766" s="152"/>
      <c r="D766" s="153" t="s">
        <v>181</v>
      </c>
      <c r="E766" s="154" t="s">
        <v>1</v>
      </c>
      <c r="F766" s="155" t="s">
        <v>518</v>
      </c>
      <c r="H766" s="154" t="s">
        <v>1</v>
      </c>
      <c r="I766" s="156"/>
      <c r="L766" s="152"/>
      <c r="M766" s="157"/>
      <c r="T766" s="158"/>
      <c r="AT766" s="154" t="s">
        <v>181</v>
      </c>
      <c r="AU766" s="154" t="s">
        <v>92</v>
      </c>
      <c r="AV766" s="12" t="s">
        <v>90</v>
      </c>
      <c r="AW766" s="12" t="s">
        <v>36</v>
      </c>
      <c r="AX766" s="12" t="s">
        <v>82</v>
      </c>
      <c r="AY766" s="154" t="s">
        <v>171</v>
      </c>
    </row>
    <row r="767" spans="2:65" s="13" customFormat="1">
      <c r="B767" s="159"/>
      <c r="D767" s="153" t="s">
        <v>181</v>
      </c>
      <c r="E767" s="160" t="s">
        <v>1</v>
      </c>
      <c r="F767" s="161" t="s">
        <v>515</v>
      </c>
      <c r="H767" s="162">
        <v>72.180000000000007</v>
      </c>
      <c r="I767" s="163"/>
      <c r="L767" s="159"/>
      <c r="M767" s="164"/>
      <c r="T767" s="165"/>
      <c r="AT767" s="160" t="s">
        <v>181</v>
      </c>
      <c r="AU767" s="160" t="s">
        <v>92</v>
      </c>
      <c r="AV767" s="13" t="s">
        <v>92</v>
      </c>
      <c r="AW767" s="13" t="s">
        <v>36</v>
      </c>
      <c r="AX767" s="13" t="s">
        <v>82</v>
      </c>
      <c r="AY767" s="160" t="s">
        <v>171</v>
      </c>
    </row>
    <row r="768" spans="2:65" s="14" customFormat="1">
      <c r="B768" s="166"/>
      <c r="D768" s="153" t="s">
        <v>181</v>
      </c>
      <c r="E768" s="167" t="s">
        <v>1</v>
      </c>
      <c r="F768" s="168" t="s">
        <v>185</v>
      </c>
      <c r="H768" s="169">
        <v>72.180000000000007</v>
      </c>
      <c r="I768" s="170"/>
      <c r="L768" s="166"/>
      <c r="M768" s="171"/>
      <c r="T768" s="172"/>
      <c r="AT768" s="167" t="s">
        <v>181</v>
      </c>
      <c r="AU768" s="167" t="s">
        <v>92</v>
      </c>
      <c r="AV768" s="14" t="s">
        <v>186</v>
      </c>
      <c r="AW768" s="14" t="s">
        <v>36</v>
      </c>
      <c r="AX768" s="14" t="s">
        <v>82</v>
      </c>
      <c r="AY768" s="167" t="s">
        <v>171</v>
      </c>
    </row>
    <row r="769" spans="2:65" s="15" customFormat="1">
      <c r="B769" s="173"/>
      <c r="D769" s="153" t="s">
        <v>181</v>
      </c>
      <c r="E769" s="174" t="s">
        <v>1</v>
      </c>
      <c r="F769" s="175" t="s">
        <v>190</v>
      </c>
      <c r="H769" s="176">
        <v>243.05</v>
      </c>
      <c r="I769" s="177"/>
      <c r="L769" s="173"/>
      <c r="M769" s="178"/>
      <c r="T769" s="179"/>
      <c r="AT769" s="174" t="s">
        <v>181</v>
      </c>
      <c r="AU769" s="174" t="s">
        <v>92</v>
      </c>
      <c r="AV769" s="15" t="s">
        <v>180</v>
      </c>
      <c r="AW769" s="15" t="s">
        <v>36</v>
      </c>
      <c r="AX769" s="15" t="s">
        <v>90</v>
      </c>
      <c r="AY769" s="174" t="s">
        <v>171</v>
      </c>
    </row>
    <row r="770" spans="2:65" s="1" customFormat="1" ht="55.5" customHeight="1">
      <c r="B770" s="137"/>
      <c r="C770" s="138" t="s">
        <v>626</v>
      </c>
      <c r="D770" s="138" t="s">
        <v>176</v>
      </c>
      <c r="E770" s="139" t="s">
        <v>868</v>
      </c>
      <c r="F770" s="140" t="s">
        <v>869</v>
      </c>
      <c r="G770" s="141" t="s">
        <v>239</v>
      </c>
      <c r="H770" s="142">
        <v>1.4410000000000001</v>
      </c>
      <c r="I770" s="143"/>
      <c r="J770" s="144">
        <f>ROUND(I770*H770,2)</f>
        <v>0</v>
      </c>
      <c r="K770" s="145"/>
      <c r="L770" s="32"/>
      <c r="M770" s="146" t="s">
        <v>1</v>
      </c>
      <c r="N770" s="147" t="s">
        <v>47</v>
      </c>
      <c r="P770" s="148">
        <f>O770*H770</f>
        <v>0</v>
      </c>
      <c r="Q770" s="148">
        <v>0</v>
      </c>
      <c r="R770" s="148">
        <f>Q770*H770</f>
        <v>0</v>
      </c>
      <c r="S770" s="148">
        <v>0</v>
      </c>
      <c r="T770" s="149">
        <f>S770*H770</f>
        <v>0</v>
      </c>
      <c r="AR770" s="150" t="s">
        <v>231</v>
      </c>
      <c r="AT770" s="150" t="s">
        <v>176</v>
      </c>
      <c r="AU770" s="150" t="s">
        <v>92</v>
      </c>
      <c r="AY770" s="17" t="s">
        <v>171</v>
      </c>
      <c r="BE770" s="151">
        <f>IF(N770="základní",J770,0)</f>
        <v>0</v>
      </c>
      <c r="BF770" s="151">
        <f>IF(N770="snížená",J770,0)</f>
        <v>0</v>
      </c>
      <c r="BG770" s="151">
        <f>IF(N770="zákl. přenesená",J770,0)</f>
        <v>0</v>
      </c>
      <c r="BH770" s="151">
        <f>IF(N770="sníž. přenesená",J770,0)</f>
        <v>0</v>
      </c>
      <c r="BI770" s="151">
        <f>IF(N770="nulová",J770,0)</f>
        <v>0</v>
      </c>
      <c r="BJ770" s="17" t="s">
        <v>90</v>
      </c>
      <c r="BK770" s="151">
        <f>ROUND(I770*H770,2)</f>
        <v>0</v>
      </c>
      <c r="BL770" s="17" t="s">
        <v>231</v>
      </c>
      <c r="BM770" s="150" t="s">
        <v>870</v>
      </c>
    </row>
    <row r="771" spans="2:65" s="11" customFormat="1" ht="22.9" customHeight="1">
      <c r="B771" s="125"/>
      <c r="D771" s="126" t="s">
        <v>81</v>
      </c>
      <c r="E771" s="135" t="s">
        <v>393</v>
      </c>
      <c r="F771" s="135" t="s">
        <v>394</v>
      </c>
      <c r="I771" s="128"/>
      <c r="J771" s="136">
        <f>BK771</f>
        <v>0</v>
      </c>
      <c r="L771" s="125"/>
      <c r="M771" s="130"/>
      <c r="P771" s="131">
        <f>SUM(P772:P891)</f>
        <v>0</v>
      </c>
      <c r="R771" s="131">
        <f>SUM(R772:R891)</f>
        <v>0</v>
      </c>
      <c r="T771" s="132">
        <f>SUM(T772:T891)</f>
        <v>0</v>
      </c>
      <c r="AR771" s="126" t="s">
        <v>92</v>
      </c>
      <c r="AT771" s="133" t="s">
        <v>81</v>
      </c>
      <c r="AU771" s="133" t="s">
        <v>90</v>
      </c>
      <c r="AY771" s="126" t="s">
        <v>171</v>
      </c>
      <c r="BK771" s="134">
        <f>SUM(BK772:BK891)</f>
        <v>0</v>
      </c>
    </row>
    <row r="772" spans="2:65" s="1" customFormat="1" ht="24.2" customHeight="1">
      <c r="B772" s="137"/>
      <c r="C772" s="138" t="s">
        <v>871</v>
      </c>
      <c r="D772" s="138" t="s">
        <v>176</v>
      </c>
      <c r="E772" s="139" t="s">
        <v>872</v>
      </c>
      <c r="F772" s="140" t="s">
        <v>873</v>
      </c>
      <c r="G772" s="141" t="s">
        <v>179</v>
      </c>
      <c r="H772" s="142">
        <v>215.28899999999999</v>
      </c>
      <c r="I772" s="143"/>
      <c r="J772" s="144">
        <f>ROUND(I772*H772,2)</f>
        <v>0</v>
      </c>
      <c r="K772" s="145"/>
      <c r="L772" s="32"/>
      <c r="M772" s="146" t="s">
        <v>1</v>
      </c>
      <c r="N772" s="147" t="s">
        <v>47</v>
      </c>
      <c r="P772" s="148">
        <f>O772*H772</f>
        <v>0</v>
      </c>
      <c r="Q772" s="148">
        <v>0</v>
      </c>
      <c r="R772" s="148">
        <f>Q772*H772</f>
        <v>0</v>
      </c>
      <c r="S772" s="148">
        <v>0</v>
      </c>
      <c r="T772" s="149">
        <f>S772*H772</f>
        <v>0</v>
      </c>
      <c r="AR772" s="150" t="s">
        <v>231</v>
      </c>
      <c r="AT772" s="150" t="s">
        <v>176</v>
      </c>
      <c r="AU772" s="150" t="s">
        <v>92</v>
      </c>
      <c r="AY772" s="17" t="s">
        <v>171</v>
      </c>
      <c r="BE772" s="151">
        <f>IF(N772="základní",J772,0)</f>
        <v>0</v>
      </c>
      <c r="BF772" s="151">
        <f>IF(N772="snížená",J772,0)</f>
        <v>0</v>
      </c>
      <c r="BG772" s="151">
        <f>IF(N772="zákl. přenesená",J772,0)</f>
        <v>0</v>
      </c>
      <c r="BH772" s="151">
        <f>IF(N772="sníž. přenesená",J772,0)</f>
        <v>0</v>
      </c>
      <c r="BI772" s="151">
        <f>IF(N772="nulová",J772,0)</f>
        <v>0</v>
      </c>
      <c r="BJ772" s="17" t="s">
        <v>90</v>
      </c>
      <c r="BK772" s="151">
        <f>ROUND(I772*H772,2)</f>
        <v>0</v>
      </c>
      <c r="BL772" s="17" t="s">
        <v>231</v>
      </c>
      <c r="BM772" s="150" t="s">
        <v>874</v>
      </c>
    </row>
    <row r="773" spans="2:65" s="12" customFormat="1">
      <c r="B773" s="152"/>
      <c r="D773" s="153" t="s">
        <v>181</v>
      </c>
      <c r="E773" s="154" t="s">
        <v>1</v>
      </c>
      <c r="F773" s="155" t="s">
        <v>182</v>
      </c>
      <c r="H773" s="154" t="s">
        <v>1</v>
      </c>
      <c r="I773" s="156"/>
      <c r="L773" s="152"/>
      <c r="M773" s="157"/>
      <c r="T773" s="158"/>
      <c r="AT773" s="154" t="s">
        <v>181</v>
      </c>
      <c r="AU773" s="154" t="s">
        <v>92</v>
      </c>
      <c r="AV773" s="12" t="s">
        <v>90</v>
      </c>
      <c r="AW773" s="12" t="s">
        <v>36</v>
      </c>
      <c r="AX773" s="12" t="s">
        <v>82</v>
      </c>
      <c r="AY773" s="154" t="s">
        <v>171</v>
      </c>
    </row>
    <row r="774" spans="2:65" s="13" customFormat="1">
      <c r="B774" s="159"/>
      <c r="D774" s="153" t="s">
        <v>181</v>
      </c>
      <c r="E774" s="160" t="s">
        <v>1</v>
      </c>
      <c r="F774" s="161" t="s">
        <v>399</v>
      </c>
      <c r="H774" s="162">
        <v>34.287999999999997</v>
      </c>
      <c r="I774" s="163"/>
      <c r="L774" s="159"/>
      <c r="M774" s="164"/>
      <c r="T774" s="165"/>
      <c r="AT774" s="160" t="s">
        <v>181</v>
      </c>
      <c r="AU774" s="160" t="s">
        <v>92</v>
      </c>
      <c r="AV774" s="13" t="s">
        <v>92</v>
      </c>
      <c r="AW774" s="13" t="s">
        <v>36</v>
      </c>
      <c r="AX774" s="13" t="s">
        <v>82</v>
      </c>
      <c r="AY774" s="160" t="s">
        <v>171</v>
      </c>
    </row>
    <row r="775" spans="2:65" s="13" customFormat="1">
      <c r="B775" s="159"/>
      <c r="D775" s="153" t="s">
        <v>181</v>
      </c>
      <c r="E775" s="160" t="s">
        <v>1</v>
      </c>
      <c r="F775" s="161" t="s">
        <v>400</v>
      </c>
      <c r="H775" s="162">
        <v>35.664999999999999</v>
      </c>
      <c r="I775" s="163"/>
      <c r="L775" s="159"/>
      <c r="M775" s="164"/>
      <c r="T775" s="165"/>
      <c r="AT775" s="160" t="s">
        <v>181</v>
      </c>
      <c r="AU775" s="160" t="s">
        <v>92</v>
      </c>
      <c r="AV775" s="13" t="s">
        <v>92</v>
      </c>
      <c r="AW775" s="13" t="s">
        <v>36</v>
      </c>
      <c r="AX775" s="13" t="s">
        <v>82</v>
      </c>
      <c r="AY775" s="160" t="s">
        <v>171</v>
      </c>
    </row>
    <row r="776" spans="2:65" s="13" customFormat="1">
      <c r="B776" s="159"/>
      <c r="D776" s="153" t="s">
        <v>181</v>
      </c>
      <c r="E776" s="160" t="s">
        <v>1</v>
      </c>
      <c r="F776" s="161" t="s">
        <v>401</v>
      </c>
      <c r="H776" s="162">
        <v>10.715</v>
      </c>
      <c r="I776" s="163"/>
      <c r="L776" s="159"/>
      <c r="M776" s="164"/>
      <c r="T776" s="165"/>
      <c r="AT776" s="160" t="s">
        <v>181</v>
      </c>
      <c r="AU776" s="160" t="s">
        <v>92</v>
      </c>
      <c r="AV776" s="13" t="s">
        <v>92</v>
      </c>
      <c r="AW776" s="13" t="s">
        <v>36</v>
      </c>
      <c r="AX776" s="13" t="s">
        <v>82</v>
      </c>
      <c r="AY776" s="160" t="s">
        <v>171</v>
      </c>
    </row>
    <row r="777" spans="2:65" s="13" customFormat="1">
      <c r="B777" s="159"/>
      <c r="D777" s="153" t="s">
        <v>181</v>
      </c>
      <c r="E777" s="160" t="s">
        <v>1</v>
      </c>
      <c r="F777" s="161" t="s">
        <v>402</v>
      </c>
      <c r="H777" s="162">
        <v>15.875</v>
      </c>
      <c r="I777" s="163"/>
      <c r="L777" s="159"/>
      <c r="M777" s="164"/>
      <c r="T777" s="165"/>
      <c r="AT777" s="160" t="s">
        <v>181</v>
      </c>
      <c r="AU777" s="160" t="s">
        <v>92</v>
      </c>
      <c r="AV777" s="13" t="s">
        <v>92</v>
      </c>
      <c r="AW777" s="13" t="s">
        <v>36</v>
      </c>
      <c r="AX777" s="13" t="s">
        <v>82</v>
      </c>
      <c r="AY777" s="160" t="s">
        <v>171</v>
      </c>
    </row>
    <row r="778" spans="2:65" s="13" customFormat="1">
      <c r="B778" s="159"/>
      <c r="D778" s="153" t="s">
        <v>181</v>
      </c>
      <c r="E778" s="160" t="s">
        <v>1</v>
      </c>
      <c r="F778" s="161" t="s">
        <v>403</v>
      </c>
      <c r="H778" s="162">
        <v>26.1</v>
      </c>
      <c r="I778" s="163"/>
      <c r="L778" s="159"/>
      <c r="M778" s="164"/>
      <c r="T778" s="165"/>
      <c r="AT778" s="160" t="s">
        <v>181</v>
      </c>
      <c r="AU778" s="160" t="s">
        <v>92</v>
      </c>
      <c r="AV778" s="13" t="s">
        <v>92</v>
      </c>
      <c r="AW778" s="13" t="s">
        <v>36</v>
      </c>
      <c r="AX778" s="13" t="s">
        <v>82</v>
      </c>
      <c r="AY778" s="160" t="s">
        <v>171</v>
      </c>
    </row>
    <row r="779" spans="2:65" s="13" customFormat="1">
      <c r="B779" s="159"/>
      <c r="D779" s="153" t="s">
        <v>181</v>
      </c>
      <c r="E779" s="160" t="s">
        <v>1</v>
      </c>
      <c r="F779" s="161" t="s">
        <v>404</v>
      </c>
      <c r="H779" s="162">
        <v>43.14</v>
      </c>
      <c r="I779" s="163"/>
      <c r="L779" s="159"/>
      <c r="M779" s="164"/>
      <c r="T779" s="165"/>
      <c r="AT779" s="160" t="s">
        <v>181</v>
      </c>
      <c r="AU779" s="160" t="s">
        <v>92</v>
      </c>
      <c r="AV779" s="13" t="s">
        <v>92</v>
      </c>
      <c r="AW779" s="13" t="s">
        <v>36</v>
      </c>
      <c r="AX779" s="13" t="s">
        <v>82</v>
      </c>
      <c r="AY779" s="160" t="s">
        <v>171</v>
      </c>
    </row>
    <row r="780" spans="2:65" s="13" customFormat="1">
      <c r="B780" s="159"/>
      <c r="D780" s="153" t="s">
        <v>181</v>
      </c>
      <c r="E780" s="160" t="s">
        <v>1</v>
      </c>
      <c r="F780" s="161" t="s">
        <v>405</v>
      </c>
      <c r="H780" s="162">
        <v>9.4149999999999991</v>
      </c>
      <c r="I780" s="163"/>
      <c r="L780" s="159"/>
      <c r="M780" s="164"/>
      <c r="T780" s="165"/>
      <c r="AT780" s="160" t="s">
        <v>181</v>
      </c>
      <c r="AU780" s="160" t="s">
        <v>92</v>
      </c>
      <c r="AV780" s="13" t="s">
        <v>92</v>
      </c>
      <c r="AW780" s="13" t="s">
        <v>36</v>
      </c>
      <c r="AX780" s="13" t="s">
        <v>82</v>
      </c>
      <c r="AY780" s="160" t="s">
        <v>171</v>
      </c>
    </row>
    <row r="781" spans="2:65" s="13" customFormat="1">
      <c r="B781" s="159"/>
      <c r="D781" s="153" t="s">
        <v>181</v>
      </c>
      <c r="E781" s="160" t="s">
        <v>1</v>
      </c>
      <c r="F781" s="161" t="s">
        <v>406</v>
      </c>
      <c r="H781" s="162">
        <v>15.582000000000001</v>
      </c>
      <c r="I781" s="163"/>
      <c r="L781" s="159"/>
      <c r="M781" s="164"/>
      <c r="T781" s="165"/>
      <c r="AT781" s="160" t="s">
        <v>181</v>
      </c>
      <c r="AU781" s="160" t="s">
        <v>92</v>
      </c>
      <c r="AV781" s="13" t="s">
        <v>92</v>
      </c>
      <c r="AW781" s="13" t="s">
        <v>36</v>
      </c>
      <c r="AX781" s="13" t="s">
        <v>82</v>
      </c>
      <c r="AY781" s="160" t="s">
        <v>171</v>
      </c>
    </row>
    <row r="782" spans="2:65" s="14" customFormat="1">
      <c r="B782" s="166"/>
      <c r="D782" s="153" t="s">
        <v>181</v>
      </c>
      <c r="E782" s="167" t="s">
        <v>1</v>
      </c>
      <c r="F782" s="168" t="s">
        <v>185</v>
      </c>
      <c r="H782" s="169">
        <v>190.78</v>
      </c>
      <c r="I782" s="170"/>
      <c r="L782" s="166"/>
      <c r="M782" s="171"/>
      <c r="T782" s="172"/>
      <c r="AT782" s="167" t="s">
        <v>181</v>
      </c>
      <c r="AU782" s="167" t="s">
        <v>92</v>
      </c>
      <c r="AV782" s="14" t="s">
        <v>186</v>
      </c>
      <c r="AW782" s="14" t="s">
        <v>36</v>
      </c>
      <c r="AX782" s="14" t="s">
        <v>82</v>
      </c>
      <c r="AY782" s="167" t="s">
        <v>171</v>
      </c>
    </row>
    <row r="783" spans="2:65" s="12" customFormat="1">
      <c r="B783" s="152"/>
      <c r="D783" s="153" t="s">
        <v>181</v>
      </c>
      <c r="E783" s="154" t="s">
        <v>1</v>
      </c>
      <c r="F783" s="155" t="s">
        <v>187</v>
      </c>
      <c r="H783" s="154" t="s">
        <v>1</v>
      </c>
      <c r="I783" s="156"/>
      <c r="L783" s="152"/>
      <c r="M783" s="157"/>
      <c r="T783" s="158"/>
      <c r="AT783" s="154" t="s">
        <v>181</v>
      </c>
      <c r="AU783" s="154" t="s">
        <v>92</v>
      </c>
      <c r="AV783" s="12" t="s">
        <v>90</v>
      </c>
      <c r="AW783" s="12" t="s">
        <v>36</v>
      </c>
      <c r="AX783" s="12" t="s">
        <v>82</v>
      </c>
      <c r="AY783" s="154" t="s">
        <v>171</v>
      </c>
    </row>
    <row r="784" spans="2:65" s="13" customFormat="1">
      <c r="B784" s="159"/>
      <c r="D784" s="153" t="s">
        <v>181</v>
      </c>
      <c r="E784" s="160" t="s">
        <v>1</v>
      </c>
      <c r="F784" s="161" t="s">
        <v>407</v>
      </c>
      <c r="H784" s="162">
        <v>13.726000000000001</v>
      </c>
      <c r="I784" s="163"/>
      <c r="L784" s="159"/>
      <c r="M784" s="164"/>
      <c r="T784" s="165"/>
      <c r="AT784" s="160" t="s">
        <v>181</v>
      </c>
      <c r="AU784" s="160" t="s">
        <v>92</v>
      </c>
      <c r="AV784" s="13" t="s">
        <v>92</v>
      </c>
      <c r="AW784" s="13" t="s">
        <v>36</v>
      </c>
      <c r="AX784" s="13" t="s">
        <v>82</v>
      </c>
      <c r="AY784" s="160" t="s">
        <v>171</v>
      </c>
    </row>
    <row r="785" spans="2:65" s="13" customFormat="1">
      <c r="B785" s="159"/>
      <c r="D785" s="153" t="s">
        <v>181</v>
      </c>
      <c r="E785" s="160" t="s">
        <v>1</v>
      </c>
      <c r="F785" s="161" t="s">
        <v>408</v>
      </c>
      <c r="H785" s="162">
        <v>10.782999999999999</v>
      </c>
      <c r="I785" s="163"/>
      <c r="L785" s="159"/>
      <c r="M785" s="164"/>
      <c r="T785" s="165"/>
      <c r="AT785" s="160" t="s">
        <v>181</v>
      </c>
      <c r="AU785" s="160" t="s">
        <v>92</v>
      </c>
      <c r="AV785" s="13" t="s">
        <v>92</v>
      </c>
      <c r="AW785" s="13" t="s">
        <v>36</v>
      </c>
      <c r="AX785" s="13" t="s">
        <v>82</v>
      </c>
      <c r="AY785" s="160" t="s">
        <v>171</v>
      </c>
    </row>
    <row r="786" spans="2:65" s="14" customFormat="1">
      <c r="B786" s="166"/>
      <c r="D786" s="153" t="s">
        <v>181</v>
      </c>
      <c r="E786" s="167" t="s">
        <v>1</v>
      </c>
      <c r="F786" s="168" t="s">
        <v>185</v>
      </c>
      <c r="H786" s="169">
        <v>24.509</v>
      </c>
      <c r="I786" s="170"/>
      <c r="L786" s="166"/>
      <c r="M786" s="171"/>
      <c r="T786" s="172"/>
      <c r="AT786" s="167" t="s">
        <v>181</v>
      </c>
      <c r="AU786" s="167" t="s">
        <v>92</v>
      </c>
      <c r="AV786" s="14" t="s">
        <v>186</v>
      </c>
      <c r="AW786" s="14" t="s">
        <v>36</v>
      </c>
      <c r="AX786" s="14" t="s">
        <v>82</v>
      </c>
      <c r="AY786" s="167" t="s">
        <v>171</v>
      </c>
    </row>
    <row r="787" spans="2:65" s="15" customFormat="1">
      <c r="B787" s="173"/>
      <c r="D787" s="153" t="s">
        <v>181</v>
      </c>
      <c r="E787" s="174" t="s">
        <v>1</v>
      </c>
      <c r="F787" s="175" t="s">
        <v>190</v>
      </c>
      <c r="H787" s="176">
        <v>215.28899999999999</v>
      </c>
      <c r="I787" s="177"/>
      <c r="L787" s="173"/>
      <c r="M787" s="178"/>
      <c r="T787" s="179"/>
      <c r="AT787" s="174" t="s">
        <v>181</v>
      </c>
      <c r="AU787" s="174" t="s">
        <v>92</v>
      </c>
      <c r="AV787" s="15" t="s">
        <v>180</v>
      </c>
      <c r="AW787" s="15" t="s">
        <v>36</v>
      </c>
      <c r="AX787" s="15" t="s">
        <v>90</v>
      </c>
      <c r="AY787" s="174" t="s">
        <v>171</v>
      </c>
    </row>
    <row r="788" spans="2:65" s="1" customFormat="1" ht="24.2" customHeight="1">
      <c r="B788" s="137"/>
      <c r="C788" s="138" t="s">
        <v>634</v>
      </c>
      <c r="D788" s="138" t="s">
        <v>176</v>
      </c>
      <c r="E788" s="139" t="s">
        <v>875</v>
      </c>
      <c r="F788" s="140" t="s">
        <v>876</v>
      </c>
      <c r="G788" s="141" t="s">
        <v>179</v>
      </c>
      <c r="H788" s="142">
        <v>215.28899999999999</v>
      </c>
      <c r="I788" s="143"/>
      <c r="J788" s="144">
        <f>ROUND(I788*H788,2)</f>
        <v>0</v>
      </c>
      <c r="K788" s="145"/>
      <c r="L788" s="32"/>
      <c r="M788" s="146" t="s">
        <v>1</v>
      </c>
      <c r="N788" s="147" t="s">
        <v>47</v>
      </c>
      <c r="P788" s="148">
        <f>O788*H788</f>
        <v>0</v>
      </c>
      <c r="Q788" s="148">
        <v>0</v>
      </c>
      <c r="R788" s="148">
        <f>Q788*H788</f>
        <v>0</v>
      </c>
      <c r="S788" s="148">
        <v>0</v>
      </c>
      <c r="T788" s="149">
        <f>S788*H788</f>
        <v>0</v>
      </c>
      <c r="AR788" s="150" t="s">
        <v>231</v>
      </c>
      <c r="AT788" s="150" t="s">
        <v>176</v>
      </c>
      <c r="AU788" s="150" t="s">
        <v>92</v>
      </c>
      <c r="AY788" s="17" t="s">
        <v>171</v>
      </c>
      <c r="BE788" s="151">
        <f>IF(N788="základní",J788,0)</f>
        <v>0</v>
      </c>
      <c r="BF788" s="151">
        <f>IF(N788="snížená",J788,0)</f>
        <v>0</v>
      </c>
      <c r="BG788" s="151">
        <f>IF(N788="zákl. přenesená",J788,0)</f>
        <v>0</v>
      </c>
      <c r="BH788" s="151">
        <f>IF(N788="sníž. přenesená",J788,0)</f>
        <v>0</v>
      </c>
      <c r="BI788" s="151">
        <f>IF(N788="nulová",J788,0)</f>
        <v>0</v>
      </c>
      <c r="BJ788" s="17" t="s">
        <v>90</v>
      </c>
      <c r="BK788" s="151">
        <f>ROUND(I788*H788,2)</f>
        <v>0</v>
      </c>
      <c r="BL788" s="17" t="s">
        <v>231</v>
      </c>
      <c r="BM788" s="150" t="s">
        <v>877</v>
      </c>
    </row>
    <row r="789" spans="2:65" s="12" customFormat="1">
      <c r="B789" s="152"/>
      <c r="D789" s="153" t="s">
        <v>181</v>
      </c>
      <c r="E789" s="154" t="s">
        <v>1</v>
      </c>
      <c r="F789" s="155" t="s">
        <v>182</v>
      </c>
      <c r="H789" s="154" t="s">
        <v>1</v>
      </c>
      <c r="I789" s="156"/>
      <c r="L789" s="152"/>
      <c r="M789" s="157"/>
      <c r="T789" s="158"/>
      <c r="AT789" s="154" t="s">
        <v>181</v>
      </c>
      <c r="AU789" s="154" t="s">
        <v>92</v>
      </c>
      <c r="AV789" s="12" t="s">
        <v>90</v>
      </c>
      <c r="AW789" s="12" t="s">
        <v>36</v>
      </c>
      <c r="AX789" s="12" t="s">
        <v>82</v>
      </c>
      <c r="AY789" s="154" t="s">
        <v>171</v>
      </c>
    </row>
    <row r="790" spans="2:65" s="13" customFormat="1">
      <c r="B790" s="159"/>
      <c r="D790" s="153" t="s">
        <v>181</v>
      </c>
      <c r="E790" s="160" t="s">
        <v>1</v>
      </c>
      <c r="F790" s="161" t="s">
        <v>399</v>
      </c>
      <c r="H790" s="162">
        <v>34.287999999999997</v>
      </c>
      <c r="I790" s="163"/>
      <c r="L790" s="159"/>
      <c r="M790" s="164"/>
      <c r="T790" s="165"/>
      <c r="AT790" s="160" t="s">
        <v>181</v>
      </c>
      <c r="AU790" s="160" t="s">
        <v>92</v>
      </c>
      <c r="AV790" s="13" t="s">
        <v>92</v>
      </c>
      <c r="AW790" s="13" t="s">
        <v>36</v>
      </c>
      <c r="AX790" s="13" t="s">
        <v>82</v>
      </c>
      <c r="AY790" s="160" t="s">
        <v>171</v>
      </c>
    </row>
    <row r="791" spans="2:65" s="13" customFormat="1">
      <c r="B791" s="159"/>
      <c r="D791" s="153" t="s">
        <v>181</v>
      </c>
      <c r="E791" s="160" t="s">
        <v>1</v>
      </c>
      <c r="F791" s="161" t="s">
        <v>400</v>
      </c>
      <c r="H791" s="162">
        <v>35.664999999999999</v>
      </c>
      <c r="I791" s="163"/>
      <c r="L791" s="159"/>
      <c r="M791" s="164"/>
      <c r="T791" s="165"/>
      <c r="AT791" s="160" t="s">
        <v>181</v>
      </c>
      <c r="AU791" s="160" t="s">
        <v>92</v>
      </c>
      <c r="AV791" s="13" t="s">
        <v>92</v>
      </c>
      <c r="AW791" s="13" t="s">
        <v>36</v>
      </c>
      <c r="AX791" s="13" t="s">
        <v>82</v>
      </c>
      <c r="AY791" s="160" t="s">
        <v>171</v>
      </c>
    </row>
    <row r="792" spans="2:65" s="13" customFormat="1">
      <c r="B792" s="159"/>
      <c r="D792" s="153" t="s">
        <v>181</v>
      </c>
      <c r="E792" s="160" t="s">
        <v>1</v>
      </c>
      <c r="F792" s="161" t="s">
        <v>401</v>
      </c>
      <c r="H792" s="162">
        <v>10.715</v>
      </c>
      <c r="I792" s="163"/>
      <c r="L792" s="159"/>
      <c r="M792" s="164"/>
      <c r="T792" s="165"/>
      <c r="AT792" s="160" t="s">
        <v>181</v>
      </c>
      <c r="AU792" s="160" t="s">
        <v>92</v>
      </c>
      <c r="AV792" s="13" t="s">
        <v>92</v>
      </c>
      <c r="AW792" s="13" t="s">
        <v>36</v>
      </c>
      <c r="AX792" s="13" t="s">
        <v>82</v>
      </c>
      <c r="AY792" s="160" t="s">
        <v>171</v>
      </c>
    </row>
    <row r="793" spans="2:65" s="13" customFormat="1">
      <c r="B793" s="159"/>
      <c r="D793" s="153" t="s">
        <v>181</v>
      </c>
      <c r="E793" s="160" t="s">
        <v>1</v>
      </c>
      <c r="F793" s="161" t="s">
        <v>402</v>
      </c>
      <c r="H793" s="162">
        <v>15.875</v>
      </c>
      <c r="I793" s="163"/>
      <c r="L793" s="159"/>
      <c r="M793" s="164"/>
      <c r="T793" s="165"/>
      <c r="AT793" s="160" t="s">
        <v>181</v>
      </c>
      <c r="AU793" s="160" t="s">
        <v>92</v>
      </c>
      <c r="AV793" s="13" t="s">
        <v>92</v>
      </c>
      <c r="AW793" s="13" t="s">
        <v>36</v>
      </c>
      <c r="AX793" s="13" t="s">
        <v>82</v>
      </c>
      <c r="AY793" s="160" t="s">
        <v>171</v>
      </c>
    </row>
    <row r="794" spans="2:65" s="13" customFormat="1">
      <c r="B794" s="159"/>
      <c r="D794" s="153" t="s">
        <v>181</v>
      </c>
      <c r="E794" s="160" t="s">
        <v>1</v>
      </c>
      <c r="F794" s="161" t="s">
        <v>403</v>
      </c>
      <c r="H794" s="162">
        <v>26.1</v>
      </c>
      <c r="I794" s="163"/>
      <c r="L794" s="159"/>
      <c r="M794" s="164"/>
      <c r="T794" s="165"/>
      <c r="AT794" s="160" t="s">
        <v>181</v>
      </c>
      <c r="AU794" s="160" t="s">
        <v>92</v>
      </c>
      <c r="AV794" s="13" t="s">
        <v>92</v>
      </c>
      <c r="AW794" s="13" t="s">
        <v>36</v>
      </c>
      <c r="AX794" s="13" t="s">
        <v>82</v>
      </c>
      <c r="AY794" s="160" t="s">
        <v>171</v>
      </c>
    </row>
    <row r="795" spans="2:65" s="13" customFormat="1">
      <c r="B795" s="159"/>
      <c r="D795" s="153" t="s">
        <v>181</v>
      </c>
      <c r="E795" s="160" t="s">
        <v>1</v>
      </c>
      <c r="F795" s="161" t="s">
        <v>404</v>
      </c>
      <c r="H795" s="162">
        <v>43.14</v>
      </c>
      <c r="I795" s="163"/>
      <c r="L795" s="159"/>
      <c r="M795" s="164"/>
      <c r="T795" s="165"/>
      <c r="AT795" s="160" t="s">
        <v>181</v>
      </c>
      <c r="AU795" s="160" t="s">
        <v>92</v>
      </c>
      <c r="AV795" s="13" t="s">
        <v>92</v>
      </c>
      <c r="AW795" s="13" t="s">
        <v>36</v>
      </c>
      <c r="AX795" s="13" t="s">
        <v>82</v>
      </c>
      <c r="AY795" s="160" t="s">
        <v>171</v>
      </c>
    </row>
    <row r="796" spans="2:65" s="13" customFormat="1">
      <c r="B796" s="159"/>
      <c r="D796" s="153" t="s">
        <v>181</v>
      </c>
      <c r="E796" s="160" t="s">
        <v>1</v>
      </c>
      <c r="F796" s="161" t="s">
        <v>405</v>
      </c>
      <c r="H796" s="162">
        <v>9.4149999999999991</v>
      </c>
      <c r="I796" s="163"/>
      <c r="L796" s="159"/>
      <c r="M796" s="164"/>
      <c r="T796" s="165"/>
      <c r="AT796" s="160" t="s">
        <v>181</v>
      </c>
      <c r="AU796" s="160" t="s">
        <v>92</v>
      </c>
      <c r="AV796" s="13" t="s">
        <v>92</v>
      </c>
      <c r="AW796" s="13" t="s">
        <v>36</v>
      </c>
      <c r="AX796" s="13" t="s">
        <v>82</v>
      </c>
      <c r="AY796" s="160" t="s">
        <v>171</v>
      </c>
    </row>
    <row r="797" spans="2:65" s="13" customFormat="1">
      <c r="B797" s="159"/>
      <c r="D797" s="153" t="s">
        <v>181</v>
      </c>
      <c r="E797" s="160" t="s">
        <v>1</v>
      </c>
      <c r="F797" s="161" t="s">
        <v>406</v>
      </c>
      <c r="H797" s="162">
        <v>15.582000000000001</v>
      </c>
      <c r="I797" s="163"/>
      <c r="L797" s="159"/>
      <c r="M797" s="164"/>
      <c r="T797" s="165"/>
      <c r="AT797" s="160" t="s">
        <v>181</v>
      </c>
      <c r="AU797" s="160" t="s">
        <v>92</v>
      </c>
      <c r="AV797" s="13" t="s">
        <v>92</v>
      </c>
      <c r="AW797" s="13" t="s">
        <v>36</v>
      </c>
      <c r="AX797" s="13" t="s">
        <v>82</v>
      </c>
      <c r="AY797" s="160" t="s">
        <v>171</v>
      </c>
    </row>
    <row r="798" spans="2:65" s="14" customFormat="1">
      <c r="B798" s="166"/>
      <c r="D798" s="153" t="s">
        <v>181</v>
      </c>
      <c r="E798" s="167" t="s">
        <v>1</v>
      </c>
      <c r="F798" s="168" t="s">
        <v>185</v>
      </c>
      <c r="H798" s="169">
        <v>190.78</v>
      </c>
      <c r="I798" s="170"/>
      <c r="L798" s="166"/>
      <c r="M798" s="171"/>
      <c r="T798" s="172"/>
      <c r="AT798" s="167" t="s">
        <v>181</v>
      </c>
      <c r="AU798" s="167" t="s">
        <v>92</v>
      </c>
      <c r="AV798" s="14" t="s">
        <v>186</v>
      </c>
      <c r="AW798" s="14" t="s">
        <v>36</v>
      </c>
      <c r="AX798" s="14" t="s">
        <v>82</v>
      </c>
      <c r="AY798" s="167" t="s">
        <v>171</v>
      </c>
    </row>
    <row r="799" spans="2:65" s="12" customFormat="1">
      <c r="B799" s="152"/>
      <c r="D799" s="153" t="s">
        <v>181</v>
      </c>
      <c r="E799" s="154" t="s">
        <v>1</v>
      </c>
      <c r="F799" s="155" t="s">
        <v>187</v>
      </c>
      <c r="H799" s="154" t="s">
        <v>1</v>
      </c>
      <c r="I799" s="156"/>
      <c r="L799" s="152"/>
      <c r="M799" s="157"/>
      <c r="T799" s="158"/>
      <c r="AT799" s="154" t="s">
        <v>181</v>
      </c>
      <c r="AU799" s="154" t="s">
        <v>92</v>
      </c>
      <c r="AV799" s="12" t="s">
        <v>90</v>
      </c>
      <c r="AW799" s="12" t="s">
        <v>36</v>
      </c>
      <c r="AX799" s="12" t="s">
        <v>82</v>
      </c>
      <c r="AY799" s="154" t="s">
        <v>171</v>
      </c>
    </row>
    <row r="800" spans="2:65" s="13" customFormat="1">
      <c r="B800" s="159"/>
      <c r="D800" s="153" t="s">
        <v>181</v>
      </c>
      <c r="E800" s="160" t="s">
        <v>1</v>
      </c>
      <c r="F800" s="161" t="s">
        <v>407</v>
      </c>
      <c r="H800" s="162">
        <v>13.726000000000001</v>
      </c>
      <c r="I800" s="163"/>
      <c r="L800" s="159"/>
      <c r="M800" s="164"/>
      <c r="T800" s="165"/>
      <c r="AT800" s="160" t="s">
        <v>181</v>
      </c>
      <c r="AU800" s="160" t="s">
        <v>92</v>
      </c>
      <c r="AV800" s="13" t="s">
        <v>92</v>
      </c>
      <c r="AW800" s="13" t="s">
        <v>36</v>
      </c>
      <c r="AX800" s="13" t="s">
        <v>82</v>
      </c>
      <c r="AY800" s="160" t="s">
        <v>171</v>
      </c>
    </row>
    <row r="801" spans="2:65" s="13" customFormat="1">
      <c r="B801" s="159"/>
      <c r="D801" s="153" t="s">
        <v>181</v>
      </c>
      <c r="E801" s="160" t="s">
        <v>1</v>
      </c>
      <c r="F801" s="161" t="s">
        <v>408</v>
      </c>
      <c r="H801" s="162">
        <v>10.782999999999999</v>
      </c>
      <c r="I801" s="163"/>
      <c r="L801" s="159"/>
      <c r="M801" s="164"/>
      <c r="T801" s="165"/>
      <c r="AT801" s="160" t="s">
        <v>181</v>
      </c>
      <c r="AU801" s="160" t="s">
        <v>92</v>
      </c>
      <c r="AV801" s="13" t="s">
        <v>92</v>
      </c>
      <c r="AW801" s="13" t="s">
        <v>36</v>
      </c>
      <c r="AX801" s="13" t="s">
        <v>82</v>
      </c>
      <c r="AY801" s="160" t="s">
        <v>171</v>
      </c>
    </row>
    <row r="802" spans="2:65" s="14" customFormat="1">
      <c r="B802" s="166"/>
      <c r="D802" s="153" t="s">
        <v>181</v>
      </c>
      <c r="E802" s="167" t="s">
        <v>1</v>
      </c>
      <c r="F802" s="168" t="s">
        <v>185</v>
      </c>
      <c r="H802" s="169">
        <v>24.509</v>
      </c>
      <c r="I802" s="170"/>
      <c r="L802" s="166"/>
      <c r="M802" s="171"/>
      <c r="T802" s="172"/>
      <c r="AT802" s="167" t="s">
        <v>181</v>
      </c>
      <c r="AU802" s="167" t="s">
        <v>92</v>
      </c>
      <c r="AV802" s="14" t="s">
        <v>186</v>
      </c>
      <c r="AW802" s="14" t="s">
        <v>36</v>
      </c>
      <c r="AX802" s="14" t="s">
        <v>82</v>
      </c>
      <c r="AY802" s="167" t="s">
        <v>171</v>
      </c>
    </row>
    <row r="803" spans="2:65" s="15" customFormat="1">
      <c r="B803" s="173"/>
      <c r="D803" s="153" t="s">
        <v>181</v>
      </c>
      <c r="E803" s="174" t="s">
        <v>1</v>
      </c>
      <c r="F803" s="175" t="s">
        <v>190</v>
      </c>
      <c r="H803" s="176">
        <v>215.28899999999999</v>
      </c>
      <c r="I803" s="177"/>
      <c r="L803" s="173"/>
      <c r="M803" s="178"/>
      <c r="T803" s="179"/>
      <c r="AT803" s="174" t="s">
        <v>181</v>
      </c>
      <c r="AU803" s="174" t="s">
        <v>92</v>
      </c>
      <c r="AV803" s="15" t="s">
        <v>180</v>
      </c>
      <c r="AW803" s="15" t="s">
        <v>36</v>
      </c>
      <c r="AX803" s="15" t="s">
        <v>90</v>
      </c>
      <c r="AY803" s="174" t="s">
        <v>171</v>
      </c>
    </row>
    <row r="804" spans="2:65" s="1" customFormat="1" ht="24.2" customHeight="1">
      <c r="B804" s="137"/>
      <c r="C804" s="138" t="s">
        <v>878</v>
      </c>
      <c r="D804" s="138" t="s">
        <v>176</v>
      </c>
      <c r="E804" s="139" t="s">
        <v>879</v>
      </c>
      <c r="F804" s="140" t="s">
        <v>880</v>
      </c>
      <c r="G804" s="141" t="s">
        <v>179</v>
      </c>
      <c r="H804" s="142">
        <v>49.23</v>
      </c>
      <c r="I804" s="143"/>
      <c r="J804" s="144">
        <f>ROUND(I804*H804,2)</f>
        <v>0</v>
      </c>
      <c r="K804" s="145"/>
      <c r="L804" s="32"/>
      <c r="M804" s="146" t="s">
        <v>1</v>
      </c>
      <c r="N804" s="147" t="s">
        <v>47</v>
      </c>
      <c r="P804" s="148">
        <f>O804*H804</f>
        <v>0</v>
      </c>
      <c r="Q804" s="148">
        <v>0</v>
      </c>
      <c r="R804" s="148">
        <f>Q804*H804</f>
        <v>0</v>
      </c>
      <c r="S804" s="148">
        <v>0</v>
      </c>
      <c r="T804" s="149">
        <f>S804*H804</f>
        <v>0</v>
      </c>
      <c r="AR804" s="150" t="s">
        <v>231</v>
      </c>
      <c r="AT804" s="150" t="s">
        <v>176</v>
      </c>
      <c r="AU804" s="150" t="s">
        <v>92</v>
      </c>
      <c r="AY804" s="17" t="s">
        <v>171</v>
      </c>
      <c r="BE804" s="151">
        <f>IF(N804="základní",J804,0)</f>
        <v>0</v>
      </c>
      <c r="BF804" s="151">
        <f>IF(N804="snížená",J804,0)</f>
        <v>0</v>
      </c>
      <c r="BG804" s="151">
        <f>IF(N804="zákl. přenesená",J804,0)</f>
        <v>0</v>
      </c>
      <c r="BH804" s="151">
        <f>IF(N804="sníž. přenesená",J804,0)</f>
        <v>0</v>
      </c>
      <c r="BI804" s="151">
        <f>IF(N804="nulová",J804,0)</f>
        <v>0</v>
      </c>
      <c r="BJ804" s="17" t="s">
        <v>90</v>
      </c>
      <c r="BK804" s="151">
        <f>ROUND(I804*H804,2)</f>
        <v>0</v>
      </c>
      <c r="BL804" s="17" t="s">
        <v>231</v>
      </c>
      <c r="BM804" s="150" t="s">
        <v>881</v>
      </c>
    </row>
    <row r="805" spans="2:65" s="12" customFormat="1">
      <c r="B805" s="152"/>
      <c r="D805" s="153" t="s">
        <v>181</v>
      </c>
      <c r="E805" s="154" t="s">
        <v>1</v>
      </c>
      <c r="F805" s="155" t="s">
        <v>182</v>
      </c>
      <c r="H805" s="154" t="s">
        <v>1</v>
      </c>
      <c r="I805" s="156"/>
      <c r="L805" s="152"/>
      <c r="M805" s="157"/>
      <c r="T805" s="158"/>
      <c r="AT805" s="154" t="s">
        <v>181</v>
      </c>
      <c r="AU805" s="154" t="s">
        <v>92</v>
      </c>
      <c r="AV805" s="12" t="s">
        <v>90</v>
      </c>
      <c r="AW805" s="12" t="s">
        <v>36</v>
      </c>
      <c r="AX805" s="12" t="s">
        <v>82</v>
      </c>
      <c r="AY805" s="154" t="s">
        <v>171</v>
      </c>
    </row>
    <row r="806" spans="2:65" s="13" customFormat="1" ht="33.75">
      <c r="B806" s="159"/>
      <c r="D806" s="153" t="s">
        <v>181</v>
      </c>
      <c r="E806" s="160" t="s">
        <v>1</v>
      </c>
      <c r="F806" s="161" t="s">
        <v>882</v>
      </c>
      <c r="H806" s="162">
        <v>19.11</v>
      </c>
      <c r="I806" s="163"/>
      <c r="L806" s="159"/>
      <c r="M806" s="164"/>
      <c r="T806" s="165"/>
      <c r="AT806" s="160" t="s">
        <v>181</v>
      </c>
      <c r="AU806" s="160" t="s">
        <v>92</v>
      </c>
      <c r="AV806" s="13" t="s">
        <v>92</v>
      </c>
      <c r="AW806" s="13" t="s">
        <v>36</v>
      </c>
      <c r="AX806" s="13" t="s">
        <v>82</v>
      </c>
      <c r="AY806" s="160" t="s">
        <v>171</v>
      </c>
    </row>
    <row r="807" spans="2:65" s="13" customFormat="1">
      <c r="B807" s="159"/>
      <c r="D807" s="153" t="s">
        <v>181</v>
      </c>
      <c r="E807" s="160" t="s">
        <v>1</v>
      </c>
      <c r="F807" s="161" t="s">
        <v>883</v>
      </c>
      <c r="H807" s="162">
        <v>1.248</v>
      </c>
      <c r="I807" s="163"/>
      <c r="L807" s="159"/>
      <c r="M807" s="164"/>
      <c r="T807" s="165"/>
      <c r="AT807" s="160" t="s">
        <v>181</v>
      </c>
      <c r="AU807" s="160" t="s">
        <v>92</v>
      </c>
      <c r="AV807" s="13" t="s">
        <v>92</v>
      </c>
      <c r="AW807" s="13" t="s">
        <v>36</v>
      </c>
      <c r="AX807" s="13" t="s">
        <v>82</v>
      </c>
      <c r="AY807" s="160" t="s">
        <v>171</v>
      </c>
    </row>
    <row r="808" spans="2:65" s="13" customFormat="1">
      <c r="B808" s="159"/>
      <c r="D808" s="153" t="s">
        <v>181</v>
      </c>
      <c r="E808" s="160" t="s">
        <v>1</v>
      </c>
      <c r="F808" s="161" t="s">
        <v>884</v>
      </c>
      <c r="H808" s="162">
        <v>1.881</v>
      </c>
      <c r="I808" s="163"/>
      <c r="L808" s="159"/>
      <c r="M808" s="164"/>
      <c r="T808" s="165"/>
      <c r="AT808" s="160" t="s">
        <v>181</v>
      </c>
      <c r="AU808" s="160" t="s">
        <v>92</v>
      </c>
      <c r="AV808" s="13" t="s">
        <v>92</v>
      </c>
      <c r="AW808" s="13" t="s">
        <v>36</v>
      </c>
      <c r="AX808" s="13" t="s">
        <v>82</v>
      </c>
      <c r="AY808" s="160" t="s">
        <v>171</v>
      </c>
    </row>
    <row r="809" spans="2:65" s="13" customFormat="1" ht="45">
      <c r="B809" s="159"/>
      <c r="D809" s="153" t="s">
        <v>181</v>
      </c>
      <c r="E809" s="160" t="s">
        <v>1</v>
      </c>
      <c r="F809" s="161" t="s">
        <v>885</v>
      </c>
      <c r="H809" s="162">
        <v>21.062999999999999</v>
      </c>
      <c r="I809" s="163"/>
      <c r="L809" s="159"/>
      <c r="M809" s="164"/>
      <c r="T809" s="165"/>
      <c r="AT809" s="160" t="s">
        <v>181</v>
      </c>
      <c r="AU809" s="160" t="s">
        <v>92</v>
      </c>
      <c r="AV809" s="13" t="s">
        <v>92</v>
      </c>
      <c r="AW809" s="13" t="s">
        <v>36</v>
      </c>
      <c r="AX809" s="13" t="s">
        <v>82</v>
      </c>
      <c r="AY809" s="160" t="s">
        <v>171</v>
      </c>
    </row>
    <row r="810" spans="2:65" s="13" customFormat="1">
      <c r="B810" s="159"/>
      <c r="D810" s="153" t="s">
        <v>181</v>
      </c>
      <c r="E810" s="160" t="s">
        <v>1</v>
      </c>
      <c r="F810" s="161" t="s">
        <v>886</v>
      </c>
      <c r="H810" s="162">
        <v>1.0920000000000001</v>
      </c>
      <c r="I810" s="163"/>
      <c r="L810" s="159"/>
      <c r="M810" s="164"/>
      <c r="T810" s="165"/>
      <c r="AT810" s="160" t="s">
        <v>181</v>
      </c>
      <c r="AU810" s="160" t="s">
        <v>92</v>
      </c>
      <c r="AV810" s="13" t="s">
        <v>92</v>
      </c>
      <c r="AW810" s="13" t="s">
        <v>36</v>
      </c>
      <c r="AX810" s="13" t="s">
        <v>82</v>
      </c>
      <c r="AY810" s="160" t="s">
        <v>171</v>
      </c>
    </row>
    <row r="811" spans="2:65" s="13" customFormat="1">
      <c r="B811" s="159"/>
      <c r="D811" s="153" t="s">
        <v>181</v>
      </c>
      <c r="E811" s="160" t="s">
        <v>1</v>
      </c>
      <c r="F811" s="161" t="s">
        <v>887</v>
      </c>
      <c r="H811" s="162">
        <v>1.8180000000000001</v>
      </c>
      <c r="I811" s="163"/>
      <c r="L811" s="159"/>
      <c r="M811" s="164"/>
      <c r="T811" s="165"/>
      <c r="AT811" s="160" t="s">
        <v>181</v>
      </c>
      <c r="AU811" s="160" t="s">
        <v>92</v>
      </c>
      <c r="AV811" s="13" t="s">
        <v>92</v>
      </c>
      <c r="AW811" s="13" t="s">
        <v>36</v>
      </c>
      <c r="AX811" s="13" t="s">
        <v>82</v>
      </c>
      <c r="AY811" s="160" t="s">
        <v>171</v>
      </c>
    </row>
    <row r="812" spans="2:65" s="14" customFormat="1">
      <c r="B812" s="166"/>
      <c r="D812" s="153" t="s">
        <v>181</v>
      </c>
      <c r="E812" s="167" t="s">
        <v>1</v>
      </c>
      <c r="F812" s="168" t="s">
        <v>185</v>
      </c>
      <c r="H812" s="169">
        <v>46.211999999999996</v>
      </c>
      <c r="I812" s="170"/>
      <c r="L812" s="166"/>
      <c r="M812" s="171"/>
      <c r="T812" s="172"/>
      <c r="AT812" s="167" t="s">
        <v>181</v>
      </c>
      <c r="AU812" s="167" t="s">
        <v>92</v>
      </c>
      <c r="AV812" s="14" t="s">
        <v>186</v>
      </c>
      <c r="AW812" s="14" t="s">
        <v>36</v>
      </c>
      <c r="AX812" s="14" t="s">
        <v>82</v>
      </c>
      <c r="AY812" s="167" t="s">
        <v>171</v>
      </c>
    </row>
    <row r="813" spans="2:65" s="12" customFormat="1">
      <c r="B813" s="152"/>
      <c r="D813" s="153" t="s">
        <v>181</v>
      </c>
      <c r="E813" s="154" t="s">
        <v>1</v>
      </c>
      <c r="F813" s="155" t="s">
        <v>187</v>
      </c>
      <c r="H813" s="154" t="s">
        <v>1</v>
      </c>
      <c r="I813" s="156"/>
      <c r="L813" s="152"/>
      <c r="M813" s="157"/>
      <c r="T813" s="158"/>
      <c r="AT813" s="154" t="s">
        <v>181</v>
      </c>
      <c r="AU813" s="154" t="s">
        <v>92</v>
      </c>
      <c r="AV813" s="12" t="s">
        <v>90</v>
      </c>
      <c r="AW813" s="12" t="s">
        <v>36</v>
      </c>
      <c r="AX813" s="12" t="s">
        <v>82</v>
      </c>
      <c r="AY813" s="154" t="s">
        <v>171</v>
      </c>
    </row>
    <row r="814" spans="2:65" s="13" customFormat="1">
      <c r="B814" s="159"/>
      <c r="D814" s="153" t="s">
        <v>181</v>
      </c>
      <c r="E814" s="160" t="s">
        <v>1</v>
      </c>
      <c r="F814" s="161" t="s">
        <v>888</v>
      </c>
      <c r="H814" s="162">
        <v>1.671</v>
      </c>
      <c r="I814" s="163"/>
      <c r="L814" s="159"/>
      <c r="M814" s="164"/>
      <c r="T814" s="165"/>
      <c r="AT814" s="160" t="s">
        <v>181</v>
      </c>
      <c r="AU814" s="160" t="s">
        <v>92</v>
      </c>
      <c r="AV814" s="13" t="s">
        <v>92</v>
      </c>
      <c r="AW814" s="13" t="s">
        <v>36</v>
      </c>
      <c r="AX814" s="13" t="s">
        <v>82</v>
      </c>
      <c r="AY814" s="160" t="s">
        <v>171</v>
      </c>
    </row>
    <row r="815" spans="2:65" s="13" customFormat="1">
      <c r="B815" s="159"/>
      <c r="D815" s="153" t="s">
        <v>181</v>
      </c>
      <c r="E815" s="160" t="s">
        <v>1</v>
      </c>
      <c r="F815" s="161" t="s">
        <v>889</v>
      </c>
      <c r="H815" s="162">
        <v>1.347</v>
      </c>
      <c r="I815" s="163"/>
      <c r="L815" s="159"/>
      <c r="M815" s="164"/>
      <c r="T815" s="165"/>
      <c r="AT815" s="160" t="s">
        <v>181</v>
      </c>
      <c r="AU815" s="160" t="s">
        <v>92</v>
      </c>
      <c r="AV815" s="13" t="s">
        <v>92</v>
      </c>
      <c r="AW815" s="13" t="s">
        <v>36</v>
      </c>
      <c r="AX815" s="13" t="s">
        <v>82</v>
      </c>
      <c r="AY815" s="160" t="s">
        <v>171</v>
      </c>
    </row>
    <row r="816" spans="2:65" s="14" customFormat="1">
      <c r="B816" s="166"/>
      <c r="D816" s="153" t="s">
        <v>181</v>
      </c>
      <c r="E816" s="167" t="s">
        <v>1</v>
      </c>
      <c r="F816" s="168" t="s">
        <v>185</v>
      </c>
      <c r="H816" s="169">
        <v>3.0179999999999998</v>
      </c>
      <c r="I816" s="170"/>
      <c r="L816" s="166"/>
      <c r="M816" s="171"/>
      <c r="T816" s="172"/>
      <c r="AT816" s="167" t="s">
        <v>181</v>
      </c>
      <c r="AU816" s="167" t="s">
        <v>92</v>
      </c>
      <c r="AV816" s="14" t="s">
        <v>186</v>
      </c>
      <c r="AW816" s="14" t="s">
        <v>36</v>
      </c>
      <c r="AX816" s="14" t="s">
        <v>82</v>
      </c>
      <c r="AY816" s="167" t="s">
        <v>171</v>
      </c>
    </row>
    <row r="817" spans="2:65" s="15" customFormat="1">
      <c r="B817" s="173"/>
      <c r="D817" s="153" t="s">
        <v>181</v>
      </c>
      <c r="E817" s="174" t="s">
        <v>1</v>
      </c>
      <c r="F817" s="175" t="s">
        <v>190</v>
      </c>
      <c r="H817" s="176">
        <v>49.23</v>
      </c>
      <c r="I817" s="177"/>
      <c r="L817" s="173"/>
      <c r="M817" s="178"/>
      <c r="T817" s="179"/>
      <c r="AT817" s="174" t="s">
        <v>181</v>
      </c>
      <c r="AU817" s="174" t="s">
        <v>92</v>
      </c>
      <c r="AV817" s="15" t="s">
        <v>180</v>
      </c>
      <c r="AW817" s="15" t="s">
        <v>36</v>
      </c>
      <c r="AX817" s="15" t="s">
        <v>90</v>
      </c>
      <c r="AY817" s="174" t="s">
        <v>171</v>
      </c>
    </row>
    <row r="818" spans="2:65" s="1" customFormat="1" ht="24.2" customHeight="1">
      <c r="B818" s="137"/>
      <c r="C818" s="138" t="s">
        <v>640</v>
      </c>
      <c r="D818" s="138" t="s">
        <v>176</v>
      </c>
      <c r="E818" s="139" t="s">
        <v>890</v>
      </c>
      <c r="F818" s="140" t="s">
        <v>891</v>
      </c>
      <c r="G818" s="141" t="s">
        <v>205</v>
      </c>
      <c r="H818" s="142">
        <v>54.2</v>
      </c>
      <c r="I818" s="143"/>
      <c r="J818" s="144">
        <f>ROUND(I818*H818,2)</f>
        <v>0</v>
      </c>
      <c r="K818" s="145"/>
      <c r="L818" s="32"/>
      <c r="M818" s="146" t="s">
        <v>1</v>
      </c>
      <c r="N818" s="147" t="s">
        <v>47</v>
      </c>
      <c r="P818" s="148">
        <f>O818*H818</f>
        <v>0</v>
      </c>
      <c r="Q818" s="148">
        <v>0</v>
      </c>
      <c r="R818" s="148">
        <f>Q818*H818</f>
        <v>0</v>
      </c>
      <c r="S818" s="148">
        <v>0</v>
      </c>
      <c r="T818" s="149">
        <f>S818*H818</f>
        <v>0</v>
      </c>
      <c r="AR818" s="150" t="s">
        <v>231</v>
      </c>
      <c r="AT818" s="150" t="s">
        <v>176</v>
      </c>
      <c r="AU818" s="150" t="s">
        <v>92</v>
      </c>
      <c r="AY818" s="17" t="s">
        <v>171</v>
      </c>
      <c r="BE818" s="151">
        <f>IF(N818="základní",J818,0)</f>
        <v>0</v>
      </c>
      <c r="BF818" s="151">
        <f>IF(N818="snížená",J818,0)</f>
        <v>0</v>
      </c>
      <c r="BG818" s="151">
        <f>IF(N818="zákl. přenesená",J818,0)</f>
        <v>0</v>
      </c>
      <c r="BH818" s="151">
        <f>IF(N818="sníž. přenesená",J818,0)</f>
        <v>0</v>
      </c>
      <c r="BI818" s="151">
        <f>IF(N818="nulová",J818,0)</f>
        <v>0</v>
      </c>
      <c r="BJ818" s="17" t="s">
        <v>90</v>
      </c>
      <c r="BK818" s="151">
        <f>ROUND(I818*H818,2)</f>
        <v>0</v>
      </c>
      <c r="BL818" s="17" t="s">
        <v>231</v>
      </c>
      <c r="BM818" s="150" t="s">
        <v>892</v>
      </c>
    </row>
    <row r="819" spans="2:65" s="12" customFormat="1">
      <c r="B819" s="152"/>
      <c r="D819" s="153" t="s">
        <v>181</v>
      </c>
      <c r="E819" s="154" t="s">
        <v>1</v>
      </c>
      <c r="F819" s="155" t="s">
        <v>182</v>
      </c>
      <c r="H819" s="154" t="s">
        <v>1</v>
      </c>
      <c r="I819" s="156"/>
      <c r="L819" s="152"/>
      <c r="M819" s="157"/>
      <c r="T819" s="158"/>
      <c r="AT819" s="154" t="s">
        <v>181</v>
      </c>
      <c r="AU819" s="154" t="s">
        <v>92</v>
      </c>
      <c r="AV819" s="12" t="s">
        <v>90</v>
      </c>
      <c r="AW819" s="12" t="s">
        <v>36</v>
      </c>
      <c r="AX819" s="12" t="s">
        <v>82</v>
      </c>
      <c r="AY819" s="154" t="s">
        <v>171</v>
      </c>
    </row>
    <row r="820" spans="2:65" s="13" customFormat="1">
      <c r="B820" s="159"/>
      <c r="D820" s="153" t="s">
        <v>181</v>
      </c>
      <c r="E820" s="160" t="s">
        <v>1</v>
      </c>
      <c r="F820" s="161" t="s">
        <v>893</v>
      </c>
      <c r="H820" s="162">
        <v>25.2</v>
      </c>
      <c r="I820" s="163"/>
      <c r="L820" s="159"/>
      <c r="M820" s="164"/>
      <c r="T820" s="165"/>
      <c r="AT820" s="160" t="s">
        <v>181</v>
      </c>
      <c r="AU820" s="160" t="s">
        <v>92</v>
      </c>
      <c r="AV820" s="13" t="s">
        <v>92</v>
      </c>
      <c r="AW820" s="13" t="s">
        <v>36</v>
      </c>
      <c r="AX820" s="13" t="s">
        <v>82</v>
      </c>
      <c r="AY820" s="160" t="s">
        <v>171</v>
      </c>
    </row>
    <row r="821" spans="2:65" s="13" customFormat="1">
      <c r="B821" s="159"/>
      <c r="D821" s="153" t="s">
        <v>181</v>
      </c>
      <c r="E821" s="160" t="s">
        <v>1</v>
      </c>
      <c r="F821" s="161" t="s">
        <v>894</v>
      </c>
      <c r="H821" s="162">
        <v>1.2</v>
      </c>
      <c r="I821" s="163"/>
      <c r="L821" s="159"/>
      <c r="M821" s="164"/>
      <c r="T821" s="165"/>
      <c r="AT821" s="160" t="s">
        <v>181</v>
      </c>
      <c r="AU821" s="160" t="s">
        <v>92</v>
      </c>
      <c r="AV821" s="13" t="s">
        <v>92</v>
      </c>
      <c r="AW821" s="13" t="s">
        <v>36</v>
      </c>
      <c r="AX821" s="13" t="s">
        <v>82</v>
      </c>
      <c r="AY821" s="160" t="s">
        <v>171</v>
      </c>
    </row>
    <row r="822" spans="2:65" s="13" customFormat="1">
      <c r="B822" s="159"/>
      <c r="D822" s="153" t="s">
        <v>181</v>
      </c>
      <c r="E822" s="160" t="s">
        <v>1</v>
      </c>
      <c r="F822" s="161" t="s">
        <v>895</v>
      </c>
      <c r="H822" s="162">
        <v>1.2</v>
      </c>
      <c r="I822" s="163"/>
      <c r="L822" s="159"/>
      <c r="M822" s="164"/>
      <c r="T822" s="165"/>
      <c r="AT822" s="160" t="s">
        <v>181</v>
      </c>
      <c r="AU822" s="160" t="s">
        <v>92</v>
      </c>
      <c r="AV822" s="13" t="s">
        <v>92</v>
      </c>
      <c r="AW822" s="13" t="s">
        <v>36</v>
      </c>
      <c r="AX822" s="13" t="s">
        <v>82</v>
      </c>
      <c r="AY822" s="160" t="s">
        <v>171</v>
      </c>
    </row>
    <row r="823" spans="2:65" s="13" customFormat="1">
      <c r="B823" s="159"/>
      <c r="D823" s="153" t="s">
        <v>181</v>
      </c>
      <c r="E823" s="160" t="s">
        <v>1</v>
      </c>
      <c r="F823" s="161" t="s">
        <v>896</v>
      </c>
      <c r="H823" s="162">
        <v>21.8</v>
      </c>
      <c r="I823" s="163"/>
      <c r="L823" s="159"/>
      <c r="M823" s="164"/>
      <c r="T823" s="165"/>
      <c r="AT823" s="160" t="s">
        <v>181</v>
      </c>
      <c r="AU823" s="160" t="s">
        <v>92</v>
      </c>
      <c r="AV823" s="13" t="s">
        <v>92</v>
      </c>
      <c r="AW823" s="13" t="s">
        <v>36</v>
      </c>
      <c r="AX823" s="13" t="s">
        <v>82</v>
      </c>
      <c r="AY823" s="160" t="s">
        <v>171</v>
      </c>
    </row>
    <row r="824" spans="2:65" s="13" customFormat="1">
      <c r="B824" s="159"/>
      <c r="D824" s="153" t="s">
        <v>181</v>
      </c>
      <c r="E824" s="160" t="s">
        <v>1</v>
      </c>
      <c r="F824" s="161" t="s">
        <v>897</v>
      </c>
      <c r="H824" s="162">
        <v>1.2</v>
      </c>
      <c r="I824" s="163"/>
      <c r="L824" s="159"/>
      <c r="M824" s="164"/>
      <c r="T824" s="165"/>
      <c r="AT824" s="160" t="s">
        <v>181</v>
      </c>
      <c r="AU824" s="160" t="s">
        <v>92</v>
      </c>
      <c r="AV824" s="13" t="s">
        <v>92</v>
      </c>
      <c r="AW824" s="13" t="s">
        <v>36</v>
      </c>
      <c r="AX824" s="13" t="s">
        <v>82</v>
      </c>
      <c r="AY824" s="160" t="s">
        <v>171</v>
      </c>
    </row>
    <row r="825" spans="2:65" s="13" customFormat="1">
      <c r="B825" s="159"/>
      <c r="D825" s="153" t="s">
        <v>181</v>
      </c>
      <c r="E825" s="160" t="s">
        <v>1</v>
      </c>
      <c r="F825" s="161" t="s">
        <v>898</v>
      </c>
      <c r="H825" s="162">
        <v>1.2</v>
      </c>
      <c r="I825" s="163"/>
      <c r="L825" s="159"/>
      <c r="M825" s="164"/>
      <c r="T825" s="165"/>
      <c r="AT825" s="160" t="s">
        <v>181</v>
      </c>
      <c r="AU825" s="160" t="s">
        <v>92</v>
      </c>
      <c r="AV825" s="13" t="s">
        <v>92</v>
      </c>
      <c r="AW825" s="13" t="s">
        <v>36</v>
      </c>
      <c r="AX825" s="13" t="s">
        <v>82</v>
      </c>
      <c r="AY825" s="160" t="s">
        <v>171</v>
      </c>
    </row>
    <row r="826" spans="2:65" s="14" customFormat="1">
      <c r="B826" s="166"/>
      <c r="D826" s="153" t="s">
        <v>181</v>
      </c>
      <c r="E826" s="167" t="s">
        <v>1</v>
      </c>
      <c r="F826" s="168" t="s">
        <v>185</v>
      </c>
      <c r="H826" s="169">
        <v>51.800000000000004</v>
      </c>
      <c r="I826" s="170"/>
      <c r="L826" s="166"/>
      <c r="M826" s="171"/>
      <c r="T826" s="172"/>
      <c r="AT826" s="167" t="s">
        <v>181</v>
      </c>
      <c r="AU826" s="167" t="s">
        <v>92</v>
      </c>
      <c r="AV826" s="14" t="s">
        <v>186</v>
      </c>
      <c r="AW826" s="14" t="s">
        <v>36</v>
      </c>
      <c r="AX826" s="14" t="s">
        <v>82</v>
      </c>
      <c r="AY826" s="167" t="s">
        <v>171</v>
      </c>
    </row>
    <row r="827" spans="2:65" s="12" customFormat="1">
      <c r="B827" s="152"/>
      <c r="D827" s="153" t="s">
        <v>181</v>
      </c>
      <c r="E827" s="154" t="s">
        <v>1</v>
      </c>
      <c r="F827" s="155" t="s">
        <v>187</v>
      </c>
      <c r="H827" s="154" t="s">
        <v>1</v>
      </c>
      <c r="I827" s="156"/>
      <c r="L827" s="152"/>
      <c r="M827" s="157"/>
      <c r="T827" s="158"/>
      <c r="AT827" s="154" t="s">
        <v>181</v>
      </c>
      <c r="AU827" s="154" t="s">
        <v>92</v>
      </c>
      <c r="AV827" s="12" t="s">
        <v>90</v>
      </c>
      <c r="AW827" s="12" t="s">
        <v>36</v>
      </c>
      <c r="AX827" s="12" t="s">
        <v>82</v>
      </c>
      <c r="AY827" s="154" t="s">
        <v>171</v>
      </c>
    </row>
    <row r="828" spans="2:65" s="13" customFormat="1">
      <c r="B828" s="159"/>
      <c r="D828" s="153" t="s">
        <v>181</v>
      </c>
      <c r="E828" s="160" t="s">
        <v>1</v>
      </c>
      <c r="F828" s="161" t="s">
        <v>899</v>
      </c>
      <c r="H828" s="162">
        <v>1.2</v>
      </c>
      <c r="I828" s="163"/>
      <c r="L828" s="159"/>
      <c r="M828" s="164"/>
      <c r="T828" s="165"/>
      <c r="AT828" s="160" t="s">
        <v>181</v>
      </c>
      <c r="AU828" s="160" t="s">
        <v>92</v>
      </c>
      <c r="AV828" s="13" t="s">
        <v>92</v>
      </c>
      <c r="AW828" s="13" t="s">
        <v>36</v>
      </c>
      <c r="AX828" s="13" t="s">
        <v>82</v>
      </c>
      <c r="AY828" s="160" t="s">
        <v>171</v>
      </c>
    </row>
    <row r="829" spans="2:65" s="13" customFormat="1">
      <c r="B829" s="159"/>
      <c r="D829" s="153" t="s">
        <v>181</v>
      </c>
      <c r="E829" s="160" t="s">
        <v>1</v>
      </c>
      <c r="F829" s="161" t="s">
        <v>900</v>
      </c>
      <c r="H829" s="162">
        <v>1.2</v>
      </c>
      <c r="I829" s="163"/>
      <c r="L829" s="159"/>
      <c r="M829" s="164"/>
      <c r="T829" s="165"/>
      <c r="AT829" s="160" t="s">
        <v>181</v>
      </c>
      <c r="AU829" s="160" t="s">
        <v>92</v>
      </c>
      <c r="AV829" s="13" t="s">
        <v>92</v>
      </c>
      <c r="AW829" s="13" t="s">
        <v>36</v>
      </c>
      <c r="AX829" s="13" t="s">
        <v>82</v>
      </c>
      <c r="AY829" s="160" t="s">
        <v>171</v>
      </c>
    </row>
    <row r="830" spans="2:65" s="14" customFormat="1">
      <c r="B830" s="166"/>
      <c r="D830" s="153" t="s">
        <v>181</v>
      </c>
      <c r="E830" s="167" t="s">
        <v>1</v>
      </c>
      <c r="F830" s="168" t="s">
        <v>185</v>
      </c>
      <c r="H830" s="169">
        <v>2.4</v>
      </c>
      <c r="I830" s="170"/>
      <c r="L830" s="166"/>
      <c r="M830" s="171"/>
      <c r="T830" s="172"/>
      <c r="AT830" s="167" t="s">
        <v>181</v>
      </c>
      <c r="AU830" s="167" t="s">
        <v>92</v>
      </c>
      <c r="AV830" s="14" t="s">
        <v>186</v>
      </c>
      <c r="AW830" s="14" t="s">
        <v>36</v>
      </c>
      <c r="AX830" s="14" t="s">
        <v>82</v>
      </c>
      <c r="AY830" s="167" t="s">
        <v>171</v>
      </c>
    </row>
    <row r="831" spans="2:65" s="15" customFormat="1">
      <c r="B831" s="173"/>
      <c r="D831" s="153" t="s">
        <v>181</v>
      </c>
      <c r="E831" s="174" t="s">
        <v>1</v>
      </c>
      <c r="F831" s="175" t="s">
        <v>190</v>
      </c>
      <c r="H831" s="176">
        <v>54.20000000000001</v>
      </c>
      <c r="I831" s="177"/>
      <c r="L831" s="173"/>
      <c r="M831" s="178"/>
      <c r="T831" s="179"/>
      <c r="AT831" s="174" t="s">
        <v>181</v>
      </c>
      <c r="AU831" s="174" t="s">
        <v>92</v>
      </c>
      <c r="AV831" s="15" t="s">
        <v>180</v>
      </c>
      <c r="AW831" s="15" t="s">
        <v>36</v>
      </c>
      <c r="AX831" s="15" t="s">
        <v>90</v>
      </c>
      <c r="AY831" s="174" t="s">
        <v>171</v>
      </c>
    </row>
    <row r="832" spans="2:65" s="1" customFormat="1" ht="37.9" customHeight="1">
      <c r="B832" s="137"/>
      <c r="C832" s="138" t="s">
        <v>901</v>
      </c>
      <c r="D832" s="138" t="s">
        <v>176</v>
      </c>
      <c r="E832" s="139" t="s">
        <v>902</v>
      </c>
      <c r="F832" s="140" t="s">
        <v>903</v>
      </c>
      <c r="G832" s="141" t="s">
        <v>179</v>
      </c>
      <c r="H832" s="142">
        <v>215.28899999999999</v>
      </c>
      <c r="I832" s="143"/>
      <c r="J832" s="144">
        <f>ROUND(I832*H832,2)</f>
        <v>0</v>
      </c>
      <c r="K832" s="145"/>
      <c r="L832" s="32"/>
      <c r="M832" s="146" t="s">
        <v>1</v>
      </c>
      <c r="N832" s="147" t="s">
        <v>47</v>
      </c>
      <c r="P832" s="148">
        <f>O832*H832</f>
        <v>0</v>
      </c>
      <c r="Q832" s="148">
        <v>0</v>
      </c>
      <c r="R832" s="148">
        <f>Q832*H832</f>
        <v>0</v>
      </c>
      <c r="S832" s="148">
        <v>0</v>
      </c>
      <c r="T832" s="149">
        <f>S832*H832</f>
        <v>0</v>
      </c>
      <c r="AR832" s="150" t="s">
        <v>231</v>
      </c>
      <c r="AT832" s="150" t="s">
        <v>176</v>
      </c>
      <c r="AU832" s="150" t="s">
        <v>92</v>
      </c>
      <c r="AY832" s="17" t="s">
        <v>171</v>
      </c>
      <c r="BE832" s="151">
        <f>IF(N832="základní",J832,0)</f>
        <v>0</v>
      </c>
      <c r="BF832" s="151">
        <f>IF(N832="snížená",J832,0)</f>
        <v>0</v>
      </c>
      <c r="BG832" s="151">
        <f>IF(N832="zákl. přenesená",J832,0)</f>
        <v>0</v>
      </c>
      <c r="BH832" s="151">
        <f>IF(N832="sníž. přenesená",J832,0)</f>
        <v>0</v>
      </c>
      <c r="BI832" s="151">
        <f>IF(N832="nulová",J832,0)</f>
        <v>0</v>
      </c>
      <c r="BJ832" s="17" t="s">
        <v>90</v>
      </c>
      <c r="BK832" s="151">
        <f>ROUND(I832*H832,2)</f>
        <v>0</v>
      </c>
      <c r="BL832" s="17" t="s">
        <v>231</v>
      </c>
      <c r="BM832" s="150" t="s">
        <v>904</v>
      </c>
    </row>
    <row r="833" spans="2:65" s="12" customFormat="1">
      <c r="B833" s="152"/>
      <c r="D833" s="153" t="s">
        <v>181</v>
      </c>
      <c r="E833" s="154" t="s">
        <v>1</v>
      </c>
      <c r="F833" s="155" t="s">
        <v>182</v>
      </c>
      <c r="H833" s="154" t="s">
        <v>1</v>
      </c>
      <c r="I833" s="156"/>
      <c r="L833" s="152"/>
      <c r="M833" s="157"/>
      <c r="T833" s="158"/>
      <c r="AT833" s="154" t="s">
        <v>181</v>
      </c>
      <c r="AU833" s="154" t="s">
        <v>92</v>
      </c>
      <c r="AV833" s="12" t="s">
        <v>90</v>
      </c>
      <c r="AW833" s="12" t="s">
        <v>36</v>
      </c>
      <c r="AX833" s="12" t="s">
        <v>82</v>
      </c>
      <c r="AY833" s="154" t="s">
        <v>171</v>
      </c>
    </row>
    <row r="834" spans="2:65" s="13" customFormat="1">
      <c r="B834" s="159"/>
      <c r="D834" s="153" t="s">
        <v>181</v>
      </c>
      <c r="E834" s="160" t="s">
        <v>1</v>
      </c>
      <c r="F834" s="161" t="s">
        <v>399</v>
      </c>
      <c r="H834" s="162">
        <v>34.287999999999997</v>
      </c>
      <c r="I834" s="163"/>
      <c r="L834" s="159"/>
      <c r="M834" s="164"/>
      <c r="T834" s="165"/>
      <c r="AT834" s="160" t="s">
        <v>181</v>
      </c>
      <c r="AU834" s="160" t="s">
        <v>92</v>
      </c>
      <c r="AV834" s="13" t="s">
        <v>92</v>
      </c>
      <c r="AW834" s="13" t="s">
        <v>36</v>
      </c>
      <c r="AX834" s="13" t="s">
        <v>82</v>
      </c>
      <c r="AY834" s="160" t="s">
        <v>171</v>
      </c>
    </row>
    <row r="835" spans="2:65" s="13" customFormat="1">
      <c r="B835" s="159"/>
      <c r="D835" s="153" t="s">
        <v>181</v>
      </c>
      <c r="E835" s="160" t="s">
        <v>1</v>
      </c>
      <c r="F835" s="161" t="s">
        <v>400</v>
      </c>
      <c r="H835" s="162">
        <v>35.664999999999999</v>
      </c>
      <c r="I835" s="163"/>
      <c r="L835" s="159"/>
      <c r="M835" s="164"/>
      <c r="T835" s="165"/>
      <c r="AT835" s="160" t="s">
        <v>181</v>
      </c>
      <c r="AU835" s="160" t="s">
        <v>92</v>
      </c>
      <c r="AV835" s="13" t="s">
        <v>92</v>
      </c>
      <c r="AW835" s="13" t="s">
        <v>36</v>
      </c>
      <c r="AX835" s="13" t="s">
        <v>82</v>
      </c>
      <c r="AY835" s="160" t="s">
        <v>171</v>
      </c>
    </row>
    <row r="836" spans="2:65" s="13" customFormat="1">
      <c r="B836" s="159"/>
      <c r="D836" s="153" t="s">
        <v>181</v>
      </c>
      <c r="E836" s="160" t="s">
        <v>1</v>
      </c>
      <c r="F836" s="161" t="s">
        <v>401</v>
      </c>
      <c r="H836" s="162">
        <v>10.715</v>
      </c>
      <c r="I836" s="163"/>
      <c r="L836" s="159"/>
      <c r="M836" s="164"/>
      <c r="T836" s="165"/>
      <c r="AT836" s="160" t="s">
        <v>181</v>
      </c>
      <c r="AU836" s="160" t="s">
        <v>92</v>
      </c>
      <c r="AV836" s="13" t="s">
        <v>92</v>
      </c>
      <c r="AW836" s="13" t="s">
        <v>36</v>
      </c>
      <c r="AX836" s="13" t="s">
        <v>82</v>
      </c>
      <c r="AY836" s="160" t="s">
        <v>171</v>
      </c>
    </row>
    <row r="837" spans="2:65" s="13" customFormat="1">
      <c r="B837" s="159"/>
      <c r="D837" s="153" t="s">
        <v>181</v>
      </c>
      <c r="E837" s="160" t="s">
        <v>1</v>
      </c>
      <c r="F837" s="161" t="s">
        <v>402</v>
      </c>
      <c r="H837" s="162">
        <v>15.875</v>
      </c>
      <c r="I837" s="163"/>
      <c r="L837" s="159"/>
      <c r="M837" s="164"/>
      <c r="T837" s="165"/>
      <c r="AT837" s="160" t="s">
        <v>181</v>
      </c>
      <c r="AU837" s="160" t="s">
        <v>92</v>
      </c>
      <c r="AV837" s="13" t="s">
        <v>92</v>
      </c>
      <c r="AW837" s="13" t="s">
        <v>36</v>
      </c>
      <c r="AX837" s="13" t="s">
        <v>82</v>
      </c>
      <c r="AY837" s="160" t="s">
        <v>171</v>
      </c>
    </row>
    <row r="838" spans="2:65" s="13" customFormat="1">
      <c r="B838" s="159"/>
      <c r="D838" s="153" t="s">
        <v>181</v>
      </c>
      <c r="E838" s="160" t="s">
        <v>1</v>
      </c>
      <c r="F838" s="161" t="s">
        <v>403</v>
      </c>
      <c r="H838" s="162">
        <v>26.1</v>
      </c>
      <c r="I838" s="163"/>
      <c r="L838" s="159"/>
      <c r="M838" s="164"/>
      <c r="T838" s="165"/>
      <c r="AT838" s="160" t="s">
        <v>181</v>
      </c>
      <c r="AU838" s="160" t="s">
        <v>92</v>
      </c>
      <c r="AV838" s="13" t="s">
        <v>92</v>
      </c>
      <c r="AW838" s="13" t="s">
        <v>36</v>
      </c>
      <c r="AX838" s="13" t="s">
        <v>82</v>
      </c>
      <c r="AY838" s="160" t="s">
        <v>171</v>
      </c>
    </row>
    <row r="839" spans="2:65" s="13" customFormat="1">
      <c r="B839" s="159"/>
      <c r="D839" s="153" t="s">
        <v>181</v>
      </c>
      <c r="E839" s="160" t="s">
        <v>1</v>
      </c>
      <c r="F839" s="161" t="s">
        <v>404</v>
      </c>
      <c r="H839" s="162">
        <v>43.14</v>
      </c>
      <c r="I839" s="163"/>
      <c r="L839" s="159"/>
      <c r="M839" s="164"/>
      <c r="T839" s="165"/>
      <c r="AT839" s="160" t="s">
        <v>181</v>
      </c>
      <c r="AU839" s="160" t="s">
        <v>92</v>
      </c>
      <c r="AV839" s="13" t="s">
        <v>92</v>
      </c>
      <c r="AW839" s="13" t="s">
        <v>36</v>
      </c>
      <c r="AX839" s="13" t="s">
        <v>82</v>
      </c>
      <c r="AY839" s="160" t="s">
        <v>171</v>
      </c>
    </row>
    <row r="840" spans="2:65" s="13" customFormat="1">
      <c r="B840" s="159"/>
      <c r="D840" s="153" t="s">
        <v>181</v>
      </c>
      <c r="E840" s="160" t="s">
        <v>1</v>
      </c>
      <c r="F840" s="161" t="s">
        <v>405</v>
      </c>
      <c r="H840" s="162">
        <v>9.4149999999999991</v>
      </c>
      <c r="I840" s="163"/>
      <c r="L840" s="159"/>
      <c r="M840" s="164"/>
      <c r="T840" s="165"/>
      <c r="AT840" s="160" t="s">
        <v>181</v>
      </c>
      <c r="AU840" s="160" t="s">
        <v>92</v>
      </c>
      <c r="AV840" s="13" t="s">
        <v>92</v>
      </c>
      <c r="AW840" s="13" t="s">
        <v>36</v>
      </c>
      <c r="AX840" s="13" t="s">
        <v>82</v>
      </c>
      <c r="AY840" s="160" t="s">
        <v>171</v>
      </c>
    </row>
    <row r="841" spans="2:65" s="13" customFormat="1">
      <c r="B841" s="159"/>
      <c r="D841" s="153" t="s">
        <v>181</v>
      </c>
      <c r="E841" s="160" t="s">
        <v>1</v>
      </c>
      <c r="F841" s="161" t="s">
        <v>406</v>
      </c>
      <c r="H841" s="162">
        <v>15.582000000000001</v>
      </c>
      <c r="I841" s="163"/>
      <c r="L841" s="159"/>
      <c r="M841" s="164"/>
      <c r="T841" s="165"/>
      <c r="AT841" s="160" t="s">
        <v>181</v>
      </c>
      <c r="AU841" s="160" t="s">
        <v>92</v>
      </c>
      <c r="AV841" s="13" t="s">
        <v>92</v>
      </c>
      <c r="AW841" s="13" t="s">
        <v>36</v>
      </c>
      <c r="AX841" s="13" t="s">
        <v>82</v>
      </c>
      <c r="AY841" s="160" t="s">
        <v>171</v>
      </c>
    </row>
    <row r="842" spans="2:65" s="14" customFormat="1">
      <c r="B842" s="166"/>
      <c r="D842" s="153" t="s">
        <v>181</v>
      </c>
      <c r="E842" s="167" t="s">
        <v>1</v>
      </c>
      <c r="F842" s="168" t="s">
        <v>185</v>
      </c>
      <c r="H842" s="169">
        <v>190.78</v>
      </c>
      <c r="I842" s="170"/>
      <c r="L842" s="166"/>
      <c r="M842" s="171"/>
      <c r="T842" s="172"/>
      <c r="AT842" s="167" t="s">
        <v>181</v>
      </c>
      <c r="AU842" s="167" t="s">
        <v>92</v>
      </c>
      <c r="AV842" s="14" t="s">
        <v>186</v>
      </c>
      <c r="AW842" s="14" t="s">
        <v>36</v>
      </c>
      <c r="AX842" s="14" t="s">
        <v>82</v>
      </c>
      <c r="AY842" s="167" t="s">
        <v>171</v>
      </c>
    </row>
    <row r="843" spans="2:65" s="12" customFormat="1">
      <c r="B843" s="152"/>
      <c r="D843" s="153" t="s">
        <v>181</v>
      </c>
      <c r="E843" s="154" t="s">
        <v>1</v>
      </c>
      <c r="F843" s="155" t="s">
        <v>187</v>
      </c>
      <c r="H843" s="154" t="s">
        <v>1</v>
      </c>
      <c r="I843" s="156"/>
      <c r="L843" s="152"/>
      <c r="M843" s="157"/>
      <c r="T843" s="158"/>
      <c r="AT843" s="154" t="s">
        <v>181</v>
      </c>
      <c r="AU843" s="154" t="s">
        <v>92</v>
      </c>
      <c r="AV843" s="12" t="s">
        <v>90</v>
      </c>
      <c r="AW843" s="12" t="s">
        <v>36</v>
      </c>
      <c r="AX843" s="12" t="s">
        <v>82</v>
      </c>
      <c r="AY843" s="154" t="s">
        <v>171</v>
      </c>
    </row>
    <row r="844" spans="2:65" s="13" customFormat="1">
      <c r="B844" s="159"/>
      <c r="D844" s="153" t="s">
        <v>181</v>
      </c>
      <c r="E844" s="160" t="s">
        <v>1</v>
      </c>
      <c r="F844" s="161" t="s">
        <v>407</v>
      </c>
      <c r="H844" s="162">
        <v>13.726000000000001</v>
      </c>
      <c r="I844" s="163"/>
      <c r="L844" s="159"/>
      <c r="M844" s="164"/>
      <c r="T844" s="165"/>
      <c r="AT844" s="160" t="s">
        <v>181</v>
      </c>
      <c r="AU844" s="160" t="s">
        <v>92</v>
      </c>
      <c r="AV844" s="13" t="s">
        <v>92</v>
      </c>
      <c r="AW844" s="13" t="s">
        <v>36</v>
      </c>
      <c r="AX844" s="13" t="s">
        <v>82</v>
      </c>
      <c r="AY844" s="160" t="s">
        <v>171</v>
      </c>
    </row>
    <row r="845" spans="2:65" s="13" customFormat="1">
      <c r="B845" s="159"/>
      <c r="D845" s="153" t="s">
        <v>181</v>
      </c>
      <c r="E845" s="160" t="s">
        <v>1</v>
      </c>
      <c r="F845" s="161" t="s">
        <v>408</v>
      </c>
      <c r="H845" s="162">
        <v>10.782999999999999</v>
      </c>
      <c r="I845" s="163"/>
      <c r="L845" s="159"/>
      <c r="M845" s="164"/>
      <c r="T845" s="165"/>
      <c r="AT845" s="160" t="s">
        <v>181</v>
      </c>
      <c r="AU845" s="160" t="s">
        <v>92</v>
      </c>
      <c r="AV845" s="13" t="s">
        <v>92</v>
      </c>
      <c r="AW845" s="13" t="s">
        <v>36</v>
      </c>
      <c r="AX845" s="13" t="s">
        <v>82</v>
      </c>
      <c r="AY845" s="160" t="s">
        <v>171</v>
      </c>
    </row>
    <row r="846" spans="2:65" s="14" customFormat="1">
      <c r="B846" s="166"/>
      <c r="D846" s="153" t="s">
        <v>181</v>
      </c>
      <c r="E846" s="167" t="s">
        <v>1</v>
      </c>
      <c r="F846" s="168" t="s">
        <v>185</v>
      </c>
      <c r="H846" s="169">
        <v>24.509</v>
      </c>
      <c r="I846" s="170"/>
      <c r="L846" s="166"/>
      <c r="M846" s="171"/>
      <c r="T846" s="172"/>
      <c r="AT846" s="167" t="s">
        <v>181</v>
      </c>
      <c r="AU846" s="167" t="s">
        <v>92</v>
      </c>
      <c r="AV846" s="14" t="s">
        <v>186</v>
      </c>
      <c r="AW846" s="14" t="s">
        <v>36</v>
      </c>
      <c r="AX846" s="14" t="s">
        <v>82</v>
      </c>
      <c r="AY846" s="167" t="s">
        <v>171</v>
      </c>
    </row>
    <row r="847" spans="2:65" s="15" customFormat="1">
      <c r="B847" s="173"/>
      <c r="D847" s="153" t="s">
        <v>181</v>
      </c>
      <c r="E847" s="174" t="s">
        <v>1</v>
      </c>
      <c r="F847" s="175" t="s">
        <v>190</v>
      </c>
      <c r="H847" s="176">
        <v>215.28899999999999</v>
      </c>
      <c r="I847" s="177"/>
      <c r="L847" s="173"/>
      <c r="M847" s="178"/>
      <c r="T847" s="179"/>
      <c r="AT847" s="174" t="s">
        <v>181</v>
      </c>
      <c r="AU847" s="174" t="s">
        <v>92</v>
      </c>
      <c r="AV847" s="15" t="s">
        <v>180</v>
      </c>
      <c r="AW847" s="15" t="s">
        <v>36</v>
      </c>
      <c r="AX847" s="15" t="s">
        <v>90</v>
      </c>
      <c r="AY847" s="174" t="s">
        <v>171</v>
      </c>
    </row>
    <row r="848" spans="2:65" s="1" customFormat="1" ht="24.2" customHeight="1">
      <c r="B848" s="137"/>
      <c r="C848" s="183" t="s">
        <v>649</v>
      </c>
      <c r="D848" s="183" t="s">
        <v>535</v>
      </c>
      <c r="E848" s="184" t="s">
        <v>905</v>
      </c>
      <c r="F848" s="185" t="s">
        <v>906</v>
      </c>
      <c r="G848" s="186" t="s">
        <v>179</v>
      </c>
      <c r="H848" s="187">
        <v>247.58199999999999</v>
      </c>
      <c r="I848" s="188"/>
      <c r="J848" s="189">
        <f>ROUND(I848*H848,2)</f>
        <v>0</v>
      </c>
      <c r="K848" s="190"/>
      <c r="L848" s="191"/>
      <c r="M848" s="192" t="s">
        <v>1</v>
      </c>
      <c r="N848" s="193" t="s">
        <v>47</v>
      </c>
      <c r="P848" s="148">
        <f>O848*H848</f>
        <v>0</v>
      </c>
      <c r="Q848" s="148">
        <v>0</v>
      </c>
      <c r="R848" s="148">
        <f>Q848*H848</f>
        <v>0</v>
      </c>
      <c r="S848" s="148">
        <v>0</v>
      </c>
      <c r="T848" s="149">
        <f>S848*H848</f>
        <v>0</v>
      </c>
      <c r="AR848" s="150" t="s">
        <v>274</v>
      </c>
      <c r="AT848" s="150" t="s">
        <v>535</v>
      </c>
      <c r="AU848" s="150" t="s">
        <v>92</v>
      </c>
      <c r="AY848" s="17" t="s">
        <v>171</v>
      </c>
      <c r="BE848" s="151">
        <f>IF(N848="základní",J848,0)</f>
        <v>0</v>
      </c>
      <c r="BF848" s="151">
        <f>IF(N848="snížená",J848,0)</f>
        <v>0</v>
      </c>
      <c r="BG848" s="151">
        <f>IF(N848="zákl. přenesená",J848,0)</f>
        <v>0</v>
      </c>
      <c r="BH848" s="151">
        <f>IF(N848="sníž. přenesená",J848,0)</f>
        <v>0</v>
      </c>
      <c r="BI848" s="151">
        <f>IF(N848="nulová",J848,0)</f>
        <v>0</v>
      </c>
      <c r="BJ848" s="17" t="s">
        <v>90</v>
      </c>
      <c r="BK848" s="151">
        <f>ROUND(I848*H848,2)</f>
        <v>0</v>
      </c>
      <c r="BL848" s="17" t="s">
        <v>231</v>
      </c>
      <c r="BM848" s="150" t="s">
        <v>907</v>
      </c>
    </row>
    <row r="849" spans="2:65" s="1" customFormat="1" ht="19.5">
      <c r="B849" s="32"/>
      <c r="D849" s="153" t="s">
        <v>561</v>
      </c>
      <c r="F849" s="194" t="s">
        <v>908</v>
      </c>
      <c r="I849" s="195"/>
      <c r="L849" s="32"/>
      <c r="M849" s="196"/>
      <c r="T849" s="56"/>
      <c r="AT849" s="17" t="s">
        <v>561</v>
      </c>
      <c r="AU849" s="17" t="s">
        <v>92</v>
      </c>
    </row>
    <row r="850" spans="2:65" s="13" customFormat="1">
      <c r="B850" s="159"/>
      <c r="D850" s="153" t="s">
        <v>181</v>
      </c>
      <c r="E850" s="160" t="s">
        <v>1</v>
      </c>
      <c r="F850" s="161" t="s">
        <v>909</v>
      </c>
      <c r="H850" s="162">
        <v>247.58199999999999</v>
      </c>
      <c r="I850" s="163"/>
      <c r="L850" s="159"/>
      <c r="M850" s="164"/>
      <c r="T850" s="165"/>
      <c r="AT850" s="160" t="s">
        <v>181</v>
      </c>
      <c r="AU850" s="160" t="s">
        <v>92</v>
      </c>
      <c r="AV850" s="13" t="s">
        <v>92</v>
      </c>
      <c r="AW850" s="13" t="s">
        <v>36</v>
      </c>
      <c r="AX850" s="13" t="s">
        <v>82</v>
      </c>
      <c r="AY850" s="160" t="s">
        <v>171</v>
      </c>
    </row>
    <row r="851" spans="2:65" s="15" customFormat="1">
      <c r="B851" s="173"/>
      <c r="D851" s="153" t="s">
        <v>181</v>
      </c>
      <c r="E851" s="174" t="s">
        <v>1</v>
      </c>
      <c r="F851" s="175" t="s">
        <v>190</v>
      </c>
      <c r="H851" s="176">
        <v>247.58199999999999</v>
      </c>
      <c r="I851" s="177"/>
      <c r="L851" s="173"/>
      <c r="M851" s="178"/>
      <c r="T851" s="179"/>
      <c r="AT851" s="174" t="s">
        <v>181</v>
      </c>
      <c r="AU851" s="174" t="s">
        <v>92</v>
      </c>
      <c r="AV851" s="15" t="s">
        <v>180</v>
      </c>
      <c r="AW851" s="15" t="s">
        <v>36</v>
      </c>
      <c r="AX851" s="15" t="s">
        <v>90</v>
      </c>
      <c r="AY851" s="174" t="s">
        <v>171</v>
      </c>
    </row>
    <row r="852" spans="2:65" s="1" customFormat="1" ht="37.9" customHeight="1">
      <c r="B852" s="137"/>
      <c r="C852" s="138" t="s">
        <v>910</v>
      </c>
      <c r="D852" s="138" t="s">
        <v>176</v>
      </c>
      <c r="E852" s="139" t="s">
        <v>911</v>
      </c>
      <c r="F852" s="140" t="s">
        <v>912</v>
      </c>
      <c r="G852" s="141" t="s">
        <v>205</v>
      </c>
      <c r="H852" s="142">
        <v>35</v>
      </c>
      <c r="I852" s="143"/>
      <c r="J852" s="144">
        <f>ROUND(I852*H852,2)</f>
        <v>0</v>
      </c>
      <c r="K852" s="145"/>
      <c r="L852" s="32"/>
      <c r="M852" s="146" t="s">
        <v>1</v>
      </c>
      <c r="N852" s="147" t="s">
        <v>47</v>
      </c>
      <c r="P852" s="148">
        <f>O852*H852</f>
        <v>0</v>
      </c>
      <c r="Q852" s="148">
        <v>0</v>
      </c>
      <c r="R852" s="148">
        <f>Q852*H852</f>
        <v>0</v>
      </c>
      <c r="S852" s="148">
        <v>0</v>
      </c>
      <c r="T852" s="149">
        <f>S852*H852</f>
        <v>0</v>
      </c>
      <c r="AR852" s="150" t="s">
        <v>231</v>
      </c>
      <c r="AT852" s="150" t="s">
        <v>176</v>
      </c>
      <c r="AU852" s="150" t="s">
        <v>92</v>
      </c>
      <c r="AY852" s="17" t="s">
        <v>171</v>
      </c>
      <c r="BE852" s="151">
        <f>IF(N852="základní",J852,0)</f>
        <v>0</v>
      </c>
      <c r="BF852" s="151">
        <f>IF(N852="snížená",J852,0)</f>
        <v>0</v>
      </c>
      <c r="BG852" s="151">
        <f>IF(N852="zákl. přenesená",J852,0)</f>
        <v>0</v>
      </c>
      <c r="BH852" s="151">
        <f>IF(N852="sníž. přenesená",J852,0)</f>
        <v>0</v>
      </c>
      <c r="BI852" s="151">
        <f>IF(N852="nulová",J852,0)</f>
        <v>0</v>
      </c>
      <c r="BJ852" s="17" t="s">
        <v>90</v>
      </c>
      <c r="BK852" s="151">
        <f>ROUND(I852*H852,2)</f>
        <v>0</v>
      </c>
      <c r="BL852" s="17" t="s">
        <v>231</v>
      </c>
      <c r="BM852" s="150" t="s">
        <v>913</v>
      </c>
    </row>
    <row r="853" spans="2:65" s="12" customFormat="1">
      <c r="B853" s="152"/>
      <c r="D853" s="153" t="s">
        <v>181</v>
      </c>
      <c r="E853" s="154" t="s">
        <v>1</v>
      </c>
      <c r="F853" s="155" t="s">
        <v>182</v>
      </c>
      <c r="H853" s="154" t="s">
        <v>1</v>
      </c>
      <c r="I853" s="156"/>
      <c r="L853" s="152"/>
      <c r="M853" s="157"/>
      <c r="T853" s="158"/>
      <c r="AT853" s="154" t="s">
        <v>181</v>
      </c>
      <c r="AU853" s="154" t="s">
        <v>92</v>
      </c>
      <c r="AV853" s="12" t="s">
        <v>90</v>
      </c>
      <c r="AW853" s="12" t="s">
        <v>36</v>
      </c>
      <c r="AX853" s="12" t="s">
        <v>82</v>
      </c>
      <c r="AY853" s="154" t="s">
        <v>171</v>
      </c>
    </row>
    <row r="854" spans="2:65" s="13" customFormat="1">
      <c r="B854" s="159"/>
      <c r="D854" s="153" t="s">
        <v>181</v>
      </c>
      <c r="E854" s="160" t="s">
        <v>1</v>
      </c>
      <c r="F854" s="161" t="s">
        <v>914</v>
      </c>
      <c r="H854" s="162">
        <v>2.5</v>
      </c>
      <c r="I854" s="163"/>
      <c r="L854" s="159"/>
      <c r="M854" s="164"/>
      <c r="T854" s="165"/>
      <c r="AT854" s="160" t="s">
        <v>181</v>
      </c>
      <c r="AU854" s="160" t="s">
        <v>92</v>
      </c>
      <c r="AV854" s="13" t="s">
        <v>92</v>
      </c>
      <c r="AW854" s="13" t="s">
        <v>36</v>
      </c>
      <c r="AX854" s="13" t="s">
        <v>82</v>
      </c>
      <c r="AY854" s="160" t="s">
        <v>171</v>
      </c>
    </row>
    <row r="855" spans="2:65" s="13" customFormat="1">
      <c r="B855" s="159"/>
      <c r="D855" s="153" t="s">
        <v>181</v>
      </c>
      <c r="E855" s="160" t="s">
        <v>1</v>
      </c>
      <c r="F855" s="161" t="s">
        <v>915</v>
      </c>
      <c r="H855" s="162">
        <v>15</v>
      </c>
      <c r="I855" s="163"/>
      <c r="L855" s="159"/>
      <c r="M855" s="164"/>
      <c r="T855" s="165"/>
      <c r="AT855" s="160" t="s">
        <v>181</v>
      </c>
      <c r="AU855" s="160" t="s">
        <v>92</v>
      </c>
      <c r="AV855" s="13" t="s">
        <v>92</v>
      </c>
      <c r="AW855" s="13" t="s">
        <v>36</v>
      </c>
      <c r="AX855" s="13" t="s">
        <v>82</v>
      </c>
      <c r="AY855" s="160" t="s">
        <v>171</v>
      </c>
    </row>
    <row r="856" spans="2:65" s="13" customFormat="1">
      <c r="B856" s="159"/>
      <c r="D856" s="153" t="s">
        <v>181</v>
      </c>
      <c r="E856" s="160" t="s">
        <v>1</v>
      </c>
      <c r="F856" s="161" t="s">
        <v>916</v>
      </c>
      <c r="H856" s="162">
        <v>2.5</v>
      </c>
      <c r="I856" s="163"/>
      <c r="L856" s="159"/>
      <c r="M856" s="164"/>
      <c r="T856" s="165"/>
      <c r="AT856" s="160" t="s">
        <v>181</v>
      </c>
      <c r="AU856" s="160" t="s">
        <v>92</v>
      </c>
      <c r="AV856" s="13" t="s">
        <v>92</v>
      </c>
      <c r="AW856" s="13" t="s">
        <v>36</v>
      </c>
      <c r="AX856" s="13" t="s">
        <v>82</v>
      </c>
      <c r="AY856" s="160" t="s">
        <v>171</v>
      </c>
    </row>
    <row r="857" spans="2:65" s="13" customFormat="1">
      <c r="B857" s="159"/>
      <c r="D857" s="153" t="s">
        <v>181</v>
      </c>
      <c r="E857" s="160" t="s">
        <v>1</v>
      </c>
      <c r="F857" s="161" t="s">
        <v>917</v>
      </c>
      <c r="H857" s="162">
        <v>15</v>
      </c>
      <c r="I857" s="163"/>
      <c r="L857" s="159"/>
      <c r="M857" s="164"/>
      <c r="T857" s="165"/>
      <c r="AT857" s="160" t="s">
        <v>181</v>
      </c>
      <c r="AU857" s="160" t="s">
        <v>92</v>
      </c>
      <c r="AV857" s="13" t="s">
        <v>92</v>
      </c>
      <c r="AW857" s="13" t="s">
        <v>36</v>
      </c>
      <c r="AX857" s="13" t="s">
        <v>82</v>
      </c>
      <c r="AY857" s="160" t="s">
        <v>171</v>
      </c>
    </row>
    <row r="858" spans="2:65" s="15" customFormat="1">
      <c r="B858" s="173"/>
      <c r="D858" s="153" t="s">
        <v>181</v>
      </c>
      <c r="E858" s="174" t="s">
        <v>1</v>
      </c>
      <c r="F858" s="175" t="s">
        <v>190</v>
      </c>
      <c r="H858" s="176">
        <v>35</v>
      </c>
      <c r="I858" s="177"/>
      <c r="L858" s="173"/>
      <c r="M858" s="178"/>
      <c r="T858" s="179"/>
      <c r="AT858" s="174" t="s">
        <v>181</v>
      </c>
      <c r="AU858" s="174" t="s">
        <v>92</v>
      </c>
      <c r="AV858" s="15" t="s">
        <v>180</v>
      </c>
      <c r="AW858" s="15" t="s">
        <v>36</v>
      </c>
      <c r="AX858" s="15" t="s">
        <v>90</v>
      </c>
      <c r="AY858" s="174" t="s">
        <v>171</v>
      </c>
    </row>
    <row r="859" spans="2:65" s="1" customFormat="1" ht="24.2" customHeight="1">
      <c r="B859" s="137"/>
      <c r="C859" s="138" t="s">
        <v>653</v>
      </c>
      <c r="D859" s="138" t="s">
        <v>176</v>
      </c>
      <c r="E859" s="139" t="s">
        <v>918</v>
      </c>
      <c r="F859" s="140" t="s">
        <v>919</v>
      </c>
      <c r="G859" s="141" t="s">
        <v>205</v>
      </c>
      <c r="H859" s="142">
        <v>133.88</v>
      </c>
      <c r="I859" s="143"/>
      <c r="J859" s="144">
        <f>ROUND(I859*H859,2)</f>
        <v>0</v>
      </c>
      <c r="K859" s="145"/>
      <c r="L859" s="32"/>
      <c r="M859" s="146" t="s">
        <v>1</v>
      </c>
      <c r="N859" s="147" t="s">
        <v>47</v>
      </c>
      <c r="P859" s="148">
        <f>O859*H859</f>
        <v>0</v>
      </c>
      <c r="Q859" s="148">
        <v>0</v>
      </c>
      <c r="R859" s="148">
        <f>Q859*H859</f>
        <v>0</v>
      </c>
      <c r="S859" s="148">
        <v>0</v>
      </c>
      <c r="T859" s="149">
        <f>S859*H859</f>
        <v>0</v>
      </c>
      <c r="AR859" s="150" t="s">
        <v>231</v>
      </c>
      <c r="AT859" s="150" t="s">
        <v>176</v>
      </c>
      <c r="AU859" s="150" t="s">
        <v>92</v>
      </c>
      <c r="AY859" s="17" t="s">
        <v>171</v>
      </c>
      <c r="BE859" s="151">
        <f>IF(N859="základní",J859,0)</f>
        <v>0</v>
      </c>
      <c r="BF859" s="151">
        <f>IF(N859="snížená",J859,0)</f>
        <v>0</v>
      </c>
      <c r="BG859" s="151">
        <f>IF(N859="zákl. přenesená",J859,0)</f>
        <v>0</v>
      </c>
      <c r="BH859" s="151">
        <f>IF(N859="sníž. přenesená",J859,0)</f>
        <v>0</v>
      </c>
      <c r="BI859" s="151">
        <f>IF(N859="nulová",J859,0)</f>
        <v>0</v>
      </c>
      <c r="BJ859" s="17" t="s">
        <v>90</v>
      </c>
      <c r="BK859" s="151">
        <f>ROUND(I859*H859,2)</f>
        <v>0</v>
      </c>
      <c r="BL859" s="17" t="s">
        <v>231</v>
      </c>
      <c r="BM859" s="150" t="s">
        <v>920</v>
      </c>
    </row>
    <row r="860" spans="2:65" s="12" customFormat="1">
      <c r="B860" s="152"/>
      <c r="D860" s="153" t="s">
        <v>181</v>
      </c>
      <c r="E860" s="154" t="s">
        <v>1</v>
      </c>
      <c r="F860" s="155" t="s">
        <v>182</v>
      </c>
      <c r="H860" s="154" t="s">
        <v>1</v>
      </c>
      <c r="I860" s="156"/>
      <c r="L860" s="152"/>
      <c r="M860" s="157"/>
      <c r="T860" s="158"/>
      <c r="AT860" s="154" t="s">
        <v>181</v>
      </c>
      <c r="AU860" s="154" t="s">
        <v>92</v>
      </c>
      <c r="AV860" s="12" t="s">
        <v>90</v>
      </c>
      <c r="AW860" s="12" t="s">
        <v>36</v>
      </c>
      <c r="AX860" s="12" t="s">
        <v>82</v>
      </c>
      <c r="AY860" s="154" t="s">
        <v>171</v>
      </c>
    </row>
    <row r="861" spans="2:65" s="13" customFormat="1">
      <c r="B861" s="159"/>
      <c r="D861" s="153" t="s">
        <v>181</v>
      </c>
      <c r="E861" s="160" t="s">
        <v>1</v>
      </c>
      <c r="F861" s="161" t="s">
        <v>921</v>
      </c>
      <c r="H861" s="162">
        <v>12.5</v>
      </c>
      <c r="I861" s="163"/>
      <c r="L861" s="159"/>
      <c r="M861" s="164"/>
      <c r="T861" s="165"/>
      <c r="AT861" s="160" t="s">
        <v>181</v>
      </c>
      <c r="AU861" s="160" t="s">
        <v>92</v>
      </c>
      <c r="AV861" s="13" t="s">
        <v>92</v>
      </c>
      <c r="AW861" s="13" t="s">
        <v>36</v>
      </c>
      <c r="AX861" s="13" t="s">
        <v>82</v>
      </c>
      <c r="AY861" s="160" t="s">
        <v>171</v>
      </c>
    </row>
    <row r="862" spans="2:65" s="13" customFormat="1">
      <c r="B862" s="159"/>
      <c r="D862" s="153" t="s">
        <v>181</v>
      </c>
      <c r="E862" s="160" t="s">
        <v>1</v>
      </c>
      <c r="F862" s="161" t="s">
        <v>922</v>
      </c>
      <c r="H862" s="162">
        <v>25</v>
      </c>
      <c r="I862" s="163"/>
      <c r="L862" s="159"/>
      <c r="M862" s="164"/>
      <c r="T862" s="165"/>
      <c r="AT862" s="160" t="s">
        <v>181</v>
      </c>
      <c r="AU862" s="160" t="s">
        <v>92</v>
      </c>
      <c r="AV862" s="13" t="s">
        <v>92</v>
      </c>
      <c r="AW862" s="13" t="s">
        <v>36</v>
      </c>
      <c r="AX862" s="13" t="s">
        <v>82</v>
      </c>
      <c r="AY862" s="160" t="s">
        <v>171</v>
      </c>
    </row>
    <row r="863" spans="2:65" s="13" customFormat="1">
      <c r="B863" s="159"/>
      <c r="D863" s="153" t="s">
        <v>181</v>
      </c>
      <c r="E863" s="160" t="s">
        <v>1</v>
      </c>
      <c r="F863" s="161" t="s">
        <v>923</v>
      </c>
      <c r="H863" s="162">
        <v>10</v>
      </c>
      <c r="I863" s="163"/>
      <c r="L863" s="159"/>
      <c r="M863" s="164"/>
      <c r="T863" s="165"/>
      <c r="AT863" s="160" t="s">
        <v>181</v>
      </c>
      <c r="AU863" s="160" t="s">
        <v>92</v>
      </c>
      <c r="AV863" s="13" t="s">
        <v>92</v>
      </c>
      <c r="AW863" s="13" t="s">
        <v>36</v>
      </c>
      <c r="AX863" s="13" t="s">
        <v>82</v>
      </c>
      <c r="AY863" s="160" t="s">
        <v>171</v>
      </c>
    </row>
    <row r="864" spans="2:65" s="13" customFormat="1">
      <c r="B864" s="159"/>
      <c r="D864" s="153" t="s">
        <v>181</v>
      </c>
      <c r="E864" s="160" t="s">
        <v>1</v>
      </c>
      <c r="F864" s="161" t="s">
        <v>924</v>
      </c>
      <c r="H864" s="162">
        <v>10</v>
      </c>
      <c r="I864" s="163"/>
      <c r="L864" s="159"/>
      <c r="M864" s="164"/>
      <c r="T864" s="165"/>
      <c r="AT864" s="160" t="s">
        <v>181</v>
      </c>
      <c r="AU864" s="160" t="s">
        <v>92</v>
      </c>
      <c r="AV864" s="13" t="s">
        <v>92</v>
      </c>
      <c r="AW864" s="13" t="s">
        <v>36</v>
      </c>
      <c r="AX864" s="13" t="s">
        <v>82</v>
      </c>
      <c r="AY864" s="160" t="s">
        <v>171</v>
      </c>
    </row>
    <row r="865" spans="2:65" s="13" customFormat="1">
      <c r="B865" s="159"/>
      <c r="D865" s="153" t="s">
        <v>181</v>
      </c>
      <c r="E865" s="160" t="s">
        <v>1</v>
      </c>
      <c r="F865" s="161" t="s">
        <v>925</v>
      </c>
      <c r="H865" s="162">
        <v>12.5</v>
      </c>
      <c r="I865" s="163"/>
      <c r="L865" s="159"/>
      <c r="M865" s="164"/>
      <c r="T865" s="165"/>
      <c r="AT865" s="160" t="s">
        <v>181</v>
      </c>
      <c r="AU865" s="160" t="s">
        <v>92</v>
      </c>
      <c r="AV865" s="13" t="s">
        <v>92</v>
      </c>
      <c r="AW865" s="13" t="s">
        <v>36</v>
      </c>
      <c r="AX865" s="13" t="s">
        <v>82</v>
      </c>
      <c r="AY865" s="160" t="s">
        <v>171</v>
      </c>
    </row>
    <row r="866" spans="2:65" s="13" customFormat="1">
      <c r="B866" s="159"/>
      <c r="D866" s="153" t="s">
        <v>181</v>
      </c>
      <c r="E866" s="160" t="s">
        <v>1</v>
      </c>
      <c r="F866" s="161" t="s">
        <v>926</v>
      </c>
      <c r="H866" s="162">
        <v>25</v>
      </c>
      <c r="I866" s="163"/>
      <c r="L866" s="159"/>
      <c r="M866" s="164"/>
      <c r="T866" s="165"/>
      <c r="AT866" s="160" t="s">
        <v>181</v>
      </c>
      <c r="AU866" s="160" t="s">
        <v>92</v>
      </c>
      <c r="AV866" s="13" t="s">
        <v>92</v>
      </c>
      <c r="AW866" s="13" t="s">
        <v>36</v>
      </c>
      <c r="AX866" s="13" t="s">
        <v>82</v>
      </c>
      <c r="AY866" s="160" t="s">
        <v>171</v>
      </c>
    </row>
    <row r="867" spans="2:65" s="13" customFormat="1">
      <c r="B867" s="159"/>
      <c r="D867" s="153" t="s">
        <v>181</v>
      </c>
      <c r="E867" s="160" t="s">
        <v>1</v>
      </c>
      <c r="F867" s="161" t="s">
        <v>927</v>
      </c>
      <c r="H867" s="162">
        <v>10</v>
      </c>
      <c r="I867" s="163"/>
      <c r="L867" s="159"/>
      <c r="M867" s="164"/>
      <c r="T867" s="165"/>
      <c r="AT867" s="160" t="s">
        <v>181</v>
      </c>
      <c r="AU867" s="160" t="s">
        <v>92</v>
      </c>
      <c r="AV867" s="13" t="s">
        <v>92</v>
      </c>
      <c r="AW867" s="13" t="s">
        <v>36</v>
      </c>
      <c r="AX867" s="13" t="s">
        <v>82</v>
      </c>
      <c r="AY867" s="160" t="s">
        <v>171</v>
      </c>
    </row>
    <row r="868" spans="2:65" s="13" customFormat="1">
      <c r="B868" s="159"/>
      <c r="D868" s="153" t="s">
        <v>181</v>
      </c>
      <c r="E868" s="160" t="s">
        <v>1</v>
      </c>
      <c r="F868" s="161" t="s">
        <v>928</v>
      </c>
      <c r="H868" s="162">
        <v>10</v>
      </c>
      <c r="I868" s="163"/>
      <c r="L868" s="159"/>
      <c r="M868" s="164"/>
      <c r="T868" s="165"/>
      <c r="AT868" s="160" t="s">
        <v>181</v>
      </c>
      <c r="AU868" s="160" t="s">
        <v>92</v>
      </c>
      <c r="AV868" s="13" t="s">
        <v>92</v>
      </c>
      <c r="AW868" s="13" t="s">
        <v>36</v>
      </c>
      <c r="AX868" s="13" t="s">
        <v>82</v>
      </c>
      <c r="AY868" s="160" t="s">
        <v>171</v>
      </c>
    </row>
    <row r="869" spans="2:65" s="14" customFormat="1">
      <c r="B869" s="166"/>
      <c r="D869" s="153" t="s">
        <v>181</v>
      </c>
      <c r="E869" s="167" t="s">
        <v>1</v>
      </c>
      <c r="F869" s="168" t="s">
        <v>185</v>
      </c>
      <c r="H869" s="169">
        <v>115</v>
      </c>
      <c r="I869" s="170"/>
      <c r="L869" s="166"/>
      <c r="M869" s="171"/>
      <c r="T869" s="172"/>
      <c r="AT869" s="167" t="s">
        <v>181</v>
      </c>
      <c r="AU869" s="167" t="s">
        <v>92</v>
      </c>
      <c r="AV869" s="14" t="s">
        <v>186</v>
      </c>
      <c r="AW869" s="14" t="s">
        <v>36</v>
      </c>
      <c r="AX869" s="14" t="s">
        <v>82</v>
      </c>
      <c r="AY869" s="167" t="s">
        <v>171</v>
      </c>
    </row>
    <row r="870" spans="2:65" s="12" customFormat="1">
      <c r="B870" s="152"/>
      <c r="D870" s="153" t="s">
        <v>181</v>
      </c>
      <c r="E870" s="154" t="s">
        <v>1</v>
      </c>
      <c r="F870" s="155" t="s">
        <v>187</v>
      </c>
      <c r="H870" s="154" t="s">
        <v>1</v>
      </c>
      <c r="I870" s="156"/>
      <c r="L870" s="152"/>
      <c r="M870" s="157"/>
      <c r="T870" s="158"/>
      <c r="AT870" s="154" t="s">
        <v>181</v>
      </c>
      <c r="AU870" s="154" t="s">
        <v>92</v>
      </c>
      <c r="AV870" s="12" t="s">
        <v>90</v>
      </c>
      <c r="AW870" s="12" t="s">
        <v>36</v>
      </c>
      <c r="AX870" s="12" t="s">
        <v>82</v>
      </c>
      <c r="AY870" s="154" t="s">
        <v>171</v>
      </c>
    </row>
    <row r="871" spans="2:65" s="13" customFormat="1">
      <c r="B871" s="159"/>
      <c r="D871" s="153" t="s">
        <v>181</v>
      </c>
      <c r="E871" s="160" t="s">
        <v>1</v>
      </c>
      <c r="F871" s="161" t="s">
        <v>929</v>
      </c>
      <c r="H871" s="162">
        <v>9.48</v>
      </c>
      <c r="I871" s="163"/>
      <c r="L871" s="159"/>
      <c r="M871" s="164"/>
      <c r="T871" s="165"/>
      <c r="AT871" s="160" t="s">
        <v>181</v>
      </c>
      <c r="AU871" s="160" t="s">
        <v>92</v>
      </c>
      <c r="AV871" s="13" t="s">
        <v>92</v>
      </c>
      <c r="AW871" s="13" t="s">
        <v>36</v>
      </c>
      <c r="AX871" s="13" t="s">
        <v>82</v>
      </c>
      <c r="AY871" s="160" t="s">
        <v>171</v>
      </c>
    </row>
    <row r="872" spans="2:65" s="13" customFormat="1">
      <c r="B872" s="159"/>
      <c r="D872" s="153" t="s">
        <v>181</v>
      </c>
      <c r="E872" s="160" t="s">
        <v>1</v>
      </c>
      <c r="F872" s="161" t="s">
        <v>930</v>
      </c>
      <c r="H872" s="162">
        <v>9.4</v>
      </c>
      <c r="I872" s="163"/>
      <c r="L872" s="159"/>
      <c r="M872" s="164"/>
      <c r="T872" s="165"/>
      <c r="AT872" s="160" t="s">
        <v>181</v>
      </c>
      <c r="AU872" s="160" t="s">
        <v>92</v>
      </c>
      <c r="AV872" s="13" t="s">
        <v>92</v>
      </c>
      <c r="AW872" s="13" t="s">
        <v>36</v>
      </c>
      <c r="AX872" s="13" t="s">
        <v>82</v>
      </c>
      <c r="AY872" s="160" t="s">
        <v>171</v>
      </c>
    </row>
    <row r="873" spans="2:65" s="14" customFormat="1">
      <c r="B873" s="166"/>
      <c r="D873" s="153" t="s">
        <v>181</v>
      </c>
      <c r="E873" s="167" t="s">
        <v>1</v>
      </c>
      <c r="F873" s="168" t="s">
        <v>185</v>
      </c>
      <c r="H873" s="169">
        <v>18.880000000000003</v>
      </c>
      <c r="I873" s="170"/>
      <c r="L873" s="166"/>
      <c r="M873" s="171"/>
      <c r="T873" s="172"/>
      <c r="AT873" s="167" t="s">
        <v>181</v>
      </c>
      <c r="AU873" s="167" t="s">
        <v>92</v>
      </c>
      <c r="AV873" s="14" t="s">
        <v>186</v>
      </c>
      <c r="AW873" s="14" t="s">
        <v>36</v>
      </c>
      <c r="AX873" s="14" t="s">
        <v>82</v>
      </c>
      <c r="AY873" s="167" t="s">
        <v>171</v>
      </c>
    </row>
    <row r="874" spans="2:65" s="15" customFormat="1">
      <c r="B874" s="173"/>
      <c r="D874" s="153" t="s">
        <v>181</v>
      </c>
      <c r="E874" s="174" t="s">
        <v>1</v>
      </c>
      <c r="F874" s="175" t="s">
        <v>190</v>
      </c>
      <c r="H874" s="176">
        <v>133.88</v>
      </c>
      <c r="I874" s="177"/>
      <c r="L874" s="173"/>
      <c r="M874" s="178"/>
      <c r="T874" s="179"/>
      <c r="AT874" s="174" t="s">
        <v>181</v>
      </c>
      <c r="AU874" s="174" t="s">
        <v>92</v>
      </c>
      <c r="AV874" s="15" t="s">
        <v>180</v>
      </c>
      <c r="AW874" s="15" t="s">
        <v>36</v>
      </c>
      <c r="AX874" s="15" t="s">
        <v>90</v>
      </c>
      <c r="AY874" s="174" t="s">
        <v>171</v>
      </c>
    </row>
    <row r="875" spans="2:65" s="1" customFormat="1" ht="24.2" customHeight="1">
      <c r="B875" s="137"/>
      <c r="C875" s="138" t="s">
        <v>931</v>
      </c>
      <c r="D875" s="138" t="s">
        <v>176</v>
      </c>
      <c r="E875" s="139" t="s">
        <v>932</v>
      </c>
      <c r="F875" s="140" t="s">
        <v>933</v>
      </c>
      <c r="G875" s="141" t="s">
        <v>179</v>
      </c>
      <c r="H875" s="142">
        <v>215.28899999999999</v>
      </c>
      <c r="I875" s="143"/>
      <c r="J875" s="144">
        <f>ROUND(I875*H875,2)</f>
        <v>0</v>
      </c>
      <c r="K875" s="145"/>
      <c r="L875" s="32"/>
      <c r="M875" s="146" t="s">
        <v>1</v>
      </c>
      <c r="N875" s="147" t="s">
        <v>47</v>
      </c>
      <c r="P875" s="148">
        <f>O875*H875</f>
        <v>0</v>
      </c>
      <c r="Q875" s="148">
        <v>0</v>
      </c>
      <c r="R875" s="148">
        <f>Q875*H875</f>
        <v>0</v>
      </c>
      <c r="S875" s="148">
        <v>0</v>
      </c>
      <c r="T875" s="149">
        <f>S875*H875</f>
        <v>0</v>
      </c>
      <c r="AR875" s="150" t="s">
        <v>231</v>
      </c>
      <c r="AT875" s="150" t="s">
        <v>176</v>
      </c>
      <c r="AU875" s="150" t="s">
        <v>92</v>
      </c>
      <c r="AY875" s="17" t="s">
        <v>171</v>
      </c>
      <c r="BE875" s="151">
        <f>IF(N875="základní",J875,0)</f>
        <v>0</v>
      </c>
      <c r="BF875" s="151">
        <f>IF(N875="snížená",J875,0)</f>
        <v>0</v>
      </c>
      <c r="BG875" s="151">
        <f>IF(N875="zákl. přenesená",J875,0)</f>
        <v>0</v>
      </c>
      <c r="BH875" s="151">
        <f>IF(N875="sníž. přenesená",J875,0)</f>
        <v>0</v>
      </c>
      <c r="BI875" s="151">
        <f>IF(N875="nulová",J875,0)</f>
        <v>0</v>
      </c>
      <c r="BJ875" s="17" t="s">
        <v>90</v>
      </c>
      <c r="BK875" s="151">
        <f>ROUND(I875*H875,2)</f>
        <v>0</v>
      </c>
      <c r="BL875" s="17" t="s">
        <v>231</v>
      </c>
      <c r="BM875" s="150" t="s">
        <v>934</v>
      </c>
    </row>
    <row r="876" spans="2:65" s="12" customFormat="1">
      <c r="B876" s="152"/>
      <c r="D876" s="153" t="s">
        <v>181</v>
      </c>
      <c r="E876" s="154" t="s">
        <v>1</v>
      </c>
      <c r="F876" s="155" t="s">
        <v>182</v>
      </c>
      <c r="H876" s="154" t="s">
        <v>1</v>
      </c>
      <c r="I876" s="156"/>
      <c r="L876" s="152"/>
      <c r="M876" s="157"/>
      <c r="T876" s="158"/>
      <c r="AT876" s="154" t="s">
        <v>181</v>
      </c>
      <c r="AU876" s="154" t="s">
        <v>92</v>
      </c>
      <c r="AV876" s="12" t="s">
        <v>90</v>
      </c>
      <c r="AW876" s="12" t="s">
        <v>36</v>
      </c>
      <c r="AX876" s="12" t="s">
        <v>82</v>
      </c>
      <c r="AY876" s="154" t="s">
        <v>171</v>
      </c>
    </row>
    <row r="877" spans="2:65" s="13" customFormat="1">
      <c r="B877" s="159"/>
      <c r="D877" s="153" t="s">
        <v>181</v>
      </c>
      <c r="E877" s="160" t="s">
        <v>1</v>
      </c>
      <c r="F877" s="161" t="s">
        <v>399</v>
      </c>
      <c r="H877" s="162">
        <v>34.287999999999997</v>
      </c>
      <c r="I877" s="163"/>
      <c r="L877" s="159"/>
      <c r="M877" s="164"/>
      <c r="T877" s="165"/>
      <c r="AT877" s="160" t="s">
        <v>181</v>
      </c>
      <c r="AU877" s="160" t="s">
        <v>92</v>
      </c>
      <c r="AV877" s="13" t="s">
        <v>92</v>
      </c>
      <c r="AW877" s="13" t="s">
        <v>36</v>
      </c>
      <c r="AX877" s="13" t="s">
        <v>82</v>
      </c>
      <c r="AY877" s="160" t="s">
        <v>171</v>
      </c>
    </row>
    <row r="878" spans="2:65" s="13" customFormat="1">
      <c r="B878" s="159"/>
      <c r="D878" s="153" t="s">
        <v>181</v>
      </c>
      <c r="E878" s="160" t="s">
        <v>1</v>
      </c>
      <c r="F878" s="161" t="s">
        <v>400</v>
      </c>
      <c r="H878" s="162">
        <v>35.664999999999999</v>
      </c>
      <c r="I878" s="163"/>
      <c r="L878" s="159"/>
      <c r="M878" s="164"/>
      <c r="T878" s="165"/>
      <c r="AT878" s="160" t="s">
        <v>181</v>
      </c>
      <c r="AU878" s="160" t="s">
        <v>92</v>
      </c>
      <c r="AV878" s="13" t="s">
        <v>92</v>
      </c>
      <c r="AW878" s="13" t="s">
        <v>36</v>
      </c>
      <c r="AX878" s="13" t="s">
        <v>82</v>
      </c>
      <c r="AY878" s="160" t="s">
        <v>171</v>
      </c>
    </row>
    <row r="879" spans="2:65" s="13" customFormat="1">
      <c r="B879" s="159"/>
      <c r="D879" s="153" t="s">
        <v>181</v>
      </c>
      <c r="E879" s="160" t="s">
        <v>1</v>
      </c>
      <c r="F879" s="161" t="s">
        <v>401</v>
      </c>
      <c r="H879" s="162">
        <v>10.715</v>
      </c>
      <c r="I879" s="163"/>
      <c r="L879" s="159"/>
      <c r="M879" s="164"/>
      <c r="T879" s="165"/>
      <c r="AT879" s="160" t="s">
        <v>181</v>
      </c>
      <c r="AU879" s="160" t="s">
        <v>92</v>
      </c>
      <c r="AV879" s="13" t="s">
        <v>92</v>
      </c>
      <c r="AW879" s="13" t="s">
        <v>36</v>
      </c>
      <c r="AX879" s="13" t="s">
        <v>82</v>
      </c>
      <c r="AY879" s="160" t="s">
        <v>171</v>
      </c>
    </row>
    <row r="880" spans="2:65" s="13" customFormat="1">
      <c r="B880" s="159"/>
      <c r="D880" s="153" t="s">
        <v>181</v>
      </c>
      <c r="E880" s="160" t="s">
        <v>1</v>
      </c>
      <c r="F880" s="161" t="s">
        <v>402</v>
      </c>
      <c r="H880" s="162">
        <v>15.875</v>
      </c>
      <c r="I880" s="163"/>
      <c r="L880" s="159"/>
      <c r="M880" s="164"/>
      <c r="T880" s="165"/>
      <c r="AT880" s="160" t="s">
        <v>181</v>
      </c>
      <c r="AU880" s="160" t="s">
        <v>92</v>
      </c>
      <c r="AV880" s="13" t="s">
        <v>92</v>
      </c>
      <c r="AW880" s="13" t="s">
        <v>36</v>
      </c>
      <c r="AX880" s="13" t="s">
        <v>82</v>
      </c>
      <c r="AY880" s="160" t="s">
        <v>171</v>
      </c>
    </row>
    <row r="881" spans="2:65" s="13" customFormat="1">
      <c r="B881" s="159"/>
      <c r="D881" s="153" t="s">
        <v>181</v>
      </c>
      <c r="E881" s="160" t="s">
        <v>1</v>
      </c>
      <c r="F881" s="161" t="s">
        <v>403</v>
      </c>
      <c r="H881" s="162">
        <v>26.1</v>
      </c>
      <c r="I881" s="163"/>
      <c r="L881" s="159"/>
      <c r="M881" s="164"/>
      <c r="T881" s="165"/>
      <c r="AT881" s="160" t="s">
        <v>181</v>
      </c>
      <c r="AU881" s="160" t="s">
        <v>92</v>
      </c>
      <c r="AV881" s="13" t="s">
        <v>92</v>
      </c>
      <c r="AW881" s="13" t="s">
        <v>36</v>
      </c>
      <c r="AX881" s="13" t="s">
        <v>82</v>
      </c>
      <c r="AY881" s="160" t="s">
        <v>171</v>
      </c>
    </row>
    <row r="882" spans="2:65" s="13" customFormat="1">
      <c r="B882" s="159"/>
      <c r="D882" s="153" t="s">
        <v>181</v>
      </c>
      <c r="E882" s="160" t="s">
        <v>1</v>
      </c>
      <c r="F882" s="161" t="s">
        <v>404</v>
      </c>
      <c r="H882" s="162">
        <v>43.14</v>
      </c>
      <c r="I882" s="163"/>
      <c r="L882" s="159"/>
      <c r="M882" s="164"/>
      <c r="T882" s="165"/>
      <c r="AT882" s="160" t="s">
        <v>181</v>
      </c>
      <c r="AU882" s="160" t="s">
        <v>92</v>
      </c>
      <c r="AV882" s="13" t="s">
        <v>92</v>
      </c>
      <c r="AW882" s="13" t="s">
        <v>36</v>
      </c>
      <c r="AX882" s="13" t="s">
        <v>82</v>
      </c>
      <c r="AY882" s="160" t="s">
        <v>171</v>
      </c>
    </row>
    <row r="883" spans="2:65" s="13" customFormat="1">
      <c r="B883" s="159"/>
      <c r="D883" s="153" t="s">
        <v>181</v>
      </c>
      <c r="E883" s="160" t="s">
        <v>1</v>
      </c>
      <c r="F883" s="161" t="s">
        <v>405</v>
      </c>
      <c r="H883" s="162">
        <v>9.4149999999999991</v>
      </c>
      <c r="I883" s="163"/>
      <c r="L883" s="159"/>
      <c r="M883" s="164"/>
      <c r="T883" s="165"/>
      <c r="AT883" s="160" t="s">
        <v>181</v>
      </c>
      <c r="AU883" s="160" t="s">
        <v>92</v>
      </c>
      <c r="AV883" s="13" t="s">
        <v>92</v>
      </c>
      <c r="AW883" s="13" t="s">
        <v>36</v>
      </c>
      <c r="AX883" s="13" t="s">
        <v>82</v>
      </c>
      <c r="AY883" s="160" t="s">
        <v>171</v>
      </c>
    </row>
    <row r="884" spans="2:65" s="13" customFormat="1">
      <c r="B884" s="159"/>
      <c r="D884" s="153" t="s">
        <v>181</v>
      </c>
      <c r="E884" s="160" t="s">
        <v>1</v>
      </c>
      <c r="F884" s="161" t="s">
        <v>406</v>
      </c>
      <c r="H884" s="162">
        <v>15.582000000000001</v>
      </c>
      <c r="I884" s="163"/>
      <c r="L884" s="159"/>
      <c r="M884" s="164"/>
      <c r="T884" s="165"/>
      <c r="AT884" s="160" t="s">
        <v>181</v>
      </c>
      <c r="AU884" s="160" t="s">
        <v>92</v>
      </c>
      <c r="AV884" s="13" t="s">
        <v>92</v>
      </c>
      <c r="AW884" s="13" t="s">
        <v>36</v>
      </c>
      <c r="AX884" s="13" t="s">
        <v>82</v>
      </c>
      <c r="AY884" s="160" t="s">
        <v>171</v>
      </c>
    </row>
    <row r="885" spans="2:65" s="14" customFormat="1">
      <c r="B885" s="166"/>
      <c r="D885" s="153" t="s">
        <v>181</v>
      </c>
      <c r="E885" s="167" t="s">
        <v>1</v>
      </c>
      <c r="F885" s="168" t="s">
        <v>185</v>
      </c>
      <c r="H885" s="169">
        <v>190.78</v>
      </c>
      <c r="I885" s="170"/>
      <c r="L885" s="166"/>
      <c r="M885" s="171"/>
      <c r="T885" s="172"/>
      <c r="AT885" s="167" t="s">
        <v>181</v>
      </c>
      <c r="AU885" s="167" t="s">
        <v>92</v>
      </c>
      <c r="AV885" s="14" t="s">
        <v>186</v>
      </c>
      <c r="AW885" s="14" t="s">
        <v>36</v>
      </c>
      <c r="AX885" s="14" t="s">
        <v>82</v>
      </c>
      <c r="AY885" s="167" t="s">
        <v>171</v>
      </c>
    </row>
    <row r="886" spans="2:65" s="12" customFormat="1">
      <c r="B886" s="152"/>
      <c r="D886" s="153" t="s">
        <v>181</v>
      </c>
      <c r="E886" s="154" t="s">
        <v>1</v>
      </c>
      <c r="F886" s="155" t="s">
        <v>187</v>
      </c>
      <c r="H886" s="154" t="s">
        <v>1</v>
      </c>
      <c r="I886" s="156"/>
      <c r="L886" s="152"/>
      <c r="M886" s="157"/>
      <c r="T886" s="158"/>
      <c r="AT886" s="154" t="s">
        <v>181</v>
      </c>
      <c r="AU886" s="154" t="s">
        <v>92</v>
      </c>
      <c r="AV886" s="12" t="s">
        <v>90</v>
      </c>
      <c r="AW886" s="12" t="s">
        <v>36</v>
      </c>
      <c r="AX886" s="12" t="s">
        <v>82</v>
      </c>
      <c r="AY886" s="154" t="s">
        <v>171</v>
      </c>
    </row>
    <row r="887" spans="2:65" s="13" customFormat="1">
      <c r="B887" s="159"/>
      <c r="D887" s="153" t="s">
        <v>181</v>
      </c>
      <c r="E887" s="160" t="s">
        <v>1</v>
      </c>
      <c r="F887" s="161" t="s">
        <v>407</v>
      </c>
      <c r="H887" s="162">
        <v>13.726000000000001</v>
      </c>
      <c r="I887" s="163"/>
      <c r="L887" s="159"/>
      <c r="M887" s="164"/>
      <c r="T887" s="165"/>
      <c r="AT887" s="160" t="s">
        <v>181</v>
      </c>
      <c r="AU887" s="160" t="s">
        <v>92</v>
      </c>
      <c r="AV887" s="13" t="s">
        <v>92</v>
      </c>
      <c r="AW887" s="13" t="s">
        <v>36</v>
      </c>
      <c r="AX887" s="13" t="s">
        <v>82</v>
      </c>
      <c r="AY887" s="160" t="s">
        <v>171</v>
      </c>
    </row>
    <row r="888" spans="2:65" s="13" customFormat="1">
      <c r="B888" s="159"/>
      <c r="D888" s="153" t="s">
        <v>181</v>
      </c>
      <c r="E888" s="160" t="s">
        <v>1</v>
      </c>
      <c r="F888" s="161" t="s">
        <v>408</v>
      </c>
      <c r="H888" s="162">
        <v>10.782999999999999</v>
      </c>
      <c r="I888" s="163"/>
      <c r="L888" s="159"/>
      <c r="M888" s="164"/>
      <c r="T888" s="165"/>
      <c r="AT888" s="160" t="s">
        <v>181</v>
      </c>
      <c r="AU888" s="160" t="s">
        <v>92</v>
      </c>
      <c r="AV888" s="13" t="s">
        <v>92</v>
      </c>
      <c r="AW888" s="13" t="s">
        <v>36</v>
      </c>
      <c r="AX888" s="13" t="s">
        <v>82</v>
      </c>
      <c r="AY888" s="160" t="s">
        <v>171</v>
      </c>
    </row>
    <row r="889" spans="2:65" s="14" customFormat="1">
      <c r="B889" s="166"/>
      <c r="D889" s="153" t="s">
        <v>181</v>
      </c>
      <c r="E889" s="167" t="s">
        <v>1</v>
      </c>
      <c r="F889" s="168" t="s">
        <v>185</v>
      </c>
      <c r="H889" s="169">
        <v>24.509</v>
      </c>
      <c r="I889" s="170"/>
      <c r="L889" s="166"/>
      <c r="M889" s="171"/>
      <c r="T889" s="172"/>
      <c r="AT889" s="167" t="s">
        <v>181</v>
      </c>
      <c r="AU889" s="167" t="s">
        <v>92</v>
      </c>
      <c r="AV889" s="14" t="s">
        <v>186</v>
      </c>
      <c r="AW889" s="14" t="s">
        <v>36</v>
      </c>
      <c r="AX889" s="14" t="s">
        <v>82</v>
      </c>
      <c r="AY889" s="167" t="s">
        <v>171</v>
      </c>
    </row>
    <row r="890" spans="2:65" s="15" customFormat="1">
      <c r="B890" s="173"/>
      <c r="D890" s="153" t="s">
        <v>181</v>
      </c>
      <c r="E890" s="174" t="s">
        <v>1</v>
      </c>
      <c r="F890" s="175" t="s">
        <v>190</v>
      </c>
      <c r="H890" s="176">
        <v>215.28899999999999</v>
      </c>
      <c r="I890" s="177"/>
      <c r="L890" s="173"/>
      <c r="M890" s="178"/>
      <c r="T890" s="179"/>
      <c r="AT890" s="174" t="s">
        <v>181</v>
      </c>
      <c r="AU890" s="174" t="s">
        <v>92</v>
      </c>
      <c r="AV890" s="15" t="s">
        <v>180</v>
      </c>
      <c r="AW890" s="15" t="s">
        <v>36</v>
      </c>
      <c r="AX890" s="15" t="s">
        <v>90</v>
      </c>
      <c r="AY890" s="174" t="s">
        <v>171</v>
      </c>
    </row>
    <row r="891" spans="2:65" s="1" customFormat="1" ht="55.5" customHeight="1">
      <c r="B891" s="137"/>
      <c r="C891" s="138" t="s">
        <v>656</v>
      </c>
      <c r="D891" s="138" t="s">
        <v>176</v>
      </c>
      <c r="E891" s="139" t="s">
        <v>935</v>
      </c>
      <c r="F891" s="140" t="s">
        <v>936</v>
      </c>
      <c r="G891" s="141" t="s">
        <v>239</v>
      </c>
      <c r="H891" s="142">
        <v>6.8369999999999997</v>
      </c>
      <c r="I891" s="143"/>
      <c r="J891" s="144">
        <f>ROUND(I891*H891,2)</f>
        <v>0</v>
      </c>
      <c r="K891" s="145"/>
      <c r="L891" s="32"/>
      <c r="M891" s="146" t="s">
        <v>1</v>
      </c>
      <c r="N891" s="147" t="s">
        <v>47</v>
      </c>
      <c r="P891" s="148">
        <f>O891*H891</f>
        <v>0</v>
      </c>
      <c r="Q891" s="148">
        <v>0</v>
      </c>
      <c r="R891" s="148">
        <f>Q891*H891</f>
        <v>0</v>
      </c>
      <c r="S891" s="148">
        <v>0</v>
      </c>
      <c r="T891" s="149">
        <f>S891*H891</f>
        <v>0</v>
      </c>
      <c r="AR891" s="150" t="s">
        <v>231</v>
      </c>
      <c r="AT891" s="150" t="s">
        <v>176</v>
      </c>
      <c r="AU891" s="150" t="s">
        <v>92</v>
      </c>
      <c r="AY891" s="17" t="s">
        <v>171</v>
      </c>
      <c r="BE891" s="151">
        <f>IF(N891="základní",J891,0)</f>
        <v>0</v>
      </c>
      <c r="BF891" s="151">
        <f>IF(N891="snížená",J891,0)</f>
        <v>0</v>
      </c>
      <c r="BG891" s="151">
        <f>IF(N891="zákl. přenesená",J891,0)</f>
        <v>0</v>
      </c>
      <c r="BH891" s="151">
        <f>IF(N891="sníž. přenesená",J891,0)</f>
        <v>0</v>
      </c>
      <c r="BI891" s="151">
        <f>IF(N891="nulová",J891,0)</f>
        <v>0</v>
      </c>
      <c r="BJ891" s="17" t="s">
        <v>90</v>
      </c>
      <c r="BK891" s="151">
        <f>ROUND(I891*H891,2)</f>
        <v>0</v>
      </c>
      <c r="BL891" s="17" t="s">
        <v>231</v>
      </c>
      <c r="BM891" s="150" t="s">
        <v>937</v>
      </c>
    </row>
    <row r="892" spans="2:65" s="11" customFormat="1" ht="22.9" customHeight="1">
      <c r="B892" s="125"/>
      <c r="D892" s="126" t="s">
        <v>81</v>
      </c>
      <c r="E892" s="135" t="s">
        <v>938</v>
      </c>
      <c r="F892" s="135" t="s">
        <v>939</v>
      </c>
      <c r="I892" s="128"/>
      <c r="J892" s="136">
        <f>BK892</f>
        <v>0</v>
      </c>
      <c r="L892" s="125"/>
      <c r="M892" s="130"/>
      <c r="P892" s="131">
        <f>SUM(P893:P971)</f>
        <v>0</v>
      </c>
      <c r="R892" s="131">
        <f>SUM(R893:R971)</f>
        <v>0</v>
      </c>
      <c r="T892" s="132">
        <f>SUM(T893:T971)</f>
        <v>0</v>
      </c>
      <c r="AR892" s="126" t="s">
        <v>92</v>
      </c>
      <c r="AT892" s="133" t="s">
        <v>81</v>
      </c>
      <c r="AU892" s="133" t="s">
        <v>90</v>
      </c>
      <c r="AY892" s="126" t="s">
        <v>171</v>
      </c>
      <c r="BK892" s="134">
        <f>SUM(BK893:BK971)</f>
        <v>0</v>
      </c>
    </row>
    <row r="893" spans="2:65" s="1" customFormat="1" ht="24.2" customHeight="1">
      <c r="B893" s="137"/>
      <c r="C893" s="138" t="s">
        <v>940</v>
      </c>
      <c r="D893" s="138" t="s">
        <v>176</v>
      </c>
      <c r="E893" s="139" t="s">
        <v>941</v>
      </c>
      <c r="F893" s="140" t="s">
        <v>942</v>
      </c>
      <c r="G893" s="141" t="s">
        <v>179</v>
      </c>
      <c r="H893" s="142">
        <v>558.51700000000005</v>
      </c>
      <c r="I893" s="143"/>
      <c r="J893" s="144">
        <f>ROUND(I893*H893,2)</f>
        <v>0</v>
      </c>
      <c r="K893" s="145"/>
      <c r="L893" s="32"/>
      <c r="M893" s="146" t="s">
        <v>1</v>
      </c>
      <c r="N893" s="147" t="s">
        <v>47</v>
      </c>
      <c r="P893" s="148">
        <f>O893*H893</f>
        <v>0</v>
      </c>
      <c r="Q893" s="148">
        <v>0</v>
      </c>
      <c r="R893" s="148">
        <f>Q893*H893</f>
        <v>0</v>
      </c>
      <c r="S893" s="148">
        <v>0</v>
      </c>
      <c r="T893" s="149">
        <f>S893*H893</f>
        <v>0</v>
      </c>
      <c r="AR893" s="150" t="s">
        <v>231</v>
      </c>
      <c r="AT893" s="150" t="s">
        <v>176</v>
      </c>
      <c r="AU893" s="150" t="s">
        <v>92</v>
      </c>
      <c r="AY893" s="17" t="s">
        <v>171</v>
      </c>
      <c r="BE893" s="151">
        <f>IF(N893="základní",J893,0)</f>
        <v>0</v>
      </c>
      <c r="BF893" s="151">
        <f>IF(N893="snížená",J893,0)</f>
        <v>0</v>
      </c>
      <c r="BG893" s="151">
        <f>IF(N893="zákl. přenesená",J893,0)</f>
        <v>0</v>
      </c>
      <c r="BH893" s="151">
        <f>IF(N893="sníž. přenesená",J893,0)</f>
        <v>0</v>
      </c>
      <c r="BI893" s="151">
        <f>IF(N893="nulová",J893,0)</f>
        <v>0</v>
      </c>
      <c r="BJ893" s="17" t="s">
        <v>90</v>
      </c>
      <c r="BK893" s="151">
        <f>ROUND(I893*H893,2)</f>
        <v>0</v>
      </c>
      <c r="BL893" s="17" t="s">
        <v>231</v>
      </c>
      <c r="BM893" s="150" t="s">
        <v>943</v>
      </c>
    </row>
    <row r="894" spans="2:65" s="12" customFormat="1">
      <c r="B894" s="152"/>
      <c r="D894" s="153" t="s">
        <v>181</v>
      </c>
      <c r="E894" s="154" t="s">
        <v>1</v>
      </c>
      <c r="F894" s="155" t="s">
        <v>474</v>
      </c>
      <c r="H894" s="154" t="s">
        <v>1</v>
      </c>
      <c r="I894" s="156"/>
      <c r="L894" s="152"/>
      <c r="M894" s="157"/>
      <c r="T894" s="158"/>
      <c r="AT894" s="154" t="s">
        <v>181</v>
      </c>
      <c r="AU894" s="154" t="s">
        <v>92</v>
      </c>
      <c r="AV894" s="12" t="s">
        <v>90</v>
      </c>
      <c r="AW894" s="12" t="s">
        <v>36</v>
      </c>
      <c r="AX894" s="12" t="s">
        <v>82</v>
      </c>
      <c r="AY894" s="154" t="s">
        <v>171</v>
      </c>
    </row>
    <row r="895" spans="2:65" s="13" customFormat="1">
      <c r="B895" s="159"/>
      <c r="D895" s="153" t="s">
        <v>181</v>
      </c>
      <c r="E895" s="160" t="s">
        <v>1</v>
      </c>
      <c r="F895" s="161" t="s">
        <v>217</v>
      </c>
      <c r="H895" s="162">
        <v>63.493000000000002</v>
      </c>
      <c r="I895" s="163"/>
      <c r="L895" s="159"/>
      <c r="M895" s="164"/>
      <c r="T895" s="165"/>
      <c r="AT895" s="160" t="s">
        <v>181</v>
      </c>
      <c r="AU895" s="160" t="s">
        <v>92</v>
      </c>
      <c r="AV895" s="13" t="s">
        <v>92</v>
      </c>
      <c r="AW895" s="13" t="s">
        <v>36</v>
      </c>
      <c r="AX895" s="13" t="s">
        <v>82</v>
      </c>
      <c r="AY895" s="160" t="s">
        <v>171</v>
      </c>
    </row>
    <row r="896" spans="2:65" s="13" customFormat="1">
      <c r="B896" s="159"/>
      <c r="D896" s="153" t="s">
        <v>181</v>
      </c>
      <c r="E896" s="160" t="s">
        <v>1</v>
      </c>
      <c r="F896" s="161" t="s">
        <v>218</v>
      </c>
      <c r="H896" s="162">
        <v>50.304000000000002</v>
      </c>
      <c r="I896" s="163"/>
      <c r="L896" s="159"/>
      <c r="M896" s="164"/>
      <c r="T896" s="165"/>
      <c r="AT896" s="160" t="s">
        <v>181</v>
      </c>
      <c r="AU896" s="160" t="s">
        <v>92</v>
      </c>
      <c r="AV896" s="13" t="s">
        <v>92</v>
      </c>
      <c r="AW896" s="13" t="s">
        <v>36</v>
      </c>
      <c r="AX896" s="13" t="s">
        <v>82</v>
      </c>
      <c r="AY896" s="160" t="s">
        <v>171</v>
      </c>
    </row>
    <row r="897" spans="2:51" s="13" customFormat="1">
      <c r="B897" s="159"/>
      <c r="D897" s="153" t="s">
        <v>181</v>
      </c>
      <c r="E897" s="160" t="s">
        <v>1</v>
      </c>
      <c r="F897" s="161" t="s">
        <v>219</v>
      </c>
      <c r="H897" s="162">
        <v>18.707999999999998</v>
      </c>
      <c r="I897" s="163"/>
      <c r="L897" s="159"/>
      <c r="M897" s="164"/>
      <c r="T897" s="165"/>
      <c r="AT897" s="160" t="s">
        <v>181</v>
      </c>
      <c r="AU897" s="160" t="s">
        <v>92</v>
      </c>
      <c r="AV897" s="13" t="s">
        <v>92</v>
      </c>
      <c r="AW897" s="13" t="s">
        <v>36</v>
      </c>
      <c r="AX897" s="13" t="s">
        <v>82</v>
      </c>
      <c r="AY897" s="160" t="s">
        <v>171</v>
      </c>
    </row>
    <row r="898" spans="2:51" s="13" customFormat="1" ht="22.5">
      <c r="B898" s="159"/>
      <c r="D898" s="153" t="s">
        <v>181</v>
      </c>
      <c r="E898" s="160" t="s">
        <v>1</v>
      </c>
      <c r="F898" s="161" t="s">
        <v>220</v>
      </c>
      <c r="H898" s="162">
        <v>26.792999999999999</v>
      </c>
      <c r="I898" s="163"/>
      <c r="L898" s="159"/>
      <c r="M898" s="164"/>
      <c r="T898" s="165"/>
      <c r="AT898" s="160" t="s">
        <v>181</v>
      </c>
      <c r="AU898" s="160" t="s">
        <v>92</v>
      </c>
      <c r="AV898" s="13" t="s">
        <v>92</v>
      </c>
      <c r="AW898" s="13" t="s">
        <v>36</v>
      </c>
      <c r="AX898" s="13" t="s">
        <v>82</v>
      </c>
      <c r="AY898" s="160" t="s">
        <v>171</v>
      </c>
    </row>
    <row r="899" spans="2:51" s="13" customFormat="1">
      <c r="B899" s="159"/>
      <c r="D899" s="153" t="s">
        <v>181</v>
      </c>
      <c r="E899" s="160" t="s">
        <v>1</v>
      </c>
      <c r="F899" s="161" t="s">
        <v>221</v>
      </c>
      <c r="H899" s="162">
        <v>22.585000000000001</v>
      </c>
      <c r="I899" s="163"/>
      <c r="L899" s="159"/>
      <c r="M899" s="164"/>
      <c r="T899" s="165"/>
      <c r="AT899" s="160" t="s">
        <v>181</v>
      </c>
      <c r="AU899" s="160" t="s">
        <v>92</v>
      </c>
      <c r="AV899" s="13" t="s">
        <v>92</v>
      </c>
      <c r="AW899" s="13" t="s">
        <v>36</v>
      </c>
      <c r="AX899" s="13" t="s">
        <v>82</v>
      </c>
      <c r="AY899" s="160" t="s">
        <v>171</v>
      </c>
    </row>
    <row r="900" spans="2:51" s="13" customFormat="1" ht="22.5">
      <c r="B900" s="159"/>
      <c r="D900" s="153" t="s">
        <v>181</v>
      </c>
      <c r="E900" s="160" t="s">
        <v>1</v>
      </c>
      <c r="F900" s="161" t="s">
        <v>944</v>
      </c>
      <c r="H900" s="162">
        <v>107.43</v>
      </c>
      <c r="I900" s="163"/>
      <c r="L900" s="159"/>
      <c r="M900" s="164"/>
      <c r="T900" s="165"/>
      <c r="AT900" s="160" t="s">
        <v>181</v>
      </c>
      <c r="AU900" s="160" t="s">
        <v>92</v>
      </c>
      <c r="AV900" s="13" t="s">
        <v>92</v>
      </c>
      <c r="AW900" s="13" t="s">
        <v>36</v>
      </c>
      <c r="AX900" s="13" t="s">
        <v>82</v>
      </c>
      <c r="AY900" s="160" t="s">
        <v>171</v>
      </c>
    </row>
    <row r="901" spans="2:51" s="13" customFormat="1">
      <c r="B901" s="159"/>
      <c r="D901" s="153" t="s">
        <v>181</v>
      </c>
      <c r="E901" s="160" t="s">
        <v>1</v>
      </c>
      <c r="F901" s="161" t="s">
        <v>945</v>
      </c>
      <c r="H901" s="162">
        <v>90.73</v>
      </c>
      <c r="I901" s="163"/>
      <c r="L901" s="159"/>
      <c r="M901" s="164"/>
      <c r="T901" s="165"/>
      <c r="AT901" s="160" t="s">
        <v>181</v>
      </c>
      <c r="AU901" s="160" t="s">
        <v>92</v>
      </c>
      <c r="AV901" s="13" t="s">
        <v>92</v>
      </c>
      <c r="AW901" s="13" t="s">
        <v>36</v>
      </c>
      <c r="AX901" s="13" t="s">
        <v>82</v>
      </c>
      <c r="AY901" s="160" t="s">
        <v>171</v>
      </c>
    </row>
    <row r="902" spans="2:51" s="14" customFormat="1">
      <c r="B902" s="166"/>
      <c r="D902" s="153" t="s">
        <v>181</v>
      </c>
      <c r="E902" s="167" t="s">
        <v>1</v>
      </c>
      <c r="F902" s="168" t="s">
        <v>185</v>
      </c>
      <c r="H902" s="169">
        <v>380.04300000000001</v>
      </c>
      <c r="I902" s="170"/>
      <c r="L902" s="166"/>
      <c r="M902" s="171"/>
      <c r="T902" s="172"/>
      <c r="AT902" s="167" t="s">
        <v>181</v>
      </c>
      <c r="AU902" s="167" t="s">
        <v>92</v>
      </c>
      <c r="AV902" s="14" t="s">
        <v>186</v>
      </c>
      <c r="AW902" s="14" t="s">
        <v>36</v>
      </c>
      <c r="AX902" s="14" t="s">
        <v>82</v>
      </c>
      <c r="AY902" s="167" t="s">
        <v>171</v>
      </c>
    </row>
    <row r="903" spans="2:51" s="12" customFormat="1">
      <c r="B903" s="152"/>
      <c r="D903" s="153" t="s">
        <v>181</v>
      </c>
      <c r="E903" s="154" t="s">
        <v>1</v>
      </c>
      <c r="F903" s="155" t="s">
        <v>946</v>
      </c>
      <c r="H903" s="154" t="s">
        <v>1</v>
      </c>
      <c r="I903" s="156"/>
      <c r="L903" s="152"/>
      <c r="M903" s="157"/>
      <c r="T903" s="158"/>
      <c r="AT903" s="154" t="s">
        <v>181</v>
      </c>
      <c r="AU903" s="154" t="s">
        <v>92</v>
      </c>
      <c r="AV903" s="12" t="s">
        <v>90</v>
      </c>
      <c r="AW903" s="12" t="s">
        <v>36</v>
      </c>
      <c r="AX903" s="12" t="s">
        <v>82</v>
      </c>
      <c r="AY903" s="154" t="s">
        <v>171</v>
      </c>
    </row>
    <row r="904" spans="2:51" s="13" customFormat="1">
      <c r="B904" s="159"/>
      <c r="D904" s="153" t="s">
        <v>181</v>
      </c>
      <c r="E904" s="160" t="s">
        <v>1</v>
      </c>
      <c r="F904" s="161" t="s">
        <v>947</v>
      </c>
      <c r="H904" s="162">
        <v>2.944</v>
      </c>
      <c r="I904" s="163"/>
      <c r="L904" s="159"/>
      <c r="M904" s="164"/>
      <c r="T904" s="165"/>
      <c r="AT904" s="160" t="s">
        <v>181</v>
      </c>
      <c r="AU904" s="160" t="s">
        <v>92</v>
      </c>
      <c r="AV904" s="13" t="s">
        <v>92</v>
      </c>
      <c r="AW904" s="13" t="s">
        <v>36</v>
      </c>
      <c r="AX904" s="13" t="s">
        <v>82</v>
      </c>
      <c r="AY904" s="160" t="s">
        <v>171</v>
      </c>
    </row>
    <row r="905" spans="2:51" s="13" customFormat="1">
      <c r="B905" s="159"/>
      <c r="D905" s="153" t="s">
        <v>181</v>
      </c>
      <c r="E905" s="160" t="s">
        <v>1</v>
      </c>
      <c r="F905" s="161" t="s">
        <v>948</v>
      </c>
      <c r="H905" s="162">
        <v>11.821999999999999</v>
      </c>
      <c r="I905" s="163"/>
      <c r="L905" s="159"/>
      <c r="M905" s="164"/>
      <c r="T905" s="165"/>
      <c r="AT905" s="160" t="s">
        <v>181</v>
      </c>
      <c r="AU905" s="160" t="s">
        <v>92</v>
      </c>
      <c r="AV905" s="13" t="s">
        <v>92</v>
      </c>
      <c r="AW905" s="13" t="s">
        <v>36</v>
      </c>
      <c r="AX905" s="13" t="s">
        <v>82</v>
      </c>
      <c r="AY905" s="160" t="s">
        <v>171</v>
      </c>
    </row>
    <row r="906" spans="2:51" s="14" customFormat="1">
      <c r="B906" s="166"/>
      <c r="D906" s="153" t="s">
        <v>181</v>
      </c>
      <c r="E906" s="167" t="s">
        <v>1</v>
      </c>
      <c r="F906" s="168" t="s">
        <v>185</v>
      </c>
      <c r="H906" s="169">
        <v>14.765999999999998</v>
      </c>
      <c r="I906" s="170"/>
      <c r="L906" s="166"/>
      <c r="M906" s="171"/>
      <c r="T906" s="172"/>
      <c r="AT906" s="167" t="s">
        <v>181</v>
      </c>
      <c r="AU906" s="167" t="s">
        <v>92</v>
      </c>
      <c r="AV906" s="14" t="s">
        <v>186</v>
      </c>
      <c r="AW906" s="14" t="s">
        <v>36</v>
      </c>
      <c r="AX906" s="14" t="s">
        <v>82</v>
      </c>
      <c r="AY906" s="167" t="s">
        <v>171</v>
      </c>
    </row>
    <row r="907" spans="2:51" s="12" customFormat="1">
      <c r="B907" s="152"/>
      <c r="D907" s="153" t="s">
        <v>181</v>
      </c>
      <c r="E907" s="154" t="s">
        <v>1</v>
      </c>
      <c r="F907" s="155" t="s">
        <v>641</v>
      </c>
      <c r="H907" s="154" t="s">
        <v>1</v>
      </c>
      <c r="I907" s="156"/>
      <c r="L907" s="152"/>
      <c r="M907" s="157"/>
      <c r="T907" s="158"/>
      <c r="AT907" s="154" t="s">
        <v>181</v>
      </c>
      <c r="AU907" s="154" t="s">
        <v>92</v>
      </c>
      <c r="AV907" s="12" t="s">
        <v>90</v>
      </c>
      <c r="AW907" s="12" t="s">
        <v>36</v>
      </c>
      <c r="AX907" s="12" t="s">
        <v>82</v>
      </c>
      <c r="AY907" s="154" t="s">
        <v>171</v>
      </c>
    </row>
    <row r="908" spans="2:51" s="13" customFormat="1">
      <c r="B908" s="159"/>
      <c r="D908" s="153" t="s">
        <v>181</v>
      </c>
      <c r="E908" s="160" t="s">
        <v>1</v>
      </c>
      <c r="F908" s="161" t="s">
        <v>665</v>
      </c>
      <c r="H908" s="162">
        <v>17.38</v>
      </c>
      <c r="I908" s="163"/>
      <c r="L908" s="159"/>
      <c r="M908" s="164"/>
      <c r="T908" s="165"/>
      <c r="AT908" s="160" t="s">
        <v>181</v>
      </c>
      <c r="AU908" s="160" t="s">
        <v>92</v>
      </c>
      <c r="AV908" s="13" t="s">
        <v>92</v>
      </c>
      <c r="AW908" s="13" t="s">
        <v>36</v>
      </c>
      <c r="AX908" s="13" t="s">
        <v>82</v>
      </c>
      <c r="AY908" s="160" t="s">
        <v>171</v>
      </c>
    </row>
    <row r="909" spans="2:51" s="13" customFormat="1">
      <c r="B909" s="159"/>
      <c r="D909" s="153" t="s">
        <v>181</v>
      </c>
      <c r="E909" s="160" t="s">
        <v>1</v>
      </c>
      <c r="F909" s="161" t="s">
        <v>666</v>
      </c>
      <c r="H909" s="162">
        <v>18.338000000000001</v>
      </c>
      <c r="I909" s="163"/>
      <c r="L909" s="159"/>
      <c r="M909" s="164"/>
      <c r="T909" s="165"/>
      <c r="AT909" s="160" t="s">
        <v>181</v>
      </c>
      <c r="AU909" s="160" t="s">
        <v>92</v>
      </c>
      <c r="AV909" s="13" t="s">
        <v>92</v>
      </c>
      <c r="AW909" s="13" t="s">
        <v>36</v>
      </c>
      <c r="AX909" s="13" t="s">
        <v>82</v>
      </c>
      <c r="AY909" s="160" t="s">
        <v>171</v>
      </c>
    </row>
    <row r="910" spans="2:51" s="13" customFormat="1">
      <c r="B910" s="159"/>
      <c r="D910" s="153" t="s">
        <v>181</v>
      </c>
      <c r="E910" s="160" t="s">
        <v>1</v>
      </c>
      <c r="F910" s="161" t="s">
        <v>644</v>
      </c>
      <c r="H910" s="162">
        <v>19.54</v>
      </c>
      <c r="I910" s="163"/>
      <c r="L910" s="159"/>
      <c r="M910" s="164"/>
      <c r="T910" s="165"/>
      <c r="AT910" s="160" t="s">
        <v>181</v>
      </c>
      <c r="AU910" s="160" t="s">
        <v>92</v>
      </c>
      <c r="AV910" s="13" t="s">
        <v>92</v>
      </c>
      <c r="AW910" s="13" t="s">
        <v>36</v>
      </c>
      <c r="AX910" s="13" t="s">
        <v>82</v>
      </c>
      <c r="AY910" s="160" t="s">
        <v>171</v>
      </c>
    </row>
    <row r="911" spans="2:51" s="13" customFormat="1">
      <c r="B911" s="159"/>
      <c r="D911" s="153" t="s">
        <v>181</v>
      </c>
      <c r="E911" s="160" t="s">
        <v>1</v>
      </c>
      <c r="F911" s="161" t="s">
        <v>667</v>
      </c>
      <c r="H911" s="162">
        <v>58.61</v>
      </c>
      <c r="I911" s="163"/>
      <c r="L911" s="159"/>
      <c r="M911" s="164"/>
      <c r="T911" s="165"/>
      <c r="AT911" s="160" t="s">
        <v>181</v>
      </c>
      <c r="AU911" s="160" t="s">
        <v>92</v>
      </c>
      <c r="AV911" s="13" t="s">
        <v>92</v>
      </c>
      <c r="AW911" s="13" t="s">
        <v>36</v>
      </c>
      <c r="AX911" s="13" t="s">
        <v>82</v>
      </c>
      <c r="AY911" s="160" t="s">
        <v>171</v>
      </c>
    </row>
    <row r="912" spans="2:51" s="13" customFormat="1">
      <c r="B912" s="159"/>
      <c r="D912" s="153" t="s">
        <v>181</v>
      </c>
      <c r="E912" s="160" t="s">
        <v>1</v>
      </c>
      <c r="F912" s="161" t="s">
        <v>668</v>
      </c>
      <c r="H912" s="162">
        <v>49.84</v>
      </c>
      <c r="I912" s="163"/>
      <c r="L912" s="159"/>
      <c r="M912" s="164"/>
      <c r="T912" s="165"/>
      <c r="AT912" s="160" t="s">
        <v>181</v>
      </c>
      <c r="AU912" s="160" t="s">
        <v>92</v>
      </c>
      <c r="AV912" s="13" t="s">
        <v>92</v>
      </c>
      <c r="AW912" s="13" t="s">
        <v>36</v>
      </c>
      <c r="AX912" s="13" t="s">
        <v>82</v>
      </c>
      <c r="AY912" s="160" t="s">
        <v>171</v>
      </c>
    </row>
    <row r="913" spans="2:65" s="14" customFormat="1">
      <c r="B913" s="166"/>
      <c r="D913" s="153" t="s">
        <v>181</v>
      </c>
      <c r="E913" s="167" t="s">
        <v>1</v>
      </c>
      <c r="F913" s="168" t="s">
        <v>185</v>
      </c>
      <c r="H913" s="169">
        <v>163.708</v>
      </c>
      <c r="I913" s="170"/>
      <c r="L913" s="166"/>
      <c r="M913" s="171"/>
      <c r="T913" s="172"/>
      <c r="AT913" s="167" t="s">
        <v>181</v>
      </c>
      <c r="AU913" s="167" t="s">
        <v>92</v>
      </c>
      <c r="AV913" s="14" t="s">
        <v>186</v>
      </c>
      <c r="AW913" s="14" t="s">
        <v>36</v>
      </c>
      <c r="AX913" s="14" t="s">
        <v>82</v>
      </c>
      <c r="AY913" s="167" t="s">
        <v>171</v>
      </c>
    </row>
    <row r="914" spans="2:65" s="15" customFormat="1">
      <c r="B914" s="173"/>
      <c r="D914" s="153" t="s">
        <v>181</v>
      </c>
      <c r="E914" s="174" t="s">
        <v>1</v>
      </c>
      <c r="F914" s="175" t="s">
        <v>190</v>
      </c>
      <c r="H914" s="176">
        <v>558.51700000000005</v>
      </c>
      <c r="I914" s="177"/>
      <c r="L914" s="173"/>
      <c r="M914" s="178"/>
      <c r="T914" s="179"/>
      <c r="AT914" s="174" t="s">
        <v>181</v>
      </c>
      <c r="AU914" s="174" t="s">
        <v>92</v>
      </c>
      <c r="AV914" s="15" t="s">
        <v>180</v>
      </c>
      <c r="AW914" s="15" t="s">
        <v>36</v>
      </c>
      <c r="AX914" s="15" t="s">
        <v>90</v>
      </c>
      <c r="AY914" s="174" t="s">
        <v>171</v>
      </c>
    </row>
    <row r="915" spans="2:65" s="1" customFormat="1" ht="33" customHeight="1">
      <c r="B915" s="137"/>
      <c r="C915" s="138" t="s">
        <v>664</v>
      </c>
      <c r="D915" s="138" t="s">
        <v>176</v>
      </c>
      <c r="E915" s="139" t="s">
        <v>949</v>
      </c>
      <c r="F915" s="140" t="s">
        <v>950</v>
      </c>
      <c r="G915" s="141" t="s">
        <v>179</v>
      </c>
      <c r="H915" s="142">
        <v>558.51700000000005</v>
      </c>
      <c r="I915" s="143"/>
      <c r="J915" s="144">
        <f>ROUND(I915*H915,2)</f>
        <v>0</v>
      </c>
      <c r="K915" s="145"/>
      <c r="L915" s="32"/>
      <c r="M915" s="146" t="s">
        <v>1</v>
      </c>
      <c r="N915" s="147" t="s">
        <v>47</v>
      </c>
      <c r="P915" s="148">
        <f>O915*H915</f>
        <v>0</v>
      </c>
      <c r="Q915" s="148">
        <v>0</v>
      </c>
      <c r="R915" s="148">
        <f>Q915*H915</f>
        <v>0</v>
      </c>
      <c r="S915" s="148">
        <v>0</v>
      </c>
      <c r="T915" s="149">
        <f>S915*H915</f>
        <v>0</v>
      </c>
      <c r="AR915" s="150" t="s">
        <v>231</v>
      </c>
      <c r="AT915" s="150" t="s">
        <v>176</v>
      </c>
      <c r="AU915" s="150" t="s">
        <v>92</v>
      </c>
      <c r="AY915" s="17" t="s">
        <v>171</v>
      </c>
      <c r="BE915" s="151">
        <f>IF(N915="základní",J915,0)</f>
        <v>0</v>
      </c>
      <c r="BF915" s="151">
        <f>IF(N915="snížená",J915,0)</f>
        <v>0</v>
      </c>
      <c r="BG915" s="151">
        <f>IF(N915="zákl. přenesená",J915,0)</f>
        <v>0</v>
      </c>
      <c r="BH915" s="151">
        <f>IF(N915="sníž. přenesená",J915,0)</f>
        <v>0</v>
      </c>
      <c r="BI915" s="151">
        <f>IF(N915="nulová",J915,0)</f>
        <v>0</v>
      </c>
      <c r="BJ915" s="17" t="s">
        <v>90</v>
      </c>
      <c r="BK915" s="151">
        <f>ROUND(I915*H915,2)</f>
        <v>0</v>
      </c>
      <c r="BL915" s="17" t="s">
        <v>231</v>
      </c>
      <c r="BM915" s="150" t="s">
        <v>951</v>
      </c>
    </row>
    <row r="916" spans="2:65" s="12" customFormat="1">
      <c r="B916" s="152"/>
      <c r="D916" s="153" t="s">
        <v>181</v>
      </c>
      <c r="E916" s="154" t="s">
        <v>1</v>
      </c>
      <c r="F916" s="155" t="s">
        <v>474</v>
      </c>
      <c r="H916" s="154" t="s">
        <v>1</v>
      </c>
      <c r="I916" s="156"/>
      <c r="L916" s="152"/>
      <c r="M916" s="157"/>
      <c r="T916" s="158"/>
      <c r="AT916" s="154" t="s">
        <v>181</v>
      </c>
      <c r="AU916" s="154" t="s">
        <v>92</v>
      </c>
      <c r="AV916" s="12" t="s">
        <v>90</v>
      </c>
      <c r="AW916" s="12" t="s">
        <v>36</v>
      </c>
      <c r="AX916" s="12" t="s">
        <v>82</v>
      </c>
      <c r="AY916" s="154" t="s">
        <v>171</v>
      </c>
    </row>
    <row r="917" spans="2:65" s="13" customFormat="1">
      <c r="B917" s="159"/>
      <c r="D917" s="153" t="s">
        <v>181</v>
      </c>
      <c r="E917" s="160" t="s">
        <v>1</v>
      </c>
      <c r="F917" s="161" t="s">
        <v>217</v>
      </c>
      <c r="H917" s="162">
        <v>63.493000000000002</v>
      </c>
      <c r="I917" s="163"/>
      <c r="L917" s="159"/>
      <c r="M917" s="164"/>
      <c r="T917" s="165"/>
      <c r="AT917" s="160" t="s">
        <v>181</v>
      </c>
      <c r="AU917" s="160" t="s">
        <v>92</v>
      </c>
      <c r="AV917" s="13" t="s">
        <v>92</v>
      </c>
      <c r="AW917" s="13" t="s">
        <v>36</v>
      </c>
      <c r="AX917" s="13" t="s">
        <v>82</v>
      </c>
      <c r="AY917" s="160" t="s">
        <v>171</v>
      </c>
    </row>
    <row r="918" spans="2:65" s="13" customFormat="1">
      <c r="B918" s="159"/>
      <c r="D918" s="153" t="s">
        <v>181</v>
      </c>
      <c r="E918" s="160" t="s">
        <v>1</v>
      </c>
      <c r="F918" s="161" t="s">
        <v>218</v>
      </c>
      <c r="H918" s="162">
        <v>50.304000000000002</v>
      </c>
      <c r="I918" s="163"/>
      <c r="L918" s="159"/>
      <c r="M918" s="164"/>
      <c r="T918" s="165"/>
      <c r="AT918" s="160" t="s">
        <v>181</v>
      </c>
      <c r="AU918" s="160" t="s">
        <v>92</v>
      </c>
      <c r="AV918" s="13" t="s">
        <v>92</v>
      </c>
      <c r="AW918" s="13" t="s">
        <v>36</v>
      </c>
      <c r="AX918" s="13" t="s">
        <v>82</v>
      </c>
      <c r="AY918" s="160" t="s">
        <v>171</v>
      </c>
    </row>
    <row r="919" spans="2:65" s="13" customFormat="1">
      <c r="B919" s="159"/>
      <c r="D919" s="153" t="s">
        <v>181</v>
      </c>
      <c r="E919" s="160" t="s">
        <v>1</v>
      </c>
      <c r="F919" s="161" t="s">
        <v>219</v>
      </c>
      <c r="H919" s="162">
        <v>18.707999999999998</v>
      </c>
      <c r="I919" s="163"/>
      <c r="L919" s="159"/>
      <c r="M919" s="164"/>
      <c r="T919" s="165"/>
      <c r="AT919" s="160" t="s">
        <v>181</v>
      </c>
      <c r="AU919" s="160" t="s">
        <v>92</v>
      </c>
      <c r="AV919" s="13" t="s">
        <v>92</v>
      </c>
      <c r="AW919" s="13" t="s">
        <v>36</v>
      </c>
      <c r="AX919" s="13" t="s">
        <v>82</v>
      </c>
      <c r="AY919" s="160" t="s">
        <v>171</v>
      </c>
    </row>
    <row r="920" spans="2:65" s="13" customFormat="1" ht="22.5">
      <c r="B920" s="159"/>
      <c r="D920" s="153" t="s">
        <v>181</v>
      </c>
      <c r="E920" s="160" t="s">
        <v>1</v>
      </c>
      <c r="F920" s="161" t="s">
        <v>220</v>
      </c>
      <c r="H920" s="162">
        <v>26.792999999999999</v>
      </c>
      <c r="I920" s="163"/>
      <c r="L920" s="159"/>
      <c r="M920" s="164"/>
      <c r="T920" s="165"/>
      <c r="AT920" s="160" t="s">
        <v>181</v>
      </c>
      <c r="AU920" s="160" t="s">
        <v>92</v>
      </c>
      <c r="AV920" s="13" t="s">
        <v>92</v>
      </c>
      <c r="AW920" s="13" t="s">
        <v>36</v>
      </c>
      <c r="AX920" s="13" t="s">
        <v>82</v>
      </c>
      <c r="AY920" s="160" t="s">
        <v>171</v>
      </c>
    </row>
    <row r="921" spans="2:65" s="13" customFormat="1">
      <c r="B921" s="159"/>
      <c r="D921" s="153" t="s">
        <v>181</v>
      </c>
      <c r="E921" s="160" t="s">
        <v>1</v>
      </c>
      <c r="F921" s="161" t="s">
        <v>221</v>
      </c>
      <c r="H921" s="162">
        <v>22.585000000000001</v>
      </c>
      <c r="I921" s="163"/>
      <c r="L921" s="159"/>
      <c r="M921" s="164"/>
      <c r="T921" s="165"/>
      <c r="AT921" s="160" t="s">
        <v>181</v>
      </c>
      <c r="AU921" s="160" t="s">
        <v>92</v>
      </c>
      <c r="AV921" s="13" t="s">
        <v>92</v>
      </c>
      <c r="AW921" s="13" t="s">
        <v>36</v>
      </c>
      <c r="AX921" s="13" t="s">
        <v>82</v>
      </c>
      <c r="AY921" s="160" t="s">
        <v>171</v>
      </c>
    </row>
    <row r="922" spans="2:65" s="13" customFormat="1" ht="22.5">
      <c r="B922" s="159"/>
      <c r="D922" s="153" t="s">
        <v>181</v>
      </c>
      <c r="E922" s="160" t="s">
        <v>1</v>
      </c>
      <c r="F922" s="161" t="s">
        <v>944</v>
      </c>
      <c r="H922" s="162">
        <v>107.43</v>
      </c>
      <c r="I922" s="163"/>
      <c r="L922" s="159"/>
      <c r="M922" s="164"/>
      <c r="T922" s="165"/>
      <c r="AT922" s="160" t="s">
        <v>181</v>
      </c>
      <c r="AU922" s="160" t="s">
        <v>92</v>
      </c>
      <c r="AV922" s="13" t="s">
        <v>92</v>
      </c>
      <c r="AW922" s="13" t="s">
        <v>36</v>
      </c>
      <c r="AX922" s="13" t="s">
        <v>82</v>
      </c>
      <c r="AY922" s="160" t="s">
        <v>171</v>
      </c>
    </row>
    <row r="923" spans="2:65" s="13" customFormat="1">
      <c r="B923" s="159"/>
      <c r="D923" s="153" t="s">
        <v>181</v>
      </c>
      <c r="E923" s="160" t="s">
        <v>1</v>
      </c>
      <c r="F923" s="161" t="s">
        <v>945</v>
      </c>
      <c r="H923" s="162">
        <v>90.73</v>
      </c>
      <c r="I923" s="163"/>
      <c r="L923" s="159"/>
      <c r="M923" s="164"/>
      <c r="T923" s="165"/>
      <c r="AT923" s="160" t="s">
        <v>181</v>
      </c>
      <c r="AU923" s="160" t="s">
        <v>92</v>
      </c>
      <c r="AV923" s="13" t="s">
        <v>92</v>
      </c>
      <c r="AW923" s="13" t="s">
        <v>36</v>
      </c>
      <c r="AX923" s="13" t="s">
        <v>82</v>
      </c>
      <c r="AY923" s="160" t="s">
        <v>171</v>
      </c>
    </row>
    <row r="924" spans="2:65" s="14" customFormat="1">
      <c r="B924" s="166"/>
      <c r="D924" s="153" t="s">
        <v>181</v>
      </c>
      <c r="E924" s="167" t="s">
        <v>1</v>
      </c>
      <c r="F924" s="168" t="s">
        <v>185</v>
      </c>
      <c r="H924" s="169">
        <v>380.04300000000001</v>
      </c>
      <c r="I924" s="170"/>
      <c r="L924" s="166"/>
      <c r="M924" s="171"/>
      <c r="T924" s="172"/>
      <c r="AT924" s="167" t="s">
        <v>181</v>
      </c>
      <c r="AU924" s="167" t="s">
        <v>92</v>
      </c>
      <c r="AV924" s="14" t="s">
        <v>186</v>
      </c>
      <c r="AW924" s="14" t="s">
        <v>36</v>
      </c>
      <c r="AX924" s="14" t="s">
        <v>82</v>
      </c>
      <c r="AY924" s="167" t="s">
        <v>171</v>
      </c>
    </row>
    <row r="925" spans="2:65" s="12" customFormat="1">
      <c r="B925" s="152"/>
      <c r="D925" s="153" t="s">
        <v>181</v>
      </c>
      <c r="E925" s="154" t="s">
        <v>1</v>
      </c>
      <c r="F925" s="155" t="s">
        <v>946</v>
      </c>
      <c r="H925" s="154" t="s">
        <v>1</v>
      </c>
      <c r="I925" s="156"/>
      <c r="L925" s="152"/>
      <c r="M925" s="157"/>
      <c r="T925" s="158"/>
      <c r="AT925" s="154" t="s">
        <v>181</v>
      </c>
      <c r="AU925" s="154" t="s">
        <v>92</v>
      </c>
      <c r="AV925" s="12" t="s">
        <v>90</v>
      </c>
      <c r="AW925" s="12" t="s">
        <v>36</v>
      </c>
      <c r="AX925" s="12" t="s">
        <v>82</v>
      </c>
      <c r="AY925" s="154" t="s">
        <v>171</v>
      </c>
    </row>
    <row r="926" spans="2:65" s="13" customFormat="1">
      <c r="B926" s="159"/>
      <c r="D926" s="153" t="s">
        <v>181</v>
      </c>
      <c r="E926" s="160" t="s">
        <v>1</v>
      </c>
      <c r="F926" s="161" t="s">
        <v>947</v>
      </c>
      <c r="H926" s="162">
        <v>2.944</v>
      </c>
      <c r="I926" s="163"/>
      <c r="L926" s="159"/>
      <c r="M926" s="164"/>
      <c r="T926" s="165"/>
      <c r="AT926" s="160" t="s">
        <v>181</v>
      </c>
      <c r="AU926" s="160" t="s">
        <v>92</v>
      </c>
      <c r="AV926" s="13" t="s">
        <v>92</v>
      </c>
      <c r="AW926" s="13" t="s">
        <v>36</v>
      </c>
      <c r="AX926" s="13" t="s">
        <v>82</v>
      </c>
      <c r="AY926" s="160" t="s">
        <v>171</v>
      </c>
    </row>
    <row r="927" spans="2:65" s="13" customFormat="1">
      <c r="B927" s="159"/>
      <c r="D927" s="153" t="s">
        <v>181</v>
      </c>
      <c r="E927" s="160" t="s">
        <v>1</v>
      </c>
      <c r="F927" s="161" t="s">
        <v>948</v>
      </c>
      <c r="H927" s="162">
        <v>11.821999999999999</v>
      </c>
      <c r="I927" s="163"/>
      <c r="L927" s="159"/>
      <c r="M927" s="164"/>
      <c r="T927" s="165"/>
      <c r="AT927" s="160" t="s">
        <v>181</v>
      </c>
      <c r="AU927" s="160" t="s">
        <v>92</v>
      </c>
      <c r="AV927" s="13" t="s">
        <v>92</v>
      </c>
      <c r="AW927" s="13" t="s">
        <v>36</v>
      </c>
      <c r="AX927" s="13" t="s">
        <v>82</v>
      </c>
      <c r="AY927" s="160" t="s">
        <v>171</v>
      </c>
    </row>
    <row r="928" spans="2:65" s="14" customFormat="1">
      <c r="B928" s="166"/>
      <c r="D928" s="153" t="s">
        <v>181</v>
      </c>
      <c r="E928" s="167" t="s">
        <v>1</v>
      </c>
      <c r="F928" s="168" t="s">
        <v>185</v>
      </c>
      <c r="H928" s="169">
        <v>14.765999999999998</v>
      </c>
      <c r="I928" s="170"/>
      <c r="L928" s="166"/>
      <c r="M928" s="171"/>
      <c r="T928" s="172"/>
      <c r="AT928" s="167" t="s">
        <v>181</v>
      </c>
      <c r="AU928" s="167" t="s">
        <v>92</v>
      </c>
      <c r="AV928" s="14" t="s">
        <v>186</v>
      </c>
      <c r="AW928" s="14" t="s">
        <v>36</v>
      </c>
      <c r="AX928" s="14" t="s">
        <v>82</v>
      </c>
      <c r="AY928" s="167" t="s">
        <v>171</v>
      </c>
    </row>
    <row r="929" spans="2:65" s="12" customFormat="1">
      <c r="B929" s="152"/>
      <c r="D929" s="153" t="s">
        <v>181</v>
      </c>
      <c r="E929" s="154" t="s">
        <v>1</v>
      </c>
      <c r="F929" s="155" t="s">
        <v>641</v>
      </c>
      <c r="H929" s="154" t="s">
        <v>1</v>
      </c>
      <c r="I929" s="156"/>
      <c r="L929" s="152"/>
      <c r="M929" s="157"/>
      <c r="T929" s="158"/>
      <c r="AT929" s="154" t="s">
        <v>181</v>
      </c>
      <c r="AU929" s="154" t="s">
        <v>92</v>
      </c>
      <c r="AV929" s="12" t="s">
        <v>90</v>
      </c>
      <c r="AW929" s="12" t="s">
        <v>36</v>
      </c>
      <c r="AX929" s="12" t="s">
        <v>82</v>
      </c>
      <c r="AY929" s="154" t="s">
        <v>171</v>
      </c>
    </row>
    <row r="930" spans="2:65" s="13" customFormat="1">
      <c r="B930" s="159"/>
      <c r="D930" s="153" t="s">
        <v>181</v>
      </c>
      <c r="E930" s="160" t="s">
        <v>1</v>
      </c>
      <c r="F930" s="161" t="s">
        <v>665</v>
      </c>
      <c r="H930" s="162">
        <v>17.38</v>
      </c>
      <c r="I930" s="163"/>
      <c r="L930" s="159"/>
      <c r="M930" s="164"/>
      <c r="T930" s="165"/>
      <c r="AT930" s="160" t="s">
        <v>181</v>
      </c>
      <c r="AU930" s="160" t="s">
        <v>92</v>
      </c>
      <c r="AV930" s="13" t="s">
        <v>92</v>
      </c>
      <c r="AW930" s="13" t="s">
        <v>36</v>
      </c>
      <c r="AX930" s="13" t="s">
        <v>82</v>
      </c>
      <c r="AY930" s="160" t="s">
        <v>171</v>
      </c>
    </row>
    <row r="931" spans="2:65" s="13" customFormat="1">
      <c r="B931" s="159"/>
      <c r="D931" s="153" t="s">
        <v>181</v>
      </c>
      <c r="E931" s="160" t="s">
        <v>1</v>
      </c>
      <c r="F931" s="161" t="s">
        <v>666</v>
      </c>
      <c r="H931" s="162">
        <v>18.338000000000001</v>
      </c>
      <c r="I931" s="163"/>
      <c r="L931" s="159"/>
      <c r="M931" s="164"/>
      <c r="T931" s="165"/>
      <c r="AT931" s="160" t="s">
        <v>181</v>
      </c>
      <c r="AU931" s="160" t="s">
        <v>92</v>
      </c>
      <c r="AV931" s="13" t="s">
        <v>92</v>
      </c>
      <c r="AW931" s="13" t="s">
        <v>36</v>
      </c>
      <c r="AX931" s="13" t="s">
        <v>82</v>
      </c>
      <c r="AY931" s="160" t="s">
        <v>171</v>
      </c>
    </row>
    <row r="932" spans="2:65" s="13" customFormat="1">
      <c r="B932" s="159"/>
      <c r="D932" s="153" t="s">
        <v>181</v>
      </c>
      <c r="E932" s="160" t="s">
        <v>1</v>
      </c>
      <c r="F932" s="161" t="s">
        <v>644</v>
      </c>
      <c r="H932" s="162">
        <v>19.54</v>
      </c>
      <c r="I932" s="163"/>
      <c r="L932" s="159"/>
      <c r="M932" s="164"/>
      <c r="T932" s="165"/>
      <c r="AT932" s="160" t="s">
        <v>181</v>
      </c>
      <c r="AU932" s="160" t="s">
        <v>92</v>
      </c>
      <c r="AV932" s="13" t="s">
        <v>92</v>
      </c>
      <c r="AW932" s="13" t="s">
        <v>36</v>
      </c>
      <c r="AX932" s="13" t="s">
        <v>82</v>
      </c>
      <c r="AY932" s="160" t="s">
        <v>171</v>
      </c>
    </row>
    <row r="933" spans="2:65" s="13" customFormat="1">
      <c r="B933" s="159"/>
      <c r="D933" s="153" t="s">
        <v>181</v>
      </c>
      <c r="E933" s="160" t="s">
        <v>1</v>
      </c>
      <c r="F933" s="161" t="s">
        <v>667</v>
      </c>
      <c r="H933" s="162">
        <v>58.61</v>
      </c>
      <c r="I933" s="163"/>
      <c r="L933" s="159"/>
      <c r="M933" s="164"/>
      <c r="T933" s="165"/>
      <c r="AT933" s="160" t="s">
        <v>181</v>
      </c>
      <c r="AU933" s="160" t="s">
        <v>92</v>
      </c>
      <c r="AV933" s="13" t="s">
        <v>92</v>
      </c>
      <c r="AW933" s="13" t="s">
        <v>36</v>
      </c>
      <c r="AX933" s="13" t="s">
        <v>82</v>
      </c>
      <c r="AY933" s="160" t="s">
        <v>171</v>
      </c>
    </row>
    <row r="934" spans="2:65" s="13" customFormat="1">
      <c r="B934" s="159"/>
      <c r="D934" s="153" t="s">
        <v>181</v>
      </c>
      <c r="E934" s="160" t="s">
        <v>1</v>
      </c>
      <c r="F934" s="161" t="s">
        <v>668</v>
      </c>
      <c r="H934" s="162">
        <v>49.84</v>
      </c>
      <c r="I934" s="163"/>
      <c r="L934" s="159"/>
      <c r="M934" s="164"/>
      <c r="T934" s="165"/>
      <c r="AT934" s="160" t="s">
        <v>181</v>
      </c>
      <c r="AU934" s="160" t="s">
        <v>92</v>
      </c>
      <c r="AV934" s="13" t="s">
        <v>92</v>
      </c>
      <c r="AW934" s="13" t="s">
        <v>36</v>
      </c>
      <c r="AX934" s="13" t="s">
        <v>82</v>
      </c>
      <c r="AY934" s="160" t="s">
        <v>171</v>
      </c>
    </row>
    <row r="935" spans="2:65" s="14" customFormat="1">
      <c r="B935" s="166"/>
      <c r="D935" s="153" t="s">
        <v>181</v>
      </c>
      <c r="E935" s="167" t="s">
        <v>1</v>
      </c>
      <c r="F935" s="168" t="s">
        <v>185</v>
      </c>
      <c r="H935" s="169">
        <v>163.708</v>
      </c>
      <c r="I935" s="170"/>
      <c r="L935" s="166"/>
      <c r="M935" s="171"/>
      <c r="T935" s="172"/>
      <c r="AT935" s="167" t="s">
        <v>181</v>
      </c>
      <c r="AU935" s="167" t="s">
        <v>92</v>
      </c>
      <c r="AV935" s="14" t="s">
        <v>186</v>
      </c>
      <c r="AW935" s="14" t="s">
        <v>36</v>
      </c>
      <c r="AX935" s="14" t="s">
        <v>82</v>
      </c>
      <c r="AY935" s="167" t="s">
        <v>171</v>
      </c>
    </row>
    <row r="936" spans="2:65" s="15" customFormat="1">
      <c r="B936" s="173"/>
      <c r="D936" s="153" t="s">
        <v>181</v>
      </c>
      <c r="E936" s="174" t="s">
        <v>1</v>
      </c>
      <c r="F936" s="175" t="s">
        <v>190</v>
      </c>
      <c r="H936" s="176">
        <v>558.51700000000005</v>
      </c>
      <c r="I936" s="177"/>
      <c r="L936" s="173"/>
      <c r="M936" s="178"/>
      <c r="T936" s="179"/>
      <c r="AT936" s="174" t="s">
        <v>181</v>
      </c>
      <c r="AU936" s="174" t="s">
        <v>92</v>
      </c>
      <c r="AV936" s="15" t="s">
        <v>180</v>
      </c>
      <c r="AW936" s="15" t="s">
        <v>36</v>
      </c>
      <c r="AX936" s="15" t="s">
        <v>90</v>
      </c>
      <c r="AY936" s="174" t="s">
        <v>171</v>
      </c>
    </row>
    <row r="937" spans="2:65" s="1" customFormat="1" ht="37.9" customHeight="1">
      <c r="B937" s="137"/>
      <c r="C937" s="138" t="s">
        <v>952</v>
      </c>
      <c r="D937" s="138" t="s">
        <v>176</v>
      </c>
      <c r="E937" s="139" t="s">
        <v>953</v>
      </c>
      <c r="F937" s="140" t="s">
        <v>954</v>
      </c>
      <c r="G937" s="141" t="s">
        <v>179</v>
      </c>
      <c r="H937" s="142">
        <v>543.75099999999998</v>
      </c>
      <c r="I937" s="143"/>
      <c r="J937" s="144">
        <f>ROUND(I937*H937,2)</f>
        <v>0</v>
      </c>
      <c r="K937" s="145"/>
      <c r="L937" s="32"/>
      <c r="M937" s="146" t="s">
        <v>1</v>
      </c>
      <c r="N937" s="147" t="s">
        <v>47</v>
      </c>
      <c r="P937" s="148">
        <f>O937*H937</f>
        <v>0</v>
      </c>
      <c r="Q937" s="148">
        <v>0</v>
      </c>
      <c r="R937" s="148">
        <f>Q937*H937</f>
        <v>0</v>
      </c>
      <c r="S937" s="148">
        <v>0</v>
      </c>
      <c r="T937" s="149">
        <f>S937*H937</f>
        <v>0</v>
      </c>
      <c r="AR937" s="150" t="s">
        <v>231</v>
      </c>
      <c r="AT937" s="150" t="s">
        <v>176</v>
      </c>
      <c r="AU937" s="150" t="s">
        <v>92</v>
      </c>
      <c r="AY937" s="17" t="s">
        <v>171</v>
      </c>
      <c r="BE937" s="151">
        <f>IF(N937="základní",J937,0)</f>
        <v>0</v>
      </c>
      <c r="BF937" s="151">
        <f>IF(N937="snížená",J937,0)</f>
        <v>0</v>
      </c>
      <c r="BG937" s="151">
        <f>IF(N937="zákl. přenesená",J937,0)</f>
        <v>0</v>
      </c>
      <c r="BH937" s="151">
        <f>IF(N937="sníž. přenesená",J937,0)</f>
        <v>0</v>
      </c>
      <c r="BI937" s="151">
        <f>IF(N937="nulová",J937,0)</f>
        <v>0</v>
      </c>
      <c r="BJ937" s="17" t="s">
        <v>90</v>
      </c>
      <c r="BK937" s="151">
        <f>ROUND(I937*H937,2)</f>
        <v>0</v>
      </c>
      <c r="BL937" s="17" t="s">
        <v>231</v>
      </c>
      <c r="BM937" s="150" t="s">
        <v>955</v>
      </c>
    </row>
    <row r="938" spans="2:65" s="12" customFormat="1">
      <c r="B938" s="152"/>
      <c r="D938" s="153" t="s">
        <v>181</v>
      </c>
      <c r="E938" s="154" t="s">
        <v>1</v>
      </c>
      <c r="F938" s="155" t="s">
        <v>474</v>
      </c>
      <c r="H938" s="154" t="s">
        <v>1</v>
      </c>
      <c r="I938" s="156"/>
      <c r="L938" s="152"/>
      <c r="M938" s="157"/>
      <c r="T938" s="158"/>
      <c r="AT938" s="154" t="s">
        <v>181</v>
      </c>
      <c r="AU938" s="154" t="s">
        <v>92</v>
      </c>
      <c r="AV938" s="12" t="s">
        <v>90</v>
      </c>
      <c r="AW938" s="12" t="s">
        <v>36</v>
      </c>
      <c r="AX938" s="12" t="s">
        <v>82</v>
      </c>
      <c r="AY938" s="154" t="s">
        <v>171</v>
      </c>
    </row>
    <row r="939" spans="2:65" s="13" customFormat="1">
      <c r="B939" s="159"/>
      <c r="D939" s="153" t="s">
        <v>181</v>
      </c>
      <c r="E939" s="160" t="s">
        <v>1</v>
      </c>
      <c r="F939" s="161" t="s">
        <v>217</v>
      </c>
      <c r="H939" s="162">
        <v>63.493000000000002</v>
      </c>
      <c r="I939" s="163"/>
      <c r="L939" s="159"/>
      <c r="M939" s="164"/>
      <c r="T939" s="165"/>
      <c r="AT939" s="160" t="s">
        <v>181</v>
      </c>
      <c r="AU939" s="160" t="s">
        <v>92</v>
      </c>
      <c r="AV939" s="13" t="s">
        <v>92</v>
      </c>
      <c r="AW939" s="13" t="s">
        <v>36</v>
      </c>
      <c r="AX939" s="13" t="s">
        <v>82</v>
      </c>
      <c r="AY939" s="160" t="s">
        <v>171</v>
      </c>
    </row>
    <row r="940" spans="2:65" s="13" customFormat="1">
      <c r="B940" s="159"/>
      <c r="D940" s="153" t="s">
        <v>181</v>
      </c>
      <c r="E940" s="160" t="s">
        <v>1</v>
      </c>
      <c r="F940" s="161" t="s">
        <v>218</v>
      </c>
      <c r="H940" s="162">
        <v>50.304000000000002</v>
      </c>
      <c r="I940" s="163"/>
      <c r="L940" s="159"/>
      <c r="M940" s="164"/>
      <c r="T940" s="165"/>
      <c r="AT940" s="160" t="s">
        <v>181</v>
      </c>
      <c r="AU940" s="160" t="s">
        <v>92</v>
      </c>
      <c r="AV940" s="13" t="s">
        <v>92</v>
      </c>
      <c r="AW940" s="13" t="s">
        <v>36</v>
      </c>
      <c r="AX940" s="13" t="s">
        <v>82</v>
      </c>
      <c r="AY940" s="160" t="s">
        <v>171</v>
      </c>
    </row>
    <row r="941" spans="2:65" s="13" customFormat="1">
      <c r="B941" s="159"/>
      <c r="D941" s="153" t="s">
        <v>181</v>
      </c>
      <c r="E941" s="160" t="s">
        <v>1</v>
      </c>
      <c r="F941" s="161" t="s">
        <v>219</v>
      </c>
      <c r="H941" s="162">
        <v>18.707999999999998</v>
      </c>
      <c r="I941" s="163"/>
      <c r="L941" s="159"/>
      <c r="M941" s="164"/>
      <c r="T941" s="165"/>
      <c r="AT941" s="160" t="s">
        <v>181</v>
      </c>
      <c r="AU941" s="160" t="s">
        <v>92</v>
      </c>
      <c r="AV941" s="13" t="s">
        <v>92</v>
      </c>
      <c r="AW941" s="13" t="s">
        <v>36</v>
      </c>
      <c r="AX941" s="13" t="s">
        <v>82</v>
      </c>
      <c r="AY941" s="160" t="s">
        <v>171</v>
      </c>
    </row>
    <row r="942" spans="2:65" s="13" customFormat="1" ht="22.5">
      <c r="B942" s="159"/>
      <c r="D942" s="153" t="s">
        <v>181</v>
      </c>
      <c r="E942" s="160" t="s">
        <v>1</v>
      </c>
      <c r="F942" s="161" t="s">
        <v>220</v>
      </c>
      <c r="H942" s="162">
        <v>26.792999999999999</v>
      </c>
      <c r="I942" s="163"/>
      <c r="L942" s="159"/>
      <c r="M942" s="164"/>
      <c r="T942" s="165"/>
      <c r="AT942" s="160" t="s">
        <v>181</v>
      </c>
      <c r="AU942" s="160" t="s">
        <v>92</v>
      </c>
      <c r="AV942" s="13" t="s">
        <v>92</v>
      </c>
      <c r="AW942" s="13" t="s">
        <v>36</v>
      </c>
      <c r="AX942" s="13" t="s">
        <v>82</v>
      </c>
      <c r="AY942" s="160" t="s">
        <v>171</v>
      </c>
    </row>
    <row r="943" spans="2:65" s="13" customFormat="1">
      <c r="B943" s="159"/>
      <c r="D943" s="153" t="s">
        <v>181</v>
      </c>
      <c r="E943" s="160" t="s">
        <v>1</v>
      </c>
      <c r="F943" s="161" t="s">
        <v>221</v>
      </c>
      <c r="H943" s="162">
        <v>22.585000000000001</v>
      </c>
      <c r="I943" s="163"/>
      <c r="L943" s="159"/>
      <c r="M943" s="164"/>
      <c r="T943" s="165"/>
      <c r="AT943" s="160" t="s">
        <v>181</v>
      </c>
      <c r="AU943" s="160" t="s">
        <v>92</v>
      </c>
      <c r="AV943" s="13" t="s">
        <v>92</v>
      </c>
      <c r="AW943" s="13" t="s">
        <v>36</v>
      </c>
      <c r="AX943" s="13" t="s">
        <v>82</v>
      </c>
      <c r="AY943" s="160" t="s">
        <v>171</v>
      </c>
    </row>
    <row r="944" spans="2:65" s="13" customFormat="1" ht="22.5">
      <c r="B944" s="159"/>
      <c r="D944" s="153" t="s">
        <v>181</v>
      </c>
      <c r="E944" s="160" t="s">
        <v>1</v>
      </c>
      <c r="F944" s="161" t="s">
        <v>944</v>
      </c>
      <c r="H944" s="162">
        <v>107.43</v>
      </c>
      <c r="I944" s="163"/>
      <c r="L944" s="159"/>
      <c r="M944" s="164"/>
      <c r="T944" s="165"/>
      <c r="AT944" s="160" t="s">
        <v>181</v>
      </c>
      <c r="AU944" s="160" t="s">
        <v>92</v>
      </c>
      <c r="AV944" s="13" t="s">
        <v>92</v>
      </c>
      <c r="AW944" s="13" t="s">
        <v>36</v>
      </c>
      <c r="AX944" s="13" t="s">
        <v>82</v>
      </c>
      <c r="AY944" s="160" t="s">
        <v>171</v>
      </c>
    </row>
    <row r="945" spans="2:65" s="13" customFormat="1">
      <c r="B945" s="159"/>
      <c r="D945" s="153" t="s">
        <v>181</v>
      </c>
      <c r="E945" s="160" t="s">
        <v>1</v>
      </c>
      <c r="F945" s="161" t="s">
        <v>945</v>
      </c>
      <c r="H945" s="162">
        <v>90.73</v>
      </c>
      <c r="I945" s="163"/>
      <c r="L945" s="159"/>
      <c r="M945" s="164"/>
      <c r="T945" s="165"/>
      <c r="AT945" s="160" t="s">
        <v>181</v>
      </c>
      <c r="AU945" s="160" t="s">
        <v>92</v>
      </c>
      <c r="AV945" s="13" t="s">
        <v>92</v>
      </c>
      <c r="AW945" s="13" t="s">
        <v>36</v>
      </c>
      <c r="AX945" s="13" t="s">
        <v>82</v>
      </c>
      <c r="AY945" s="160" t="s">
        <v>171</v>
      </c>
    </row>
    <row r="946" spans="2:65" s="14" customFormat="1">
      <c r="B946" s="166"/>
      <c r="D946" s="153" t="s">
        <v>181</v>
      </c>
      <c r="E946" s="167" t="s">
        <v>1</v>
      </c>
      <c r="F946" s="168" t="s">
        <v>185</v>
      </c>
      <c r="H946" s="169">
        <v>380.04300000000001</v>
      </c>
      <c r="I946" s="170"/>
      <c r="L946" s="166"/>
      <c r="M946" s="171"/>
      <c r="T946" s="172"/>
      <c r="AT946" s="167" t="s">
        <v>181</v>
      </c>
      <c r="AU946" s="167" t="s">
        <v>92</v>
      </c>
      <c r="AV946" s="14" t="s">
        <v>186</v>
      </c>
      <c r="AW946" s="14" t="s">
        <v>36</v>
      </c>
      <c r="AX946" s="14" t="s">
        <v>82</v>
      </c>
      <c r="AY946" s="167" t="s">
        <v>171</v>
      </c>
    </row>
    <row r="947" spans="2:65" s="12" customFormat="1">
      <c r="B947" s="152"/>
      <c r="D947" s="153" t="s">
        <v>181</v>
      </c>
      <c r="E947" s="154" t="s">
        <v>1</v>
      </c>
      <c r="F947" s="155" t="s">
        <v>641</v>
      </c>
      <c r="H947" s="154" t="s">
        <v>1</v>
      </c>
      <c r="I947" s="156"/>
      <c r="L947" s="152"/>
      <c r="M947" s="157"/>
      <c r="T947" s="158"/>
      <c r="AT947" s="154" t="s">
        <v>181</v>
      </c>
      <c r="AU947" s="154" t="s">
        <v>92</v>
      </c>
      <c r="AV947" s="12" t="s">
        <v>90</v>
      </c>
      <c r="AW947" s="12" t="s">
        <v>36</v>
      </c>
      <c r="AX947" s="12" t="s">
        <v>82</v>
      </c>
      <c r="AY947" s="154" t="s">
        <v>171</v>
      </c>
    </row>
    <row r="948" spans="2:65" s="13" customFormat="1">
      <c r="B948" s="159"/>
      <c r="D948" s="153" t="s">
        <v>181</v>
      </c>
      <c r="E948" s="160" t="s">
        <v>1</v>
      </c>
      <c r="F948" s="161" t="s">
        <v>665</v>
      </c>
      <c r="H948" s="162">
        <v>17.38</v>
      </c>
      <c r="I948" s="163"/>
      <c r="L948" s="159"/>
      <c r="M948" s="164"/>
      <c r="T948" s="165"/>
      <c r="AT948" s="160" t="s">
        <v>181</v>
      </c>
      <c r="AU948" s="160" t="s">
        <v>92</v>
      </c>
      <c r="AV948" s="13" t="s">
        <v>92</v>
      </c>
      <c r="AW948" s="13" t="s">
        <v>36</v>
      </c>
      <c r="AX948" s="13" t="s">
        <v>82</v>
      </c>
      <c r="AY948" s="160" t="s">
        <v>171</v>
      </c>
    </row>
    <row r="949" spans="2:65" s="13" customFormat="1">
      <c r="B949" s="159"/>
      <c r="D949" s="153" t="s">
        <v>181</v>
      </c>
      <c r="E949" s="160" t="s">
        <v>1</v>
      </c>
      <c r="F949" s="161" t="s">
        <v>666</v>
      </c>
      <c r="H949" s="162">
        <v>18.338000000000001</v>
      </c>
      <c r="I949" s="163"/>
      <c r="L949" s="159"/>
      <c r="M949" s="164"/>
      <c r="T949" s="165"/>
      <c r="AT949" s="160" t="s">
        <v>181</v>
      </c>
      <c r="AU949" s="160" t="s">
        <v>92</v>
      </c>
      <c r="AV949" s="13" t="s">
        <v>92</v>
      </c>
      <c r="AW949" s="13" t="s">
        <v>36</v>
      </c>
      <c r="AX949" s="13" t="s">
        <v>82</v>
      </c>
      <c r="AY949" s="160" t="s">
        <v>171</v>
      </c>
    </row>
    <row r="950" spans="2:65" s="13" customFormat="1">
      <c r="B950" s="159"/>
      <c r="D950" s="153" t="s">
        <v>181</v>
      </c>
      <c r="E950" s="160" t="s">
        <v>1</v>
      </c>
      <c r="F950" s="161" t="s">
        <v>644</v>
      </c>
      <c r="H950" s="162">
        <v>19.54</v>
      </c>
      <c r="I950" s="163"/>
      <c r="L950" s="159"/>
      <c r="M950" s="164"/>
      <c r="T950" s="165"/>
      <c r="AT950" s="160" t="s">
        <v>181</v>
      </c>
      <c r="AU950" s="160" t="s">
        <v>92</v>
      </c>
      <c r="AV950" s="13" t="s">
        <v>92</v>
      </c>
      <c r="AW950" s="13" t="s">
        <v>36</v>
      </c>
      <c r="AX950" s="13" t="s">
        <v>82</v>
      </c>
      <c r="AY950" s="160" t="s">
        <v>171</v>
      </c>
    </row>
    <row r="951" spans="2:65" s="13" customFormat="1">
      <c r="B951" s="159"/>
      <c r="D951" s="153" t="s">
        <v>181</v>
      </c>
      <c r="E951" s="160" t="s">
        <v>1</v>
      </c>
      <c r="F951" s="161" t="s">
        <v>667</v>
      </c>
      <c r="H951" s="162">
        <v>58.61</v>
      </c>
      <c r="I951" s="163"/>
      <c r="L951" s="159"/>
      <c r="M951" s="164"/>
      <c r="T951" s="165"/>
      <c r="AT951" s="160" t="s">
        <v>181</v>
      </c>
      <c r="AU951" s="160" t="s">
        <v>92</v>
      </c>
      <c r="AV951" s="13" t="s">
        <v>92</v>
      </c>
      <c r="AW951" s="13" t="s">
        <v>36</v>
      </c>
      <c r="AX951" s="13" t="s">
        <v>82</v>
      </c>
      <c r="AY951" s="160" t="s">
        <v>171</v>
      </c>
    </row>
    <row r="952" spans="2:65" s="13" customFormat="1">
      <c r="B952" s="159"/>
      <c r="D952" s="153" t="s">
        <v>181</v>
      </c>
      <c r="E952" s="160" t="s">
        <v>1</v>
      </c>
      <c r="F952" s="161" t="s">
        <v>668</v>
      </c>
      <c r="H952" s="162">
        <v>49.84</v>
      </c>
      <c r="I952" s="163"/>
      <c r="L952" s="159"/>
      <c r="M952" s="164"/>
      <c r="T952" s="165"/>
      <c r="AT952" s="160" t="s">
        <v>181</v>
      </c>
      <c r="AU952" s="160" t="s">
        <v>92</v>
      </c>
      <c r="AV952" s="13" t="s">
        <v>92</v>
      </c>
      <c r="AW952" s="13" t="s">
        <v>36</v>
      </c>
      <c r="AX952" s="13" t="s">
        <v>82</v>
      </c>
      <c r="AY952" s="160" t="s">
        <v>171</v>
      </c>
    </row>
    <row r="953" spans="2:65" s="14" customFormat="1">
      <c r="B953" s="166"/>
      <c r="D953" s="153" t="s">
        <v>181</v>
      </c>
      <c r="E953" s="167" t="s">
        <v>1</v>
      </c>
      <c r="F953" s="168" t="s">
        <v>185</v>
      </c>
      <c r="H953" s="169">
        <v>163.708</v>
      </c>
      <c r="I953" s="170"/>
      <c r="L953" s="166"/>
      <c r="M953" s="171"/>
      <c r="T953" s="172"/>
      <c r="AT953" s="167" t="s">
        <v>181</v>
      </c>
      <c r="AU953" s="167" t="s">
        <v>92</v>
      </c>
      <c r="AV953" s="14" t="s">
        <v>186</v>
      </c>
      <c r="AW953" s="14" t="s">
        <v>36</v>
      </c>
      <c r="AX953" s="14" t="s">
        <v>82</v>
      </c>
      <c r="AY953" s="167" t="s">
        <v>171</v>
      </c>
    </row>
    <row r="954" spans="2:65" s="15" customFormat="1">
      <c r="B954" s="173"/>
      <c r="D954" s="153" t="s">
        <v>181</v>
      </c>
      <c r="E954" s="174" t="s">
        <v>1</v>
      </c>
      <c r="F954" s="175" t="s">
        <v>190</v>
      </c>
      <c r="H954" s="176">
        <v>543.75100000000009</v>
      </c>
      <c r="I954" s="177"/>
      <c r="L954" s="173"/>
      <c r="M954" s="178"/>
      <c r="T954" s="179"/>
      <c r="AT954" s="174" t="s">
        <v>181</v>
      </c>
      <c r="AU954" s="174" t="s">
        <v>92</v>
      </c>
      <c r="AV954" s="15" t="s">
        <v>180</v>
      </c>
      <c r="AW954" s="15" t="s">
        <v>36</v>
      </c>
      <c r="AX954" s="15" t="s">
        <v>90</v>
      </c>
      <c r="AY954" s="174" t="s">
        <v>171</v>
      </c>
    </row>
    <row r="955" spans="2:65" s="1" customFormat="1" ht="49.15" customHeight="1">
      <c r="B955" s="137"/>
      <c r="C955" s="138" t="s">
        <v>671</v>
      </c>
      <c r="D955" s="138" t="s">
        <v>176</v>
      </c>
      <c r="E955" s="139" t="s">
        <v>956</v>
      </c>
      <c r="F955" s="140" t="s">
        <v>957</v>
      </c>
      <c r="G955" s="141" t="s">
        <v>179</v>
      </c>
      <c r="H955" s="142">
        <v>338.75</v>
      </c>
      <c r="I955" s="143"/>
      <c r="J955" s="144">
        <f>ROUND(I955*H955,2)</f>
        <v>0</v>
      </c>
      <c r="K955" s="145"/>
      <c r="L955" s="32"/>
      <c r="M955" s="146" t="s">
        <v>1</v>
      </c>
      <c r="N955" s="147" t="s">
        <v>47</v>
      </c>
      <c r="P955" s="148">
        <f>O955*H955</f>
        <v>0</v>
      </c>
      <c r="Q955" s="148">
        <v>0</v>
      </c>
      <c r="R955" s="148">
        <f>Q955*H955</f>
        <v>0</v>
      </c>
      <c r="S955" s="148">
        <v>0</v>
      </c>
      <c r="T955" s="149">
        <f>S955*H955</f>
        <v>0</v>
      </c>
      <c r="AR955" s="150" t="s">
        <v>231</v>
      </c>
      <c r="AT955" s="150" t="s">
        <v>176</v>
      </c>
      <c r="AU955" s="150" t="s">
        <v>92</v>
      </c>
      <c r="AY955" s="17" t="s">
        <v>171</v>
      </c>
      <c r="BE955" s="151">
        <f>IF(N955="základní",J955,0)</f>
        <v>0</v>
      </c>
      <c r="BF955" s="151">
        <f>IF(N955="snížená",J955,0)</f>
        <v>0</v>
      </c>
      <c r="BG955" s="151">
        <f>IF(N955="zákl. přenesená",J955,0)</f>
        <v>0</v>
      </c>
      <c r="BH955" s="151">
        <f>IF(N955="sníž. přenesená",J955,0)</f>
        <v>0</v>
      </c>
      <c r="BI955" s="151">
        <f>IF(N955="nulová",J955,0)</f>
        <v>0</v>
      </c>
      <c r="BJ955" s="17" t="s">
        <v>90</v>
      </c>
      <c r="BK955" s="151">
        <f>ROUND(I955*H955,2)</f>
        <v>0</v>
      </c>
      <c r="BL955" s="17" t="s">
        <v>231</v>
      </c>
      <c r="BM955" s="150" t="s">
        <v>958</v>
      </c>
    </row>
    <row r="956" spans="2:65" s="12" customFormat="1">
      <c r="B956" s="152"/>
      <c r="D956" s="153" t="s">
        <v>181</v>
      </c>
      <c r="E956" s="154" t="s">
        <v>1</v>
      </c>
      <c r="F956" s="155" t="s">
        <v>474</v>
      </c>
      <c r="H956" s="154" t="s">
        <v>1</v>
      </c>
      <c r="I956" s="156"/>
      <c r="L956" s="152"/>
      <c r="M956" s="157"/>
      <c r="T956" s="158"/>
      <c r="AT956" s="154" t="s">
        <v>181</v>
      </c>
      <c r="AU956" s="154" t="s">
        <v>92</v>
      </c>
      <c r="AV956" s="12" t="s">
        <v>90</v>
      </c>
      <c r="AW956" s="12" t="s">
        <v>36</v>
      </c>
      <c r="AX956" s="12" t="s">
        <v>82</v>
      </c>
      <c r="AY956" s="154" t="s">
        <v>171</v>
      </c>
    </row>
    <row r="957" spans="2:65" s="13" customFormat="1">
      <c r="B957" s="159"/>
      <c r="D957" s="153" t="s">
        <v>181</v>
      </c>
      <c r="E957" s="160" t="s">
        <v>1</v>
      </c>
      <c r="F957" s="161" t="s">
        <v>217</v>
      </c>
      <c r="H957" s="162">
        <v>63.493000000000002</v>
      </c>
      <c r="I957" s="163"/>
      <c r="L957" s="159"/>
      <c r="M957" s="164"/>
      <c r="T957" s="165"/>
      <c r="AT957" s="160" t="s">
        <v>181</v>
      </c>
      <c r="AU957" s="160" t="s">
        <v>92</v>
      </c>
      <c r="AV957" s="13" t="s">
        <v>92</v>
      </c>
      <c r="AW957" s="13" t="s">
        <v>36</v>
      </c>
      <c r="AX957" s="13" t="s">
        <v>82</v>
      </c>
      <c r="AY957" s="160" t="s">
        <v>171</v>
      </c>
    </row>
    <row r="958" spans="2:65" s="13" customFormat="1">
      <c r="B958" s="159"/>
      <c r="D958" s="153" t="s">
        <v>181</v>
      </c>
      <c r="E958" s="160" t="s">
        <v>1</v>
      </c>
      <c r="F958" s="161" t="s">
        <v>218</v>
      </c>
      <c r="H958" s="162">
        <v>50.304000000000002</v>
      </c>
      <c r="I958" s="163"/>
      <c r="L958" s="159"/>
      <c r="M958" s="164"/>
      <c r="T958" s="165"/>
      <c r="AT958" s="160" t="s">
        <v>181</v>
      </c>
      <c r="AU958" s="160" t="s">
        <v>92</v>
      </c>
      <c r="AV958" s="13" t="s">
        <v>92</v>
      </c>
      <c r="AW958" s="13" t="s">
        <v>36</v>
      </c>
      <c r="AX958" s="13" t="s">
        <v>82</v>
      </c>
      <c r="AY958" s="160" t="s">
        <v>171</v>
      </c>
    </row>
    <row r="959" spans="2:65" s="13" customFormat="1" ht="22.5">
      <c r="B959" s="159"/>
      <c r="D959" s="153" t="s">
        <v>181</v>
      </c>
      <c r="E959" s="160" t="s">
        <v>1</v>
      </c>
      <c r="F959" s="161" t="s">
        <v>220</v>
      </c>
      <c r="H959" s="162">
        <v>26.792999999999999</v>
      </c>
      <c r="I959" s="163"/>
      <c r="L959" s="159"/>
      <c r="M959" s="164"/>
      <c r="T959" s="165"/>
      <c r="AT959" s="160" t="s">
        <v>181</v>
      </c>
      <c r="AU959" s="160" t="s">
        <v>92</v>
      </c>
      <c r="AV959" s="13" t="s">
        <v>92</v>
      </c>
      <c r="AW959" s="13" t="s">
        <v>36</v>
      </c>
      <c r="AX959" s="13" t="s">
        <v>82</v>
      </c>
      <c r="AY959" s="160" t="s">
        <v>171</v>
      </c>
    </row>
    <row r="960" spans="2:65" s="13" customFormat="1" ht="22.5">
      <c r="B960" s="159"/>
      <c r="D960" s="153" t="s">
        <v>181</v>
      </c>
      <c r="E960" s="160" t="s">
        <v>1</v>
      </c>
      <c r="F960" s="161" t="s">
        <v>944</v>
      </c>
      <c r="H960" s="162">
        <v>107.43</v>
      </c>
      <c r="I960" s="163"/>
      <c r="L960" s="159"/>
      <c r="M960" s="164"/>
      <c r="T960" s="165"/>
      <c r="AT960" s="160" t="s">
        <v>181</v>
      </c>
      <c r="AU960" s="160" t="s">
        <v>92</v>
      </c>
      <c r="AV960" s="13" t="s">
        <v>92</v>
      </c>
      <c r="AW960" s="13" t="s">
        <v>36</v>
      </c>
      <c r="AX960" s="13" t="s">
        <v>82</v>
      </c>
      <c r="AY960" s="160" t="s">
        <v>171</v>
      </c>
    </row>
    <row r="961" spans="2:65" s="13" customFormat="1">
      <c r="B961" s="159"/>
      <c r="D961" s="153" t="s">
        <v>181</v>
      </c>
      <c r="E961" s="160" t="s">
        <v>1</v>
      </c>
      <c r="F961" s="161" t="s">
        <v>945</v>
      </c>
      <c r="H961" s="162">
        <v>90.73</v>
      </c>
      <c r="I961" s="163"/>
      <c r="L961" s="159"/>
      <c r="M961" s="164"/>
      <c r="T961" s="165"/>
      <c r="AT961" s="160" t="s">
        <v>181</v>
      </c>
      <c r="AU961" s="160" t="s">
        <v>92</v>
      </c>
      <c r="AV961" s="13" t="s">
        <v>92</v>
      </c>
      <c r="AW961" s="13" t="s">
        <v>36</v>
      </c>
      <c r="AX961" s="13" t="s">
        <v>82</v>
      </c>
      <c r="AY961" s="160" t="s">
        <v>171</v>
      </c>
    </row>
    <row r="962" spans="2:65" s="15" customFormat="1">
      <c r="B962" s="173"/>
      <c r="D962" s="153" t="s">
        <v>181</v>
      </c>
      <c r="E962" s="174" t="s">
        <v>1</v>
      </c>
      <c r="F962" s="175" t="s">
        <v>190</v>
      </c>
      <c r="H962" s="176">
        <v>338.75</v>
      </c>
      <c r="I962" s="177"/>
      <c r="L962" s="173"/>
      <c r="M962" s="178"/>
      <c r="T962" s="179"/>
      <c r="AT962" s="174" t="s">
        <v>181</v>
      </c>
      <c r="AU962" s="174" t="s">
        <v>92</v>
      </c>
      <c r="AV962" s="15" t="s">
        <v>180</v>
      </c>
      <c r="AW962" s="15" t="s">
        <v>36</v>
      </c>
      <c r="AX962" s="15" t="s">
        <v>90</v>
      </c>
      <c r="AY962" s="174" t="s">
        <v>171</v>
      </c>
    </row>
    <row r="963" spans="2:65" s="1" customFormat="1" ht="24.2" customHeight="1">
      <c r="B963" s="137"/>
      <c r="C963" s="138" t="s">
        <v>959</v>
      </c>
      <c r="D963" s="138" t="s">
        <v>176</v>
      </c>
      <c r="E963" s="139" t="s">
        <v>960</v>
      </c>
      <c r="F963" s="140" t="s">
        <v>961</v>
      </c>
      <c r="G963" s="141" t="s">
        <v>179</v>
      </c>
      <c r="H963" s="142">
        <v>14.766</v>
      </c>
      <c r="I963" s="143"/>
      <c r="J963" s="144">
        <f>ROUND(I963*H963,2)</f>
        <v>0</v>
      </c>
      <c r="K963" s="145"/>
      <c r="L963" s="32"/>
      <c r="M963" s="146" t="s">
        <v>1</v>
      </c>
      <c r="N963" s="147" t="s">
        <v>47</v>
      </c>
      <c r="P963" s="148">
        <f>O963*H963</f>
        <v>0</v>
      </c>
      <c r="Q963" s="148">
        <v>0</v>
      </c>
      <c r="R963" s="148">
        <f>Q963*H963</f>
        <v>0</v>
      </c>
      <c r="S963" s="148">
        <v>0</v>
      </c>
      <c r="T963" s="149">
        <f>S963*H963</f>
        <v>0</v>
      </c>
      <c r="AR963" s="150" t="s">
        <v>231</v>
      </c>
      <c r="AT963" s="150" t="s">
        <v>176</v>
      </c>
      <c r="AU963" s="150" t="s">
        <v>92</v>
      </c>
      <c r="AY963" s="17" t="s">
        <v>171</v>
      </c>
      <c r="BE963" s="151">
        <f>IF(N963="základní",J963,0)</f>
        <v>0</v>
      </c>
      <c r="BF963" s="151">
        <f>IF(N963="snížená",J963,0)</f>
        <v>0</v>
      </c>
      <c r="BG963" s="151">
        <f>IF(N963="zákl. přenesená",J963,0)</f>
        <v>0</v>
      </c>
      <c r="BH963" s="151">
        <f>IF(N963="sníž. přenesená",J963,0)</f>
        <v>0</v>
      </c>
      <c r="BI963" s="151">
        <f>IF(N963="nulová",J963,0)</f>
        <v>0</v>
      </c>
      <c r="BJ963" s="17" t="s">
        <v>90</v>
      </c>
      <c r="BK963" s="151">
        <f>ROUND(I963*H963,2)</f>
        <v>0</v>
      </c>
      <c r="BL963" s="17" t="s">
        <v>231</v>
      </c>
      <c r="BM963" s="150" t="s">
        <v>962</v>
      </c>
    </row>
    <row r="964" spans="2:65" s="12" customFormat="1">
      <c r="B964" s="152"/>
      <c r="D964" s="153" t="s">
        <v>181</v>
      </c>
      <c r="E964" s="154" t="s">
        <v>1</v>
      </c>
      <c r="F964" s="155" t="s">
        <v>946</v>
      </c>
      <c r="H964" s="154" t="s">
        <v>1</v>
      </c>
      <c r="I964" s="156"/>
      <c r="L964" s="152"/>
      <c r="M964" s="157"/>
      <c r="T964" s="158"/>
      <c r="AT964" s="154" t="s">
        <v>181</v>
      </c>
      <c r="AU964" s="154" t="s">
        <v>92</v>
      </c>
      <c r="AV964" s="12" t="s">
        <v>90</v>
      </c>
      <c r="AW964" s="12" t="s">
        <v>36</v>
      </c>
      <c r="AX964" s="12" t="s">
        <v>82</v>
      </c>
      <c r="AY964" s="154" t="s">
        <v>171</v>
      </c>
    </row>
    <row r="965" spans="2:65" s="13" customFormat="1">
      <c r="B965" s="159"/>
      <c r="D965" s="153" t="s">
        <v>181</v>
      </c>
      <c r="E965" s="160" t="s">
        <v>1</v>
      </c>
      <c r="F965" s="161" t="s">
        <v>947</v>
      </c>
      <c r="H965" s="162">
        <v>2.944</v>
      </c>
      <c r="I965" s="163"/>
      <c r="L965" s="159"/>
      <c r="M965" s="164"/>
      <c r="T965" s="165"/>
      <c r="AT965" s="160" t="s">
        <v>181</v>
      </c>
      <c r="AU965" s="160" t="s">
        <v>92</v>
      </c>
      <c r="AV965" s="13" t="s">
        <v>92</v>
      </c>
      <c r="AW965" s="13" t="s">
        <v>36</v>
      </c>
      <c r="AX965" s="13" t="s">
        <v>82</v>
      </c>
      <c r="AY965" s="160" t="s">
        <v>171</v>
      </c>
    </row>
    <row r="966" spans="2:65" s="13" customFormat="1">
      <c r="B966" s="159"/>
      <c r="D966" s="153" t="s">
        <v>181</v>
      </c>
      <c r="E966" s="160" t="s">
        <v>1</v>
      </c>
      <c r="F966" s="161" t="s">
        <v>948</v>
      </c>
      <c r="H966" s="162">
        <v>11.821999999999999</v>
      </c>
      <c r="I966" s="163"/>
      <c r="L966" s="159"/>
      <c r="M966" s="164"/>
      <c r="T966" s="165"/>
      <c r="AT966" s="160" t="s">
        <v>181</v>
      </c>
      <c r="AU966" s="160" t="s">
        <v>92</v>
      </c>
      <c r="AV966" s="13" t="s">
        <v>92</v>
      </c>
      <c r="AW966" s="13" t="s">
        <v>36</v>
      </c>
      <c r="AX966" s="13" t="s">
        <v>82</v>
      </c>
      <c r="AY966" s="160" t="s">
        <v>171</v>
      </c>
    </row>
    <row r="967" spans="2:65" s="15" customFormat="1">
      <c r="B967" s="173"/>
      <c r="D967" s="153" t="s">
        <v>181</v>
      </c>
      <c r="E967" s="174" t="s">
        <v>1</v>
      </c>
      <c r="F967" s="175" t="s">
        <v>190</v>
      </c>
      <c r="H967" s="176">
        <v>14.765999999999998</v>
      </c>
      <c r="I967" s="177"/>
      <c r="L967" s="173"/>
      <c r="M967" s="178"/>
      <c r="T967" s="179"/>
      <c r="AT967" s="174" t="s">
        <v>181</v>
      </c>
      <c r="AU967" s="174" t="s">
        <v>92</v>
      </c>
      <c r="AV967" s="15" t="s">
        <v>180</v>
      </c>
      <c r="AW967" s="15" t="s">
        <v>36</v>
      </c>
      <c r="AX967" s="15" t="s">
        <v>90</v>
      </c>
      <c r="AY967" s="174" t="s">
        <v>171</v>
      </c>
    </row>
    <row r="968" spans="2:65" s="1" customFormat="1" ht="24.2" customHeight="1">
      <c r="B968" s="137"/>
      <c r="C968" s="183" t="s">
        <v>675</v>
      </c>
      <c r="D968" s="183" t="s">
        <v>535</v>
      </c>
      <c r="E968" s="184" t="s">
        <v>963</v>
      </c>
      <c r="F968" s="185" t="s">
        <v>964</v>
      </c>
      <c r="G968" s="186" t="s">
        <v>179</v>
      </c>
      <c r="H968" s="187">
        <v>14.766</v>
      </c>
      <c r="I968" s="188"/>
      <c r="J968" s="189">
        <f>ROUND(I968*H968,2)</f>
        <v>0</v>
      </c>
      <c r="K968" s="190"/>
      <c r="L968" s="191"/>
      <c r="M968" s="192" t="s">
        <v>1</v>
      </c>
      <c r="N968" s="193" t="s">
        <v>47</v>
      </c>
      <c r="P968" s="148">
        <f>O968*H968</f>
        <v>0</v>
      </c>
      <c r="Q968" s="148">
        <v>0</v>
      </c>
      <c r="R968" s="148">
        <f>Q968*H968</f>
        <v>0</v>
      </c>
      <c r="S968" s="148">
        <v>0</v>
      </c>
      <c r="T968" s="149">
        <f>S968*H968</f>
        <v>0</v>
      </c>
      <c r="AR968" s="150" t="s">
        <v>274</v>
      </c>
      <c r="AT968" s="150" t="s">
        <v>535</v>
      </c>
      <c r="AU968" s="150" t="s">
        <v>92</v>
      </c>
      <c r="AY968" s="17" t="s">
        <v>171</v>
      </c>
      <c r="BE968" s="151">
        <f>IF(N968="základní",J968,0)</f>
        <v>0</v>
      </c>
      <c r="BF968" s="151">
        <f>IF(N968="snížená",J968,0)</f>
        <v>0</v>
      </c>
      <c r="BG968" s="151">
        <f>IF(N968="zákl. přenesená",J968,0)</f>
        <v>0</v>
      </c>
      <c r="BH968" s="151">
        <f>IF(N968="sníž. přenesená",J968,0)</f>
        <v>0</v>
      </c>
      <c r="BI968" s="151">
        <f>IF(N968="nulová",J968,0)</f>
        <v>0</v>
      </c>
      <c r="BJ968" s="17" t="s">
        <v>90</v>
      </c>
      <c r="BK968" s="151">
        <f>ROUND(I968*H968,2)</f>
        <v>0</v>
      </c>
      <c r="BL968" s="17" t="s">
        <v>231</v>
      </c>
      <c r="BM968" s="150" t="s">
        <v>965</v>
      </c>
    </row>
    <row r="969" spans="2:65" s="13" customFormat="1">
      <c r="B969" s="159"/>
      <c r="D969" s="153" t="s">
        <v>181</v>
      </c>
      <c r="E969" s="160" t="s">
        <v>1</v>
      </c>
      <c r="F969" s="161" t="s">
        <v>966</v>
      </c>
      <c r="H969" s="162">
        <v>2.944</v>
      </c>
      <c r="I969" s="163"/>
      <c r="L969" s="159"/>
      <c r="M969" s="164"/>
      <c r="T969" s="165"/>
      <c r="AT969" s="160" t="s">
        <v>181</v>
      </c>
      <c r="AU969" s="160" t="s">
        <v>92</v>
      </c>
      <c r="AV969" s="13" t="s">
        <v>92</v>
      </c>
      <c r="AW969" s="13" t="s">
        <v>36</v>
      </c>
      <c r="AX969" s="13" t="s">
        <v>82</v>
      </c>
      <c r="AY969" s="160" t="s">
        <v>171</v>
      </c>
    </row>
    <row r="970" spans="2:65" s="13" customFormat="1">
      <c r="B970" s="159"/>
      <c r="D970" s="153" t="s">
        <v>181</v>
      </c>
      <c r="E970" s="160" t="s">
        <v>1</v>
      </c>
      <c r="F970" s="161" t="s">
        <v>967</v>
      </c>
      <c r="H970" s="162">
        <v>11.821999999999999</v>
      </c>
      <c r="I970" s="163"/>
      <c r="L970" s="159"/>
      <c r="M970" s="164"/>
      <c r="T970" s="165"/>
      <c r="AT970" s="160" t="s">
        <v>181</v>
      </c>
      <c r="AU970" s="160" t="s">
        <v>92</v>
      </c>
      <c r="AV970" s="13" t="s">
        <v>92</v>
      </c>
      <c r="AW970" s="13" t="s">
        <v>36</v>
      </c>
      <c r="AX970" s="13" t="s">
        <v>82</v>
      </c>
      <c r="AY970" s="160" t="s">
        <v>171</v>
      </c>
    </row>
    <row r="971" spans="2:65" s="15" customFormat="1">
      <c r="B971" s="173"/>
      <c r="D971" s="153" t="s">
        <v>181</v>
      </c>
      <c r="E971" s="174" t="s">
        <v>1</v>
      </c>
      <c r="F971" s="175" t="s">
        <v>190</v>
      </c>
      <c r="H971" s="176">
        <v>14.765999999999998</v>
      </c>
      <c r="I971" s="177"/>
      <c r="L971" s="173"/>
      <c r="M971" s="180"/>
      <c r="N971" s="181"/>
      <c r="O971" s="181"/>
      <c r="P971" s="181"/>
      <c r="Q971" s="181"/>
      <c r="R971" s="181"/>
      <c r="S971" s="181"/>
      <c r="T971" s="182"/>
      <c r="AT971" s="174" t="s">
        <v>181</v>
      </c>
      <c r="AU971" s="174" t="s">
        <v>92</v>
      </c>
      <c r="AV971" s="15" t="s">
        <v>180</v>
      </c>
      <c r="AW971" s="15" t="s">
        <v>36</v>
      </c>
      <c r="AX971" s="15" t="s">
        <v>90</v>
      </c>
      <c r="AY971" s="174" t="s">
        <v>171</v>
      </c>
    </row>
    <row r="972" spans="2:65" s="1" customFormat="1" ht="6.95" customHeight="1">
      <c r="B972" s="44"/>
      <c r="C972" s="45"/>
      <c r="D972" s="45"/>
      <c r="E972" s="45"/>
      <c r="F972" s="45"/>
      <c r="G972" s="45"/>
      <c r="H972" s="45"/>
      <c r="I972" s="45"/>
      <c r="J972" s="45"/>
      <c r="K972" s="45"/>
      <c r="L972" s="32"/>
    </row>
  </sheetData>
  <autoFilter ref="C135:K971"/>
  <mergeCells count="9">
    <mergeCell ref="E87:H87"/>
    <mergeCell ref="E126:H126"/>
    <mergeCell ref="E128:H12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9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7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98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customHeight="1">
      <c r="B4" s="20"/>
      <c r="D4" s="21" t="s">
        <v>136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8" t="str">
        <f>'Rekapitulace stavby'!K6</f>
        <v>STAVEBNÍ ÚPRAVY SRC ČNB V ULICI SENOVÁŽNÁ 864-1 NA PRAZE 1</v>
      </c>
      <c r="F7" s="249"/>
      <c r="G7" s="249"/>
      <c r="H7" s="249"/>
      <c r="L7" s="20"/>
    </row>
    <row r="8" spans="2:46" s="1" customFormat="1" ht="12" customHeight="1">
      <c r="B8" s="32"/>
      <c r="D8" s="27" t="s">
        <v>137</v>
      </c>
      <c r="L8" s="32"/>
    </row>
    <row r="9" spans="2:46" s="1" customFormat="1" ht="16.5" customHeight="1">
      <c r="B9" s="32"/>
      <c r="E9" s="243" t="s">
        <v>968</v>
      </c>
      <c r="F9" s="247"/>
      <c r="G9" s="247"/>
      <c r="H9" s="247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5. 3. 2025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29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0" t="str">
        <f>'Rekapitulace stavby'!E14</f>
        <v>Vyplň údaj</v>
      </c>
      <c r="F18" s="234"/>
      <c r="G18" s="234"/>
      <c r="H18" s="234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25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28</v>
      </c>
      <c r="J21" s="25" t="s">
        <v>35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25</v>
      </c>
      <c r="J23" s="25" t="s">
        <v>38</v>
      </c>
      <c r="L23" s="32"/>
    </row>
    <row r="24" spans="2:12" s="1" customFormat="1" ht="18" customHeight="1">
      <c r="B24" s="32"/>
      <c r="E24" s="25" t="s">
        <v>39</v>
      </c>
      <c r="I24" s="27" t="s">
        <v>28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40</v>
      </c>
      <c r="L26" s="32"/>
    </row>
    <row r="27" spans="2:12" s="7" customFormat="1" ht="16.5" customHeight="1">
      <c r="B27" s="94"/>
      <c r="E27" s="238" t="s">
        <v>1</v>
      </c>
      <c r="F27" s="238"/>
      <c r="G27" s="238"/>
      <c r="H27" s="238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5" customHeight="1">
      <c r="B30" s="32"/>
      <c r="D30" s="95" t="s">
        <v>42</v>
      </c>
      <c r="J30" s="66">
        <f>ROUND(J122,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5" customHeight="1">
      <c r="B33" s="32"/>
      <c r="D33" s="55" t="s">
        <v>46</v>
      </c>
      <c r="E33" s="27" t="s">
        <v>47</v>
      </c>
      <c r="F33" s="86">
        <f>ROUND((SUM(BE122:BE298)),  2)</f>
        <v>0</v>
      </c>
      <c r="I33" s="96">
        <v>0.21</v>
      </c>
      <c r="J33" s="86">
        <f>ROUND(((SUM(BE122:BE298))*I33),  2)</f>
        <v>0</v>
      </c>
      <c r="L33" s="32"/>
    </row>
    <row r="34" spans="2:12" s="1" customFormat="1" ht="14.45" customHeight="1">
      <c r="B34" s="32"/>
      <c r="E34" s="27" t="s">
        <v>48</v>
      </c>
      <c r="F34" s="86">
        <f>ROUND((SUM(BF122:BF298)),  2)</f>
        <v>0</v>
      </c>
      <c r="I34" s="96">
        <v>0.12</v>
      </c>
      <c r="J34" s="86">
        <f>ROUND(((SUM(BF122:BF298))*I34),  2)</f>
        <v>0</v>
      </c>
      <c r="L34" s="32"/>
    </row>
    <row r="35" spans="2:12" s="1" customFormat="1" ht="14.45" hidden="1" customHeight="1">
      <c r="B35" s="32"/>
      <c r="E35" s="27" t="s">
        <v>49</v>
      </c>
      <c r="F35" s="86">
        <f>ROUND((SUM(BG122:BG298)),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50</v>
      </c>
      <c r="F36" s="86">
        <f>ROUND((SUM(BH122:BH298)),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51</v>
      </c>
      <c r="F37" s="86">
        <f>ROUND((SUM(BI122:BI298)),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5" customHeight="1">
      <c r="B39" s="32"/>
      <c r="C39" s="97"/>
      <c r="D39" s="98" t="s">
        <v>52</v>
      </c>
      <c r="E39" s="57"/>
      <c r="F39" s="57"/>
      <c r="G39" s="99" t="s">
        <v>53</v>
      </c>
      <c r="H39" s="100" t="s">
        <v>54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55</v>
      </c>
      <c r="E50" s="42"/>
      <c r="F50" s="42"/>
      <c r="G50" s="41" t="s">
        <v>56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57</v>
      </c>
      <c r="E61" s="34"/>
      <c r="F61" s="103" t="s">
        <v>58</v>
      </c>
      <c r="G61" s="43" t="s">
        <v>57</v>
      </c>
      <c r="H61" s="34"/>
      <c r="I61" s="34"/>
      <c r="J61" s="104" t="s">
        <v>58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59</v>
      </c>
      <c r="E65" s="42"/>
      <c r="F65" s="42"/>
      <c r="G65" s="41" t="s">
        <v>60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57</v>
      </c>
      <c r="E76" s="34"/>
      <c r="F76" s="103" t="s">
        <v>58</v>
      </c>
      <c r="G76" s="43" t="s">
        <v>57</v>
      </c>
      <c r="H76" s="34"/>
      <c r="I76" s="34"/>
      <c r="J76" s="104" t="s">
        <v>58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139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48" t="str">
        <f>E7</f>
        <v>STAVEBNÍ ÚPRAVY SRC ČNB V ULICI SENOVÁŽNÁ 864-1 NA PRAZE 1</v>
      </c>
      <c r="F85" s="249"/>
      <c r="G85" s="249"/>
      <c r="H85" s="249"/>
      <c r="L85" s="32"/>
    </row>
    <row r="86" spans="2:47" s="1" customFormat="1" ht="12" customHeight="1">
      <c r="B86" s="32"/>
      <c r="C86" s="27" t="s">
        <v>137</v>
      </c>
      <c r="L86" s="32"/>
    </row>
    <row r="87" spans="2:47" s="1" customFormat="1" ht="16.5" customHeight="1">
      <c r="B87" s="32"/>
      <c r="E87" s="243" t="str">
        <f>E9</f>
        <v>03 - Zdravotně technické instalace</v>
      </c>
      <c r="F87" s="247"/>
      <c r="G87" s="247"/>
      <c r="H87" s="247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Senovážná 864/1, 110 00 Praha 1 - Nové Město</v>
      </c>
      <c r="I89" s="27" t="s">
        <v>22</v>
      </c>
      <c r="J89" s="52" t="str">
        <f>IF(J12="","",J12)</f>
        <v>5. 3. 2025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ČESKÁ NÁRODNÍ BANKA</v>
      </c>
      <c r="I91" s="27" t="s">
        <v>32</v>
      </c>
      <c r="J91" s="30" t="str">
        <f>E21</f>
        <v>bdXarchitekti s.r.o.</v>
      </c>
      <c r="L91" s="32"/>
    </row>
    <row r="92" spans="2:47" s="1" customFormat="1" ht="15.2" customHeight="1">
      <c r="B92" s="32"/>
      <c r="C92" s="27" t="s">
        <v>30</v>
      </c>
      <c r="F92" s="25" t="str">
        <f>IF(E18="","",E18)</f>
        <v>Vyplň údaj</v>
      </c>
      <c r="I92" s="27" t="s">
        <v>37</v>
      </c>
      <c r="J92" s="30" t="str">
        <f>E24</f>
        <v>Ing. Jaroslav Stolička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140</v>
      </c>
      <c r="D94" s="97"/>
      <c r="E94" s="97"/>
      <c r="F94" s="97"/>
      <c r="G94" s="97"/>
      <c r="H94" s="97"/>
      <c r="I94" s="97"/>
      <c r="J94" s="106" t="s">
        <v>141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142</v>
      </c>
      <c r="J96" s="66">
        <f>J122</f>
        <v>0</v>
      </c>
      <c r="L96" s="32"/>
      <c r="AU96" s="17" t="s">
        <v>143</v>
      </c>
    </row>
    <row r="97" spans="2:12" s="8" customFormat="1" ht="24.95" customHeight="1">
      <c r="B97" s="108"/>
      <c r="D97" s="109" t="s">
        <v>149</v>
      </c>
      <c r="E97" s="110"/>
      <c r="F97" s="110"/>
      <c r="G97" s="110"/>
      <c r="H97" s="110"/>
      <c r="I97" s="110"/>
      <c r="J97" s="111">
        <f>J123</f>
        <v>0</v>
      </c>
      <c r="L97" s="108"/>
    </row>
    <row r="98" spans="2:12" s="9" customFormat="1" ht="19.899999999999999" customHeight="1">
      <c r="B98" s="112"/>
      <c r="D98" s="113" t="s">
        <v>969</v>
      </c>
      <c r="E98" s="114"/>
      <c r="F98" s="114"/>
      <c r="G98" s="114"/>
      <c r="H98" s="114"/>
      <c r="I98" s="114"/>
      <c r="J98" s="115">
        <f>J124</f>
        <v>0</v>
      </c>
      <c r="L98" s="112"/>
    </row>
    <row r="99" spans="2:12" s="9" customFormat="1" ht="19.899999999999999" customHeight="1">
      <c r="B99" s="112"/>
      <c r="D99" s="113" t="s">
        <v>970</v>
      </c>
      <c r="E99" s="114"/>
      <c r="F99" s="114"/>
      <c r="G99" s="114"/>
      <c r="H99" s="114"/>
      <c r="I99" s="114"/>
      <c r="J99" s="115">
        <f>J164</f>
        <v>0</v>
      </c>
      <c r="L99" s="112"/>
    </row>
    <row r="100" spans="2:12" s="9" customFormat="1" ht="19.899999999999999" customHeight="1">
      <c r="B100" s="112"/>
      <c r="D100" s="113" t="s">
        <v>150</v>
      </c>
      <c r="E100" s="114"/>
      <c r="F100" s="114"/>
      <c r="G100" s="114"/>
      <c r="H100" s="114"/>
      <c r="I100" s="114"/>
      <c r="J100" s="115">
        <f>J208</f>
        <v>0</v>
      </c>
      <c r="L100" s="112"/>
    </row>
    <row r="101" spans="2:12" s="9" customFormat="1" ht="19.899999999999999" customHeight="1">
      <c r="B101" s="112"/>
      <c r="D101" s="113" t="s">
        <v>971</v>
      </c>
      <c r="E101" s="114"/>
      <c r="F101" s="114"/>
      <c r="G101" s="114"/>
      <c r="H101" s="114"/>
      <c r="I101" s="114"/>
      <c r="J101" s="115">
        <f>J272</f>
        <v>0</v>
      </c>
      <c r="L101" s="112"/>
    </row>
    <row r="102" spans="2:12" s="8" customFormat="1" ht="24.95" customHeight="1">
      <c r="B102" s="108"/>
      <c r="D102" s="109" t="s">
        <v>972</v>
      </c>
      <c r="E102" s="110"/>
      <c r="F102" s="110"/>
      <c r="G102" s="110"/>
      <c r="H102" s="110"/>
      <c r="I102" s="110"/>
      <c r="J102" s="111">
        <f>J292</f>
        <v>0</v>
      </c>
      <c r="L102" s="108"/>
    </row>
    <row r="103" spans="2:12" s="1" customFormat="1" ht="21.95" customHeight="1">
      <c r="B103" s="32"/>
      <c r="L103" s="32"/>
    </row>
    <row r="104" spans="2:12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12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4.95" customHeight="1">
      <c r="B109" s="32"/>
      <c r="C109" s="21" t="s">
        <v>156</v>
      </c>
      <c r="L109" s="32"/>
    </row>
    <row r="110" spans="2:12" s="1" customFormat="1" ht="6.95" customHeight="1">
      <c r="B110" s="32"/>
      <c r="L110" s="32"/>
    </row>
    <row r="111" spans="2:12" s="1" customFormat="1" ht="12" customHeight="1">
      <c r="B111" s="32"/>
      <c r="C111" s="27" t="s">
        <v>16</v>
      </c>
      <c r="L111" s="32"/>
    </row>
    <row r="112" spans="2:12" s="1" customFormat="1" ht="26.25" customHeight="1">
      <c r="B112" s="32"/>
      <c r="E112" s="248" t="str">
        <f>E7</f>
        <v>STAVEBNÍ ÚPRAVY SRC ČNB V ULICI SENOVÁŽNÁ 864-1 NA PRAZE 1</v>
      </c>
      <c r="F112" s="249"/>
      <c r="G112" s="249"/>
      <c r="H112" s="249"/>
      <c r="L112" s="32"/>
    </row>
    <row r="113" spans="2:65" s="1" customFormat="1" ht="12" customHeight="1">
      <c r="B113" s="32"/>
      <c r="C113" s="27" t="s">
        <v>137</v>
      </c>
      <c r="L113" s="32"/>
    </row>
    <row r="114" spans="2:65" s="1" customFormat="1" ht="16.5" customHeight="1">
      <c r="B114" s="32"/>
      <c r="E114" s="243" t="str">
        <f>E9</f>
        <v>03 - Zdravotně technické instalace</v>
      </c>
      <c r="F114" s="247"/>
      <c r="G114" s="247"/>
      <c r="H114" s="247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F12</f>
        <v>Senovážná 864/1, 110 00 Praha 1 - Nové Město</v>
      </c>
      <c r="I116" s="27" t="s">
        <v>22</v>
      </c>
      <c r="J116" s="52" t="str">
        <f>IF(J12="","",J12)</f>
        <v>5. 3. 2025</v>
      </c>
      <c r="L116" s="32"/>
    </row>
    <row r="117" spans="2:65" s="1" customFormat="1" ht="6.95" customHeight="1">
      <c r="B117" s="32"/>
      <c r="L117" s="32"/>
    </row>
    <row r="118" spans="2:65" s="1" customFormat="1" ht="15.2" customHeight="1">
      <c r="B118" s="32"/>
      <c r="C118" s="27" t="s">
        <v>24</v>
      </c>
      <c r="F118" s="25" t="str">
        <f>E15</f>
        <v>ČESKÁ NÁRODNÍ BANKA</v>
      </c>
      <c r="I118" s="27" t="s">
        <v>32</v>
      </c>
      <c r="J118" s="30" t="str">
        <f>E21</f>
        <v>bdXarchitekti s.r.o.</v>
      </c>
      <c r="L118" s="32"/>
    </row>
    <row r="119" spans="2:65" s="1" customFormat="1" ht="15.2" customHeight="1">
      <c r="B119" s="32"/>
      <c r="C119" s="27" t="s">
        <v>30</v>
      </c>
      <c r="F119" s="25" t="str">
        <f>IF(E18="","",E18)</f>
        <v>Vyplň údaj</v>
      </c>
      <c r="I119" s="27" t="s">
        <v>37</v>
      </c>
      <c r="J119" s="30" t="str">
        <f>E24</f>
        <v>Ing. Jaroslav Stolička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6"/>
      <c r="C121" s="117" t="s">
        <v>157</v>
      </c>
      <c r="D121" s="118" t="s">
        <v>67</v>
      </c>
      <c r="E121" s="118" t="s">
        <v>63</v>
      </c>
      <c r="F121" s="118" t="s">
        <v>64</v>
      </c>
      <c r="G121" s="118" t="s">
        <v>158</v>
      </c>
      <c r="H121" s="118" t="s">
        <v>159</v>
      </c>
      <c r="I121" s="118" t="s">
        <v>160</v>
      </c>
      <c r="J121" s="119" t="s">
        <v>141</v>
      </c>
      <c r="K121" s="120" t="s">
        <v>161</v>
      </c>
      <c r="L121" s="116"/>
      <c r="M121" s="59" t="s">
        <v>1</v>
      </c>
      <c r="N121" s="60" t="s">
        <v>46</v>
      </c>
      <c r="O121" s="60" t="s">
        <v>162</v>
      </c>
      <c r="P121" s="60" t="s">
        <v>163</v>
      </c>
      <c r="Q121" s="60" t="s">
        <v>164</v>
      </c>
      <c r="R121" s="60" t="s">
        <v>165</v>
      </c>
      <c r="S121" s="60" t="s">
        <v>166</v>
      </c>
      <c r="T121" s="61" t="s">
        <v>167</v>
      </c>
    </row>
    <row r="122" spans="2:65" s="1" customFormat="1" ht="22.9" customHeight="1">
      <c r="B122" s="32"/>
      <c r="C122" s="64" t="s">
        <v>168</v>
      </c>
      <c r="J122" s="121">
        <f>BK122</f>
        <v>0</v>
      </c>
      <c r="L122" s="32"/>
      <c r="M122" s="62"/>
      <c r="N122" s="53"/>
      <c r="O122" s="53"/>
      <c r="P122" s="122">
        <f>P123+P292</f>
        <v>0</v>
      </c>
      <c r="Q122" s="53"/>
      <c r="R122" s="122">
        <f>R123+R292</f>
        <v>0</v>
      </c>
      <c r="S122" s="53"/>
      <c r="T122" s="123">
        <f>T123+T292</f>
        <v>0</v>
      </c>
      <c r="AT122" s="17" t="s">
        <v>81</v>
      </c>
      <c r="AU122" s="17" t="s">
        <v>143</v>
      </c>
      <c r="BK122" s="124">
        <f>BK123+BK292</f>
        <v>0</v>
      </c>
    </row>
    <row r="123" spans="2:65" s="11" customFormat="1" ht="25.9" customHeight="1">
      <c r="B123" s="125"/>
      <c r="D123" s="126" t="s">
        <v>81</v>
      </c>
      <c r="E123" s="127" t="s">
        <v>256</v>
      </c>
      <c r="F123" s="127" t="s">
        <v>257</v>
      </c>
      <c r="I123" s="128"/>
      <c r="J123" s="129">
        <f>BK123</f>
        <v>0</v>
      </c>
      <c r="L123" s="125"/>
      <c r="M123" s="130"/>
      <c r="P123" s="131">
        <f>P124+P164+P208+P272</f>
        <v>0</v>
      </c>
      <c r="R123" s="131">
        <f>R124+R164+R208+R272</f>
        <v>0</v>
      </c>
      <c r="T123" s="132">
        <f>T124+T164+T208+T272</f>
        <v>0</v>
      </c>
      <c r="AR123" s="126" t="s">
        <v>92</v>
      </c>
      <c r="AT123" s="133" t="s">
        <v>81</v>
      </c>
      <c r="AU123" s="133" t="s">
        <v>82</v>
      </c>
      <c r="AY123" s="126" t="s">
        <v>171</v>
      </c>
      <c r="BK123" s="134">
        <f>BK124+BK164+BK208+BK272</f>
        <v>0</v>
      </c>
    </row>
    <row r="124" spans="2:65" s="11" customFormat="1" ht="22.9" customHeight="1">
      <c r="B124" s="125"/>
      <c r="D124" s="126" t="s">
        <v>81</v>
      </c>
      <c r="E124" s="135" t="s">
        <v>973</v>
      </c>
      <c r="F124" s="135" t="s">
        <v>974</v>
      </c>
      <c r="I124" s="128"/>
      <c r="J124" s="136">
        <f>BK124</f>
        <v>0</v>
      </c>
      <c r="L124" s="125"/>
      <c r="M124" s="130"/>
      <c r="P124" s="131">
        <f>SUM(P125:P163)</f>
        <v>0</v>
      </c>
      <c r="R124" s="131">
        <f>SUM(R125:R163)</f>
        <v>0</v>
      </c>
      <c r="T124" s="132">
        <f>SUM(T125:T163)</f>
        <v>0</v>
      </c>
      <c r="AR124" s="126" t="s">
        <v>92</v>
      </c>
      <c r="AT124" s="133" t="s">
        <v>81</v>
      </c>
      <c r="AU124" s="133" t="s">
        <v>90</v>
      </c>
      <c r="AY124" s="126" t="s">
        <v>171</v>
      </c>
      <c r="BK124" s="134">
        <f>SUM(BK125:BK163)</f>
        <v>0</v>
      </c>
    </row>
    <row r="125" spans="2:65" s="1" customFormat="1" ht="16.5" customHeight="1">
      <c r="B125" s="137"/>
      <c r="C125" s="138" t="s">
        <v>90</v>
      </c>
      <c r="D125" s="138" t="s">
        <v>176</v>
      </c>
      <c r="E125" s="139" t="s">
        <v>975</v>
      </c>
      <c r="F125" s="140" t="s">
        <v>976</v>
      </c>
      <c r="G125" s="141" t="s">
        <v>302</v>
      </c>
      <c r="H125" s="142">
        <v>16</v>
      </c>
      <c r="I125" s="143"/>
      <c r="J125" s="144">
        <f>ROUND(I125*H125,2)</f>
        <v>0</v>
      </c>
      <c r="K125" s="145"/>
      <c r="L125" s="32"/>
      <c r="M125" s="146" t="s">
        <v>1</v>
      </c>
      <c r="N125" s="147" t="s">
        <v>47</v>
      </c>
      <c r="P125" s="148">
        <f>O125*H125</f>
        <v>0</v>
      </c>
      <c r="Q125" s="148">
        <v>0</v>
      </c>
      <c r="R125" s="148">
        <f>Q125*H125</f>
        <v>0</v>
      </c>
      <c r="S125" s="148">
        <v>0</v>
      </c>
      <c r="T125" s="149">
        <f>S125*H125</f>
        <v>0</v>
      </c>
      <c r="AR125" s="150" t="s">
        <v>231</v>
      </c>
      <c r="AT125" s="150" t="s">
        <v>176</v>
      </c>
      <c r="AU125" s="150" t="s">
        <v>92</v>
      </c>
      <c r="AY125" s="17" t="s">
        <v>171</v>
      </c>
      <c r="BE125" s="151">
        <f>IF(N125="základní",J125,0)</f>
        <v>0</v>
      </c>
      <c r="BF125" s="151">
        <f>IF(N125="snížená",J125,0)</f>
        <v>0</v>
      </c>
      <c r="BG125" s="151">
        <f>IF(N125="zákl. přenesená",J125,0)</f>
        <v>0</v>
      </c>
      <c r="BH125" s="151">
        <f>IF(N125="sníž. přenesená",J125,0)</f>
        <v>0</v>
      </c>
      <c r="BI125" s="151">
        <f>IF(N125="nulová",J125,0)</f>
        <v>0</v>
      </c>
      <c r="BJ125" s="17" t="s">
        <v>90</v>
      </c>
      <c r="BK125" s="151">
        <f>ROUND(I125*H125,2)</f>
        <v>0</v>
      </c>
      <c r="BL125" s="17" t="s">
        <v>231</v>
      </c>
      <c r="BM125" s="150" t="s">
        <v>92</v>
      </c>
    </row>
    <row r="126" spans="2:65" s="13" customFormat="1">
      <c r="B126" s="159"/>
      <c r="D126" s="153" t="s">
        <v>181</v>
      </c>
      <c r="E126" s="160" t="s">
        <v>1</v>
      </c>
      <c r="F126" s="161" t="s">
        <v>977</v>
      </c>
      <c r="H126" s="162">
        <v>16</v>
      </c>
      <c r="I126" s="163"/>
      <c r="L126" s="159"/>
      <c r="M126" s="164"/>
      <c r="T126" s="165"/>
      <c r="AT126" s="160" t="s">
        <v>181</v>
      </c>
      <c r="AU126" s="160" t="s">
        <v>92</v>
      </c>
      <c r="AV126" s="13" t="s">
        <v>92</v>
      </c>
      <c r="AW126" s="13" t="s">
        <v>36</v>
      </c>
      <c r="AX126" s="13" t="s">
        <v>82</v>
      </c>
      <c r="AY126" s="160" t="s">
        <v>171</v>
      </c>
    </row>
    <row r="127" spans="2:65" s="15" customFormat="1">
      <c r="B127" s="173"/>
      <c r="D127" s="153" t="s">
        <v>181</v>
      </c>
      <c r="E127" s="174" t="s">
        <v>1</v>
      </c>
      <c r="F127" s="175" t="s">
        <v>190</v>
      </c>
      <c r="H127" s="176">
        <v>16</v>
      </c>
      <c r="I127" s="177"/>
      <c r="L127" s="173"/>
      <c r="M127" s="178"/>
      <c r="T127" s="179"/>
      <c r="AT127" s="174" t="s">
        <v>181</v>
      </c>
      <c r="AU127" s="174" t="s">
        <v>92</v>
      </c>
      <c r="AV127" s="15" t="s">
        <v>180</v>
      </c>
      <c r="AW127" s="15" t="s">
        <v>36</v>
      </c>
      <c r="AX127" s="15" t="s">
        <v>90</v>
      </c>
      <c r="AY127" s="174" t="s">
        <v>171</v>
      </c>
    </row>
    <row r="128" spans="2:65" s="1" customFormat="1" ht="16.5" customHeight="1">
      <c r="B128" s="137"/>
      <c r="C128" s="138" t="s">
        <v>92</v>
      </c>
      <c r="D128" s="138" t="s">
        <v>176</v>
      </c>
      <c r="E128" s="139" t="s">
        <v>978</v>
      </c>
      <c r="F128" s="140" t="s">
        <v>979</v>
      </c>
      <c r="G128" s="141" t="s">
        <v>302</v>
      </c>
      <c r="H128" s="142">
        <v>16</v>
      </c>
      <c r="I128" s="143"/>
      <c r="J128" s="144">
        <f>ROUND(I128*H128,2)</f>
        <v>0</v>
      </c>
      <c r="K128" s="145"/>
      <c r="L128" s="32"/>
      <c r="M128" s="146" t="s">
        <v>1</v>
      </c>
      <c r="N128" s="147" t="s">
        <v>47</v>
      </c>
      <c r="P128" s="148">
        <f>O128*H128</f>
        <v>0</v>
      </c>
      <c r="Q128" s="148">
        <v>0</v>
      </c>
      <c r="R128" s="148">
        <f>Q128*H128</f>
        <v>0</v>
      </c>
      <c r="S128" s="148">
        <v>0</v>
      </c>
      <c r="T128" s="149">
        <f>S128*H128</f>
        <v>0</v>
      </c>
      <c r="AR128" s="150" t="s">
        <v>231</v>
      </c>
      <c r="AT128" s="150" t="s">
        <v>176</v>
      </c>
      <c r="AU128" s="150" t="s">
        <v>92</v>
      </c>
      <c r="AY128" s="17" t="s">
        <v>171</v>
      </c>
      <c r="BE128" s="151">
        <f>IF(N128="základní",J128,0)</f>
        <v>0</v>
      </c>
      <c r="BF128" s="151">
        <f>IF(N128="snížená",J128,0)</f>
        <v>0</v>
      </c>
      <c r="BG128" s="151">
        <f>IF(N128="zákl. přenesená",J128,0)</f>
        <v>0</v>
      </c>
      <c r="BH128" s="151">
        <f>IF(N128="sníž. přenesená",J128,0)</f>
        <v>0</v>
      </c>
      <c r="BI128" s="151">
        <f>IF(N128="nulová",J128,0)</f>
        <v>0</v>
      </c>
      <c r="BJ128" s="17" t="s">
        <v>90</v>
      </c>
      <c r="BK128" s="151">
        <f>ROUND(I128*H128,2)</f>
        <v>0</v>
      </c>
      <c r="BL128" s="17" t="s">
        <v>231</v>
      </c>
      <c r="BM128" s="150" t="s">
        <v>180</v>
      </c>
    </row>
    <row r="129" spans="2:65" s="1" customFormat="1" ht="16.5" customHeight="1">
      <c r="B129" s="137"/>
      <c r="C129" s="138" t="s">
        <v>186</v>
      </c>
      <c r="D129" s="138" t="s">
        <v>176</v>
      </c>
      <c r="E129" s="139" t="s">
        <v>980</v>
      </c>
      <c r="F129" s="140" t="s">
        <v>981</v>
      </c>
      <c r="G129" s="141" t="s">
        <v>302</v>
      </c>
      <c r="H129" s="142">
        <v>16</v>
      </c>
      <c r="I129" s="143"/>
      <c r="J129" s="144">
        <f>ROUND(I129*H129,2)</f>
        <v>0</v>
      </c>
      <c r="K129" s="145"/>
      <c r="L129" s="32"/>
      <c r="M129" s="146" t="s">
        <v>1</v>
      </c>
      <c r="N129" s="147" t="s">
        <v>47</v>
      </c>
      <c r="P129" s="148">
        <f>O129*H129</f>
        <v>0</v>
      </c>
      <c r="Q129" s="148">
        <v>0</v>
      </c>
      <c r="R129" s="148">
        <f>Q129*H129</f>
        <v>0</v>
      </c>
      <c r="S129" s="148">
        <v>0</v>
      </c>
      <c r="T129" s="149">
        <f>S129*H129</f>
        <v>0</v>
      </c>
      <c r="AR129" s="150" t="s">
        <v>231</v>
      </c>
      <c r="AT129" s="150" t="s">
        <v>176</v>
      </c>
      <c r="AU129" s="150" t="s">
        <v>92</v>
      </c>
      <c r="AY129" s="17" t="s">
        <v>171</v>
      </c>
      <c r="BE129" s="151">
        <f>IF(N129="základní",J129,0)</f>
        <v>0</v>
      </c>
      <c r="BF129" s="151">
        <f>IF(N129="snížená",J129,0)</f>
        <v>0</v>
      </c>
      <c r="BG129" s="151">
        <f>IF(N129="zákl. přenesená",J129,0)</f>
        <v>0</v>
      </c>
      <c r="BH129" s="151">
        <f>IF(N129="sníž. přenesená",J129,0)</f>
        <v>0</v>
      </c>
      <c r="BI129" s="151">
        <f>IF(N129="nulová",J129,0)</f>
        <v>0</v>
      </c>
      <c r="BJ129" s="17" t="s">
        <v>90</v>
      </c>
      <c r="BK129" s="151">
        <f>ROUND(I129*H129,2)</f>
        <v>0</v>
      </c>
      <c r="BL129" s="17" t="s">
        <v>231</v>
      </c>
      <c r="BM129" s="150" t="s">
        <v>198</v>
      </c>
    </row>
    <row r="130" spans="2:65" s="1" customFormat="1" ht="24.2" customHeight="1">
      <c r="B130" s="137"/>
      <c r="C130" s="138" t="s">
        <v>180</v>
      </c>
      <c r="D130" s="138" t="s">
        <v>176</v>
      </c>
      <c r="E130" s="139" t="s">
        <v>982</v>
      </c>
      <c r="F130" s="140" t="s">
        <v>983</v>
      </c>
      <c r="G130" s="141" t="s">
        <v>302</v>
      </c>
      <c r="H130" s="142">
        <v>80</v>
      </c>
      <c r="I130" s="143"/>
      <c r="J130" s="144">
        <f>ROUND(I130*H130,2)</f>
        <v>0</v>
      </c>
      <c r="K130" s="145"/>
      <c r="L130" s="32"/>
      <c r="M130" s="146" t="s">
        <v>1</v>
      </c>
      <c r="N130" s="147" t="s">
        <v>47</v>
      </c>
      <c r="P130" s="148">
        <f>O130*H130</f>
        <v>0</v>
      </c>
      <c r="Q130" s="148">
        <v>0</v>
      </c>
      <c r="R130" s="148">
        <f>Q130*H130</f>
        <v>0</v>
      </c>
      <c r="S130" s="148">
        <v>0</v>
      </c>
      <c r="T130" s="149">
        <f>S130*H130</f>
        <v>0</v>
      </c>
      <c r="AR130" s="150" t="s">
        <v>231</v>
      </c>
      <c r="AT130" s="150" t="s">
        <v>176</v>
      </c>
      <c r="AU130" s="150" t="s">
        <v>92</v>
      </c>
      <c r="AY130" s="17" t="s">
        <v>171</v>
      </c>
      <c r="BE130" s="151">
        <f>IF(N130="základní",J130,0)</f>
        <v>0</v>
      </c>
      <c r="BF130" s="151">
        <f>IF(N130="snížená",J130,0)</f>
        <v>0</v>
      </c>
      <c r="BG130" s="151">
        <f>IF(N130="zákl. přenesená",J130,0)</f>
        <v>0</v>
      </c>
      <c r="BH130" s="151">
        <f>IF(N130="sníž. přenesená",J130,0)</f>
        <v>0</v>
      </c>
      <c r="BI130" s="151">
        <f>IF(N130="nulová",J130,0)</f>
        <v>0</v>
      </c>
      <c r="BJ130" s="17" t="s">
        <v>90</v>
      </c>
      <c r="BK130" s="151">
        <f>ROUND(I130*H130,2)</f>
        <v>0</v>
      </c>
      <c r="BL130" s="17" t="s">
        <v>231</v>
      </c>
      <c r="BM130" s="150" t="s">
        <v>206</v>
      </c>
    </row>
    <row r="131" spans="2:65" s="13" customFormat="1">
      <c r="B131" s="159"/>
      <c r="D131" s="153" t="s">
        <v>181</v>
      </c>
      <c r="E131" s="160" t="s">
        <v>1</v>
      </c>
      <c r="F131" s="161" t="s">
        <v>984</v>
      </c>
      <c r="H131" s="162">
        <v>80</v>
      </c>
      <c r="I131" s="163"/>
      <c r="L131" s="159"/>
      <c r="M131" s="164"/>
      <c r="T131" s="165"/>
      <c r="AT131" s="160" t="s">
        <v>181</v>
      </c>
      <c r="AU131" s="160" t="s">
        <v>92</v>
      </c>
      <c r="AV131" s="13" t="s">
        <v>92</v>
      </c>
      <c r="AW131" s="13" t="s">
        <v>36</v>
      </c>
      <c r="AX131" s="13" t="s">
        <v>82</v>
      </c>
      <c r="AY131" s="160" t="s">
        <v>171</v>
      </c>
    </row>
    <row r="132" spans="2:65" s="15" customFormat="1">
      <c r="B132" s="173"/>
      <c r="D132" s="153" t="s">
        <v>181</v>
      </c>
      <c r="E132" s="174" t="s">
        <v>1</v>
      </c>
      <c r="F132" s="175" t="s">
        <v>190</v>
      </c>
      <c r="H132" s="176">
        <v>80</v>
      </c>
      <c r="I132" s="177"/>
      <c r="L132" s="173"/>
      <c r="M132" s="178"/>
      <c r="T132" s="179"/>
      <c r="AT132" s="174" t="s">
        <v>181</v>
      </c>
      <c r="AU132" s="174" t="s">
        <v>92</v>
      </c>
      <c r="AV132" s="15" t="s">
        <v>180</v>
      </c>
      <c r="AW132" s="15" t="s">
        <v>36</v>
      </c>
      <c r="AX132" s="15" t="s">
        <v>90</v>
      </c>
      <c r="AY132" s="174" t="s">
        <v>171</v>
      </c>
    </row>
    <row r="133" spans="2:65" s="1" customFormat="1" ht="16.5" customHeight="1">
      <c r="B133" s="137"/>
      <c r="C133" s="138" t="s">
        <v>209</v>
      </c>
      <c r="D133" s="138" t="s">
        <v>176</v>
      </c>
      <c r="E133" s="139" t="s">
        <v>985</v>
      </c>
      <c r="F133" s="140" t="s">
        <v>986</v>
      </c>
      <c r="G133" s="141" t="s">
        <v>205</v>
      </c>
      <c r="H133" s="142">
        <v>50</v>
      </c>
      <c r="I133" s="143"/>
      <c r="J133" s="144">
        <f>ROUND(I133*H133,2)</f>
        <v>0</v>
      </c>
      <c r="K133" s="145"/>
      <c r="L133" s="32"/>
      <c r="M133" s="146" t="s">
        <v>1</v>
      </c>
      <c r="N133" s="147" t="s">
        <v>47</v>
      </c>
      <c r="P133" s="148">
        <f>O133*H133</f>
        <v>0</v>
      </c>
      <c r="Q133" s="148">
        <v>0</v>
      </c>
      <c r="R133" s="148">
        <f>Q133*H133</f>
        <v>0</v>
      </c>
      <c r="S133" s="148">
        <v>0</v>
      </c>
      <c r="T133" s="149">
        <f>S133*H133</f>
        <v>0</v>
      </c>
      <c r="AR133" s="150" t="s">
        <v>231</v>
      </c>
      <c r="AT133" s="150" t="s">
        <v>176</v>
      </c>
      <c r="AU133" s="150" t="s">
        <v>92</v>
      </c>
      <c r="AY133" s="17" t="s">
        <v>171</v>
      </c>
      <c r="BE133" s="151">
        <f>IF(N133="základní",J133,0)</f>
        <v>0</v>
      </c>
      <c r="BF133" s="151">
        <f>IF(N133="snížená",J133,0)</f>
        <v>0</v>
      </c>
      <c r="BG133" s="151">
        <f>IF(N133="zákl. přenesená",J133,0)</f>
        <v>0</v>
      </c>
      <c r="BH133" s="151">
        <f>IF(N133="sníž. přenesená",J133,0)</f>
        <v>0</v>
      </c>
      <c r="BI133" s="151">
        <f>IF(N133="nulová",J133,0)</f>
        <v>0</v>
      </c>
      <c r="BJ133" s="17" t="s">
        <v>90</v>
      </c>
      <c r="BK133" s="151">
        <f>ROUND(I133*H133,2)</f>
        <v>0</v>
      </c>
      <c r="BL133" s="17" t="s">
        <v>231</v>
      </c>
      <c r="BM133" s="150" t="s">
        <v>130</v>
      </c>
    </row>
    <row r="134" spans="2:65" s="13" customFormat="1">
      <c r="B134" s="159"/>
      <c r="D134" s="153" t="s">
        <v>181</v>
      </c>
      <c r="E134" s="160" t="s">
        <v>1</v>
      </c>
      <c r="F134" s="161" t="s">
        <v>987</v>
      </c>
      <c r="H134" s="162">
        <v>50</v>
      </c>
      <c r="I134" s="163"/>
      <c r="L134" s="159"/>
      <c r="M134" s="164"/>
      <c r="T134" s="165"/>
      <c r="AT134" s="160" t="s">
        <v>181</v>
      </c>
      <c r="AU134" s="160" t="s">
        <v>92</v>
      </c>
      <c r="AV134" s="13" t="s">
        <v>92</v>
      </c>
      <c r="AW134" s="13" t="s">
        <v>36</v>
      </c>
      <c r="AX134" s="13" t="s">
        <v>82</v>
      </c>
      <c r="AY134" s="160" t="s">
        <v>171</v>
      </c>
    </row>
    <row r="135" spans="2:65" s="15" customFormat="1">
      <c r="B135" s="173"/>
      <c r="D135" s="153" t="s">
        <v>181</v>
      </c>
      <c r="E135" s="174" t="s">
        <v>1</v>
      </c>
      <c r="F135" s="175" t="s">
        <v>190</v>
      </c>
      <c r="H135" s="176">
        <v>50</v>
      </c>
      <c r="I135" s="177"/>
      <c r="L135" s="173"/>
      <c r="M135" s="178"/>
      <c r="T135" s="179"/>
      <c r="AT135" s="174" t="s">
        <v>181</v>
      </c>
      <c r="AU135" s="174" t="s">
        <v>92</v>
      </c>
      <c r="AV135" s="15" t="s">
        <v>180</v>
      </c>
      <c r="AW135" s="15" t="s">
        <v>36</v>
      </c>
      <c r="AX135" s="15" t="s">
        <v>90</v>
      </c>
      <c r="AY135" s="174" t="s">
        <v>171</v>
      </c>
    </row>
    <row r="136" spans="2:65" s="1" customFormat="1" ht="24.2" customHeight="1">
      <c r="B136" s="137"/>
      <c r="C136" s="138" t="s">
        <v>198</v>
      </c>
      <c r="D136" s="138" t="s">
        <v>176</v>
      </c>
      <c r="E136" s="139" t="s">
        <v>988</v>
      </c>
      <c r="F136" s="140" t="s">
        <v>989</v>
      </c>
      <c r="G136" s="141" t="s">
        <v>205</v>
      </c>
      <c r="H136" s="142">
        <v>7</v>
      </c>
      <c r="I136" s="143"/>
      <c r="J136" s="144">
        <f>ROUND(I136*H136,2)</f>
        <v>0</v>
      </c>
      <c r="K136" s="145"/>
      <c r="L136" s="32"/>
      <c r="M136" s="146" t="s">
        <v>1</v>
      </c>
      <c r="N136" s="147" t="s">
        <v>47</v>
      </c>
      <c r="P136" s="148">
        <f>O136*H136</f>
        <v>0</v>
      </c>
      <c r="Q136" s="148">
        <v>0</v>
      </c>
      <c r="R136" s="148">
        <f>Q136*H136</f>
        <v>0</v>
      </c>
      <c r="S136" s="148">
        <v>0</v>
      </c>
      <c r="T136" s="149">
        <f>S136*H136</f>
        <v>0</v>
      </c>
      <c r="AR136" s="150" t="s">
        <v>231</v>
      </c>
      <c r="AT136" s="150" t="s">
        <v>176</v>
      </c>
      <c r="AU136" s="150" t="s">
        <v>92</v>
      </c>
      <c r="AY136" s="17" t="s">
        <v>171</v>
      </c>
      <c r="BE136" s="151">
        <f>IF(N136="základní",J136,0)</f>
        <v>0</v>
      </c>
      <c r="BF136" s="151">
        <f>IF(N136="snížená",J136,0)</f>
        <v>0</v>
      </c>
      <c r="BG136" s="151">
        <f>IF(N136="zákl. přenesená",J136,0)</f>
        <v>0</v>
      </c>
      <c r="BH136" s="151">
        <f>IF(N136="sníž. přenesená",J136,0)</f>
        <v>0</v>
      </c>
      <c r="BI136" s="151">
        <f>IF(N136="nulová",J136,0)</f>
        <v>0</v>
      </c>
      <c r="BJ136" s="17" t="s">
        <v>90</v>
      </c>
      <c r="BK136" s="151">
        <f>ROUND(I136*H136,2)</f>
        <v>0</v>
      </c>
      <c r="BL136" s="17" t="s">
        <v>231</v>
      </c>
      <c r="BM136" s="150" t="s">
        <v>8</v>
      </c>
    </row>
    <row r="137" spans="2:65" s="13" customFormat="1">
      <c r="B137" s="159"/>
      <c r="D137" s="153" t="s">
        <v>181</v>
      </c>
      <c r="E137" s="160" t="s">
        <v>1</v>
      </c>
      <c r="F137" s="161" t="s">
        <v>990</v>
      </c>
      <c r="H137" s="162">
        <v>7</v>
      </c>
      <c r="I137" s="163"/>
      <c r="L137" s="159"/>
      <c r="M137" s="164"/>
      <c r="T137" s="165"/>
      <c r="AT137" s="160" t="s">
        <v>181</v>
      </c>
      <c r="AU137" s="160" t="s">
        <v>92</v>
      </c>
      <c r="AV137" s="13" t="s">
        <v>92</v>
      </c>
      <c r="AW137" s="13" t="s">
        <v>36</v>
      </c>
      <c r="AX137" s="13" t="s">
        <v>82</v>
      </c>
      <c r="AY137" s="160" t="s">
        <v>171</v>
      </c>
    </row>
    <row r="138" spans="2:65" s="15" customFormat="1">
      <c r="B138" s="173"/>
      <c r="D138" s="153" t="s">
        <v>181</v>
      </c>
      <c r="E138" s="174" t="s">
        <v>1</v>
      </c>
      <c r="F138" s="175" t="s">
        <v>190</v>
      </c>
      <c r="H138" s="176">
        <v>7</v>
      </c>
      <c r="I138" s="177"/>
      <c r="L138" s="173"/>
      <c r="M138" s="178"/>
      <c r="T138" s="179"/>
      <c r="AT138" s="174" t="s">
        <v>181</v>
      </c>
      <c r="AU138" s="174" t="s">
        <v>92</v>
      </c>
      <c r="AV138" s="15" t="s">
        <v>180</v>
      </c>
      <c r="AW138" s="15" t="s">
        <v>36</v>
      </c>
      <c r="AX138" s="15" t="s">
        <v>90</v>
      </c>
      <c r="AY138" s="174" t="s">
        <v>171</v>
      </c>
    </row>
    <row r="139" spans="2:65" s="1" customFormat="1" ht="24.2" customHeight="1">
      <c r="B139" s="137"/>
      <c r="C139" s="138" t="s">
        <v>224</v>
      </c>
      <c r="D139" s="138" t="s">
        <v>176</v>
      </c>
      <c r="E139" s="139" t="s">
        <v>991</v>
      </c>
      <c r="F139" s="140" t="s">
        <v>992</v>
      </c>
      <c r="G139" s="141" t="s">
        <v>205</v>
      </c>
      <c r="H139" s="142">
        <v>5</v>
      </c>
      <c r="I139" s="143"/>
      <c r="J139" s="144">
        <f>ROUND(I139*H139,2)</f>
        <v>0</v>
      </c>
      <c r="K139" s="145"/>
      <c r="L139" s="32"/>
      <c r="M139" s="146" t="s">
        <v>1</v>
      </c>
      <c r="N139" s="147" t="s">
        <v>47</v>
      </c>
      <c r="P139" s="148">
        <f>O139*H139</f>
        <v>0</v>
      </c>
      <c r="Q139" s="148">
        <v>0</v>
      </c>
      <c r="R139" s="148">
        <f>Q139*H139</f>
        <v>0</v>
      </c>
      <c r="S139" s="148">
        <v>0</v>
      </c>
      <c r="T139" s="149">
        <f>S139*H139</f>
        <v>0</v>
      </c>
      <c r="AR139" s="150" t="s">
        <v>231</v>
      </c>
      <c r="AT139" s="150" t="s">
        <v>176</v>
      </c>
      <c r="AU139" s="150" t="s">
        <v>92</v>
      </c>
      <c r="AY139" s="17" t="s">
        <v>171</v>
      </c>
      <c r="BE139" s="151">
        <f>IF(N139="základní",J139,0)</f>
        <v>0</v>
      </c>
      <c r="BF139" s="151">
        <f>IF(N139="snížená",J139,0)</f>
        <v>0</v>
      </c>
      <c r="BG139" s="151">
        <f>IF(N139="zákl. přenesená",J139,0)</f>
        <v>0</v>
      </c>
      <c r="BH139" s="151">
        <f>IF(N139="sníž. přenesená",J139,0)</f>
        <v>0</v>
      </c>
      <c r="BI139" s="151">
        <f>IF(N139="nulová",J139,0)</f>
        <v>0</v>
      </c>
      <c r="BJ139" s="17" t="s">
        <v>90</v>
      </c>
      <c r="BK139" s="151">
        <f>ROUND(I139*H139,2)</f>
        <v>0</v>
      </c>
      <c r="BL139" s="17" t="s">
        <v>231</v>
      </c>
      <c r="BM139" s="150" t="s">
        <v>228</v>
      </c>
    </row>
    <row r="140" spans="2:65" s="13" customFormat="1">
      <c r="B140" s="159"/>
      <c r="D140" s="153" t="s">
        <v>181</v>
      </c>
      <c r="E140" s="160" t="s">
        <v>1</v>
      </c>
      <c r="F140" s="161" t="s">
        <v>993</v>
      </c>
      <c r="H140" s="162">
        <v>5</v>
      </c>
      <c r="I140" s="163"/>
      <c r="L140" s="159"/>
      <c r="M140" s="164"/>
      <c r="T140" s="165"/>
      <c r="AT140" s="160" t="s">
        <v>181</v>
      </c>
      <c r="AU140" s="160" t="s">
        <v>92</v>
      </c>
      <c r="AV140" s="13" t="s">
        <v>92</v>
      </c>
      <c r="AW140" s="13" t="s">
        <v>36</v>
      </c>
      <c r="AX140" s="13" t="s">
        <v>82</v>
      </c>
      <c r="AY140" s="160" t="s">
        <v>171</v>
      </c>
    </row>
    <row r="141" spans="2:65" s="15" customFormat="1">
      <c r="B141" s="173"/>
      <c r="D141" s="153" t="s">
        <v>181</v>
      </c>
      <c r="E141" s="174" t="s">
        <v>1</v>
      </c>
      <c r="F141" s="175" t="s">
        <v>190</v>
      </c>
      <c r="H141" s="176">
        <v>5</v>
      </c>
      <c r="I141" s="177"/>
      <c r="L141" s="173"/>
      <c r="M141" s="178"/>
      <c r="T141" s="179"/>
      <c r="AT141" s="174" t="s">
        <v>181</v>
      </c>
      <c r="AU141" s="174" t="s">
        <v>92</v>
      </c>
      <c r="AV141" s="15" t="s">
        <v>180</v>
      </c>
      <c r="AW141" s="15" t="s">
        <v>36</v>
      </c>
      <c r="AX141" s="15" t="s">
        <v>90</v>
      </c>
      <c r="AY141" s="174" t="s">
        <v>171</v>
      </c>
    </row>
    <row r="142" spans="2:65" s="1" customFormat="1" ht="24.2" customHeight="1">
      <c r="B142" s="137"/>
      <c r="C142" s="138" t="s">
        <v>206</v>
      </c>
      <c r="D142" s="138" t="s">
        <v>176</v>
      </c>
      <c r="E142" s="139" t="s">
        <v>994</v>
      </c>
      <c r="F142" s="140" t="s">
        <v>995</v>
      </c>
      <c r="G142" s="141" t="s">
        <v>205</v>
      </c>
      <c r="H142" s="142">
        <v>5</v>
      </c>
      <c r="I142" s="143"/>
      <c r="J142" s="144">
        <f>ROUND(I142*H142,2)</f>
        <v>0</v>
      </c>
      <c r="K142" s="145"/>
      <c r="L142" s="32"/>
      <c r="M142" s="146" t="s">
        <v>1</v>
      </c>
      <c r="N142" s="147" t="s">
        <v>47</v>
      </c>
      <c r="P142" s="148">
        <f>O142*H142</f>
        <v>0</v>
      </c>
      <c r="Q142" s="148">
        <v>0</v>
      </c>
      <c r="R142" s="148">
        <f>Q142*H142</f>
        <v>0</v>
      </c>
      <c r="S142" s="148">
        <v>0</v>
      </c>
      <c r="T142" s="149">
        <f>S142*H142</f>
        <v>0</v>
      </c>
      <c r="AR142" s="150" t="s">
        <v>231</v>
      </c>
      <c r="AT142" s="150" t="s">
        <v>176</v>
      </c>
      <c r="AU142" s="150" t="s">
        <v>92</v>
      </c>
      <c r="AY142" s="17" t="s">
        <v>171</v>
      </c>
      <c r="BE142" s="151">
        <f>IF(N142="základní",J142,0)</f>
        <v>0</v>
      </c>
      <c r="BF142" s="151">
        <f>IF(N142="snížená",J142,0)</f>
        <v>0</v>
      </c>
      <c r="BG142" s="151">
        <f>IF(N142="zákl. přenesená",J142,0)</f>
        <v>0</v>
      </c>
      <c r="BH142" s="151">
        <f>IF(N142="sníž. přenesená",J142,0)</f>
        <v>0</v>
      </c>
      <c r="BI142" s="151">
        <f>IF(N142="nulová",J142,0)</f>
        <v>0</v>
      </c>
      <c r="BJ142" s="17" t="s">
        <v>90</v>
      </c>
      <c r="BK142" s="151">
        <f>ROUND(I142*H142,2)</f>
        <v>0</v>
      </c>
      <c r="BL142" s="17" t="s">
        <v>231</v>
      </c>
      <c r="BM142" s="150" t="s">
        <v>231</v>
      </c>
    </row>
    <row r="143" spans="2:65" s="13" customFormat="1">
      <c r="B143" s="159"/>
      <c r="D143" s="153" t="s">
        <v>181</v>
      </c>
      <c r="E143" s="160" t="s">
        <v>1</v>
      </c>
      <c r="F143" s="161" t="s">
        <v>993</v>
      </c>
      <c r="H143" s="162">
        <v>5</v>
      </c>
      <c r="I143" s="163"/>
      <c r="L143" s="159"/>
      <c r="M143" s="164"/>
      <c r="T143" s="165"/>
      <c r="AT143" s="160" t="s">
        <v>181</v>
      </c>
      <c r="AU143" s="160" t="s">
        <v>92</v>
      </c>
      <c r="AV143" s="13" t="s">
        <v>92</v>
      </c>
      <c r="AW143" s="13" t="s">
        <v>36</v>
      </c>
      <c r="AX143" s="13" t="s">
        <v>82</v>
      </c>
      <c r="AY143" s="160" t="s">
        <v>171</v>
      </c>
    </row>
    <row r="144" spans="2:65" s="15" customFormat="1">
      <c r="B144" s="173"/>
      <c r="D144" s="153" t="s">
        <v>181</v>
      </c>
      <c r="E144" s="174" t="s">
        <v>1</v>
      </c>
      <c r="F144" s="175" t="s">
        <v>190</v>
      </c>
      <c r="H144" s="176">
        <v>5</v>
      </c>
      <c r="I144" s="177"/>
      <c r="L144" s="173"/>
      <c r="M144" s="178"/>
      <c r="T144" s="179"/>
      <c r="AT144" s="174" t="s">
        <v>181</v>
      </c>
      <c r="AU144" s="174" t="s">
        <v>92</v>
      </c>
      <c r="AV144" s="15" t="s">
        <v>180</v>
      </c>
      <c r="AW144" s="15" t="s">
        <v>36</v>
      </c>
      <c r="AX144" s="15" t="s">
        <v>90</v>
      </c>
      <c r="AY144" s="174" t="s">
        <v>171</v>
      </c>
    </row>
    <row r="145" spans="2:65" s="1" customFormat="1" ht="24.2" customHeight="1">
      <c r="B145" s="137"/>
      <c r="C145" s="138" t="s">
        <v>172</v>
      </c>
      <c r="D145" s="138" t="s">
        <v>176</v>
      </c>
      <c r="E145" s="139" t="s">
        <v>996</v>
      </c>
      <c r="F145" s="140" t="s">
        <v>997</v>
      </c>
      <c r="G145" s="141" t="s">
        <v>205</v>
      </c>
      <c r="H145" s="142">
        <v>10</v>
      </c>
      <c r="I145" s="143"/>
      <c r="J145" s="144">
        <f>ROUND(I145*H145,2)</f>
        <v>0</v>
      </c>
      <c r="K145" s="145"/>
      <c r="L145" s="32"/>
      <c r="M145" s="146" t="s">
        <v>1</v>
      </c>
      <c r="N145" s="147" t="s">
        <v>47</v>
      </c>
      <c r="P145" s="148">
        <f>O145*H145</f>
        <v>0</v>
      </c>
      <c r="Q145" s="148">
        <v>0</v>
      </c>
      <c r="R145" s="148">
        <f>Q145*H145</f>
        <v>0</v>
      </c>
      <c r="S145" s="148">
        <v>0</v>
      </c>
      <c r="T145" s="149">
        <f>S145*H145</f>
        <v>0</v>
      </c>
      <c r="AR145" s="150" t="s">
        <v>231</v>
      </c>
      <c r="AT145" s="150" t="s">
        <v>176</v>
      </c>
      <c r="AU145" s="150" t="s">
        <v>92</v>
      </c>
      <c r="AY145" s="17" t="s">
        <v>171</v>
      </c>
      <c r="BE145" s="151">
        <f>IF(N145="základní",J145,0)</f>
        <v>0</v>
      </c>
      <c r="BF145" s="151">
        <f>IF(N145="snížená",J145,0)</f>
        <v>0</v>
      </c>
      <c r="BG145" s="151">
        <f>IF(N145="zákl. přenesená",J145,0)</f>
        <v>0</v>
      </c>
      <c r="BH145" s="151">
        <f>IF(N145="sníž. přenesená",J145,0)</f>
        <v>0</v>
      </c>
      <c r="BI145" s="151">
        <f>IF(N145="nulová",J145,0)</f>
        <v>0</v>
      </c>
      <c r="BJ145" s="17" t="s">
        <v>90</v>
      </c>
      <c r="BK145" s="151">
        <f>ROUND(I145*H145,2)</f>
        <v>0</v>
      </c>
      <c r="BL145" s="17" t="s">
        <v>231</v>
      </c>
      <c r="BM145" s="150" t="s">
        <v>234</v>
      </c>
    </row>
    <row r="146" spans="2:65" s="13" customFormat="1">
      <c r="B146" s="159"/>
      <c r="D146" s="153" t="s">
        <v>181</v>
      </c>
      <c r="E146" s="160" t="s">
        <v>1</v>
      </c>
      <c r="F146" s="161" t="s">
        <v>998</v>
      </c>
      <c r="H146" s="162">
        <v>10</v>
      </c>
      <c r="I146" s="163"/>
      <c r="L146" s="159"/>
      <c r="M146" s="164"/>
      <c r="T146" s="165"/>
      <c r="AT146" s="160" t="s">
        <v>181</v>
      </c>
      <c r="AU146" s="160" t="s">
        <v>92</v>
      </c>
      <c r="AV146" s="13" t="s">
        <v>92</v>
      </c>
      <c r="AW146" s="13" t="s">
        <v>36</v>
      </c>
      <c r="AX146" s="13" t="s">
        <v>82</v>
      </c>
      <c r="AY146" s="160" t="s">
        <v>171</v>
      </c>
    </row>
    <row r="147" spans="2:65" s="15" customFormat="1">
      <c r="B147" s="173"/>
      <c r="D147" s="153" t="s">
        <v>181</v>
      </c>
      <c r="E147" s="174" t="s">
        <v>1</v>
      </c>
      <c r="F147" s="175" t="s">
        <v>190</v>
      </c>
      <c r="H147" s="176">
        <v>10</v>
      </c>
      <c r="I147" s="177"/>
      <c r="L147" s="173"/>
      <c r="M147" s="178"/>
      <c r="T147" s="179"/>
      <c r="AT147" s="174" t="s">
        <v>181</v>
      </c>
      <c r="AU147" s="174" t="s">
        <v>92</v>
      </c>
      <c r="AV147" s="15" t="s">
        <v>180</v>
      </c>
      <c r="AW147" s="15" t="s">
        <v>36</v>
      </c>
      <c r="AX147" s="15" t="s">
        <v>90</v>
      </c>
      <c r="AY147" s="174" t="s">
        <v>171</v>
      </c>
    </row>
    <row r="148" spans="2:65" s="1" customFormat="1" ht="16.5" customHeight="1">
      <c r="B148" s="137"/>
      <c r="C148" s="138" t="s">
        <v>130</v>
      </c>
      <c r="D148" s="138" t="s">
        <v>176</v>
      </c>
      <c r="E148" s="139" t="s">
        <v>999</v>
      </c>
      <c r="F148" s="140" t="s">
        <v>1000</v>
      </c>
      <c r="G148" s="141" t="s">
        <v>302</v>
      </c>
      <c r="H148" s="142">
        <v>8</v>
      </c>
      <c r="I148" s="143"/>
      <c r="J148" s="144">
        <f>ROUND(I148*H148,2)</f>
        <v>0</v>
      </c>
      <c r="K148" s="145"/>
      <c r="L148" s="32"/>
      <c r="M148" s="146" t="s">
        <v>1</v>
      </c>
      <c r="N148" s="147" t="s">
        <v>47</v>
      </c>
      <c r="P148" s="148">
        <f>O148*H148</f>
        <v>0</v>
      </c>
      <c r="Q148" s="148">
        <v>0</v>
      </c>
      <c r="R148" s="148">
        <f>Q148*H148</f>
        <v>0</v>
      </c>
      <c r="S148" s="148">
        <v>0</v>
      </c>
      <c r="T148" s="149">
        <f>S148*H148</f>
        <v>0</v>
      </c>
      <c r="AR148" s="150" t="s">
        <v>231</v>
      </c>
      <c r="AT148" s="150" t="s">
        <v>176</v>
      </c>
      <c r="AU148" s="150" t="s">
        <v>92</v>
      </c>
      <c r="AY148" s="17" t="s">
        <v>171</v>
      </c>
      <c r="BE148" s="151">
        <f>IF(N148="základní",J148,0)</f>
        <v>0</v>
      </c>
      <c r="BF148" s="151">
        <f>IF(N148="snížená",J148,0)</f>
        <v>0</v>
      </c>
      <c r="BG148" s="151">
        <f>IF(N148="zákl. přenesená",J148,0)</f>
        <v>0</v>
      </c>
      <c r="BH148" s="151">
        <f>IF(N148="sníž. přenesená",J148,0)</f>
        <v>0</v>
      </c>
      <c r="BI148" s="151">
        <f>IF(N148="nulová",J148,0)</f>
        <v>0</v>
      </c>
      <c r="BJ148" s="17" t="s">
        <v>90</v>
      </c>
      <c r="BK148" s="151">
        <f>ROUND(I148*H148,2)</f>
        <v>0</v>
      </c>
      <c r="BL148" s="17" t="s">
        <v>231</v>
      </c>
      <c r="BM148" s="150" t="s">
        <v>240</v>
      </c>
    </row>
    <row r="149" spans="2:65" s="13" customFormat="1">
      <c r="B149" s="159"/>
      <c r="D149" s="153" t="s">
        <v>181</v>
      </c>
      <c r="E149" s="160" t="s">
        <v>1</v>
      </c>
      <c r="F149" s="161" t="s">
        <v>1001</v>
      </c>
      <c r="H149" s="162">
        <v>8</v>
      </c>
      <c r="I149" s="163"/>
      <c r="L149" s="159"/>
      <c r="M149" s="164"/>
      <c r="T149" s="165"/>
      <c r="AT149" s="160" t="s">
        <v>181</v>
      </c>
      <c r="AU149" s="160" t="s">
        <v>92</v>
      </c>
      <c r="AV149" s="13" t="s">
        <v>92</v>
      </c>
      <c r="AW149" s="13" t="s">
        <v>36</v>
      </c>
      <c r="AX149" s="13" t="s">
        <v>82</v>
      </c>
      <c r="AY149" s="160" t="s">
        <v>171</v>
      </c>
    </row>
    <row r="150" spans="2:65" s="15" customFormat="1">
      <c r="B150" s="173"/>
      <c r="D150" s="153" t="s">
        <v>181</v>
      </c>
      <c r="E150" s="174" t="s">
        <v>1</v>
      </c>
      <c r="F150" s="175" t="s">
        <v>190</v>
      </c>
      <c r="H150" s="176">
        <v>8</v>
      </c>
      <c r="I150" s="177"/>
      <c r="L150" s="173"/>
      <c r="M150" s="178"/>
      <c r="T150" s="179"/>
      <c r="AT150" s="174" t="s">
        <v>181</v>
      </c>
      <c r="AU150" s="174" t="s">
        <v>92</v>
      </c>
      <c r="AV150" s="15" t="s">
        <v>180</v>
      </c>
      <c r="AW150" s="15" t="s">
        <v>36</v>
      </c>
      <c r="AX150" s="15" t="s">
        <v>90</v>
      </c>
      <c r="AY150" s="174" t="s">
        <v>171</v>
      </c>
    </row>
    <row r="151" spans="2:65" s="1" customFormat="1" ht="16.5" customHeight="1">
      <c r="B151" s="137"/>
      <c r="C151" s="138" t="s">
        <v>241</v>
      </c>
      <c r="D151" s="138" t="s">
        <v>176</v>
      </c>
      <c r="E151" s="139" t="s">
        <v>1002</v>
      </c>
      <c r="F151" s="140" t="s">
        <v>1003</v>
      </c>
      <c r="G151" s="141" t="s">
        <v>302</v>
      </c>
      <c r="H151" s="142">
        <v>4</v>
      </c>
      <c r="I151" s="143"/>
      <c r="J151" s="144">
        <f>ROUND(I151*H151,2)</f>
        <v>0</v>
      </c>
      <c r="K151" s="145"/>
      <c r="L151" s="32"/>
      <c r="M151" s="146" t="s">
        <v>1</v>
      </c>
      <c r="N151" s="147" t="s">
        <v>47</v>
      </c>
      <c r="P151" s="148">
        <f>O151*H151</f>
        <v>0</v>
      </c>
      <c r="Q151" s="148">
        <v>0</v>
      </c>
      <c r="R151" s="148">
        <f>Q151*H151</f>
        <v>0</v>
      </c>
      <c r="S151" s="148">
        <v>0</v>
      </c>
      <c r="T151" s="149">
        <f>S151*H151</f>
        <v>0</v>
      </c>
      <c r="AR151" s="150" t="s">
        <v>231</v>
      </c>
      <c r="AT151" s="150" t="s">
        <v>176</v>
      </c>
      <c r="AU151" s="150" t="s">
        <v>92</v>
      </c>
      <c r="AY151" s="17" t="s">
        <v>171</v>
      </c>
      <c r="BE151" s="151">
        <f>IF(N151="základní",J151,0)</f>
        <v>0</v>
      </c>
      <c r="BF151" s="151">
        <f>IF(N151="snížená",J151,0)</f>
        <v>0</v>
      </c>
      <c r="BG151" s="151">
        <f>IF(N151="zákl. přenesená",J151,0)</f>
        <v>0</v>
      </c>
      <c r="BH151" s="151">
        <f>IF(N151="sníž. přenesená",J151,0)</f>
        <v>0</v>
      </c>
      <c r="BI151" s="151">
        <f>IF(N151="nulová",J151,0)</f>
        <v>0</v>
      </c>
      <c r="BJ151" s="17" t="s">
        <v>90</v>
      </c>
      <c r="BK151" s="151">
        <f>ROUND(I151*H151,2)</f>
        <v>0</v>
      </c>
      <c r="BL151" s="17" t="s">
        <v>231</v>
      </c>
      <c r="BM151" s="150" t="s">
        <v>244</v>
      </c>
    </row>
    <row r="152" spans="2:65" s="13" customFormat="1">
      <c r="B152" s="159"/>
      <c r="D152" s="153" t="s">
        <v>181</v>
      </c>
      <c r="E152" s="160" t="s">
        <v>1</v>
      </c>
      <c r="F152" s="161" t="s">
        <v>1004</v>
      </c>
      <c r="H152" s="162">
        <v>4</v>
      </c>
      <c r="I152" s="163"/>
      <c r="L152" s="159"/>
      <c r="M152" s="164"/>
      <c r="T152" s="165"/>
      <c r="AT152" s="160" t="s">
        <v>181</v>
      </c>
      <c r="AU152" s="160" t="s">
        <v>92</v>
      </c>
      <c r="AV152" s="13" t="s">
        <v>92</v>
      </c>
      <c r="AW152" s="13" t="s">
        <v>36</v>
      </c>
      <c r="AX152" s="13" t="s">
        <v>82</v>
      </c>
      <c r="AY152" s="160" t="s">
        <v>171</v>
      </c>
    </row>
    <row r="153" spans="2:65" s="15" customFormat="1">
      <c r="B153" s="173"/>
      <c r="D153" s="153" t="s">
        <v>181</v>
      </c>
      <c r="E153" s="174" t="s">
        <v>1</v>
      </c>
      <c r="F153" s="175" t="s">
        <v>190</v>
      </c>
      <c r="H153" s="176">
        <v>4</v>
      </c>
      <c r="I153" s="177"/>
      <c r="L153" s="173"/>
      <c r="M153" s="178"/>
      <c r="T153" s="179"/>
      <c r="AT153" s="174" t="s">
        <v>181</v>
      </c>
      <c r="AU153" s="174" t="s">
        <v>92</v>
      </c>
      <c r="AV153" s="15" t="s">
        <v>180</v>
      </c>
      <c r="AW153" s="15" t="s">
        <v>36</v>
      </c>
      <c r="AX153" s="15" t="s">
        <v>90</v>
      </c>
      <c r="AY153" s="174" t="s">
        <v>171</v>
      </c>
    </row>
    <row r="154" spans="2:65" s="1" customFormat="1" ht="21.75" customHeight="1">
      <c r="B154" s="137"/>
      <c r="C154" s="138" t="s">
        <v>8</v>
      </c>
      <c r="D154" s="138" t="s">
        <v>176</v>
      </c>
      <c r="E154" s="139" t="s">
        <v>1005</v>
      </c>
      <c r="F154" s="140" t="s">
        <v>1006</v>
      </c>
      <c r="G154" s="141" t="s">
        <v>302</v>
      </c>
      <c r="H154" s="142">
        <v>5</v>
      </c>
      <c r="I154" s="143"/>
      <c r="J154" s="144">
        <f>ROUND(I154*H154,2)</f>
        <v>0</v>
      </c>
      <c r="K154" s="145"/>
      <c r="L154" s="32"/>
      <c r="M154" s="146" t="s">
        <v>1</v>
      </c>
      <c r="N154" s="147" t="s">
        <v>47</v>
      </c>
      <c r="P154" s="148">
        <f>O154*H154</f>
        <v>0</v>
      </c>
      <c r="Q154" s="148">
        <v>0</v>
      </c>
      <c r="R154" s="148">
        <f>Q154*H154</f>
        <v>0</v>
      </c>
      <c r="S154" s="148">
        <v>0</v>
      </c>
      <c r="T154" s="149">
        <f>S154*H154</f>
        <v>0</v>
      </c>
      <c r="AR154" s="150" t="s">
        <v>231</v>
      </c>
      <c r="AT154" s="150" t="s">
        <v>176</v>
      </c>
      <c r="AU154" s="150" t="s">
        <v>92</v>
      </c>
      <c r="AY154" s="17" t="s">
        <v>171</v>
      </c>
      <c r="BE154" s="151">
        <f>IF(N154="základní",J154,0)</f>
        <v>0</v>
      </c>
      <c r="BF154" s="151">
        <f>IF(N154="snížená",J154,0)</f>
        <v>0</v>
      </c>
      <c r="BG154" s="151">
        <f>IF(N154="zákl. přenesená",J154,0)</f>
        <v>0</v>
      </c>
      <c r="BH154" s="151">
        <f>IF(N154="sníž. přenesená",J154,0)</f>
        <v>0</v>
      </c>
      <c r="BI154" s="151">
        <f>IF(N154="nulová",J154,0)</f>
        <v>0</v>
      </c>
      <c r="BJ154" s="17" t="s">
        <v>90</v>
      </c>
      <c r="BK154" s="151">
        <f>ROUND(I154*H154,2)</f>
        <v>0</v>
      </c>
      <c r="BL154" s="17" t="s">
        <v>231</v>
      </c>
      <c r="BM154" s="150" t="s">
        <v>247</v>
      </c>
    </row>
    <row r="155" spans="2:65" s="13" customFormat="1">
      <c r="B155" s="159"/>
      <c r="D155" s="153" t="s">
        <v>181</v>
      </c>
      <c r="E155" s="160" t="s">
        <v>1</v>
      </c>
      <c r="F155" s="161" t="s">
        <v>1007</v>
      </c>
      <c r="H155" s="162">
        <v>5</v>
      </c>
      <c r="I155" s="163"/>
      <c r="L155" s="159"/>
      <c r="M155" s="164"/>
      <c r="T155" s="165"/>
      <c r="AT155" s="160" t="s">
        <v>181</v>
      </c>
      <c r="AU155" s="160" t="s">
        <v>92</v>
      </c>
      <c r="AV155" s="13" t="s">
        <v>92</v>
      </c>
      <c r="AW155" s="13" t="s">
        <v>36</v>
      </c>
      <c r="AX155" s="13" t="s">
        <v>82</v>
      </c>
      <c r="AY155" s="160" t="s">
        <v>171</v>
      </c>
    </row>
    <row r="156" spans="2:65" s="15" customFormat="1">
      <c r="B156" s="173"/>
      <c r="D156" s="153" t="s">
        <v>181</v>
      </c>
      <c r="E156" s="174" t="s">
        <v>1</v>
      </c>
      <c r="F156" s="175" t="s">
        <v>190</v>
      </c>
      <c r="H156" s="176">
        <v>5</v>
      </c>
      <c r="I156" s="177"/>
      <c r="L156" s="173"/>
      <c r="M156" s="178"/>
      <c r="T156" s="179"/>
      <c r="AT156" s="174" t="s">
        <v>181</v>
      </c>
      <c r="AU156" s="174" t="s">
        <v>92</v>
      </c>
      <c r="AV156" s="15" t="s">
        <v>180</v>
      </c>
      <c r="AW156" s="15" t="s">
        <v>36</v>
      </c>
      <c r="AX156" s="15" t="s">
        <v>90</v>
      </c>
      <c r="AY156" s="174" t="s">
        <v>171</v>
      </c>
    </row>
    <row r="157" spans="2:65" s="1" customFormat="1" ht="37.9" customHeight="1">
      <c r="B157" s="137"/>
      <c r="C157" s="138" t="s">
        <v>248</v>
      </c>
      <c r="D157" s="138" t="s">
        <v>176</v>
      </c>
      <c r="E157" s="139" t="s">
        <v>1008</v>
      </c>
      <c r="F157" s="140" t="s">
        <v>1009</v>
      </c>
      <c r="G157" s="141" t="s">
        <v>302</v>
      </c>
      <c r="H157" s="142">
        <v>2</v>
      </c>
      <c r="I157" s="143"/>
      <c r="J157" s="144">
        <f>ROUND(I157*H157,2)</f>
        <v>0</v>
      </c>
      <c r="K157" s="145"/>
      <c r="L157" s="32"/>
      <c r="M157" s="146" t="s">
        <v>1</v>
      </c>
      <c r="N157" s="147" t="s">
        <v>47</v>
      </c>
      <c r="P157" s="148">
        <f>O157*H157</f>
        <v>0</v>
      </c>
      <c r="Q157" s="148">
        <v>0</v>
      </c>
      <c r="R157" s="148">
        <f>Q157*H157</f>
        <v>0</v>
      </c>
      <c r="S157" s="148">
        <v>0</v>
      </c>
      <c r="T157" s="149">
        <f>S157*H157</f>
        <v>0</v>
      </c>
      <c r="AR157" s="150" t="s">
        <v>231</v>
      </c>
      <c r="AT157" s="150" t="s">
        <v>176</v>
      </c>
      <c r="AU157" s="150" t="s">
        <v>92</v>
      </c>
      <c r="AY157" s="17" t="s">
        <v>171</v>
      </c>
      <c r="BE157" s="151">
        <f>IF(N157="základní",J157,0)</f>
        <v>0</v>
      </c>
      <c r="BF157" s="151">
        <f>IF(N157="snížená",J157,0)</f>
        <v>0</v>
      </c>
      <c r="BG157" s="151">
        <f>IF(N157="zákl. přenesená",J157,0)</f>
        <v>0</v>
      </c>
      <c r="BH157" s="151">
        <f>IF(N157="sníž. přenesená",J157,0)</f>
        <v>0</v>
      </c>
      <c r="BI157" s="151">
        <f>IF(N157="nulová",J157,0)</f>
        <v>0</v>
      </c>
      <c r="BJ157" s="17" t="s">
        <v>90</v>
      </c>
      <c r="BK157" s="151">
        <f>ROUND(I157*H157,2)</f>
        <v>0</v>
      </c>
      <c r="BL157" s="17" t="s">
        <v>231</v>
      </c>
      <c r="BM157" s="150" t="s">
        <v>251</v>
      </c>
    </row>
    <row r="158" spans="2:65" s="13" customFormat="1">
      <c r="B158" s="159"/>
      <c r="D158" s="153" t="s">
        <v>181</v>
      </c>
      <c r="E158" s="160" t="s">
        <v>1</v>
      </c>
      <c r="F158" s="161" t="s">
        <v>1010</v>
      </c>
      <c r="H158" s="162">
        <v>2</v>
      </c>
      <c r="I158" s="163"/>
      <c r="L158" s="159"/>
      <c r="M158" s="164"/>
      <c r="T158" s="165"/>
      <c r="AT158" s="160" t="s">
        <v>181</v>
      </c>
      <c r="AU158" s="160" t="s">
        <v>92</v>
      </c>
      <c r="AV158" s="13" t="s">
        <v>92</v>
      </c>
      <c r="AW158" s="13" t="s">
        <v>36</v>
      </c>
      <c r="AX158" s="13" t="s">
        <v>82</v>
      </c>
      <c r="AY158" s="160" t="s">
        <v>171</v>
      </c>
    </row>
    <row r="159" spans="2:65" s="15" customFormat="1">
      <c r="B159" s="173"/>
      <c r="D159" s="153" t="s">
        <v>181</v>
      </c>
      <c r="E159" s="174" t="s">
        <v>1</v>
      </c>
      <c r="F159" s="175" t="s">
        <v>190</v>
      </c>
      <c r="H159" s="176">
        <v>2</v>
      </c>
      <c r="I159" s="177"/>
      <c r="L159" s="173"/>
      <c r="M159" s="178"/>
      <c r="T159" s="179"/>
      <c r="AT159" s="174" t="s">
        <v>181</v>
      </c>
      <c r="AU159" s="174" t="s">
        <v>92</v>
      </c>
      <c r="AV159" s="15" t="s">
        <v>180</v>
      </c>
      <c r="AW159" s="15" t="s">
        <v>36</v>
      </c>
      <c r="AX159" s="15" t="s">
        <v>90</v>
      </c>
      <c r="AY159" s="174" t="s">
        <v>171</v>
      </c>
    </row>
    <row r="160" spans="2:65" s="1" customFormat="1" ht="21.75" customHeight="1">
      <c r="B160" s="137"/>
      <c r="C160" s="138" t="s">
        <v>228</v>
      </c>
      <c r="D160" s="138" t="s">
        <v>176</v>
      </c>
      <c r="E160" s="139" t="s">
        <v>1011</v>
      </c>
      <c r="F160" s="140" t="s">
        <v>1012</v>
      </c>
      <c r="G160" s="141" t="s">
        <v>205</v>
      </c>
      <c r="H160" s="142">
        <v>27</v>
      </c>
      <c r="I160" s="143"/>
      <c r="J160" s="144">
        <f>ROUND(I160*H160,2)</f>
        <v>0</v>
      </c>
      <c r="K160" s="145"/>
      <c r="L160" s="32"/>
      <c r="M160" s="146" t="s">
        <v>1</v>
      </c>
      <c r="N160" s="147" t="s">
        <v>47</v>
      </c>
      <c r="P160" s="148">
        <f>O160*H160</f>
        <v>0</v>
      </c>
      <c r="Q160" s="148">
        <v>0</v>
      </c>
      <c r="R160" s="148">
        <f>Q160*H160</f>
        <v>0</v>
      </c>
      <c r="S160" s="148">
        <v>0</v>
      </c>
      <c r="T160" s="149">
        <f>S160*H160</f>
        <v>0</v>
      </c>
      <c r="AR160" s="150" t="s">
        <v>231</v>
      </c>
      <c r="AT160" s="150" t="s">
        <v>176</v>
      </c>
      <c r="AU160" s="150" t="s">
        <v>92</v>
      </c>
      <c r="AY160" s="17" t="s">
        <v>171</v>
      </c>
      <c r="BE160" s="151">
        <f>IF(N160="základní",J160,0)</f>
        <v>0</v>
      </c>
      <c r="BF160" s="151">
        <f>IF(N160="snížená",J160,0)</f>
        <v>0</v>
      </c>
      <c r="BG160" s="151">
        <f>IF(N160="zákl. přenesená",J160,0)</f>
        <v>0</v>
      </c>
      <c r="BH160" s="151">
        <f>IF(N160="sníž. přenesená",J160,0)</f>
        <v>0</v>
      </c>
      <c r="BI160" s="151">
        <f>IF(N160="nulová",J160,0)</f>
        <v>0</v>
      </c>
      <c r="BJ160" s="17" t="s">
        <v>90</v>
      </c>
      <c r="BK160" s="151">
        <f>ROUND(I160*H160,2)</f>
        <v>0</v>
      </c>
      <c r="BL160" s="17" t="s">
        <v>231</v>
      </c>
      <c r="BM160" s="150" t="s">
        <v>255</v>
      </c>
    </row>
    <row r="161" spans="2:65" s="13" customFormat="1">
      <c r="B161" s="159"/>
      <c r="D161" s="153" t="s">
        <v>181</v>
      </c>
      <c r="E161" s="160" t="s">
        <v>1</v>
      </c>
      <c r="F161" s="161" t="s">
        <v>1013</v>
      </c>
      <c r="H161" s="162">
        <v>27</v>
      </c>
      <c r="I161" s="163"/>
      <c r="L161" s="159"/>
      <c r="M161" s="164"/>
      <c r="T161" s="165"/>
      <c r="AT161" s="160" t="s">
        <v>181</v>
      </c>
      <c r="AU161" s="160" t="s">
        <v>92</v>
      </c>
      <c r="AV161" s="13" t="s">
        <v>92</v>
      </c>
      <c r="AW161" s="13" t="s">
        <v>36</v>
      </c>
      <c r="AX161" s="13" t="s">
        <v>82</v>
      </c>
      <c r="AY161" s="160" t="s">
        <v>171</v>
      </c>
    </row>
    <row r="162" spans="2:65" s="15" customFormat="1">
      <c r="B162" s="173"/>
      <c r="D162" s="153" t="s">
        <v>181</v>
      </c>
      <c r="E162" s="174" t="s">
        <v>1</v>
      </c>
      <c r="F162" s="175" t="s">
        <v>190</v>
      </c>
      <c r="H162" s="176">
        <v>27</v>
      </c>
      <c r="I162" s="177"/>
      <c r="L162" s="173"/>
      <c r="M162" s="178"/>
      <c r="T162" s="179"/>
      <c r="AT162" s="174" t="s">
        <v>181</v>
      </c>
      <c r="AU162" s="174" t="s">
        <v>92</v>
      </c>
      <c r="AV162" s="15" t="s">
        <v>180</v>
      </c>
      <c r="AW162" s="15" t="s">
        <v>36</v>
      </c>
      <c r="AX162" s="15" t="s">
        <v>90</v>
      </c>
      <c r="AY162" s="174" t="s">
        <v>171</v>
      </c>
    </row>
    <row r="163" spans="2:65" s="1" customFormat="1" ht="24.2" customHeight="1">
      <c r="B163" s="137"/>
      <c r="C163" s="138" t="s">
        <v>260</v>
      </c>
      <c r="D163" s="138" t="s">
        <v>176</v>
      </c>
      <c r="E163" s="139" t="s">
        <v>1014</v>
      </c>
      <c r="F163" s="140" t="s">
        <v>1015</v>
      </c>
      <c r="G163" s="141" t="s">
        <v>239</v>
      </c>
      <c r="H163" s="142">
        <v>7.4999999999999997E-2</v>
      </c>
      <c r="I163" s="143"/>
      <c r="J163" s="144">
        <f>ROUND(I163*H163,2)</f>
        <v>0</v>
      </c>
      <c r="K163" s="145"/>
      <c r="L163" s="32"/>
      <c r="M163" s="146" t="s">
        <v>1</v>
      </c>
      <c r="N163" s="147" t="s">
        <v>47</v>
      </c>
      <c r="P163" s="148">
        <f>O163*H163</f>
        <v>0</v>
      </c>
      <c r="Q163" s="148">
        <v>0</v>
      </c>
      <c r="R163" s="148">
        <f>Q163*H163</f>
        <v>0</v>
      </c>
      <c r="S163" s="148">
        <v>0</v>
      </c>
      <c r="T163" s="149">
        <f>S163*H163</f>
        <v>0</v>
      </c>
      <c r="AR163" s="150" t="s">
        <v>231</v>
      </c>
      <c r="AT163" s="150" t="s">
        <v>176</v>
      </c>
      <c r="AU163" s="150" t="s">
        <v>92</v>
      </c>
      <c r="AY163" s="17" t="s">
        <v>171</v>
      </c>
      <c r="BE163" s="151">
        <f>IF(N163="základní",J163,0)</f>
        <v>0</v>
      </c>
      <c r="BF163" s="151">
        <f>IF(N163="snížená",J163,0)</f>
        <v>0</v>
      </c>
      <c r="BG163" s="151">
        <f>IF(N163="zákl. přenesená",J163,0)</f>
        <v>0</v>
      </c>
      <c r="BH163" s="151">
        <f>IF(N163="sníž. přenesená",J163,0)</f>
        <v>0</v>
      </c>
      <c r="BI163" s="151">
        <f>IF(N163="nulová",J163,0)</f>
        <v>0</v>
      </c>
      <c r="BJ163" s="17" t="s">
        <v>90</v>
      </c>
      <c r="BK163" s="151">
        <f>ROUND(I163*H163,2)</f>
        <v>0</v>
      </c>
      <c r="BL163" s="17" t="s">
        <v>231</v>
      </c>
      <c r="BM163" s="150" t="s">
        <v>264</v>
      </c>
    </row>
    <row r="164" spans="2:65" s="11" customFormat="1" ht="22.9" customHeight="1">
      <c r="B164" s="125"/>
      <c r="D164" s="126" t="s">
        <v>81</v>
      </c>
      <c r="E164" s="135" t="s">
        <v>1016</v>
      </c>
      <c r="F164" s="135" t="s">
        <v>1017</v>
      </c>
      <c r="I164" s="128"/>
      <c r="J164" s="136">
        <f>BK164</f>
        <v>0</v>
      </c>
      <c r="L164" s="125"/>
      <c r="M164" s="130"/>
      <c r="P164" s="131">
        <f>SUM(P165:P207)</f>
        <v>0</v>
      </c>
      <c r="R164" s="131">
        <f>SUM(R165:R207)</f>
        <v>0</v>
      </c>
      <c r="T164" s="132">
        <f>SUM(T165:T207)</f>
        <v>0</v>
      </c>
      <c r="AR164" s="126" t="s">
        <v>92</v>
      </c>
      <c r="AT164" s="133" t="s">
        <v>81</v>
      </c>
      <c r="AU164" s="133" t="s">
        <v>90</v>
      </c>
      <c r="AY164" s="126" t="s">
        <v>171</v>
      </c>
      <c r="BK164" s="134">
        <f>SUM(BK165:BK207)</f>
        <v>0</v>
      </c>
    </row>
    <row r="165" spans="2:65" s="1" customFormat="1" ht="24.2" customHeight="1">
      <c r="B165" s="137"/>
      <c r="C165" s="138" t="s">
        <v>231</v>
      </c>
      <c r="D165" s="138" t="s">
        <v>176</v>
      </c>
      <c r="E165" s="139" t="s">
        <v>1018</v>
      </c>
      <c r="F165" s="140" t="s">
        <v>1019</v>
      </c>
      <c r="G165" s="141" t="s">
        <v>302</v>
      </c>
      <c r="H165" s="142">
        <v>26</v>
      </c>
      <c r="I165" s="143"/>
      <c r="J165" s="144">
        <f>ROUND(I165*H165,2)</f>
        <v>0</v>
      </c>
      <c r="K165" s="145"/>
      <c r="L165" s="32"/>
      <c r="M165" s="146" t="s">
        <v>1</v>
      </c>
      <c r="N165" s="147" t="s">
        <v>47</v>
      </c>
      <c r="P165" s="148">
        <f>O165*H165</f>
        <v>0</v>
      </c>
      <c r="Q165" s="148">
        <v>0</v>
      </c>
      <c r="R165" s="148">
        <f>Q165*H165</f>
        <v>0</v>
      </c>
      <c r="S165" s="148">
        <v>0</v>
      </c>
      <c r="T165" s="149">
        <f>S165*H165</f>
        <v>0</v>
      </c>
      <c r="AR165" s="150" t="s">
        <v>231</v>
      </c>
      <c r="AT165" s="150" t="s">
        <v>176</v>
      </c>
      <c r="AU165" s="150" t="s">
        <v>92</v>
      </c>
      <c r="AY165" s="17" t="s">
        <v>171</v>
      </c>
      <c r="BE165" s="151">
        <f>IF(N165="základní",J165,0)</f>
        <v>0</v>
      </c>
      <c r="BF165" s="151">
        <f>IF(N165="snížená",J165,0)</f>
        <v>0</v>
      </c>
      <c r="BG165" s="151">
        <f>IF(N165="zákl. přenesená",J165,0)</f>
        <v>0</v>
      </c>
      <c r="BH165" s="151">
        <f>IF(N165="sníž. přenesená",J165,0)</f>
        <v>0</v>
      </c>
      <c r="BI165" s="151">
        <f>IF(N165="nulová",J165,0)</f>
        <v>0</v>
      </c>
      <c r="BJ165" s="17" t="s">
        <v>90</v>
      </c>
      <c r="BK165" s="151">
        <f>ROUND(I165*H165,2)</f>
        <v>0</v>
      </c>
      <c r="BL165" s="17" t="s">
        <v>231</v>
      </c>
      <c r="BM165" s="150" t="s">
        <v>274</v>
      </c>
    </row>
    <row r="166" spans="2:65" s="13" customFormat="1">
      <c r="B166" s="159"/>
      <c r="D166" s="153" t="s">
        <v>181</v>
      </c>
      <c r="E166" s="160" t="s">
        <v>1</v>
      </c>
      <c r="F166" s="161" t="s">
        <v>1020</v>
      </c>
      <c r="H166" s="162">
        <v>26</v>
      </c>
      <c r="I166" s="163"/>
      <c r="L166" s="159"/>
      <c r="M166" s="164"/>
      <c r="T166" s="165"/>
      <c r="AT166" s="160" t="s">
        <v>181</v>
      </c>
      <c r="AU166" s="160" t="s">
        <v>92</v>
      </c>
      <c r="AV166" s="13" t="s">
        <v>92</v>
      </c>
      <c r="AW166" s="13" t="s">
        <v>36</v>
      </c>
      <c r="AX166" s="13" t="s">
        <v>82</v>
      </c>
      <c r="AY166" s="160" t="s">
        <v>171</v>
      </c>
    </row>
    <row r="167" spans="2:65" s="15" customFormat="1">
      <c r="B167" s="173"/>
      <c r="D167" s="153" t="s">
        <v>181</v>
      </c>
      <c r="E167" s="174" t="s">
        <v>1</v>
      </c>
      <c r="F167" s="175" t="s">
        <v>190</v>
      </c>
      <c r="H167" s="176">
        <v>26</v>
      </c>
      <c r="I167" s="177"/>
      <c r="L167" s="173"/>
      <c r="M167" s="178"/>
      <c r="T167" s="179"/>
      <c r="AT167" s="174" t="s">
        <v>181</v>
      </c>
      <c r="AU167" s="174" t="s">
        <v>92</v>
      </c>
      <c r="AV167" s="15" t="s">
        <v>180</v>
      </c>
      <c r="AW167" s="15" t="s">
        <v>36</v>
      </c>
      <c r="AX167" s="15" t="s">
        <v>90</v>
      </c>
      <c r="AY167" s="174" t="s">
        <v>171</v>
      </c>
    </row>
    <row r="168" spans="2:65" s="1" customFormat="1" ht="24.2" customHeight="1">
      <c r="B168" s="137"/>
      <c r="C168" s="138" t="s">
        <v>281</v>
      </c>
      <c r="D168" s="138" t="s">
        <v>176</v>
      </c>
      <c r="E168" s="139" t="s">
        <v>1021</v>
      </c>
      <c r="F168" s="140" t="s">
        <v>1022</v>
      </c>
      <c r="G168" s="141" t="s">
        <v>205</v>
      </c>
      <c r="H168" s="142">
        <v>32</v>
      </c>
      <c r="I168" s="143"/>
      <c r="J168" s="144">
        <f>ROUND(I168*H168,2)</f>
        <v>0</v>
      </c>
      <c r="K168" s="145"/>
      <c r="L168" s="32"/>
      <c r="M168" s="146" t="s">
        <v>1</v>
      </c>
      <c r="N168" s="147" t="s">
        <v>47</v>
      </c>
      <c r="P168" s="148">
        <f>O168*H168</f>
        <v>0</v>
      </c>
      <c r="Q168" s="148">
        <v>0</v>
      </c>
      <c r="R168" s="148">
        <f>Q168*H168</f>
        <v>0</v>
      </c>
      <c r="S168" s="148">
        <v>0</v>
      </c>
      <c r="T168" s="149">
        <f>S168*H168</f>
        <v>0</v>
      </c>
      <c r="AR168" s="150" t="s">
        <v>231</v>
      </c>
      <c r="AT168" s="150" t="s">
        <v>176</v>
      </c>
      <c r="AU168" s="150" t="s">
        <v>92</v>
      </c>
      <c r="AY168" s="17" t="s">
        <v>171</v>
      </c>
      <c r="BE168" s="151">
        <f>IF(N168="základní",J168,0)</f>
        <v>0</v>
      </c>
      <c r="BF168" s="151">
        <f>IF(N168="snížená",J168,0)</f>
        <v>0</v>
      </c>
      <c r="BG168" s="151">
        <f>IF(N168="zákl. přenesená",J168,0)</f>
        <v>0</v>
      </c>
      <c r="BH168" s="151">
        <f>IF(N168="sníž. přenesená",J168,0)</f>
        <v>0</v>
      </c>
      <c r="BI168" s="151">
        <f>IF(N168="nulová",J168,0)</f>
        <v>0</v>
      </c>
      <c r="BJ168" s="17" t="s">
        <v>90</v>
      </c>
      <c r="BK168" s="151">
        <f>ROUND(I168*H168,2)</f>
        <v>0</v>
      </c>
      <c r="BL168" s="17" t="s">
        <v>231</v>
      </c>
      <c r="BM168" s="150" t="s">
        <v>284</v>
      </c>
    </row>
    <row r="169" spans="2:65" s="13" customFormat="1">
      <c r="B169" s="159"/>
      <c r="D169" s="153" t="s">
        <v>181</v>
      </c>
      <c r="E169" s="160" t="s">
        <v>1</v>
      </c>
      <c r="F169" s="161" t="s">
        <v>1023</v>
      </c>
      <c r="H169" s="162">
        <v>32</v>
      </c>
      <c r="I169" s="163"/>
      <c r="L169" s="159"/>
      <c r="M169" s="164"/>
      <c r="T169" s="165"/>
      <c r="AT169" s="160" t="s">
        <v>181</v>
      </c>
      <c r="AU169" s="160" t="s">
        <v>92</v>
      </c>
      <c r="AV169" s="13" t="s">
        <v>92</v>
      </c>
      <c r="AW169" s="13" t="s">
        <v>36</v>
      </c>
      <c r="AX169" s="13" t="s">
        <v>82</v>
      </c>
      <c r="AY169" s="160" t="s">
        <v>171</v>
      </c>
    </row>
    <row r="170" spans="2:65" s="15" customFormat="1">
      <c r="B170" s="173"/>
      <c r="D170" s="153" t="s">
        <v>181</v>
      </c>
      <c r="E170" s="174" t="s">
        <v>1</v>
      </c>
      <c r="F170" s="175" t="s">
        <v>190</v>
      </c>
      <c r="H170" s="176">
        <v>32</v>
      </c>
      <c r="I170" s="177"/>
      <c r="L170" s="173"/>
      <c r="M170" s="178"/>
      <c r="T170" s="179"/>
      <c r="AT170" s="174" t="s">
        <v>181</v>
      </c>
      <c r="AU170" s="174" t="s">
        <v>92</v>
      </c>
      <c r="AV170" s="15" t="s">
        <v>180</v>
      </c>
      <c r="AW170" s="15" t="s">
        <v>36</v>
      </c>
      <c r="AX170" s="15" t="s">
        <v>90</v>
      </c>
      <c r="AY170" s="174" t="s">
        <v>171</v>
      </c>
    </row>
    <row r="171" spans="2:65" s="1" customFormat="1" ht="24.2" customHeight="1">
      <c r="B171" s="137"/>
      <c r="C171" s="138" t="s">
        <v>234</v>
      </c>
      <c r="D171" s="138" t="s">
        <v>176</v>
      </c>
      <c r="E171" s="139" t="s">
        <v>1024</v>
      </c>
      <c r="F171" s="140" t="s">
        <v>1025</v>
      </c>
      <c r="G171" s="141" t="s">
        <v>205</v>
      </c>
      <c r="H171" s="142">
        <v>10</v>
      </c>
      <c r="I171" s="143"/>
      <c r="J171" s="144">
        <f>ROUND(I171*H171,2)</f>
        <v>0</v>
      </c>
      <c r="K171" s="145"/>
      <c r="L171" s="32"/>
      <c r="M171" s="146" t="s">
        <v>1</v>
      </c>
      <c r="N171" s="147" t="s">
        <v>47</v>
      </c>
      <c r="P171" s="148">
        <f>O171*H171</f>
        <v>0</v>
      </c>
      <c r="Q171" s="148">
        <v>0</v>
      </c>
      <c r="R171" s="148">
        <f>Q171*H171</f>
        <v>0</v>
      </c>
      <c r="S171" s="148">
        <v>0</v>
      </c>
      <c r="T171" s="149">
        <f>S171*H171</f>
        <v>0</v>
      </c>
      <c r="AR171" s="150" t="s">
        <v>231</v>
      </c>
      <c r="AT171" s="150" t="s">
        <v>176</v>
      </c>
      <c r="AU171" s="150" t="s">
        <v>92</v>
      </c>
      <c r="AY171" s="17" t="s">
        <v>171</v>
      </c>
      <c r="BE171" s="151">
        <f>IF(N171="základní",J171,0)</f>
        <v>0</v>
      </c>
      <c r="BF171" s="151">
        <f>IF(N171="snížená",J171,0)</f>
        <v>0</v>
      </c>
      <c r="BG171" s="151">
        <f>IF(N171="zákl. přenesená",J171,0)</f>
        <v>0</v>
      </c>
      <c r="BH171" s="151">
        <f>IF(N171="sníž. přenesená",J171,0)</f>
        <v>0</v>
      </c>
      <c r="BI171" s="151">
        <f>IF(N171="nulová",J171,0)</f>
        <v>0</v>
      </c>
      <c r="BJ171" s="17" t="s">
        <v>90</v>
      </c>
      <c r="BK171" s="151">
        <f>ROUND(I171*H171,2)</f>
        <v>0</v>
      </c>
      <c r="BL171" s="17" t="s">
        <v>231</v>
      </c>
      <c r="BM171" s="150" t="s">
        <v>289</v>
      </c>
    </row>
    <row r="172" spans="2:65" s="13" customFormat="1">
      <c r="B172" s="159"/>
      <c r="D172" s="153" t="s">
        <v>181</v>
      </c>
      <c r="E172" s="160" t="s">
        <v>1</v>
      </c>
      <c r="F172" s="161" t="s">
        <v>1026</v>
      </c>
      <c r="H172" s="162">
        <v>10</v>
      </c>
      <c r="I172" s="163"/>
      <c r="L172" s="159"/>
      <c r="M172" s="164"/>
      <c r="T172" s="165"/>
      <c r="AT172" s="160" t="s">
        <v>181</v>
      </c>
      <c r="AU172" s="160" t="s">
        <v>92</v>
      </c>
      <c r="AV172" s="13" t="s">
        <v>92</v>
      </c>
      <c r="AW172" s="13" t="s">
        <v>36</v>
      </c>
      <c r="AX172" s="13" t="s">
        <v>82</v>
      </c>
      <c r="AY172" s="160" t="s">
        <v>171</v>
      </c>
    </row>
    <row r="173" spans="2:65" s="15" customFormat="1">
      <c r="B173" s="173"/>
      <c r="D173" s="153" t="s">
        <v>181</v>
      </c>
      <c r="E173" s="174" t="s">
        <v>1</v>
      </c>
      <c r="F173" s="175" t="s">
        <v>190</v>
      </c>
      <c r="H173" s="176">
        <v>10</v>
      </c>
      <c r="I173" s="177"/>
      <c r="L173" s="173"/>
      <c r="M173" s="178"/>
      <c r="T173" s="179"/>
      <c r="AT173" s="174" t="s">
        <v>181</v>
      </c>
      <c r="AU173" s="174" t="s">
        <v>92</v>
      </c>
      <c r="AV173" s="15" t="s">
        <v>180</v>
      </c>
      <c r="AW173" s="15" t="s">
        <v>36</v>
      </c>
      <c r="AX173" s="15" t="s">
        <v>90</v>
      </c>
      <c r="AY173" s="174" t="s">
        <v>171</v>
      </c>
    </row>
    <row r="174" spans="2:65" s="1" customFormat="1" ht="37.9" customHeight="1">
      <c r="B174" s="137"/>
      <c r="C174" s="138" t="s">
        <v>291</v>
      </c>
      <c r="D174" s="138" t="s">
        <v>176</v>
      </c>
      <c r="E174" s="139" t="s">
        <v>1027</v>
      </c>
      <c r="F174" s="140" t="s">
        <v>1028</v>
      </c>
      <c r="G174" s="141" t="s">
        <v>205</v>
      </c>
      <c r="H174" s="142">
        <v>16</v>
      </c>
      <c r="I174" s="143"/>
      <c r="J174" s="144">
        <f>ROUND(I174*H174,2)</f>
        <v>0</v>
      </c>
      <c r="K174" s="145"/>
      <c r="L174" s="32"/>
      <c r="M174" s="146" t="s">
        <v>1</v>
      </c>
      <c r="N174" s="147" t="s">
        <v>47</v>
      </c>
      <c r="P174" s="148">
        <f>O174*H174</f>
        <v>0</v>
      </c>
      <c r="Q174" s="148">
        <v>0</v>
      </c>
      <c r="R174" s="148">
        <f>Q174*H174</f>
        <v>0</v>
      </c>
      <c r="S174" s="148">
        <v>0</v>
      </c>
      <c r="T174" s="149">
        <f>S174*H174</f>
        <v>0</v>
      </c>
      <c r="AR174" s="150" t="s">
        <v>231</v>
      </c>
      <c r="AT174" s="150" t="s">
        <v>176</v>
      </c>
      <c r="AU174" s="150" t="s">
        <v>92</v>
      </c>
      <c r="AY174" s="17" t="s">
        <v>171</v>
      </c>
      <c r="BE174" s="151">
        <f>IF(N174="základní",J174,0)</f>
        <v>0</v>
      </c>
      <c r="BF174" s="151">
        <f>IF(N174="snížená",J174,0)</f>
        <v>0</v>
      </c>
      <c r="BG174" s="151">
        <f>IF(N174="zákl. přenesená",J174,0)</f>
        <v>0</v>
      </c>
      <c r="BH174" s="151">
        <f>IF(N174="sníž. přenesená",J174,0)</f>
        <v>0</v>
      </c>
      <c r="BI174" s="151">
        <f>IF(N174="nulová",J174,0)</f>
        <v>0</v>
      </c>
      <c r="BJ174" s="17" t="s">
        <v>90</v>
      </c>
      <c r="BK174" s="151">
        <f>ROUND(I174*H174,2)</f>
        <v>0</v>
      </c>
      <c r="BL174" s="17" t="s">
        <v>231</v>
      </c>
      <c r="BM174" s="150" t="s">
        <v>294</v>
      </c>
    </row>
    <row r="175" spans="2:65" s="13" customFormat="1" ht="22.5">
      <c r="B175" s="159"/>
      <c r="D175" s="153" t="s">
        <v>181</v>
      </c>
      <c r="E175" s="160" t="s">
        <v>1</v>
      </c>
      <c r="F175" s="161" t="s">
        <v>1029</v>
      </c>
      <c r="H175" s="162">
        <v>16</v>
      </c>
      <c r="I175" s="163"/>
      <c r="L175" s="159"/>
      <c r="M175" s="164"/>
      <c r="T175" s="165"/>
      <c r="AT175" s="160" t="s">
        <v>181</v>
      </c>
      <c r="AU175" s="160" t="s">
        <v>92</v>
      </c>
      <c r="AV175" s="13" t="s">
        <v>92</v>
      </c>
      <c r="AW175" s="13" t="s">
        <v>36</v>
      </c>
      <c r="AX175" s="13" t="s">
        <v>82</v>
      </c>
      <c r="AY175" s="160" t="s">
        <v>171</v>
      </c>
    </row>
    <row r="176" spans="2:65" s="15" customFormat="1">
      <c r="B176" s="173"/>
      <c r="D176" s="153" t="s">
        <v>181</v>
      </c>
      <c r="E176" s="174" t="s">
        <v>1</v>
      </c>
      <c r="F176" s="175" t="s">
        <v>190</v>
      </c>
      <c r="H176" s="176">
        <v>16</v>
      </c>
      <c r="I176" s="177"/>
      <c r="L176" s="173"/>
      <c r="M176" s="178"/>
      <c r="T176" s="179"/>
      <c r="AT176" s="174" t="s">
        <v>181</v>
      </c>
      <c r="AU176" s="174" t="s">
        <v>92</v>
      </c>
      <c r="AV176" s="15" t="s">
        <v>180</v>
      </c>
      <c r="AW176" s="15" t="s">
        <v>36</v>
      </c>
      <c r="AX176" s="15" t="s">
        <v>90</v>
      </c>
      <c r="AY176" s="174" t="s">
        <v>171</v>
      </c>
    </row>
    <row r="177" spans="2:65" s="1" customFormat="1" ht="37.9" customHeight="1">
      <c r="B177" s="137"/>
      <c r="C177" s="138" t="s">
        <v>240</v>
      </c>
      <c r="D177" s="138" t="s">
        <v>176</v>
      </c>
      <c r="E177" s="139" t="s">
        <v>1030</v>
      </c>
      <c r="F177" s="140" t="s">
        <v>1031</v>
      </c>
      <c r="G177" s="141" t="s">
        <v>205</v>
      </c>
      <c r="H177" s="142">
        <v>5</v>
      </c>
      <c r="I177" s="143"/>
      <c r="J177" s="144">
        <f>ROUND(I177*H177,2)</f>
        <v>0</v>
      </c>
      <c r="K177" s="145"/>
      <c r="L177" s="32"/>
      <c r="M177" s="146" t="s">
        <v>1</v>
      </c>
      <c r="N177" s="147" t="s">
        <v>47</v>
      </c>
      <c r="P177" s="148">
        <f>O177*H177</f>
        <v>0</v>
      </c>
      <c r="Q177" s="148">
        <v>0</v>
      </c>
      <c r="R177" s="148">
        <f>Q177*H177</f>
        <v>0</v>
      </c>
      <c r="S177" s="148">
        <v>0</v>
      </c>
      <c r="T177" s="149">
        <f>S177*H177</f>
        <v>0</v>
      </c>
      <c r="AR177" s="150" t="s">
        <v>231</v>
      </c>
      <c r="AT177" s="150" t="s">
        <v>176</v>
      </c>
      <c r="AU177" s="150" t="s">
        <v>92</v>
      </c>
      <c r="AY177" s="17" t="s">
        <v>171</v>
      </c>
      <c r="BE177" s="151">
        <f>IF(N177="základní",J177,0)</f>
        <v>0</v>
      </c>
      <c r="BF177" s="151">
        <f>IF(N177="snížená",J177,0)</f>
        <v>0</v>
      </c>
      <c r="BG177" s="151">
        <f>IF(N177="zákl. přenesená",J177,0)</f>
        <v>0</v>
      </c>
      <c r="BH177" s="151">
        <f>IF(N177="sníž. přenesená",J177,0)</f>
        <v>0</v>
      </c>
      <c r="BI177" s="151">
        <f>IF(N177="nulová",J177,0)</f>
        <v>0</v>
      </c>
      <c r="BJ177" s="17" t="s">
        <v>90</v>
      </c>
      <c r="BK177" s="151">
        <f>ROUND(I177*H177,2)</f>
        <v>0</v>
      </c>
      <c r="BL177" s="17" t="s">
        <v>231</v>
      </c>
      <c r="BM177" s="150" t="s">
        <v>298</v>
      </c>
    </row>
    <row r="178" spans="2:65" s="13" customFormat="1" ht="22.5">
      <c r="B178" s="159"/>
      <c r="D178" s="153" t="s">
        <v>181</v>
      </c>
      <c r="E178" s="160" t="s">
        <v>1</v>
      </c>
      <c r="F178" s="161" t="s">
        <v>1032</v>
      </c>
      <c r="H178" s="162">
        <v>5</v>
      </c>
      <c r="I178" s="163"/>
      <c r="L178" s="159"/>
      <c r="M178" s="164"/>
      <c r="T178" s="165"/>
      <c r="AT178" s="160" t="s">
        <v>181</v>
      </c>
      <c r="AU178" s="160" t="s">
        <v>92</v>
      </c>
      <c r="AV178" s="13" t="s">
        <v>92</v>
      </c>
      <c r="AW178" s="13" t="s">
        <v>36</v>
      </c>
      <c r="AX178" s="13" t="s">
        <v>82</v>
      </c>
      <c r="AY178" s="160" t="s">
        <v>171</v>
      </c>
    </row>
    <row r="179" spans="2:65" s="15" customFormat="1">
      <c r="B179" s="173"/>
      <c r="D179" s="153" t="s">
        <v>181</v>
      </c>
      <c r="E179" s="174" t="s">
        <v>1</v>
      </c>
      <c r="F179" s="175" t="s">
        <v>190</v>
      </c>
      <c r="H179" s="176">
        <v>5</v>
      </c>
      <c r="I179" s="177"/>
      <c r="L179" s="173"/>
      <c r="M179" s="178"/>
      <c r="T179" s="179"/>
      <c r="AT179" s="174" t="s">
        <v>181</v>
      </c>
      <c r="AU179" s="174" t="s">
        <v>92</v>
      </c>
      <c r="AV179" s="15" t="s">
        <v>180</v>
      </c>
      <c r="AW179" s="15" t="s">
        <v>36</v>
      </c>
      <c r="AX179" s="15" t="s">
        <v>90</v>
      </c>
      <c r="AY179" s="174" t="s">
        <v>171</v>
      </c>
    </row>
    <row r="180" spans="2:65" s="1" customFormat="1" ht="37.9" customHeight="1">
      <c r="B180" s="137"/>
      <c r="C180" s="138" t="s">
        <v>7</v>
      </c>
      <c r="D180" s="138" t="s">
        <v>176</v>
      </c>
      <c r="E180" s="139" t="s">
        <v>1033</v>
      </c>
      <c r="F180" s="140" t="s">
        <v>1034</v>
      </c>
      <c r="G180" s="141" t="s">
        <v>205</v>
      </c>
      <c r="H180" s="142">
        <v>16</v>
      </c>
      <c r="I180" s="143"/>
      <c r="J180" s="144">
        <f>ROUND(I180*H180,2)</f>
        <v>0</v>
      </c>
      <c r="K180" s="145"/>
      <c r="L180" s="32"/>
      <c r="M180" s="146" t="s">
        <v>1</v>
      </c>
      <c r="N180" s="147" t="s">
        <v>47</v>
      </c>
      <c r="P180" s="148">
        <f>O180*H180</f>
        <v>0</v>
      </c>
      <c r="Q180" s="148">
        <v>0</v>
      </c>
      <c r="R180" s="148">
        <f>Q180*H180</f>
        <v>0</v>
      </c>
      <c r="S180" s="148">
        <v>0</v>
      </c>
      <c r="T180" s="149">
        <f>S180*H180</f>
        <v>0</v>
      </c>
      <c r="AR180" s="150" t="s">
        <v>231</v>
      </c>
      <c r="AT180" s="150" t="s">
        <v>176</v>
      </c>
      <c r="AU180" s="150" t="s">
        <v>92</v>
      </c>
      <c r="AY180" s="17" t="s">
        <v>171</v>
      </c>
      <c r="BE180" s="151">
        <f>IF(N180="základní",J180,0)</f>
        <v>0</v>
      </c>
      <c r="BF180" s="151">
        <f>IF(N180="snížená",J180,0)</f>
        <v>0</v>
      </c>
      <c r="BG180" s="151">
        <f>IF(N180="zákl. přenesená",J180,0)</f>
        <v>0</v>
      </c>
      <c r="BH180" s="151">
        <f>IF(N180="sníž. přenesená",J180,0)</f>
        <v>0</v>
      </c>
      <c r="BI180" s="151">
        <f>IF(N180="nulová",J180,0)</f>
        <v>0</v>
      </c>
      <c r="BJ180" s="17" t="s">
        <v>90</v>
      </c>
      <c r="BK180" s="151">
        <f>ROUND(I180*H180,2)</f>
        <v>0</v>
      </c>
      <c r="BL180" s="17" t="s">
        <v>231</v>
      </c>
      <c r="BM180" s="150" t="s">
        <v>303</v>
      </c>
    </row>
    <row r="181" spans="2:65" s="13" customFormat="1" ht="22.5">
      <c r="B181" s="159"/>
      <c r="D181" s="153" t="s">
        <v>181</v>
      </c>
      <c r="E181" s="160" t="s">
        <v>1</v>
      </c>
      <c r="F181" s="161" t="s">
        <v>1035</v>
      </c>
      <c r="H181" s="162">
        <v>16</v>
      </c>
      <c r="I181" s="163"/>
      <c r="L181" s="159"/>
      <c r="M181" s="164"/>
      <c r="T181" s="165"/>
      <c r="AT181" s="160" t="s">
        <v>181</v>
      </c>
      <c r="AU181" s="160" t="s">
        <v>92</v>
      </c>
      <c r="AV181" s="13" t="s">
        <v>92</v>
      </c>
      <c r="AW181" s="13" t="s">
        <v>36</v>
      </c>
      <c r="AX181" s="13" t="s">
        <v>82</v>
      </c>
      <c r="AY181" s="160" t="s">
        <v>171</v>
      </c>
    </row>
    <row r="182" spans="2:65" s="15" customFormat="1">
      <c r="B182" s="173"/>
      <c r="D182" s="153" t="s">
        <v>181</v>
      </c>
      <c r="E182" s="174" t="s">
        <v>1</v>
      </c>
      <c r="F182" s="175" t="s">
        <v>190</v>
      </c>
      <c r="H182" s="176">
        <v>16</v>
      </c>
      <c r="I182" s="177"/>
      <c r="L182" s="173"/>
      <c r="M182" s="178"/>
      <c r="T182" s="179"/>
      <c r="AT182" s="174" t="s">
        <v>181</v>
      </c>
      <c r="AU182" s="174" t="s">
        <v>92</v>
      </c>
      <c r="AV182" s="15" t="s">
        <v>180</v>
      </c>
      <c r="AW182" s="15" t="s">
        <v>36</v>
      </c>
      <c r="AX182" s="15" t="s">
        <v>90</v>
      </c>
      <c r="AY182" s="174" t="s">
        <v>171</v>
      </c>
    </row>
    <row r="183" spans="2:65" s="1" customFormat="1" ht="37.9" customHeight="1">
      <c r="B183" s="137"/>
      <c r="C183" s="138" t="s">
        <v>244</v>
      </c>
      <c r="D183" s="138" t="s">
        <v>176</v>
      </c>
      <c r="E183" s="139" t="s">
        <v>1036</v>
      </c>
      <c r="F183" s="140" t="s">
        <v>1037</v>
      </c>
      <c r="G183" s="141" t="s">
        <v>205</v>
      </c>
      <c r="H183" s="142">
        <v>5</v>
      </c>
      <c r="I183" s="143"/>
      <c r="J183" s="144">
        <f>ROUND(I183*H183,2)</f>
        <v>0</v>
      </c>
      <c r="K183" s="145"/>
      <c r="L183" s="32"/>
      <c r="M183" s="146" t="s">
        <v>1</v>
      </c>
      <c r="N183" s="147" t="s">
        <v>47</v>
      </c>
      <c r="P183" s="148">
        <f>O183*H183</f>
        <v>0</v>
      </c>
      <c r="Q183" s="148">
        <v>0</v>
      </c>
      <c r="R183" s="148">
        <f>Q183*H183</f>
        <v>0</v>
      </c>
      <c r="S183" s="148">
        <v>0</v>
      </c>
      <c r="T183" s="149">
        <f>S183*H183</f>
        <v>0</v>
      </c>
      <c r="AR183" s="150" t="s">
        <v>231</v>
      </c>
      <c r="AT183" s="150" t="s">
        <v>176</v>
      </c>
      <c r="AU183" s="150" t="s">
        <v>92</v>
      </c>
      <c r="AY183" s="17" t="s">
        <v>171</v>
      </c>
      <c r="BE183" s="151">
        <f>IF(N183="základní",J183,0)</f>
        <v>0</v>
      </c>
      <c r="BF183" s="151">
        <f>IF(N183="snížená",J183,0)</f>
        <v>0</v>
      </c>
      <c r="BG183" s="151">
        <f>IF(N183="zákl. přenesená",J183,0)</f>
        <v>0</v>
      </c>
      <c r="BH183" s="151">
        <f>IF(N183="sníž. přenesená",J183,0)</f>
        <v>0</v>
      </c>
      <c r="BI183" s="151">
        <f>IF(N183="nulová",J183,0)</f>
        <v>0</v>
      </c>
      <c r="BJ183" s="17" t="s">
        <v>90</v>
      </c>
      <c r="BK183" s="151">
        <f>ROUND(I183*H183,2)</f>
        <v>0</v>
      </c>
      <c r="BL183" s="17" t="s">
        <v>231</v>
      </c>
      <c r="BM183" s="150" t="s">
        <v>306</v>
      </c>
    </row>
    <row r="184" spans="2:65" s="13" customFormat="1" ht="22.5">
      <c r="B184" s="159"/>
      <c r="D184" s="153" t="s">
        <v>181</v>
      </c>
      <c r="E184" s="160" t="s">
        <v>1</v>
      </c>
      <c r="F184" s="161" t="s">
        <v>1038</v>
      </c>
      <c r="H184" s="162">
        <v>5</v>
      </c>
      <c r="I184" s="163"/>
      <c r="L184" s="159"/>
      <c r="M184" s="164"/>
      <c r="T184" s="165"/>
      <c r="AT184" s="160" t="s">
        <v>181</v>
      </c>
      <c r="AU184" s="160" t="s">
        <v>92</v>
      </c>
      <c r="AV184" s="13" t="s">
        <v>92</v>
      </c>
      <c r="AW184" s="13" t="s">
        <v>36</v>
      </c>
      <c r="AX184" s="13" t="s">
        <v>82</v>
      </c>
      <c r="AY184" s="160" t="s">
        <v>171</v>
      </c>
    </row>
    <row r="185" spans="2:65" s="15" customFormat="1">
      <c r="B185" s="173"/>
      <c r="D185" s="153" t="s">
        <v>181</v>
      </c>
      <c r="E185" s="174" t="s">
        <v>1</v>
      </c>
      <c r="F185" s="175" t="s">
        <v>190</v>
      </c>
      <c r="H185" s="176">
        <v>5</v>
      </c>
      <c r="I185" s="177"/>
      <c r="L185" s="173"/>
      <c r="M185" s="178"/>
      <c r="T185" s="179"/>
      <c r="AT185" s="174" t="s">
        <v>181</v>
      </c>
      <c r="AU185" s="174" t="s">
        <v>92</v>
      </c>
      <c r="AV185" s="15" t="s">
        <v>180</v>
      </c>
      <c r="AW185" s="15" t="s">
        <v>36</v>
      </c>
      <c r="AX185" s="15" t="s">
        <v>90</v>
      </c>
      <c r="AY185" s="174" t="s">
        <v>171</v>
      </c>
    </row>
    <row r="186" spans="2:65" s="1" customFormat="1" ht="21.75" customHeight="1">
      <c r="B186" s="137"/>
      <c r="C186" s="138" t="s">
        <v>313</v>
      </c>
      <c r="D186" s="138" t="s">
        <v>176</v>
      </c>
      <c r="E186" s="139" t="s">
        <v>1039</v>
      </c>
      <c r="F186" s="140" t="s">
        <v>1040</v>
      </c>
      <c r="G186" s="141" t="s">
        <v>302</v>
      </c>
      <c r="H186" s="142">
        <v>7</v>
      </c>
      <c r="I186" s="143"/>
      <c r="J186" s="144">
        <f>ROUND(I186*H186,2)</f>
        <v>0</v>
      </c>
      <c r="K186" s="145"/>
      <c r="L186" s="32"/>
      <c r="M186" s="146" t="s">
        <v>1</v>
      </c>
      <c r="N186" s="147" t="s">
        <v>47</v>
      </c>
      <c r="P186" s="148">
        <f>O186*H186</f>
        <v>0</v>
      </c>
      <c r="Q186" s="148">
        <v>0</v>
      </c>
      <c r="R186" s="148">
        <f>Q186*H186</f>
        <v>0</v>
      </c>
      <c r="S186" s="148">
        <v>0</v>
      </c>
      <c r="T186" s="149">
        <f>S186*H186</f>
        <v>0</v>
      </c>
      <c r="AR186" s="150" t="s">
        <v>231</v>
      </c>
      <c r="AT186" s="150" t="s">
        <v>176</v>
      </c>
      <c r="AU186" s="150" t="s">
        <v>92</v>
      </c>
      <c r="AY186" s="17" t="s">
        <v>171</v>
      </c>
      <c r="BE186" s="151">
        <f>IF(N186="základní",J186,0)</f>
        <v>0</v>
      </c>
      <c r="BF186" s="151">
        <f>IF(N186="snížená",J186,0)</f>
        <v>0</v>
      </c>
      <c r="BG186" s="151">
        <f>IF(N186="zákl. přenesená",J186,0)</f>
        <v>0</v>
      </c>
      <c r="BH186" s="151">
        <f>IF(N186="sníž. přenesená",J186,0)</f>
        <v>0</v>
      </c>
      <c r="BI186" s="151">
        <f>IF(N186="nulová",J186,0)</f>
        <v>0</v>
      </c>
      <c r="BJ186" s="17" t="s">
        <v>90</v>
      </c>
      <c r="BK186" s="151">
        <f>ROUND(I186*H186,2)</f>
        <v>0</v>
      </c>
      <c r="BL186" s="17" t="s">
        <v>231</v>
      </c>
      <c r="BM186" s="150" t="s">
        <v>316</v>
      </c>
    </row>
    <row r="187" spans="2:65" s="13" customFormat="1">
      <c r="B187" s="159"/>
      <c r="D187" s="153" t="s">
        <v>181</v>
      </c>
      <c r="E187" s="160" t="s">
        <v>1</v>
      </c>
      <c r="F187" s="161" t="s">
        <v>1041</v>
      </c>
      <c r="H187" s="162">
        <v>7</v>
      </c>
      <c r="I187" s="163"/>
      <c r="L187" s="159"/>
      <c r="M187" s="164"/>
      <c r="T187" s="165"/>
      <c r="AT187" s="160" t="s">
        <v>181</v>
      </c>
      <c r="AU187" s="160" t="s">
        <v>92</v>
      </c>
      <c r="AV187" s="13" t="s">
        <v>92</v>
      </c>
      <c r="AW187" s="13" t="s">
        <v>36</v>
      </c>
      <c r="AX187" s="13" t="s">
        <v>82</v>
      </c>
      <c r="AY187" s="160" t="s">
        <v>171</v>
      </c>
    </row>
    <row r="188" spans="2:65" s="15" customFormat="1">
      <c r="B188" s="173"/>
      <c r="D188" s="153" t="s">
        <v>181</v>
      </c>
      <c r="E188" s="174" t="s">
        <v>1</v>
      </c>
      <c r="F188" s="175" t="s">
        <v>190</v>
      </c>
      <c r="H188" s="176">
        <v>7</v>
      </c>
      <c r="I188" s="177"/>
      <c r="L188" s="173"/>
      <c r="M188" s="178"/>
      <c r="T188" s="179"/>
      <c r="AT188" s="174" t="s">
        <v>181</v>
      </c>
      <c r="AU188" s="174" t="s">
        <v>92</v>
      </c>
      <c r="AV188" s="15" t="s">
        <v>180</v>
      </c>
      <c r="AW188" s="15" t="s">
        <v>36</v>
      </c>
      <c r="AX188" s="15" t="s">
        <v>90</v>
      </c>
      <c r="AY188" s="174" t="s">
        <v>171</v>
      </c>
    </row>
    <row r="189" spans="2:65" s="1" customFormat="1" ht="21.75" customHeight="1">
      <c r="B189" s="137"/>
      <c r="C189" s="138" t="s">
        <v>247</v>
      </c>
      <c r="D189" s="138" t="s">
        <v>176</v>
      </c>
      <c r="E189" s="139" t="s">
        <v>1042</v>
      </c>
      <c r="F189" s="140" t="s">
        <v>1043</v>
      </c>
      <c r="G189" s="141" t="s">
        <v>263</v>
      </c>
      <c r="H189" s="142">
        <v>11</v>
      </c>
      <c r="I189" s="143"/>
      <c r="J189" s="144">
        <f>ROUND(I189*H189,2)</f>
        <v>0</v>
      </c>
      <c r="K189" s="145"/>
      <c r="L189" s="32"/>
      <c r="M189" s="146" t="s">
        <v>1</v>
      </c>
      <c r="N189" s="147" t="s">
        <v>47</v>
      </c>
      <c r="P189" s="148">
        <f>O189*H189</f>
        <v>0</v>
      </c>
      <c r="Q189" s="148">
        <v>0</v>
      </c>
      <c r="R189" s="148">
        <f>Q189*H189</f>
        <v>0</v>
      </c>
      <c r="S189" s="148">
        <v>0</v>
      </c>
      <c r="T189" s="149">
        <f>S189*H189</f>
        <v>0</v>
      </c>
      <c r="AR189" s="150" t="s">
        <v>231</v>
      </c>
      <c r="AT189" s="150" t="s">
        <v>176</v>
      </c>
      <c r="AU189" s="150" t="s">
        <v>92</v>
      </c>
      <c r="AY189" s="17" t="s">
        <v>171</v>
      </c>
      <c r="BE189" s="151">
        <f>IF(N189="základní",J189,0)</f>
        <v>0</v>
      </c>
      <c r="BF189" s="151">
        <f>IF(N189="snížená",J189,0)</f>
        <v>0</v>
      </c>
      <c r="BG189" s="151">
        <f>IF(N189="zákl. přenesená",J189,0)</f>
        <v>0</v>
      </c>
      <c r="BH189" s="151">
        <f>IF(N189="sníž. přenesená",J189,0)</f>
        <v>0</v>
      </c>
      <c r="BI189" s="151">
        <f>IF(N189="nulová",J189,0)</f>
        <v>0</v>
      </c>
      <c r="BJ189" s="17" t="s">
        <v>90</v>
      </c>
      <c r="BK189" s="151">
        <f>ROUND(I189*H189,2)</f>
        <v>0</v>
      </c>
      <c r="BL189" s="17" t="s">
        <v>231</v>
      </c>
      <c r="BM189" s="150" t="s">
        <v>338</v>
      </c>
    </row>
    <row r="190" spans="2:65" s="13" customFormat="1">
      <c r="B190" s="159"/>
      <c r="D190" s="153" t="s">
        <v>181</v>
      </c>
      <c r="E190" s="160" t="s">
        <v>1</v>
      </c>
      <c r="F190" s="161" t="s">
        <v>1044</v>
      </c>
      <c r="H190" s="162">
        <v>11</v>
      </c>
      <c r="I190" s="163"/>
      <c r="L190" s="159"/>
      <c r="M190" s="164"/>
      <c r="T190" s="165"/>
      <c r="AT190" s="160" t="s">
        <v>181</v>
      </c>
      <c r="AU190" s="160" t="s">
        <v>92</v>
      </c>
      <c r="AV190" s="13" t="s">
        <v>92</v>
      </c>
      <c r="AW190" s="13" t="s">
        <v>36</v>
      </c>
      <c r="AX190" s="13" t="s">
        <v>82</v>
      </c>
      <c r="AY190" s="160" t="s">
        <v>171</v>
      </c>
    </row>
    <row r="191" spans="2:65" s="15" customFormat="1">
      <c r="B191" s="173"/>
      <c r="D191" s="153" t="s">
        <v>181</v>
      </c>
      <c r="E191" s="174" t="s">
        <v>1</v>
      </c>
      <c r="F191" s="175" t="s">
        <v>190</v>
      </c>
      <c r="H191" s="176">
        <v>11</v>
      </c>
      <c r="I191" s="177"/>
      <c r="L191" s="173"/>
      <c r="M191" s="178"/>
      <c r="T191" s="179"/>
      <c r="AT191" s="174" t="s">
        <v>181</v>
      </c>
      <c r="AU191" s="174" t="s">
        <v>92</v>
      </c>
      <c r="AV191" s="15" t="s">
        <v>180</v>
      </c>
      <c r="AW191" s="15" t="s">
        <v>36</v>
      </c>
      <c r="AX191" s="15" t="s">
        <v>90</v>
      </c>
      <c r="AY191" s="174" t="s">
        <v>171</v>
      </c>
    </row>
    <row r="192" spans="2:65" s="1" customFormat="1" ht="24.2" customHeight="1">
      <c r="B192" s="137"/>
      <c r="C192" s="138" t="s">
        <v>352</v>
      </c>
      <c r="D192" s="138" t="s">
        <v>176</v>
      </c>
      <c r="E192" s="139" t="s">
        <v>1045</v>
      </c>
      <c r="F192" s="140" t="s">
        <v>1046</v>
      </c>
      <c r="G192" s="141" t="s">
        <v>263</v>
      </c>
      <c r="H192" s="142">
        <v>15</v>
      </c>
      <c r="I192" s="143"/>
      <c r="J192" s="144">
        <f>ROUND(I192*H192,2)</f>
        <v>0</v>
      </c>
      <c r="K192" s="145"/>
      <c r="L192" s="32"/>
      <c r="M192" s="146" t="s">
        <v>1</v>
      </c>
      <c r="N192" s="147" t="s">
        <v>47</v>
      </c>
      <c r="P192" s="148">
        <f>O192*H192</f>
        <v>0</v>
      </c>
      <c r="Q192" s="148">
        <v>0</v>
      </c>
      <c r="R192" s="148">
        <f>Q192*H192</f>
        <v>0</v>
      </c>
      <c r="S192" s="148">
        <v>0</v>
      </c>
      <c r="T192" s="149">
        <f>S192*H192</f>
        <v>0</v>
      </c>
      <c r="AR192" s="150" t="s">
        <v>231</v>
      </c>
      <c r="AT192" s="150" t="s">
        <v>176</v>
      </c>
      <c r="AU192" s="150" t="s">
        <v>92</v>
      </c>
      <c r="AY192" s="17" t="s">
        <v>171</v>
      </c>
      <c r="BE192" s="151">
        <f>IF(N192="základní",J192,0)</f>
        <v>0</v>
      </c>
      <c r="BF192" s="151">
        <f>IF(N192="snížená",J192,0)</f>
        <v>0</v>
      </c>
      <c r="BG192" s="151">
        <f>IF(N192="zákl. přenesená",J192,0)</f>
        <v>0</v>
      </c>
      <c r="BH192" s="151">
        <f>IF(N192="sníž. přenesená",J192,0)</f>
        <v>0</v>
      </c>
      <c r="BI192" s="151">
        <f>IF(N192="nulová",J192,0)</f>
        <v>0</v>
      </c>
      <c r="BJ192" s="17" t="s">
        <v>90</v>
      </c>
      <c r="BK192" s="151">
        <f>ROUND(I192*H192,2)</f>
        <v>0</v>
      </c>
      <c r="BL192" s="17" t="s">
        <v>231</v>
      </c>
      <c r="BM192" s="150" t="s">
        <v>355</v>
      </c>
    </row>
    <row r="193" spans="2:65" s="13" customFormat="1">
      <c r="B193" s="159"/>
      <c r="D193" s="153" t="s">
        <v>181</v>
      </c>
      <c r="E193" s="160" t="s">
        <v>1</v>
      </c>
      <c r="F193" s="161" t="s">
        <v>1047</v>
      </c>
      <c r="H193" s="162">
        <v>15</v>
      </c>
      <c r="I193" s="163"/>
      <c r="L193" s="159"/>
      <c r="M193" s="164"/>
      <c r="T193" s="165"/>
      <c r="AT193" s="160" t="s">
        <v>181</v>
      </c>
      <c r="AU193" s="160" t="s">
        <v>92</v>
      </c>
      <c r="AV193" s="13" t="s">
        <v>92</v>
      </c>
      <c r="AW193" s="13" t="s">
        <v>36</v>
      </c>
      <c r="AX193" s="13" t="s">
        <v>82</v>
      </c>
      <c r="AY193" s="160" t="s">
        <v>171</v>
      </c>
    </row>
    <row r="194" spans="2:65" s="15" customFormat="1">
      <c r="B194" s="173"/>
      <c r="D194" s="153" t="s">
        <v>181</v>
      </c>
      <c r="E194" s="174" t="s">
        <v>1</v>
      </c>
      <c r="F194" s="175" t="s">
        <v>190</v>
      </c>
      <c r="H194" s="176">
        <v>15</v>
      </c>
      <c r="I194" s="177"/>
      <c r="L194" s="173"/>
      <c r="M194" s="178"/>
      <c r="T194" s="179"/>
      <c r="AT194" s="174" t="s">
        <v>181</v>
      </c>
      <c r="AU194" s="174" t="s">
        <v>92</v>
      </c>
      <c r="AV194" s="15" t="s">
        <v>180</v>
      </c>
      <c r="AW194" s="15" t="s">
        <v>36</v>
      </c>
      <c r="AX194" s="15" t="s">
        <v>90</v>
      </c>
      <c r="AY194" s="174" t="s">
        <v>171</v>
      </c>
    </row>
    <row r="195" spans="2:65" s="1" customFormat="1" ht="16.5" customHeight="1">
      <c r="B195" s="137"/>
      <c r="C195" s="183" t="s">
        <v>251</v>
      </c>
      <c r="D195" s="183" t="s">
        <v>535</v>
      </c>
      <c r="E195" s="184" t="s">
        <v>1048</v>
      </c>
      <c r="F195" s="185" t="s">
        <v>1049</v>
      </c>
      <c r="G195" s="186" t="s">
        <v>302</v>
      </c>
      <c r="H195" s="187">
        <v>15</v>
      </c>
      <c r="I195" s="188"/>
      <c r="J195" s="189">
        <f>ROUND(I195*H195,2)</f>
        <v>0</v>
      </c>
      <c r="K195" s="190"/>
      <c r="L195" s="191"/>
      <c r="M195" s="192" t="s">
        <v>1</v>
      </c>
      <c r="N195" s="193" t="s">
        <v>47</v>
      </c>
      <c r="P195" s="148">
        <f>O195*H195</f>
        <v>0</v>
      </c>
      <c r="Q195" s="148">
        <v>0</v>
      </c>
      <c r="R195" s="148">
        <f>Q195*H195</f>
        <v>0</v>
      </c>
      <c r="S195" s="148">
        <v>0</v>
      </c>
      <c r="T195" s="149">
        <f>S195*H195</f>
        <v>0</v>
      </c>
      <c r="AR195" s="150" t="s">
        <v>274</v>
      </c>
      <c r="AT195" s="150" t="s">
        <v>535</v>
      </c>
      <c r="AU195" s="150" t="s">
        <v>92</v>
      </c>
      <c r="AY195" s="17" t="s">
        <v>171</v>
      </c>
      <c r="BE195" s="151">
        <f>IF(N195="základní",J195,0)</f>
        <v>0</v>
      </c>
      <c r="BF195" s="151">
        <f>IF(N195="snížená",J195,0)</f>
        <v>0</v>
      </c>
      <c r="BG195" s="151">
        <f>IF(N195="zákl. přenesená",J195,0)</f>
        <v>0</v>
      </c>
      <c r="BH195" s="151">
        <f>IF(N195="sníž. přenesená",J195,0)</f>
        <v>0</v>
      </c>
      <c r="BI195" s="151">
        <f>IF(N195="nulová",J195,0)</f>
        <v>0</v>
      </c>
      <c r="BJ195" s="17" t="s">
        <v>90</v>
      </c>
      <c r="BK195" s="151">
        <f>ROUND(I195*H195,2)</f>
        <v>0</v>
      </c>
      <c r="BL195" s="17" t="s">
        <v>231</v>
      </c>
      <c r="BM195" s="150" t="s">
        <v>358</v>
      </c>
    </row>
    <row r="196" spans="2:65" s="13" customFormat="1">
      <c r="B196" s="159"/>
      <c r="D196" s="153" t="s">
        <v>181</v>
      </c>
      <c r="E196" s="160" t="s">
        <v>1</v>
      </c>
      <c r="F196" s="161" t="s">
        <v>1050</v>
      </c>
      <c r="H196" s="162">
        <v>15</v>
      </c>
      <c r="I196" s="163"/>
      <c r="L196" s="159"/>
      <c r="M196" s="164"/>
      <c r="T196" s="165"/>
      <c r="AT196" s="160" t="s">
        <v>181</v>
      </c>
      <c r="AU196" s="160" t="s">
        <v>92</v>
      </c>
      <c r="AV196" s="13" t="s">
        <v>92</v>
      </c>
      <c r="AW196" s="13" t="s">
        <v>36</v>
      </c>
      <c r="AX196" s="13" t="s">
        <v>82</v>
      </c>
      <c r="AY196" s="160" t="s">
        <v>171</v>
      </c>
    </row>
    <row r="197" spans="2:65" s="15" customFormat="1">
      <c r="B197" s="173"/>
      <c r="D197" s="153" t="s">
        <v>181</v>
      </c>
      <c r="E197" s="174" t="s">
        <v>1</v>
      </c>
      <c r="F197" s="175" t="s">
        <v>190</v>
      </c>
      <c r="H197" s="176">
        <v>15</v>
      </c>
      <c r="I197" s="177"/>
      <c r="L197" s="173"/>
      <c r="M197" s="178"/>
      <c r="T197" s="179"/>
      <c r="AT197" s="174" t="s">
        <v>181</v>
      </c>
      <c r="AU197" s="174" t="s">
        <v>92</v>
      </c>
      <c r="AV197" s="15" t="s">
        <v>180</v>
      </c>
      <c r="AW197" s="15" t="s">
        <v>36</v>
      </c>
      <c r="AX197" s="15" t="s">
        <v>90</v>
      </c>
      <c r="AY197" s="174" t="s">
        <v>171</v>
      </c>
    </row>
    <row r="198" spans="2:65" s="1" customFormat="1" ht="21.75" customHeight="1">
      <c r="B198" s="137"/>
      <c r="C198" s="138" t="s">
        <v>361</v>
      </c>
      <c r="D198" s="138" t="s">
        <v>176</v>
      </c>
      <c r="E198" s="139" t="s">
        <v>1051</v>
      </c>
      <c r="F198" s="140" t="s">
        <v>1052</v>
      </c>
      <c r="G198" s="141" t="s">
        <v>263</v>
      </c>
      <c r="H198" s="142">
        <v>2</v>
      </c>
      <c r="I198" s="143"/>
      <c r="J198" s="144">
        <f>ROUND(I198*H198,2)</f>
        <v>0</v>
      </c>
      <c r="K198" s="145"/>
      <c r="L198" s="32"/>
      <c r="M198" s="146" t="s">
        <v>1</v>
      </c>
      <c r="N198" s="147" t="s">
        <v>47</v>
      </c>
      <c r="P198" s="148">
        <f>O198*H198</f>
        <v>0</v>
      </c>
      <c r="Q198" s="148">
        <v>0</v>
      </c>
      <c r="R198" s="148">
        <f>Q198*H198</f>
        <v>0</v>
      </c>
      <c r="S198" s="148">
        <v>0</v>
      </c>
      <c r="T198" s="149">
        <f>S198*H198</f>
        <v>0</v>
      </c>
      <c r="AR198" s="150" t="s">
        <v>231</v>
      </c>
      <c r="AT198" s="150" t="s">
        <v>176</v>
      </c>
      <c r="AU198" s="150" t="s">
        <v>92</v>
      </c>
      <c r="AY198" s="17" t="s">
        <v>171</v>
      </c>
      <c r="BE198" s="151">
        <f>IF(N198="základní",J198,0)</f>
        <v>0</v>
      </c>
      <c r="BF198" s="151">
        <f>IF(N198="snížená",J198,0)</f>
        <v>0</v>
      </c>
      <c r="BG198" s="151">
        <f>IF(N198="zákl. přenesená",J198,0)</f>
        <v>0</v>
      </c>
      <c r="BH198" s="151">
        <f>IF(N198="sníž. přenesená",J198,0)</f>
        <v>0</v>
      </c>
      <c r="BI198" s="151">
        <f>IF(N198="nulová",J198,0)</f>
        <v>0</v>
      </c>
      <c r="BJ198" s="17" t="s">
        <v>90</v>
      </c>
      <c r="BK198" s="151">
        <f>ROUND(I198*H198,2)</f>
        <v>0</v>
      </c>
      <c r="BL198" s="17" t="s">
        <v>231</v>
      </c>
      <c r="BM198" s="150" t="s">
        <v>364</v>
      </c>
    </row>
    <row r="199" spans="2:65" s="13" customFormat="1">
      <c r="B199" s="159"/>
      <c r="D199" s="153" t="s">
        <v>181</v>
      </c>
      <c r="E199" s="160" t="s">
        <v>1</v>
      </c>
      <c r="F199" s="161" t="s">
        <v>1053</v>
      </c>
      <c r="H199" s="162">
        <v>2</v>
      </c>
      <c r="I199" s="163"/>
      <c r="L199" s="159"/>
      <c r="M199" s="164"/>
      <c r="T199" s="165"/>
      <c r="AT199" s="160" t="s">
        <v>181</v>
      </c>
      <c r="AU199" s="160" t="s">
        <v>92</v>
      </c>
      <c r="AV199" s="13" t="s">
        <v>92</v>
      </c>
      <c r="AW199" s="13" t="s">
        <v>36</v>
      </c>
      <c r="AX199" s="13" t="s">
        <v>82</v>
      </c>
      <c r="AY199" s="160" t="s">
        <v>171</v>
      </c>
    </row>
    <row r="200" spans="2:65" s="15" customFormat="1">
      <c r="B200" s="173"/>
      <c r="D200" s="153" t="s">
        <v>181</v>
      </c>
      <c r="E200" s="174" t="s">
        <v>1</v>
      </c>
      <c r="F200" s="175" t="s">
        <v>190</v>
      </c>
      <c r="H200" s="176">
        <v>2</v>
      </c>
      <c r="I200" s="177"/>
      <c r="L200" s="173"/>
      <c r="M200" s="178"/>
      <c r="T200" s="179"/>
      <c r="AT200" s="174" t="s">
        <v>181</v>
      </c>
      <c r="AU200" s="174" t="s">
        <v>92</v>
      </c>
      <c r="AV200" s="15" t="s">
        <v>180</v>
      </c>
      <c r="AW200" s="15" t="s">
        <v>36</v>
      </c>
      <c r="AX200" s="15" t="s">
        <v>90</v>
      </c>
      <c r="AY200" s="174" t="s">
        <v>171</v>
      </c>
    </row>
    <row r="201" spans="2:65" s="1" customFormat="1" ht="21.75" customHeight="1">
      <c r="B201" s="137"/>
      <c r="C201" s="138" t="s">
        <v>255</v>
      </c>
      <c r="D201" s="138" t="s">
        <v>176</v>
      </c>
      <c r="E201" s="139" t="s">
        <v>1054</v>
      </c>
      <c r="F201" s="140" t="s">
        <v>1055</v>
      </c>
      <c r="G201" s="141" t="s">
        <v>205</v>
      </c>
      <c r="H201" s="142">
        <v>42</v>
      </c>
      <c r="I201" s="143"/>
      <c r="J201" s="144">
        <f>ROUND(I201*H201,2)</f>
        <v>0</v>
      </c>
      <c r="K201" s="145"/>
      <c r="L201" s="32"/>
      <c r="M201" s="146" t="s">
        <v>1</v>
      </c>
      <c r="N201" s="147" t="s">
        <v>47</v>
      </c>
      <c r="P201" s="148">
        <f>O201*H201</f>
        <v>0</v>
      </c>
      <c r="Q201" s="148">
        <v>0</v>
      </c>
      <c r="R201" s="148">
        <f>Q201*H201</f>
        <v>0</v>
      </c>
      <c r="S201" s="148">
        <v>0</v>
      </c>
      <c r="T201" s="149">
        <f>S201*H201</f>
        <v>0</v>
      </c>
      <c r="AR201" s="150" t="s">
        <v>231</v>
      </c>
      <c r="AT201" s="150" t="s">
        <v>176</v>
      </c>
      <c r="AU201" s="150" t="s">
        <v>92</v>
      </c>
      <c r="AY201" s="17" t="s">
        <v>171</v>
      </c>
      <c r="BE201" s="151">
        <f>IF(N201="základní",J201,0)</f>
        <v>0</v>
      </c>
      <c r="BF201" s="151">
        <f>IF(N201="snížená",J201,0)</f>
        <v>0</v>
      </c>
      <c r="BG201" s="151">
        <f>IF(N201="zákl. přenesená",J201,0)</f>
        <v>0</v>
      </c>
      <c r="BH201" s="151">
        <f>IF(N201="sníž. přenesená",J201,0)</f>
        <v>0</v>
      </c>
      <c r="BI201" s="151">
        <f>IF(N201="nulová",J201,0)</f>
        <v>0</v>
      </c>
      <c r="BJ201" s="17" t="s">
        <v>90</v>
      </c>
      <c r="BK201" s="151">
        <f>ROUND(I201*H201,2)</f>
        <v>0</v>
      </c>
      <c r="BL201" s="17" t="s">
        <v>231</v>
      </c>
      <c r="BM201" s="150" t="s">
        <v>375</v>
      </c>
    </row>
    <row r="202" spans="2:65" s="13" customFormat="1" ht="22.5">
      <c r="B202" s="159"/>
      <c r="D202" s="153" t="s">
        <v>181</v>
      </c>
      <c r="E202" s="160" t="s">
        <v>1</v>
      </c>
      <c r="F202" s="161" t="s">
        <v>1056</v>
      </c>
      <c r="H202" s="162">
        <v>42</v>
      </c>
      <c r="I202" s="163"/>
      <c r="L202" s="159"/>
      <c r="M202" s="164"/>
      <c r="T202" s="165"/>
      <c r="AT202" s="160" t="s">
        <v>181</v>
      </c>
      <c r="AU202" s="160" t="s">
        <v>92</v>
      </c>
      <c r="AV202" s="13" t="s">
        <v>92</v>
      </c>
      <c r="AW202" s="13" t="s">
        <v>36</v>
      </c>
      <c r="AX202" s="13" t="s">
        <v>82</v>
      </c>
      <c r="AY202" s="160" t="s">
        <v>171</v>
      </c>
    </row>
    <row r="203" spans="2:65" s="15" customFormat="1">
      <c r="B203" s="173"/>
      <c r="D203" s="153" t="s">
        <v>181</v>
      </c>
      <c r="E203" s="174" t="s">
        <v>1</v>
      </c>
      <c r="F203" s="175" t="s">
        <v>190</v>
      </c>
      <c r="H203" s="176">
        <v>42</v>
      </c>
      <c r="I203" s="177"/>
      <c r="L203" s="173"/>
      <c r="M203" s="178"/>
      <c r="T203" s="179"/>
      <c r="AT203" s="174" t="s">
        <v>181</v>
      </c>
      <c r="AU203" s="174" t="s">
        <v>92</v>
      </c>
      <c r="AV203" s="15" t="s">
        <v>180</v>
      </c>
      <c r="AW203" s="15" t="s">
        <v>36</v>
      </c>
      <c r="AX203" s="15" t="s">
        <v>90</v>
      </c>
      <c r="AY203" s="174" t="s">
        <v>171</v>
      </c>
    </row>
    <row r="204" spans="2:65" s="1" customFormat="1" ht="24.2" customHeight="1">
      <c r="B204" s="137"/>
      <c r="C204" s="138" t="s">
        <v>383</v>
      </c>
      <c r="D204" s="138" t="s">
        <v>176</v>
      </c>
      <c r="E204" s="139" t="s">
        <v>1057</v>
      </c>
      <c r="F204" s="140" t="s">
        <v>1058</v>
      </c>
      <c r="G204" s="141" t="s">
        <v>205</v>
      </c>
      <c r="H204" s="142">
        <v>42</v>
      </c>
      <c r="I204" s="143"/>
      <c r="J204" s="144">
        <f>ROUND(I204*H204,2)</f>
        <v>0</v>
      </c>
      <c r="K204" s="145"/>
      <c r="L204" s="32"/>
      <c r="M204" s="146" t="s">
        <v>1</v>
      </c>
      <c r="N204" s="147" t="s">
        <v>47</v>
      </c>
      <c r="P204" s="148">
        <f>O204*H204</f>
        <v>0</v>
      </c>
      <c r="Q204" s="148">
        <v>0</v>
      </c>
      <c r="R204" s="148">
        <f>Q204*H204</f>
        <v>0</v>
      </c>
      <c r="S204" s="148">
        <v>0</v>
      </c>
      <c r="T204" s="149">
        <f>S204*H204</f>
        <v>0</v>
      </c>
      <c r="AR204" s="150" t="s">
        <v>231</v>
      </c>
      <c r="AT204" s="150" t="s">
        <v>176</v>
      </c>
      <c r="AU204" s="150" t="s">
        <v>92</v>
      </c>
      <c r="AY204" s="17" t="s">
        <v>171</v>
      </c>
      <c r="BE204" s="151">
        <f>IF(N204="základní",J204,0)</f>
        <v>0</v>
      </c>
      <c r="BF204" s="151">
        <f>IF(N204="snížená",J204,0)</f>
        <v>0</v>
      </c>
      <c r="BG204" s="151">
        <f>IF(N204="zákl. přenesená",J204,0)</f>
        <v>0</v>
      </c>
      <c r="BH204" s="151">
        <f>IF(N204="sníž. přenesená",J204,0)</f>
        <v>0</v>
      </c>
      <c r="BI204" s="151">
        <f>IF(N204="nulová",J204,0)</f>
        <v>0</v>
      </c>
      <c r="BJ204" s="17" t="s">
        <v>90</v>
      </c>
      <c r="BK204" s="151">
        <f>ROUND(I204*H204,2)</f>
        <v>0</v>
      </c>
      <c r="BL204" s="17" t="s">
        <v>231</v>
      </c>
      <c r="BM204" s="150" t="s">
        <v>386</v>
      </c>
    </row>
    <row r="205" spans="2:65" s="13" customFormat="1" ht="22.5">
      <c r="B205" s="159"/>
      <c r="D205" s="153" t="s">
        <v>181</v>
      </c>
      <c r="E205" s="160" t="s">
        <v>1</v>
      </c>
      <c r="F205" s="161" t="s">
        <v>1056</v>
      </c>
      <c r="H205" s="162">
        <v>42</v>
      </c>
      <c r="I205" s="163"/>
      <c r="L205" s="159"/>
      <c r="M205" s="164"/>
      <c r="T205" s="165"/>
      <c r="AT205" s="160" t="s">
        <v>181</v>
      </c>
      <c r="AU205" s="160" t="s">
        <v>92</v>
      </c>
      <c r="AV205" s="13" t="s">
        <v>92</v>
      </c>
      <c r="AW205" s="13" t="s">
        <v>36</v>
      </c>
      <c r="AX205" s="13" t="s">
        <v>82</v>
      </c>
      <c r="AY205" s="160" t="s">
        <v>171</v>
      </c>
    </row>
    <row r="206" spans="2:65" s="15" customFormat="1">
      <c r="B206" s="173"/>
      <c r="D206" s="153" t="s">
        <v>181</v>
      </c>
      <c r="E206" s="174" t="s">
        <v>1</v>
      </c>
      <c r="F206" s="175" t="s">
        <v>190</v>
      </c>
      <c r="H206" s="176">
        <v>42</v>
      </c>
      <c r="I206" s="177"/>
      <c r="L206" s="173"/>
      <c r="M206" s="178"/>
      <c r="T206" s="179"/>
      <c r="AT206" s="174" t="s">
        <v>181</v>
      </c>
      <c r="AU206" s="174" t="s">
        <v>92</v>
      </c>
      <c r="AV206" s="15" t="s">
        <v>180</v>
      </c>
      <c r="AW206" s="15" t="s">
        <v>36</v>
      </c>
      <c r="AX206" s="15" t="s">
        <v>90</v>
      </c>
      <c r="AY206" s="174" t="s">
        <v>171</v>
      </c>
    </row>
    <row r="207" spans="2:65" s="1" customFormat="1" ht="24.2" customHeight="1">
      <c r="B207" s="137"/>
      <c r="C207" s="138" t="s">
        <v>264</v>
      </c>
      <c r="D207" s="138" t="s">
        <v>176</v>
      </c>
      <c r="E207" s="139" t="s">
        <v>1059</v>
      </c>
      <c r="F207" s="140" t="s">
        <v>1060</v>
      </c>
      <c r="G207" s="141" t="s">
        <v>239</v>
      </c>
      <c r="H207" s="142">
        <v>0.499</v>
      </c>
      <c r="I207" s="143"/>
      <c r="J207" s="144">
        <f>ROUND(I207*H207,2)</f>
        <v>0</v>
      </c>
      <c r="K207" s="145"/>
      <c r="L207" s="32"/>
      <c r="M207" s="146" t="s">
        <v>1</v>
      </c>
      <c r="N207" s="147" t="s">
        <v>47</v>
      </c>
      <c r="P207" s="148">
        <f>O207*H207</f>
        <v>0</v>
      </c>
      <c r="Q207" s="148">
        <v>0</v>
      </c>
      <c r="R207" s="148">
        <f>Q207*H207</f>
        <v>0</v>
      </c>
      <c r="S207" s="148">
        <v>0</v>
      </c>
      <c r="T207" s="149">
        <f>S207*H207</f>
        <v>0</v>
      </c>
      <c r="AR207" s="150" t="s">
        <v>231</v>
      </c>
      <c r="AT207" s="150" t="s">
        <v>176</v>
      </c>
      <c r="AU207" s="150" t="s">
        <v>92</v>
      </c>
      <c r="AY207" s="17" t="s">
        <v>171</v>
      </c>
      <c r="BE207" s="151">
        <f>IF(N207="základní",J207,0)</f>
        <v>0</v>
      </c>
      <c r="BF207" s="151">
        <f>IF(N207="snížená",J207,0)</f>
        <v>0</v>
      </c>
      <c r="BG207" s="151">
        <f>IF(N207="zákl. přenesená",J207,0)</f>
        <v>0</v>
      </c>
      <c r="BH207" s="151">
        <f>IF(N207="sníž. přenesená",J207,0)</f>
        <v>0</v>
      </c>
      <c r="BI207" s="151">
        <f>IF(N207="nulová",J207,0)</f>
        <v>0</v>
      </c>
      <c r="BJ207" s="17" t="s">
        <v>90</v>
      </c>
      <c r="BK207" s="151">
        <f>ROUND(I207*H207,2)</f>
        <v>0</v>
      </c>
      <c r="BL207" s="17" t="s">
        <v>231</v>
      </c>
      <c r="BM207" s="150" t="s">
        <v>389</v>
      </c>
    </row>
    <row r="208" spans="2:65" s="11" customFormat="1" ht="22.9" customHeight="1">
      <c r="B208" s="125"/>
      <c r="D208" s="126" t="s">
        <v>81</v>
      </c>
      <c r="E208" s="135" t="s">
        <v>258</v>
      </c>
      <c r="F208" s="135" t="s">
        <v>259</v>
      </c>
      <c r="I208" s="128"/>
      <c r="J208" s="136">
        <f>BK208</f>
        <v>0</v>
      </c>
      <c r="L208" s="125"/>
      <c r="M208" s="130"/>
      <c r="P208" s="131">
        <f>SUM(P209:P271)</f>
        <v>0</v>
      </c>
      <c r="R208" s="131">
        <f>SUM(R209:R271)</f>
        <v>0</v>
      </c>
      <c r="T208" s="132">
        <f>SUM(T209:T271)</f>
        <v>0</v>
      </c>
      <c r="AR208" s="126" t="s">
        <v>92</v>
      </c>
      <c r="AT208" s="133" t="s">
        <v>81</v>
      </c>
      <c r="AU208" s="133" t="s">
        <v>90</v>
      </c>
      <c r="AY208" s="126" t="s">
        <v>171</v>
      </c>
      <c r="BK208" s="134">
        <f>SUM(BK209:BK271)</f>
        <v>0</v>
      </c>
    </row>
    <row r="209" spans="2:65" s="1" customFormat="1" ht="21.75" customHeight="1">
      <c r="B209" s="137"/>
      <c r="C209" s="138" t="s">
        <v>395</v>
      </c>
      <c r="D209" s="138" t="s">
        <v>176</v>
      </c>
      <c r="E209" s="139" t="s">
        <v>1061</v>
      </c>
      <c r="F209" s="140" t="s">
        <v>1062</v>
      </c>
      <c r="G209" s="141" t="s">
        <v>302</v>
      </c>
      <c r="H209" s="142">
        <v>4</v>
      </c>
      <c r="I209" s="143"/>
      <c r="J209" s="144">
        <f>ROUND(I209*H209,2)</f>
        <v>0</v>
      </c>
      <c r="K209" s="145"/>
      <c r="L209" s="32"/>
      <c r="M209" s="146" t="s">
        <v>1</v>
      </c>
      <c r="N209" s="147" t="s">
        <v>47</v>
      </c>
      <c r="P209" s="148">
        <f>O209*H209</f>
        <v>0</v>
      </c>
      <c r="Q209" s="148">
        <v>0</v>
      </c>
      <c r="R209" s="148">
        <f>Q209*H209</f>
        <v>0</v>
      </c>
      <c r="S209" s="148">
        <v>0</v>
      </c>
      <c r="T209" s="149">
        <f>S209*H209</f>
        <v>0</v>
      </c>
      <c r="AR209" s="150" t="s">
        <v>231</v>
      </c>
      <c r="AT209" s="150" t="s">
        <v>176</v>
      </c>
      <c r="AU209" s="150" t="s">
        <v>92</v>
      </c>
      <c r="AY209" s="17" t="s">
        <v>171</v>
      </c>
      <c r="BE209" s="151">
        <f>IF(N209="základní",J209,0)</f>
        <v>0</v>
      </c>
      <c r="BF209" s="151">
        <f>IF(N209="snížená",J209,0)</f>
        <v>0</v>
      </c>
      <c r="BG209" s="151">
        <f>IF(N209="zákl. přenesená",J209,0)</f>
        <v>0</v>
      </c>
      <c r="BH209" s="151">
        <f>IF(N209="sníž. přenesená",J209,0)</f>
        <v>0</v>
      </c>
      <c r="BI209" s="151">
        <f>IF(N209="nulová",J209,0)</f>
        <v>0</v>
      </c>
      <c r="BJ209" s="17" t="s">
        <v>90</v>
      </c>
      <c r="BK209" s="151">
        <f>ROUND(I209*H209,2)</f>
        <v>0</v>
      </c>
      <c r="BL209" s="17" t="s">
        <v>231</v>
      </c>
      <c r="BM209" s="150" t="s">
        <v>398</v>
      </c>
    </row>
    <row r="210" spans="2:65" s="13" customFormat="1">
      <c r="B210" s="159"/>
      <c r="D210" s="153" t="s">
        <v>181</v>
      </c>
      <c r="E210" s="160" t="s">
        <v>1</v>
      </c>
      <c r="F210" s="161" t="s">
        <v>1063</v>
      </c>
      <c r="H210" s="162">
        <v>3</v>
      </c>
      <c r="I210" s="163"/>
      <c r="L210" s="159"/>
      <c r="M210" s="164"/>
      <c r="T210" s="165"/>
      <c r="AT210" s="160" t="s">
        <v>181</v>
      </c>
      <c r="AU210" s="160" t="s">
        <v>92</v>
      </c>
      <c r="AV210" s="13" t="s">
        <v>92</v>
      </c>
      <c r="AW210" s="13" t="s">
        <v>36</v>
      </c>
      <c r="AX210" s="13" t="s">
        <v>82</v>
      </c>
      <c r="AY210" s="160" t="s">
        <v>171</v>
      </c>
    </row>
    <row r="211" spans="2:65" s="13" customFormat="1">
      <c r="B211" s="159"/>
      <c r="D211" s="153" t="s">
        <v>181</v>
      </c>
      <c r="E211" s="160" t="s">
        <v>1</v>
      </c>
      <c r="F211" s="161" t="s">
        <v>1064</v>
      </c>
      <c r="H211" s="162">
        <v>1</v>
      </c>
      <c r="I211" s="163"/>
      <c r="L211" s="159"/>
      <c r="M211" s="164"/>
      <c r="T211" s="165"/>
      <c r="AT211" s="160" t="s">
        <v>181</v>
      </c>
      <c r="AU211" s="160" t="s">
        <v>92</v>
      </c>
      <c r="AV211" s="13" t="s">
        <v>92</v>
      </c>
      <c r="AW211" s="13" t="s">
        <v>36</v>
      </c>
      <c r="AX211" s="13" t="s">
        <v>82</v>
      </c>
      <c r="AY211" s="160" t="s">
        <v>171</v>
      </c>
    </row>
    <row r="212" spans="2:65" s="15" customFormat="1">
      <c r="B212" s="173"/>
      <c r="D212" s="153" t="s">
        <v>181</v>
      </c>
      <c r="E212" s="174" t="s">
        <v>1</v>
      </c>
      <c r="F212" s="175" t="s">
        <v>190</v>
      </c>
      <c r="H212" s="176">
        <v>4</v>
      </c>
      <c r="I212" s="177"/>
      <c r="L212" s="173"/>
      <c r="M212" s="178"/>
      <c r="T212" s="179"/>
      <c r="AT212" s="174" t="s">
        <v>181</v>
      </c>
      <c r="AU212" s="174" t="s">
        <v>92</v>
      </c>
      <c r="AV212" s="15" t="s">
        <v>180</v>
      </c>
      <c r="AW212" s="15" t="s">
        <v>36</v>
      </c>
      <c r="AX212" s="15" t="s">
        <v>90</v>
      </c>
      <c r="AY212" s="174" t="s">
        <v>171</v>
      </c>
    </row>
    <row r="213" spans="2:65" s="1" customFormat="1" ht="24.2" customHeight="1">
      <c r="B213" s="137"/>
      <c r="C213" s="183" t="s">
        <v>274</v>
      </c>
      <c r="D213" s="183" t="s">
        <v>535</v>
      </c>
      <c r="E213" s="184" t="s">
        <v>1065</v>
      </c>
      <c r="F213" s="185" t="s">
        <v>1066</v>
      </c>
      <c r="G213" s="186" t="s">
        <v>302</v>
      </c>
      <c r="H213" s="187">
        <v>3</v>
      </c>
      <c r="I213" s="188"/>
      <c r="J213" s="189">
        <f>ROUND(I213*H213,2)</f>
        <v>0</v>
      </c>
      <c r="K213" s="190"/>
      <c r="L213" s="191"/>
      <c r="M213" s="192" t="s">
        <v>1</v>
      </c>
      <c r="N213" s="193" t="s">
        <v>47</v>
      </c>
      <c r="P213" s="148">
        <f>O213*H213</f>
        <v>0</v>
      </c>
      <c r="Q213" s="148">
        <v>0</v>
      </c>
      <c r="R213" s="148">
        <f>Q213*H213</f>
        <v>0</v>
      </c>
      <c r="S213" s="148">
        <v>0</v>
      </c>
      <c r="T213" s="149">
        <f>S213*H213</f>
        <v>0</v>
      </c>
      <c r="AR213" s="150" t="s">
        <v>274</v>
      </c>
      <c r="AT213" s="150" t="s">
        <v>535</v>
      </c>
      <c r="AU213" s="150" t="s">
        <v>92</v>
      </c>
      <c r="AY213" s="17" t="s">
        <v>171</v>
      </c>
      <c r="BE213" s="151">
        <f>IF(N213="základní",J213,0)</f>
        <v>0</v>
      </c>
      <c r="BF213" s="151">
        <f>IF(N213="snížená",J213,0)</f>
        <v>0</v>
      </c>
      <c r="BG213" s="151">
        <f>IF(N213="zákl. přenesená",J213,0)</f>
        <v>0</v>
      </c>
      <c r="BH213" s="151">
        <f>IF(N213="sníž. přenesená",J213,0)</f>
        <v>0</v>
      </c>
      <c r="BI213" s="151">
        <f>IF(N213="nulová",J213,0)</f>
        <v>0</v>
      </c>
      <c r="BJ213" s="17" t="s">
        <v>90</v>
      </c>
      <c r="BK213" s="151">
        <f>ROUND(I213*H213,2)</f>
        <v>0</v>
      </c>
      <c r="BL213" s="17" t="s">
        <v>231</v>
      </c>
      <c r="BM213" s="150" t="s">
        <v>552</v>
      </c>
    </row>
    <row r="214" spans="2:65" s="13" customFormat="1">
      <c r="B214" s="159"/>
      <c r="D214" s="153" t="s">
        <v>181</v>
      </c>
      <c r="E214" s="160" t="s">
        <v>1</v>
      </c>
      <c r="F214" s="161" t="s">
        <v>1063</v>
      </c>
      <c r="H214" s="162">
        <v>3</v>
      </c>
      <c r="I214" s="163"/>
      <c r="L214" s="159"/>
      <c r="M214" s="164"/>
      <c r="T214" s="165"/>
      <c r="AT214" s="160" t="s">
        <v>181</v>
      </c>
      <c r="AU214" s="160" t="s">
        <v>92</v>
      </c>
      <c r="AV214" s="13" t="s">
        <v>92</v>
      </c>
      <c r="AW214" s="13" t="s">
        <v>36</v>
      </c>
      <c r="AX214" s="13" t="s">
        <v>82</v>
      </c>
      <c r="AY214" s="160" t="s">
        <v>171</v>
      </c>
    </row>
    <row r="215" spans="2:65" s="15" customFormat="1">
      <c r="B215" s="173"/>
      <c r="D215" s="153" t="s">
        <v>181</v>
      </c>
      <c r="E215" s="174" t="s">
        <v>1</v>
      </c>
      <c r="F215" s="175" t="s">
        <v>190</v>
      </c>
      <c r="H215" s="176">
        <v>3</v>
      </c>
      <c r="I215" s="177"/>
      <c r="L215" s="173"/>
      <c r="M215" s="178"/>
      <c r="T215" s="179"/>
      <c r="AT215" s="174" t="s">
        <v>181</v>
      </c>
      <c r="AU215" s="174" t="s">
        <v>92</v>
      </c>
      <c r="AV215" s="15" t="s">
        <v>180</v>
      </c>
      <c r="AW215" s="15" t="s">
        <v>36</v>
      </c>
      <c r="AX215" s="15" t="s">
        <v>90</v>
      </c>
      <c r="AY215" s="174" t="s">
        <v>171</v>
      </c>
    </row>
    <row r="216" spans="2:65" s="1" customFormat="1" ht="24.2" customHeight="1">
      <c r="B216" s="137"/>
      <c r="C216" s="183" t="s">
        <v>554</v>
      </c>
      <c r="D216" s="183" t="s">
        <v>535</v>
      </c>
      <c r="E216" s="184" t="s">
        <v>1067</v>
      </c>
      <c r="F216" s="185" t="s">
        <v>1068</v>
      </c>
      <c r="G216" s="186" t="s">
        <v>302</v>
      </c>
      <c r="H216" s="187">
        <v>3</v>
      </c>
      <c r="I216" s="188"/>
      <c r="J216" s="189">
        <f>ROUND(I216*H216,2)</f>
        <v>0</v>
      </c>
      <c r="K216" s="190"/>
      <c r="L216" s="191"/>
      <c r="M216" s="192" t="s">
        <v>1</v>
      </c>
      <c r="N216" s="193" t="s">
        <v>47</v>
      </c>
      <c r="P216" s="148">
        <f>O216*H216</f>
        <v>0</v>
      </c>
      <c r="Q216" s="148">
        <v>0</v>
      </c>
      <c r="R216" s="148">
        <f>Q216*H216</f>
        <v>0</v>
      </c>
      <c r="S216" s="148">
        <v>0</v>
      </c>
      <c r="T216" s="149">
        <f>S216*H216</f>
        <v>0</v>
      </c>
      <c r="AR216" s="150" t="s">
        <v>274</v>
      </c>
      <c r="AT216" s="150" t="s">
        <v>535</v>
      </c>
      <c r="AU216" s="150" t="s">
        <v>92</v>
      </c>
      <c r="AY216" s="17" t="s">
        <v>171</v>
      </c>
      <c r="BE216" s="151">
        <f>IF(N216="základní",J216,0)</f>
        <v>0</v>
      </c>
      <c r="BF216" s="151">
        <f>IF(N216="snížená",J216,0)</f>
        <v>0</v>
      </c>
      <c r="BG216" s="151">
        <f>IF(N216="zákl. přenesená",J216,0)</f>
        <v>0</v>
      </c>
      <c r="BH216" s="151">
        <f>IF(N216="sníž. přenesená",J216,0)</f>
        <v>0</v>
      </c>
      <c r="BI216" s="151">
        <f>IF(N216="nulová",J216,0)</f>
        <v>0</v>
      </c>
      <c r="BJ216" s="17" t="s">
        <v>90</v>
      </c>
      <c r="BK216" s="151">
        <f>ROUND(I216*H216,2)</f>
        <v>0</v>
      </c>
      <c r="BL216" s="17" t="s">
        <v>231</v>
      </c>
      <c r="BM216" s="150" t="s">
        <v>557</v>
      </c>
    </row>
    <row r="217" spans="2:65" s="13" customFormat="1">
      <c r="B217" s="159"/>
      <c r="D217" s="153" t="s">
        <v>181</v>
      </c>
      <c r="E217" s="160" t="s">
        <v>1</v>
      </c>
      <c r="F217" s="161" t="s">
        <v>1063</v>
      </c>
      <c r="H217" s="162">
        <v>3</v>
      </c>
      <c r="I217" s="163"/>
      <c r="L217" s="159"/>
      <c r="M217" s="164"/>
      <c r="T217" s="165"/>
      <c r="AT217" s="160" t="s">
        <v>181</v>
      </c>
      <c r="AU217" s="160" t="s">
        <v>92</v>
      </c>
      <c r="AV217" s="13" t="s">
        <v>92</v>
      </c>
      <c r="AW217" s="13" t="s">
        <v>36</v>
      </c>
      <c r="AX217" s="13" t="s">
        <v>82</v>
      </c>
      <c r="AY217" s="160" t="s">
        <v>171</v>
      </c>
    </row>
    <row r="218" spans="2:65" s="15" customFormat="1">
      <c r="B218" s="173"/>
      <c r="D218" s="153" t="s">
        <v>181</v>
      </c>
      <c r="E218" s="174" t="s">
        <v>1</v>
      </c>
      <c r="F218" s="175" t="s">
        <v>190</v>
      </c>
      <c r="H218" s="176">
        <v>3</v>
      </c>
      <c r="I218" s="177"/>
      <c r="L218" s="173"/>
      <c r="M218" s="178"/>
      <c r="T218" s="179"/>
      <c r="AT218" s="174" t="s">
        <v>181</v>
      </c>
      <c r="AU218" s="174" t="s">
        <v>92</v>
      </c>
      <c r="AV218" s="15" t="s">
        <v>180</v>
      </c>
      <c r="AW218" s="15" t="s">
        <v>36</v>
      </c>
      <c r="AX218" s="15" t="s">
        <v>90</v>
      </c>
      <c r="AY218" s="174" t="s">
        <v>171</v>
      </c>
    </row>
    <row r="219" spans="2:65" s="1" customFormat="1" ht="24.2" customHeight="1">
      <c r="B219" s="137"/>
      <c r="C219" s="183" t="s">
        <v>284</v>
      </c>
      <c r="D219" s="183" t="s">
        <v>535</v>
      </c>
      <c r="E219" s="184" t="s">
        <v>1069</v>
      </c>
      <c r="F219" s="185" t="s">
        <v>1070</v>
      </c>
      <c r="G219" s="186" t="s">
        <v>302</v>
      </c>
      <c r="H219" s="187">
        <v>1</v>
      </c>
      <c r="I219" s="188"/>
      <c r="J219" s="189">
        <f>ROUND(I219*H219,2)</f>
        <v>0</v>
      </c>
      <c r="K219" s="190"/>
      <c r="L219" s="191"/>
      <c r="M219" s="192" t="s">
        <v>1</v>
      </c>
      <c r="N219" s="193" t="s">
        <v>47</v>
      </c>
      <c r="P219" s="148">
        <f>O219*H219</f>
        <v>0</v>
      </c>
      <c r="Q219" s="148">
        <v>0</v>
      </c>
      <c r="R219" s="148">
        <f>Q219*H219</f>
        <v>0</v>
      </c>
      <c r="S219" s="148">
        <v>0</v>
      </c>
      <c r="T219" s="149">
        <f>S219*H219</f>
        <v>0</v>
      </c>
      <c r="AR219" s="150" t="s">
        <v>274</v>
      </c>
      <c r="AT219" s="150" t="s">
        <v>535</v>
      </c>
      <c r="AU219" s="150" t="s">
        <v>92</v>
      </c>
      <c r="AY219" s="17" t="s">
        <v>171</v>
      </c>
      <c r="BE219" s="151">
        <f>IF(N219="základní",J219,0)</f>
        <v>0</v>
      </c>
      <c r="BF219" s="151">
        <f>IF(N219="snížená",J219,0)</f>
        <v>0</v>
      </c>
      <c r="BG219" s="151">
        <f>IF(N219="zákl. přenesená",J219,0)</f>
        <v>0</v>
      </c>
      <c r="BH219" s="151">
        <f>IF(N219="sníž. přenesená",J219,0)</f>
        <v>0</v>
      </c>
      <c r="BI219" s="151">
        <f>IF(N219="nulová",J219,0)</f>
        <v>0</v>
      </c>
      <c r="BJ219" s="17" t="s">
        <v>90</v>
      </c>
      <c r="BK219" s="151">
        <f>ROUND(I219*H219,2)</f>
        <v>0</v>
      </c>
      <c r="BL219" s="17" t="s">
        <v>231</v>
      </c>
      <c r="BM219" s="150" t="s">
        <v>560</v>
      </c>
    </row>
    <row r="220" spans="2:65" s="13" customFormat="1">
      <c r="B220" s="159"/>
      <c r="D220" s="153" t="s">
        <v>181</v>
      </c>
      <c r="E220" s="160" t="s">
        <v>1</v>
      </c>
      <c r="F220" s="161" t="s">
        <v>1064</v>
      </c>
      <c r="H220" s="162">
        <v>1</v>
      </c>
      <c r="I220" s="163"/>
      <c r="L220" s="159"/>
      <c r="M220" s="164"/>
      <c r="T220" s="165"/>
      <c r="AT220" s="160" t="s">
        <v>181</v>
      </c>
      <c r="AU220" s="160" t="s">
        <v>92</v>
      </c>
      <c r="AV220" s="13" t="s">
        <v>92</v>
      </c>
      <c r="AW220" s="13" t="s">
        <v>36</v>
      </c>
      <c r="AX220" s="13" t="s">
        <v>82</v>
      </c>
      <c r="AY220" s="160" t="s">
        <v>171</v>
      </c>
    </row>
    <row r="221" spans="2:65" s="15" customFormat="1">
      <c r="B221" s="173"/>
      <c r="D221" s="153" t="s">
        <v>181</v>
      </c>
      <c r="E221" s="174" t="s">
        <v>1</v>
      </c>
      <c r="F221" s="175" t="s">
        <v>190</v>
      </c>
      <c r="H221" s="176">
        <v>1</v>
      </c>
      <c r="I221" s="177"/>
      <c r="L221" s="173"/>
      <c r="M221" s="178"/>
      <c r="T221" s="179"/>
      <c r="AT221" s="174" t="s">
        <v>181</v>
      </c>
      <c r="AU221" s="174" t="s">
        <v>92</v>
      </c>
      <c r="AV221" s="15" t="s">
        <v>180</v>
      </c>
      <c r="AW221" s="15" t="s">
        <v>36</v>
      </c>
      <c r="AX221" s="15" t="s">
        <v>90</v>
      </c>
      <c r="AY221" s="174" t="s">
        <v>171</v>
      </c>
    </row>
    <row r="222" spans="2:65" s="1" customFormat="1" ht="24.2" customHeight="1">
      <c r="B222" s="137"/>
      <c r="C222" s="183" t="s">
        <v>563</v>
      </c>
      <c r="D222" s="183" t="s">
        <v>535</v>
      </c>
      <c r="E222" s="184" t="s">
        <v>1071</v>
      </c>
      <c r="F222" s="185" t="s">
        <v>1072</v>
      </c>
      <c r="G222" s="186" t="s">
        <v>302</v>
      </c>
      <c r="H222" s="187">
        <v>1</v>
      </c>
      <c r="I222" s="188"/>
      <c r="J222" s="189">
        <f>ROUND(I222*H222,2)</f>
        <v>0</v>
      </c>
      <c r="K222" s="190"/>
      <c r="L222" s="191"/>
      <c r="M222" s="192" t="s">
        <v>1</v>
      </c>
      <c r="N222" s="193" t="s">
        <v>47</v>
      </c>
      <c r="P222" s="148">
        <f>O222*H222</f>
        <v>0</v>
      </c>
      <c r="Q222" s="148">
        <v>0</v>
      </c>
      <c r="R222" s="148">
        <f>Q222*H222</f>
        <v>0</v>
      </c>
      <c r="S222" s="148">
        <v>0</v>
      </c>
      <c r="T222" s="149">
        <f>S222*H222</f>
        <v>0</v>
      </c>
      <c r="AR222" s="150" t="s">
        <v>274</v>
      </c>
      <c r="AT222" s="150" t="s">
        <v>535</v>
      </c>
      <c r="AU222" s="150" t="s">
        <v>92</v>
      </c>
      <c r="AY222" s="17" t="s">
        <v>171</v>
      </c>
      <c r="BE222" s="151">
        <f>IF(N222="základní",J222,0)</f>
        <v>0</v>
      </c>
      <c r="BF222" s="151">
        <f>IF(N222="snížená",J222,0)</f>
        <v>0</v>
      </c>
      <c r="BG222" s="151">
        <f>IF(N222="zákl. přenesená",J222,0)</f>
        <v>0</v>
      </c>
      <c r="BH222" s="151">
        <f>IF(N222="sníž. přenesená",J222,0)</f>
        <v>0</v>
      </c>
      <c r="BI222" s="151">
        <f>IF(N222="nulová",J222,0)</f>
        <v>0</v>
      </c>
      <c r="BJ222" s="17" t="s">
        <v>90</v>
      </c>
      <c r="BK222" s="151">
        <f>ROUND(I222*H222,2)</f>
        <v>0</v>
      </c>
      <c r="BL222" s="17" t="s">
        <v>231</v>
      </c>
      <c r="BM222" s="150" t="s">
        <v>566</v>
      </c>
    </row>
    <row r="223" spans="2:65" s="13" customFormat="1">
      <c r="B223" s="159"/>
      <c r="D223" s="153" t="s">
        <v>181</v>
      </c>
      <c r="E223" s="160" t="s">
        <v>1</v>
      </c>
      <c r="F223" s="161" t="s">
        <v>1064</v>
      </c>
      <c r="H223" s="162">
        <v>1</v>
      </c>
      <c r="I223" s="163"/>
      <c r="L223" s="159"/>
      <c r="M223" s="164"/>
      <c r="T223" s="165"/>
      <c r="AT223" s="160" t="s">
        <v>181</v>
      </c>
      <c r="AU223" s="160" t="s">
        <v>92</v>
      </c>
      <c r="AV223" s="13" t="s">
        <v>92</v>
      </c>
      <c r="AW223" s="13" t="s">
        <v>36</v>
      </c>
      <c r="AX223" s="13" t="s">
        <v>82</v>
      </c>
      <c r="AY223" s="160" t="s">
        <v>171</v>
      </c>
    </row>
    <row r="224" spans="2:65" s="15" customFormat="1">
      <c r="B224" s="173"/>
      <c r="D224" s="153" t="s">
        <v>181</v>
      </c>
      <c r="E224" s="174" t="s">
        <v>1</v>
      </c>
      <c r="F224" s="175" t="s">
        <v>190</v>
      </c>
      <c r="H224" s="176">
        <v>1</v>
      </c>
      <c r="I224" s="177"/>
      <c r="L224" s="173"/>
      <c r="M224" s="178"/>
      <c r="T224" s="179"/>
      <c r="AT224" s="174" t="s">
        <v>181</v>
      </c>
      <c r="AU224" s="174" t="s">
        <v>92</v>
      </c>
      <c r="AV224" s="15" t="s">
        <v>180</v>
      </c>
      <c r="AW224" s="15" t="s">
        <v>36</v>
      </c>
      <c r="AX224" s="15" t="s">
        <v>90</v>
      </c>
      <c r="AY224" s="174" t="s">
        <v>171</v>
      </c>
    </row>
    <row r="225" spans="2:65" s="1" customFormat="1" ht="24.2" customHeight="1">
      <c r="B225" s="137"/>
      <c r="C225" s="138" t="s">
        <v>289</v>
      </c>
      <c r="D225" s="138" t="s">
        <v>176</v>
      </c>
      <c r="E225" s="139" t="s">
        <v>1073</v>
      </c>
      <c r="F225" s="140" t="s">
        <v>1074</v>
      </c>
      <c r="G225" s="141" t="s">
        <v>263</v>
      </c>
      <c r="H225" s="142">
        <v>6</v>
      </c>
      <c r="I225" s="143"/>
      <c r="J225" s="144">
        <f>ROUND(I225*H225,2)</f>
        <v>0</v>
      </c>
      <c r="K225" s="145"/>
      <c r="L225" s="32"/>
      <c r="M225" s="146" t="s">
        <v>1</v>
      </c>
      <c r="N225" s="147" t="s">
        <v>47</v>
      </c>
      <c r="P225" s="148">
        <f>O225*H225</f>
        <v>0</v>
      </c>
      <c r="Q225" s="148">
        <v>0</v>
      </c>
      <c r="R225" s="148">
        <f>Q225*H225</f>
        <v>0</v>
      </c>
      <c r="S225" s="148">
        <v>0</v>
      </c>
      <c r="T225" s="149">
        <f>S225*H225</f>
        <v>0</v>
      </c>
      <c r="AR225" s="150" t="s">
        <v>231</v>
      </c>
      <c r="AT225" s="150" t="s">
        <v>176</v>
      </c>
      <c r="AU225" s="150" t="s">
        <v>92</v>
      </c>
      <c r="AY225" s="17" t="s">
        <v>171</v>
      </c>
      <c r="BE225" s="151">
        <f>IF(N225="základní",J225,0)</f>
        <v>0</v>
      </c>
      <c r="BF225" s="151">
        <f>IF(N225="snížená",J225,0)</f>
        <v>0</v>
      </c>
      <c r="BG225" s="151">
        <f>IF(N225="zákl. přenesená",J225,0)</f>
        <v>0</v>
      </c>
      <c r="BH225" s="151">
        <f>IF(N225="sníž. přenesená",J225,0)</f>
        <v>0</v>
      </c>
      <c r="BI225" s="151">
        <f>IF(N225="nulová",J225,0)</f>
        <v>0</v>
      </c>
      <c r="BJ225" s="17" t="s">
        <v>90</v>
      </c>
      <c r="BK225" s="151">
        <f>ROUND(I225*H225,2)</f>
        <v>0</v>
      </c>
      <c r="BL225" s="17" t="s">
        <v>231</v>
      </c>
      <c r="BM225" s="150" t="s">
        <v>570</v>
      </c>
    </row>
    <row r="226" spans="2:65" s="13" customFormat="1">
      <c r="B226" s="159"/>
      <c r="D226" s="153" t="s">
        <v>181</v>
      </c>
      <c r="E226" s="160" t="s">
        <v>1</v>
      </c>
      <c r="F226" s="161" t="s">
        <v>1075</v>
      </c>
      <c r="H226" s="162">
        <v>6</v>
      </c>
      <c r="I226" s="163"/>
      <c r="L226" s="159"/>
      <c r="M226" s="164"/>
      <c r="T226" s="165"/>
      <c r="AT226" s="160" t="s">
        <v>181</v>
      </c>
      <c r="AU226" s="160" t="s">
        <v>92</v>
      </c>
      <c r="AV226" s="13" t="s">
        <v>92</v>
      </c>
      <c r="AW226" s="13" t="s">
        <v>36</v>
      </c>
      <c r="AX226" s="13" t="s">
        <v>82</v>
      </c>
      <c r="AY226" s="160" t="s">
        <v>171</v>
      </c>
    </row>
    <row r="227" spans="2:65" s="15" customFormat="1">
      <c r="B227" s="173"/>
      <c r="D227" s="153" t="s">
        <v>181</v>
      </c>
      <c r="E227" s="174" t="s">
        <v>1</v>
      </c>
      <c r="F227" s="175" t="s">
        <v>190</v>
      </c>
      <c r="H227" s="176">
        <v>6</v>
      </c>
      <c r="I227" s="177"/>
      <c r="L227" s="173"/>
      <c r="M227" s="178"/>
      <c r="T227" s="179"/>
      <c r="AT227" s="174" t="s">
        <v>181</v>
      </c>
      <c r="AU227" s="174" t="s">
        <v>92</v>
      </c>
      <c r="AV227" s="15" t="s">
        <v>180</v>
      </c>
      <c r="AW227" s="15" t="s">
        <v>36</v>
      </c>
      <c r="AX227" s="15" t="s">
        <v>90</v>
      </c>
      <c r="AY227" s="174" t="s">
        <v>171</v>
      </c>
    </row>
    <row r="228" spans="2:65" s="1" customFormat="1" ht="24.2" customHeight="1">
      <c r="B228" s="137"/>
      <c r="C228" s="138" t="s">
        <v>572</v>
      </c>
      <c r="D228" s="138" t="s">
        <v>176</v>
      </c>
      <c r="E228" s="139" t="s">
        <v>1076</v>
      </c>
      <c r="F228" s="140" t="s">
        <v>1077</v>
      </c>
      <c r="G228" s="141" t="s">
        <v>263</v>
      </c>
      <c r="H228" s="142">
        <v>1</v>
      </c>
      <c r="I228" s="143"/>
      <c r="J228" s="144">
        <f>ROUND(I228*H228,2)</f>
        <v>0</v>
      </c>
      <c r="K228" s="145"/>
      <c r="L228" s="32"/>
      <c r="M228" s="146" t="s">
        <v>1</v>
      </c>
      <c r="N228" s="147" t="s">
        <v>47</v>
      </c>
      <c r="P228" s="148">
        <f>O228*H228</f>
        <v>0</v>
      </c>
      <c r="Q228" s="148">
        <v>0</v>
      </c>
      <c r="R228" s="148">
        <f>Q228*H228</f>
        <v>0</v>
      </c>
      <c r="S228" s="148">
        <v>0</v>
      </c>
      <c r="T228" s="149">
        <f>S228*H228</f>
        <v>0</v>
      </c>
      <c r="AR228" s="150" t="s">
        <v>231</v>
      </c>
      <c r="AT228" s="150" t="s">
        <v>176</v>
      </c>
      <c r="AU228" s="150" t="s">
        <v>92</v>
      </c>
      <c r="AY228" s="17" t="s">
        <v>171</v>
      </c>
      <c r="BE228" s="151">
        <f>IF(N228="základní",J228,0)</f>
        <v>0</v>
      </c>
      <c r="BF228" s="151">
        <f>IF(N228="snížená",J228,0)</f>
        <v>0</v>
      </c>
      <c r="BG228" s="151">
        <f>IF(N228="zákl. přenesená",J228,0)</f>
        <v>0</v>
      </c>
      <c r="BH228" s="151">
        <f>IF(N228="sníž. přenesená",J228,0)</f>
        <v>0</v>
      </c>
      <c r="BI228" s="151">
        <f>IF(N228="nulová",J228,0)</f>
        <v>0</v>
      </c>
      <c r="BJ228" s="17" t="s">
        <v>90</v>
      </c>
      <c r="BK228" s="151">
        <f>ROUND(I228*H228,2)</f>
        <v>0</v>
      </c>
      <c r="BL228" s="17" t="s">
        <v>231</v>
      </c>
      <c r="BM228" s="150" t="s">
        <v>575</v>
      </c>
    </row>
    <row r="229" spans="2:65" s="13" customFormat="1">
      <c r="B229" s="159"/>
      <c r="D229" s="153" t="s">
        <v>181</v>
      </c>
      <c r="E229" s="160" t="s">
        <v>1</v>
      </c>
      <c r="F229" s="161" t="s">
        <v>1078</v>
      </c>
      <c r="H229" s="162">
        <v>1</v>
      </c>
      <c r="I229" s="163"/>
      <c r="L229" s="159"/>
      <c r="M229" s="164"/>
      <c r="T229" s="165"/>
      <c r="AT229" s="160" t="s">
        <v>181</v>
      </c>
      <c r="AU229" s="160" t="s">
        <v>92</v>
      </c>
      <c r="AV229" s="13" t="s">
        <v>92</v>
      </c>
      <c r="AW229" s="13" t="s">
        <v>36</v>
      </c>
      <c r="AX229" s="13" t="s">
        <v>82</v>
      </c>
      <c r="AY229" s="160" t="s">
        <v>171</v>
      </c>
    </row>
    <row r="230" spans="2:65" s="15" customFormat="1">
      <c r="B230" s="173"/>
      <c r="D230" s="153" t="s">
        <v>181</v>
      </c>
      <c r="E230" s="174" t="s">
        <v>1</v>
      </c>
      <c r="F230" s="175" t="s">
        <v>190</v>
      </c>
      <c r="H230" s="176">
        <v>1</v>
      </c>
      <c r="I230" s="177"/>
      <c r="L230" s="173"/>
      <c r="M230" s="178"/>
      <c r="T230" s="179"/>
      <c r="AT230" s="174" t="s">
        <v>181</v>
      </c>
      <c r="AU230" s="174" t="s">
        <v>92</v>
      </c>
      <c r="AV230" s="15" t="s">
        <v>180</v>
      </c>
      <c r="AW230" s="15" t="s">
        <v>36</v>
      </c>
      <c r="AX230" s="15" t="s">
        <v>90</v>
      </c>
      <c r="AY230" s="174" t="s">
        <v>171</v>
      </c>
    </row>
    <row r="231" spans="2:65" s="1" customFormat="1" ht="24.2" customHeight="1">
      <c r="B231" s="137"/>
      <c r="C231" s="138" t="s">
        <v>294</v>
      </c>
      <c r="D231" s="138" t="s">
        <v>176</v>
      </c>
      <c r="E231" s="139" t="s">
        <v>1079</v>
      </c>
      <c r="F231" s="140" t="s">
        <v>1080</v>
      </c>
      <c r="G231" s="141" t="s">
        <v>263</v>
      </c>
      <c r="H231" s="142">
        <v>2</v>
      </c>
      <c r="I231" s="143"/>
      <c r="J231" s="144">
        <f>ROUND(I231*H231,2)</f>
        <v>0</v>
      </c>
      <c r="K231" s="145"/>
      <c r="L231" s="32"/>
      <c r="M231" s="146" t="s">
        <v>1</v>
      </c>
      <c r="N231" s="147" t="s">
        <v>47</v>
      </c>
      <c r="P231" s="148">
        <f>O231*H231</f>
        <v>0</v>
      </c>
      <c r="Q231" s="148">
        <v>0</v>
      </c>
      <c r="R231" s="148">
        <f>Q231*H231</f>
        <v>0</v>
      </c>
      <c r="S231" s="148">
        <v>0</v>
      </c>
      <c r="T231" s="149">
        <f>S231*H231</f>
        <v>0</v>
      </c>
      <c r="AR231" s="150" t="s">
        <v>231</v>
      </c>
      <c r="AT231" s="150" t="s">
        <v>176</v>
      </c>
      <c r="AU231" s="150" t="s">
        <v>92</v>
      </c>
      <c r="AY231" s="17" t="s">
        <v>171</v>
      </c>
      <c r="BE231" s="151">
        <f>IF(N231="základní",J231,0)</f>
        <v>0</v>
      </c>
      <c r="BF231" s="151">
        <f>IF(N231="snížená",J231,0)</f>
        <v>0</v>
      </c>
      <c r="BG231" s="151">
        <f>IF(N231="zákl. přenesená",J231,0)</f>
        <v>0</v>
      </c>
      <c r="BH231" s="151">
        <f>IF(N231="sníž. přenesená",J231,0)</f>
        <v>0</v>
      </c>
      <c r="BI231" s="151">
        <f>IF(N231="nulová",J231,0)</f>
        <v>0</v>
      </c>
      <c r="BJ231" s="17" t="s">
        <v>90</v>
      </c>
      <c r="BK231" s="151">
        <f>ROUND(I231*H231,2)</f>
        <v>0</v>
      </c>
      <c r="BL231" s="17" t="s">
        <v>231</v>
      </c>
      <c r="BM231" s="150" t="s">
        <v>579</v>
      </c>
    </row>
    <row r="232" spans="2:65" s="13" customFormat="1">
      <c r="B232" s="159"/>
      <c r="D232" s="153" t="s">
        <v>181</v>
      </c>
      <c r="E232" s="160" t="s">
        <v>1</v>
      </c>
      <c r="F232" s="161" t="s">
        <v>1081</v>
      </c>
      <c r="H232" s="162">
        <v>2</v>
      </c>
      <c r="I232" s="163"/>
      <c r="L232" s="159"/>
      <c r="M232" s="164"/>
      <c r="T232" s="165"/>
      <c r="AT232" s="160" t="s">
        <v>181</v>
      </c>
      <c r="AU232" s="160" t="s">
        <v>92</v>
      </c>
      <c r="AV232" s="13" t="s">
        <v>92</v>
      </c>
      <c r="AW232" s="13" t="s">
        <v>36</v>
      </c>
      <c r="AX232" s="13" t="s">
        <v>82</v>
      </c>
      <c r="AY232" s="160" t="s">
        <v>171</v>
      </c>
    </row>
    <row r="233" spans="2:65" s="15" customFormat="1">
      <c r="B233" s="173"/>
      <c r="D233" s="153" t="s">
        <v>181</v>
      </c>
      <c r="E233" s="174" t="s">
        <v>1</v>
      </c>
      <c r="F233" s="175" t="s">
        <v>190</v>
      </c>
      <c r="H233" s="176">
        <v>2</v>
      </c>
      <c r="I233" s="177"/>
      <c r="L233" s="173"/>
      <c r="M233" s="178"/>
      <c r="T233" s="179"/>
      <c r="AT233" s="174" t="s">
        <v>181</v>
      </c>
      <c r="AU233" s="174" t="s">
        <v>92</v>
      </c>
      <c r="AV233" s="15" t="s">
        <v>180</v>
      </c>
      <c r="AW233" s="15" t="s">
        <v>36</v>
      </c>
      <c r="AX233" s="15" t="s">
        <v>90</v>
      </c>
      <c r="AY233" s="174" t="s">
        <v>171</v>
      </c>
    </row>
    <row r="234" spans="2:65" s="1" customFormat="1" ht="16.5" customHeight="1">
      <c r="B234" s="137"/>
      <c r="C234" s="138" t="s">
        <v>581</v>
      </c>
      <c r="D234" s="138" t="s">
        <v>176</v>
      </c>
      <c r="E234" s="139" t="s">
        <v>1082</v>
      </c>
      <c r="F234" s="140" t="s">
        <v>1083</v>
      </c>
      <c r="G234" s="141" t="s">
        <v>263</v>
      </c>
      <c r="H234" s="142">
        <v>5</v>
      </c>
      <c r="I234" s="143"/>
      <c r="J234" s="144">
        <f>ROUND(I234*H234,2)</f>
        <v>0</v>
      </c>
      <c r="K234" s="145"/>
      <c r="L234" s="32"/>
      <c r="M234" s="146" t="s">
        <v>1</v>
      </c>
      <c r="N234" s="147" t="s">
        <v>47</v>
      </c>
      <c r="P234" s="148">
        <f>O234*H234</f>
        <v>0</v>
      </c>
      <c r="Q234" s="148">
        <v>0</v>
      </c>
      <c r="R234" s="148">
        <f>Q234*H234</f>
        <v>0</v>
      </c>
      <c r="S234" s="148">
        <v>0</v>
      </c>
      <c r="T234" s="149">
        <f>S234*H234</f>
        <v>0</v>
      </c>
      <c r="AR234" s="150" t="s">
        <v>231</v>
      </c>
      <c r="AT234" s="150" t="s">
        <v>176</v>
      </c>
      <c r="AU234" s="150" t="s">
        <v>92</v>
      </c>
      <c r="AY234" s="17" t="s">
        <v>171</v>
      </c>
      <c r="BE234" s="151">
        <f>IF(N234="základní",J234,0)</f>
        <v>0</v>
      </c>
      <c r="BF234" s="151">
        <f>IF(N234="snížená",J234,0)</f>
        <v>0</v>
      </c>
      <c r="BG234" s="151">
        <f>IF(N234="zákl. přenesená",J234,0)</f>
        <v>0</v>
      </c>
      <c r="BH234" s="151">
        <f>IF(N234="sníž. přenesená",J234,0)</f>
        <v>0</v>
      </c>
      <c r="BI234" s="151">
        <f>IF(N234="nulová",J234,0)</f>
        <v>0</v>
      </c>
      <c r="BJ234" s="17" t="s">
        <v>90</v>
      </c>
      <c r="BK234" s="151">
        <f>ROUND(I234*H234,2)</f>
        <v>0</v>
      </c>
      <c r="BL234" s="17" t="s">
        <v>231</v>
      </c>
      <c r="BM234" s="150" t="s">
        <v>584</v>
      </c>
    </row>
    <row r="235" spans="2:65" s="13" customFormat="1">
      <c r="B235" s="159"/>
      <c r="D235" s="153" t="s">
        <v>181</v>
      </c>
      <c r="E235" s="160" t="s">
        <v>1</v>
      </c>
      <c r="F235" s="161" t="s">
        <v>1084</v>
      </c>
      <c r="H235" s="162">
        <v>5</v>
      </c>
      <c r="I235" s="163"/>
      <c r="L235" s="159"/>
      <c r="M235" s="164"/>
      <c r="T235" s="165"/>
      <c r="AT235" s="160" t="s">
        <v>181</v>
      </c>
      <c r="AU235" s="160" t="s">
        <v>92</v>
      </c>
      <c r="AV235" s="13" t="s">
        <v>92</v>
      </c>
      <c r="AW235" s="13" t="s">
        <v>36</v>
      </c>
      <c r="AX235" s="13" t="s">
        <v>82</v>
      </c>
      <c r="AY235" s="160" t="s">
        <v>171</v>
      </c>
    </row>
    <row r="236" spans="2:65" s="15" customFormat="1">
      <c r="B236" s="173"/>
      <c r="D236" s="153" t="s">
        <v>181</v>
      </c>
      <c r="E236" s="174" t="s">
        <v>1</v>
      </c>
      <c r="F236" s="175" t="s">
        <v>190</v>
      </c>
      <c r="H236" s="176">
        <v>5</v>
      </c>
      <c r="I236" s="177"/>
      <c r="L236" s="173"/>
      <c r="M236" s="178"/>
      <c r="T236" s="179"/>
      <c r="AT236" s="174" t="s">
        <v>181</v>
      </c>
      <c r="AU236" s="174" t="s">
        <v>92</v>
      </c>
      <c r="AV236" s="15" t="s">
        <v>180</v>
      </c>
      <c r="AW236" s="15" t="s">
        <v>36</v>
      </c>
      <c r="AX236" s="15" t="s">
        <v>90</v>
      </c>
      <c r="AY236" s="174" t="s">
        <v>171</v>
      </c>
    </row>
    <row r="237" spans="2:65" s="1" customFormat="1" ht="24.2" customHeight="1">
      <c r="B237" s="137"/>
      <c r="C237" s="138" t="s">
        <v>298</v>
      </c>
      <c r="D237" s="138" t="s">
        <v>176</v>
      </c>
      <c r="E237" s="139" t="s">
        <v>1085</v>
      </c>
      <c r="F237" s="140" t="s">
        <v>1086</v>
      </c>
      <c r="G237" s="141" t="s">
        <v>263</v>
      </c>
      <c r="H237" s="142">
        <v>1</v>
      </c>
      <c r="I237" s="143"/>
      <c r="J237" s="144">
        <f>ROUND(I237*H237,2)</f>
        <v>0</v>
      </c>
      <c r="K237" s="145"/>
      <c r="L237" s="32"/>
      <c r="M237" s="146" t="s">
        <v>1</v>
      </c>
      <c r="N237" s="147" t="s">
        <v>47</v>
      </c>
      <c r="P237" s="148">
        <f>O237*H237</f>
        <v>0</v>
      </c>
      <c r="Q237" s="148">
        <v>0</v>
      </c>
      <c r="R237" s="148">
        <f>Q237*H237</f>
        <v>0</v>
      </c>
      <c r="S237" s="148">
        <v>0</v>
      </c>
      <c r="T237" s="149">
        <f>S237*H237</f>
        <v>0</v>
      </c>
      <c r="AR237" s="150" t="s">
        <v>231</v>
      </c>
      <c r="AT237" s="150" t="s">
        <v>176</v>
      </c>
      <c r="AU237" s="150" t="s">
        <v>92</v>
      </c>
      <c r="AY237" s="17" t="s">
        <v>171</v>
      </c>
      <c r="BE237" s="151">
        <f>IF(N237="základní",J237,0)</f>
        <v>0</v>
      </c>
      <c r="BF237" s="151">
        <f>IF(N237="snížená",J237,0)</f>
        <v>0</v>
      </c>
      <c r="BG237" s="151">
        <f>IF(N237="zákl. přenesená",J237,0)</f>
        <v>0</v>
      </c>
      <c r="BH237" s="151">
        <f>IF(N237="sníž. přenesená",J237,0)</f>
        <v>0</v>
      </c>
      <c r="BI237" s="151">
        <f>IF(N237="nulová",J237,0)</f>
        <v>0</v>
      </c>
      <c r="BJ237" s="17" t="s">
        <v>90</v>
      </c>
      <c r="BK237" s="151">
        <f>ROUND(I237*H237,2)</f>
        <v>0</v>
      </c>
      <c r="BL237" s="17" t="s">
        <v>231</v>
      </c>
      <c r="BM237" s="150" t="s">
        <v>588</v>
      </c>
    </row>
    <row r="238" spans="2:65" s="13" customFormat="1">
      <c r="B238" s="159"/>
      <c r="D238" s="153" t="s">
        <v>181</v>
      </c>
      <c r="E238" s="160" t="s">
        <v>1</v>
      </c>
      <c r="F238" s="161" t="s">
        <v>1078</v>
      </c>
      <c r="H238" s="162">
        <v>1</v>
      </c>
      <c r="I238" s="163"/>
      <c r="L238" s="159"/>
      <c r="M238" s="164"/>
      <c r="T238" s="165"/>
      <c r="AT238" s="160" t="s">
        <v>181</v>
      </c>
      <c r="AU238" s="160" t="s">
        <v>92</v>
      </c>
      <c r="AV238" s="13" t="s">
        <v>92</v>
      </c>
      <c r="AW238" s="13" t="s">
        <v>36</v>
      </c>
      <c r="AX238" s="13" t="s">
        <v>82</v>
      </c>
      <c r="AY238" s="160" t="s">
        <v>171</v>
      </c>
    </row>
    <row r="239" spans="2:65" s="15" customFormat="1">
      <c r="B239" s="173"/>
      <c r="D239" s="153" t="s">
        <v>181</v>
      </c>
      <c r="E239" s="174" t="s">
        <v>1</v>
      </c>
      <c r="F239" s="175" t="s">
        <v>190</v>
      </c>
      <c r="H239" s="176">
        <v>1</v>
      </c>
      <c r="I239" s="177"/>
      <c r="L239" s="173"/>
      <c r="M239" s="178"/>
      <c r="T239" s="179"/>
      <c r="AT239" s="174" t="s">
        <v>181</v>
      </c>
      <c r="AU239" s="174" t="s">
        <v>92</v>
      </c>
      <c r="AV239" s="15" t="s">
        <v>180</v>
      </c>
      <c r="AW239" s="15" t="s">
        <v>36</v>
      </c>
      <c r="AX239" s="15" t="s">
        <v>90</v>
      </c>
      <c r="AY239" s="174" t="s">
        <v>171</v>
      </c>
    </row>
    <row r="240" spans="2:65" s="1" customFormat="1" ht="16.5" customHeight="1">
      <c r="B240" s="137"/>
      <c r="C240" s="138" t="s">
        <v>590</v>
      </c>
      <c r="D240" s="138" t="s">
        <v>176</v>
      </c>
      <c r="E240" s="139" t="s">
        <v>1087</v>
      </c>
      <c r="F240" s="140" t="s">
        <v>1088</v>
      </c>
      <c r="G240" s="141" t="s">
        <v>302</v>
      </c>
      <c r="H240" s="142">
        <v>5</v>
      </c>
      <c r="I240" s="143"/>
      <c r="J240" s="144">
        <f>ROUND(I240*H240,2)</f>
        <v>0</v>
      </c>
      <c r="K240" s="145"/>
      <c r="L240" s="32"/>
      <c r="M240" s="146" t="s">
        <v>1</v>
      </c>
      <c r="N240" s="147" t="s">
        <v>47</v>
      </c>
      <c r="P240" s="148">
        <f>O240*H240</f>
        <v>0</v>
      </c>
      <c r="Q240" s="148">
        <v>0</v>
      </c>
      <c r="R240" s="148">
        <f>Q240*H240</f>
        <v>0</v>
      </c>
      <c r="S240" s="148">
        <v>0</v>
      </c>
      <c r="T240" s="149">
        <f>S240*H240</f>
        <v>0</v>
      </c>
      <c r="AR240" s="150" t="s">
        <v>231</v>
      </c>
      <c r="AT240" s="150" t="s">
        <v>176</v>
      </c>
      <c r="AU240" s="150" t="s">
        <v>92</v>
      </c>
      <c r="AY240" s="17" t="s">
        <v>171</v>
      </c>
      <c r="BE240" s="151">
        <f>IF(N240="základní",J240,0)</f>
        <v>0</v>
      </c>
      <c r="BF240" s="151">
        <f>IF(N240="snížená",J240,0)</f>
        <v>0</v>
      </c>
      <c r="BG240" s="151">
        <f>IF(N240="zákl. přenesená",J240,0)</f>
        <v>0</v>
      </c>
      <c r="BH240" s="151">
        <f>IF(N240="sníž. přenesená",J240,0)</f>
        <v>0</v>
      </c>
      <c r="BI240" s="151">
        <f>IF(N240="nulová",J240,0)</f>
        <v>0</v>
      </c>
      <c r="BJ240" s="17" t="s">
        <v>90</v>
      </c>
      <c r="BK240" s="151">
        <f>ROUND(I240*H240,2)</f>
        <v>0</v>
      </c>
      <c r="BL240" s="17" t="s">
        <v>231</v>
      </c>
      <c r="BM240" s="150" t="s">
        <v>593</v>
      </c>
    </row>
    <row r="241" spans="2:65" s="13" customFormat="1">
      <c r="B241" s="159"/>
      <c r="D241" s="153" t="s">
        <v>181</v>
      </c>
      <c r="E241" s="160" t="s">
        <v>1</v>
      </c>
      <c r="F241" s="161" t="s">
        <v>1084</v>
      </c>
      <c r="H241" s="162">
        <v>5</v>
      </c>
      <c r="I241" s="163"/>
      <c r="L241" s="159"/>
      <c r="M241" s="164"/>
      <c r="T241" s="165"/>
      <c r="AT241" s="160" t="s">
        <v>181</v>
      </c>
      <c r="AU241" s="160" t="s">
        <v>92</v>
      </c>
      <c r="AV241" s="13" t="s">
        <v>92</v>
      </c>
      <c r="AW241" s="13" t="s">
        <v>36</v>
      </c>
      <c r="AX241" s="13" t="s">
        <v>82</v>
      </c>
      <c r="AY241" s="160" t="s">
        <v>171</v>
      </c>
    </row>
    <row r="242" spans="2:65" s="15" customFormat="1">
      <c r="B242" s="173"/>
      <c r="D242" s="153" t="s">
        <v>181</v>
      </c>
      <c r="E242" s="174" t="s">
        <v>1</v>
      </c>
      <c r="F242" s="175" t="s">
        <v>190</v>
      </c>
      <c r="H242" s="176">
        <v>5</v>
      </c>
      <c r="I242" s="177"/>
      <c r="L242" s="173"/>
      <c r="M242" s="178"/>
      <c r="T242" s="179"/>
      <c r="AT242" s="174" t="s">
        <v>181</v>
      </c>
      <c r="AU242" s="174" t="s">
        <v>92</v>
      </c>
      <c r="AV242" s="15" t="s">
        <v>180</v>
      </c>
      <c r="AW242" s="15" t="s">
        <v>36</v>
      </c>
      <c r="AX242" s="15" t="s">
        <v>90</v>
      </c>
      <c r="AY242" s="174" t="s">
        <v>171</v>
      </c>
    </row>
    <row r="243" spans="2:65" s="1" customFormat="1" ht="21.75" customHeight="1">
      <c r="B243" s="137"/>
      <c r="C243" s="138" t="s">
        <v>303</v>
      </c>
      <c r="D243" s="138" t="s">
        <v>176</v>
      </c>
      <c r="E243" s="139" t="s">
        <v>1089</v>
      </c>
      <c r="F243" s="140" t="s">
        <v>1090</v>
      </c>
      <c r="G243" s="141" t="s">
        <v>302</v>
      </c>
      <c r="H243" s="142">
        <v>1</v>
      </c>
      <c r="I243" s="143"/>
      <c r="J243" s="144">
        <f>ROUND(I243*H243,2)</f>
        <v>0</v>
      </c>
      <c r="K243" s="145"/>
      <c r="L243" s="32"/>
      <c r="M243" s="146" t="s">
        <v>1</v>
      </c>
      <c r="N243" s="147" t="s">
        <v>47</v>
      </c>
      <c r="P243" s="148">
        <f>O243*H243</f>
        <v>0</v>
      </c>
      <c r="Q243" s="148">
        <v>0</v>
      </c>
      <c r="R243" s="148">
        <f>Q243*H243</f>
        <v>0</v>
      </c>
      <c r="S243" s="148">
        <v>0</v>
      </c>
      <c r="T243" s="149">
        <f>S243*H243</f>
        <v>0</v>
      </c>
      <c r="AR243" s="150" t="s">
        <v>231</v>
      </c>
      <c r="AT243" s="150" t="s">
        <v>176</v>
      </c>
      <c r="AU243" s="150" t="s">
        <v>92</v>
      </c>
      <c r="AY243" s="17" t="s">
        <v>171</v>
      </c>
      <c r="BE243" s="151">
        <f>IF(N243="základní",J243,0)</f>
        <v>0</v>
      </c>
      <c r="BF243" s="151">
        <f>IF(N243="snížená",J243,0)</f>
        <v>0</v>
      </c>
      <c r="BG243" s="151">
        <f>IF(N243="zákl. přenesená",J243,0)</f>
        <v>0</v>
      </c>
      <c r="BH243" s="151">
        <f>IF(N243="sníž. přenesená",J243,0)</f>
        <v>0</v>
      </c>
      <c r="BI243" s="151">
        <f>IF(N243="nulová",J243,0)</f>
        <v>0</v>
      </c>
      <c r="BJ243" s="17" t="s">
        <v>90</v>
      </c>
      <c r="BK243" s="151">
        <f>ROUND(I243*H243,2)</f>
        <v>0</v>
      </c>
      <c r="BL243" s="17" t="s">
        <v>231</v>
      </c>
      <c r="BM243" s="150" t="s">
        <v>597</v>
      </c>
    </row>
    <row r="244" spans="2:65" s="13" customFormat="1">
      <c r="B244" s="159"/>
      <c r="D244" s="153" t="s">
        <v>181</v>
      </c>
      <c r="E244" s="160" t="s">
        <v>1</v>
      </c>
      <c r="F244" s="161" t="s">
        <v>1078</v>
      </c>
      <c r="H244" s="162">
        <v>1</v>
      </c>
      <c r="I244" s="163"/>
      <c r="L244" s="159"/>
      <c r="M244" s="164"/>
      <c r="T244" s="165"/>
      <c r="AT244" s="160" t="s">
        <v>181</v>
      </c>
      <c r="AU244" s="160" t="s">
        <v>92</v>
      </c>
      <c r="AV244" s="13" t="s">
        <v>92</v>
      </c>
      <c r="AW244" s="13" t="s">
        <v>36</v>
      </c>
      <c r="AX244" s="13" t="s">
        <v>82</v>
      </c>
      <c r="AY244" s="160" t="s">
        <v>171</v>
      </c>
    </row>
    <row r="245" spans="2:65" s="15" customFormat="1">
      <c r="B245" s="173"/>
      <c r="D245" s="153" t="s">
        <v>181</v>
      </c>
      <c r="E245" s="174" t="s">
        <v>1</v>
      </c>
      <c r="F245" s="175" t="s">
        <v>190</v>
      </c>
      <c r="H245" s="176">
        <v>1</v>
      </c>
      <c r="I245" s="177"/>
      <c r="L245" s="173"/>
      <c r="M245" s="178"/>
      <c r="T245" s="179"/>
      <c r="AT245" s="174" t="s">
        <v>181</v>
      </c>
      <c r="AU245" s="174" t="s">
        <v>92</v>
      </c>
      <c r="AV245" s="15" t="s">
        <v>180</v>
      </c>
      <c r="AW245" s="15" t="s">
        <v>36</v>
      </c>
      <c r="AX245" s="15" t="s">
        <v>90</v>
      </c>
      <c r="AY245" s="174" t="s">
        <v>171</v>
      </c>
    </row>
    <row r="246" spans="2:65" s="1" customFormat="1" ht="16.5" customHeight="1">
      <c r="B246" s="137"/>
      <c r="C246" s="138" t="s">
        <v>599</v>
      </c>
      <c r="D246" s="138" t="s">
        <v>176</v>
      </c>
      <c r="E246" s="139" t="s">
        <v>1091</v>
      </c>
      <c r="F246" s="140" t="s">
        <v>1092</v>
      </c>
      <c r="G246" s="141" t="s">
        <v>302</v>
      </c>
      <c r="H246" s="142">
        <v>6</v>
      </c>
      <c r="I246" s="143"/>
      <c r="J246" s="144">
        <f>ROUND(I246*H246,2)</f>
        <v>0</v>
      </c>
      <c r="K246" s="145"/>
      <c r="L246" s="32"/>
      <c r="M246" s="146" t="s">
        <v>1</v>
      </c>
      <c r="N246" s="147" t="s">
        <v>47</v>
      </c>
      <c r="P246" s="148">
        <f>O246*H246</f>
        <v>0</v>
      </c>
      <c r="Q246" s="148">
        <v>0</v>
      </c>
      <c r="R246" s="148">
        <f>Q246*H246</f>
        <v>0</v>
      </c>
      <c r="S246" s="148">
        <v>0</v>
      </c>
      <c r="T246" s="149">
        <f>S246*H246</f>
        <v>0</v>
      </c>
      <c r="AR246" s="150" t="s">
        <v>231</v>
      </c>
      <c r="AT246" s="150" t="s">
        <v>176</v>
      </c>
      <c r="AU246" s="150" t="s">
        <v>92</v>
      </c>
      <c r="AY246" s="17" t="s">
        <v>171</v>
      </c>
      <c r="BE246" s="151">
        <f>IF(N246="základní",J246,0)</f>
        <v>0</v>
      </c>
      <c r="BF246" s="151">
        <f>IF(N246="snížená",J246,0)</f>
        <v>0</v>
      </c>
      <c r="BG246" s="151">
        <f>IF(N246="zákl. přenesená",J246,0)</f>
        <v>0</v>
      </c>
      <c r="BH246" s="151">
        <f>IF(N246="sníž. přenesená",J246,0)</f>
        <v>0</v>
      </c>
      <c r="BI246" s="151">
        <f>IF(N246="nulová",J246,0)</f>
        <v>0</v>
      </c>
      <c r="BJ246" s="17" t="s">
        <v>90</v>
      </c>
      <c r="BK246" s="151">
        <f>ROUND(I246*H246,2)</f>
        <v>0</v>
      </c>
      <c r="BL246" s="17" t="s">
        <v>231</v>
      </c>
      <c r="BM246" s="150" t="s">
        <v>602</v>
      </c>
    </row>
    <row r="247" spans="2:65" s="13" customFormat="1">
      <c r="B247" s="159"/>
      <c r="D247" s="153" t="s">
        <v>181</v>
      </c>
      <c r="E247" s="160" t="s">
        <v>1</v>
      </c>
      <c r="F247" s="161" t="s">
        <v>1084</v>
      </c>
      <c r="H247" s="162">
        <v>5</v>
      </c>
      <c r="I247" s="163"/>
      <c r="L247" s="159"/>
      <c r="M247" s="164"/>
      <c r="T247" s="165"/>
      <c r="AT247" s="160" t="s">
        <v>181</v>
      </c>
      <c r="AU247" s="160" t="s">
        <v>92</v>
      </c>
      <c r="AV247" s="13" t="s">
        <v>92</v>
      </c>
      <c r="AW247" s="13" t="s">
        <v>36</v>
      </c>
      <c r="AX247" s="13" t="s">
        <v>82</v>
      </c>
      <c r="AY247" s="160" t="s">
        <v>171</v>
      </c>
    </row>
    <row r="248" spans="2:65" s="13" customFormat="1">
      <c r="B248" s="159"/>
      <c r="D248" s="153" t="s">
        <v>181</v>
      </c>
      <c r="E248" s="160" t="s">
        <v>1</v>
      </c>
      <c r="F248" s="161" t="s">
        <v>1078</v>
      </c>
      <c r="H248" s="162">
        <v>1</v>
      </c>
      <c r="I248" s="163"/>
      <c r="L248" s="159"/>
      <c r="M248" s="164"/>
      <c r="T248" s="165"/>
      <c r="AT248" s="160" t="s">
        <v>181</v>
      </c>
      <c r="AU248" s="160" t="s">
        <v>92</v>
      </c>
      <c r="AV248" s="13" t="s">
        <v>92</v>
      </c>
      <c r="AW248" s="13" t="s">
        <v>36</v>
      </c>
      <c r="AX248" s="13" t="s">
        <v>82</v>
      </c>
      <c r="AY248" s="160" t="s">
        <v>171</v>
      </c>
    </row>
    <row r="249" spans="2:65" s="15" customFormat="1">
      <c r="B249" s="173"/>
      <c r="D249" s="153" t="s">
        <v>181</v>
      </c>
      <c r="E249" s="174" t="s">
        <v>1</v>
      </c>
      <c r="F249" s="175" t="s">
        <v>190</v>
      </c>
      <c r="H249" s="176">
        <v>6</v>
      </c>
      <c r="I249" s="177"/>
      <c r="L249" s="173"/>
      <c r="M249" s="178"/>
      <c r="T249" s="179"/>
      <c r="AT249" s="174" t="s">
        <v>181</v>
      </c>
      <c r="AU249" s="174" t="s">
        <v>92</v>
      </c>
      <c r="AV249" s="15" t="s">
        <v>180</v>
      </c>
      <c r="AW249" s="15" t="s">
        <v>36</v>
      </c>
      <c r="AX249" s="15" t="s">
        <v>90</v>
      </c>
      <c r="AY249" s="174" t="s">
        <v>171</v>
      </c>
    </row>
    <row r="250" spans="2:65" s="1" customFormat="1" ht="24.2" customHeight="1">
      <c r="B250" s="137"/>
      <c r="C250" s="138" t="s">
        <v>306</v>
      </c>
      <c r="D250" s="138" t="s">
        <v>176</v>
      </c>
      <c r="E250" s="139" t="s">
        <v>1093</v>
      </c>
      <c r="F250" s="140" t="s">
        <v>1094</v>
      </c>
      <c r="G250" s="141" t="s">
        <v>263</v>
      </c>
      <c r="H250" s="142">
        <v>4</v>
      </c>
      <c r="I250" s="143"/>
      <c r="J250" s="144">
        <f>ROUND(I250*H250,2)</f>
        <v>0</v>
      </c>
      <c r="K250" s="145"/>
      <c r="L250" s="32"/>
      <c r="M250" s="146" t="s">
        <v>1</v>
      </c>
      <c r="N250" s="147" t="s">
        <v>47</v>
      </c>
      <c r="P250" s="148">
        <f>O250*H250</f>
        <v>0</v>
      </c>
      <c r="Q250" s="148">
        <v>0</v>
      </c>
      <c r="R250" s="148">
        <f>Q250*H250</f>
        <v>0</v>
      </c>
      <c r="S250" s="148">
        <v>0</v>
      </c>
      <c r="T250" s="149">
        <f>S250*H250</f>
        <v>0</v>
      </c>
      <c r="AR250" s="150" t="s">
        <v>231</v>
      </c>
      <c r="AT250" s="150" t="s">
        <v>176</v>
      </c>
      <c r="AU250" s="150" t="s">
        <v>92</v>
      </c>
      <c r="AY250" s="17" t="s">
        <v>171</v>
      </c>
      <c r="BE250" s="151">
        <f>IF(N250="základní",J250,0)</f>
        <v>0</v>
      </c>
      <c r="BF250" s="151">
        <f>IF(N250="snížená",J250,0)</f>
        <v>0</v>
      </c>
      <c r="BG250" s="151">
        <f>IF(N250="zákl. přenesená",J250,0)</f>
        <v>0</v>
      </c>
      <c r="BH250" s="151">
        <f>IF(N250="sníž. přenesená",J250,0)</f>
        <v>0</v>
      </c>
      <c r="BI250" s="151">
        <f>IF(N250="nulová",J250,0)</f>
        <v>0</v>
      </c>
      <c r="BJ250" s="17" t="s">
        <v>90</v>
      </c>
      <c r="BK250" s="151">
        <f>ROUND(I250*H250,2)</f>
        <v>0</v>
      </c>
      <c r="BL250" s="17" t="s">
        <v>231</v>
      </c>
      <c r="BM250" s="150" t="s">
        <v>607</v>
      </c>
    </row>
    <row r="251" spans="2:65" s="13" customFormat="1">
      <c r="B251" s="159"/>
      <c r="D251" s="153" t="s">
        <v>181</v>
      </c>
      <c r="E251" s="160" t="s">
        <v>1</v>
      </c>
      <c r="F251" s="161" t="s">
        <v>1095</v>
      </c>
      <c r="H251" s="162">
        <v>4</v>
      </c>
      <c r="I251" s="163"/>
      <c r="L251" s="159"/>
      <c r="M251" s="164"/>
      <c r="T251" s="165"/>
      <c r="AT251" s="160" t="s">
        <v>181</v>
      </c>
      <c r="AU251" s="160" t="s">
        <v>92</v>
      </c>
      <c r="AV251" s="13" t="s">
        <v>92</v>
      </c>
      <c r="AW251" s="13" t="s">
        <v>36</v>
      </c>
      <c r="AX251" s="13" t="s">
        <v>82</v>
      </c>
      <c r="AY251" s="160" t="s">
        <v>171</v>
      </c>
    </row>
    <row r="252" spans="2:65" s="15" customFormat="1">
      <c r="B252" s="173"/>
      <c r="D252" s="153" t="s">
        <v>181</v>
      </c>
      <c r="E252" s="174" t="s">
        <v>1</v>
      </c>
      <c r="F252" s="175" t="s">
        <v>190</v>
      </c>
      <c r="H252" s="176">
        <v>4</v>
      </c>
      <c r="I252" s="177"/>
      <c r="L252" s="173"/>
      <c r="M252" s="178"/>
      <c r="T252" s="179"/>
      <c r="AT252" s="174" t="s">
        <v>181</v>
      </c>
      <c r="AU252" s="174" t="s">
        <v>92</v>
      </c>
      <c r="AV252" s="15" t="s">
        <v>180</v>
      </c>
      <c r="AW252" s="15" t="s">
        <v>36</v>
      </c>
      <c r="AX252" s="15" t="s">
        <v>90</v>
      </c>
      <c r="AY252" s="174" t="s">
        <v>171</v>
      </c>
    </row>
    <row r="253" spans="2:65" s="1" customFormat="1" ht="33" customHeight="1">
      <c r="B253" s="137"/>
      <c r="C253" s="138" t="s">
        <v>608</v>
      </c>
      <c r="D253" s="138" t="s">
        <v>176</v>
      </c>
      <c r="E253" s="139" t="s">
        <v>1096</v>
      </c>
      <c r="F253" s="140" t="s">
        <v>1097</v>
      </c>
      <c r="G253" s="141" t="s">
        <v>263</v>
      </c>
      <c r="H253" s="142">
        <v>4</v>
      </c>
      <c r="I253" s="143"/>
      <c r="J253" s="144">
        <f>ROUND(I253*H253,2)</f>
        <v>0</v>
      </c>
      <c r="K253" s="145"/>
      <c r="L253" s="32"/>
      <c r="M253" s="146" t="s">
        <v>1</v>
      </c>
      <c r="N253" s="147" t="s">
        <v>47</v>
      </c>
      <c r="P253" s="148">
        <f>O253*H253</f>
        <v>0</v>
      </c>
      <c r="Q253" s="148">
        <v>0</v>
      </c>
      <c r="R253" s="148">
        <f>Q253*H253</f>
        <v>0</v>
      </c>
      <c r="S253" s="148">
        <v>0</v>
      </c>
      <c r="T253" s="149">
        <f>S253*H253</f>
        <v>0</v>
      </c>
      <c r="AR253" s="150" t="s">
        <v>231</v>
      </c>
      <c r="AT253" s="150" t="s">
        <v>176</v>
      </c>
      <c r="AU253" s="150" t="s">
        <v>92</v>
      </c>
      <c r="AY253" s="17" t="s">
        <v>171</v>
      </c>
      <c r="BE253" s="151">
        <f>IF(N253="základní",J253,0)</f>
        <v>0</v>
      </c>
      <c r="BF253" s="151">
        <f>IF(N253="snížená",J253,0)</f>
        <v>0</v>
      </c>
      <c r="BG253" s="151">
        <f>IF(N253="zákl. přenesená",J253,0)</f>
        <v>0</v>
      </c>
      <c r="BH253" s="151">
        <f>IF(N253="sníž. přenesená",J253,0)</f>
        <v>0</v>
      </c>
      <c r="BI253" s="151">
        <f>IF(N253="nulová",J253,0)</f>
        <v>0</v>
      </c>
      <c r="BJ253" s="17" t="s">
        <v>90</v>
      </c>
      <c r="BK253" s="151">
        <f>ROUND(I253*H253,2)</f>
        <v>0</v>
      </c>
      <c r="BL253" s="17" t="s">
        <v>231</v>
      </c>
      <c r="BM253" s="150" t="s">
        <v>611</v>
      </c>
    </row>
    <row r="254" spans="2:65" s="13" customFormat="1">
      <c r="B254" s="159"/>
      <c r="D254" s="153" t="s">
        <v>181</v>
      </c>
      <c r="E254" s="160" t="s">
        <v>1</v>
      </c>
      <c r="F254" s="161" t="s">
        <v>1095</v>
      </c>
      <c r="H254" s="162">
        <v>4</v>
      </c>
      <c r="I254" s="163"/>
      <c r="L254" s="159"/>
      <c r="M254" s="164"/>
      <c r="T254" s="165"/>
      <c r="AT254" s="160" t="s">
        <v>181</v>
      </c>
      <c r="AU254" s="160" t="s">
        <v>92</v>
      </c>
      <c r="AV254" s="13" t="s">
        <v>92</v>
      </c>
      <c r="AW254" s="13" t="s">
        <v>36</v>
      </c>
      <c r="AX254" s="13" t="s">
        <v>82</v>
      </c>
      <c r="AY254" s="160" t="s">
        <v>171</v>
      </c>
    </row>
    <row r="255" spans="2:65" s="15" customFormat="1">
      <c r="B255" s="173"/>
      <c r="D255" s="153" t="s">
        <v>181</v>
      </c>
      <c r="E255" s="174" t="s">
        <v>1</v>
      </c>
      <c r="F255" s="175" t="s">
        <v>190</v>
      </c>
      <c r="H255" s="176">
        <v>4</v>
      </c>
      <c r="I255" s="177"/>
      <c r="L255" s="173"/>
      <c r="M255" s="178"/>
      <c r="T255" s="179"/>
      <c r="AT255" s="174" t="s">
        <v>181</v>
      </c>
      <c r="AU255" s="174" t="s">
        <v>92</v>
      </c>
      <c r="AV255" s="15" t="s">
        <v>180</v>
      </c>
      <c r="AW255" s="15" t="s">
        <v>36</v>
      </c>
      <c r="AX255" s="15" t="s">
        <v>90</v>
      </c>
      <c r="AY255" s="174" t="s">
        <v>171</v>
      </c>
    </row>
    <row r="256" spans="2:65" s="1" customFormat="1" ht="24.2" customHeight="1">
      <c r="B256" s="137"/>
      <c r="C256" s="138" t="s">
        <v>316</v>
      </c>
      <c r="D256" s="138" t="s">
        <v>176</v>
      </c>
      <c r="E256" s="139" t="s">
        <v>1098</v>
      </c>
      <c r="F256" s="140" t="s">
        <v>1099</v>
      </c>
      <c r="G256" s="141" t="s">
        <v>263</v>
      </c>
      <c r="H256" s="142">
        <v>4</v>
      </c>
      <c r="I256" s="143"/>
      <c r="J256" s="144">
        <f>ROUND(I256*H256,2)</f>
        <v>0</v>
      </c>
      <c r="K256" s="145"/>
      <c r="L256" s="32"/>
      <c r="M256" s="146" t="s">
        <v>1</v>
      </c>
      <c r="N256" s="147" t="s">
        <v>47</v>
      </c>
      <c r="P256" s="148">
        <f>O256*H256</f>
        <v>0</v>
      </c>
      <c r="Q256" s="148">
        <v>0</v>
      </c>
      <c r="R256" s="148">
        <f>Q256*H256</f>
        <v>0</v>
      </c>
      <c r="S256" s="148">
        <v>0</v>
      </c>
      <c r="T256" s="149">
        <f>S256*H256</f>
        <v>0</v>
      </c>
      <c r="AR256" s="150" t="s">
        <v>231</v>
      </c>
      <c r="AT256" s="150" t="s">
        <v>176</v>
      </c>
      <c r="AU256" s="150" t="s">
        <v>92</v>
      </c>
      <c r="AY256" s="17" t="s">
        <v>171</v>
      </c>
      <c r="BE256" s="151">
        <f>IF(N256="základní",J256,0)</f>
        <v>0</v>
      </c>
      <c r="BF256" s="151">
        <f>IF(N256="snížená",J256,0)</f>
        <v>0</v>
      </c>
      <c r="BG256" s="151">
        <f>IF(N256="zákl. přenesená",J256,0)</f>
        <v>0</v>
      </c>
      <c r="BH256" s="151">
        <f>IF(N256="sníž. přenesená",J256,0)</f>
        <v>0</v>
      </c>
      <c r="BI256" s="151">
        <f>IF(N256="nulová",J256,0)</f>
        <v>0</v>
      </c>
      <c r="BJ256" s="17" t="s">
        <v>90</v>
      </c>
      <c r="BK256" s="151">
        <f>ROUND(I256*H256,2)</f>
        <v>0</v>
      </c>
      <c r="BL256" s="17" t="s">
        <v>231</v>
      </c>
      <c r="BM256" s="150" t="s">
        <v>615</v>
      </c>
    </row>
    <row r="257" spans="2:65" s="13" customFormat="1">
      <c r="B257" s="159"/>
      <c r="D257" s="153" t="s">
        <v>181</v>
      </c>
      <c r="E257" s="160" t="s">
        <v>1</v>
      </c>
      <c r="F257" s="161" t="s">
        <v>1095</v>
      </c>
      <c r="H257" s="162">
        <v>4</v>
      </c>
      <c r="I257" s="163"/>
      <c r="L257" s="159"/>
      <c r="M257" s="164"/>
      <c r="T257" s="165"/>
      <c r="AT257" s="160" t="s">
        <v>181</v>
      </c>
      <c r="AU257" s="160" t="s">
        <v>92</v>
      </c>
      <c r="AV257" s="13" t="s">
        <v>92</v>
      </c>
      <c r="AW257" s="13" t="s">
        <v>36</v>
      </c>
      <c r="AX257" s="13" t="s">
        <v>82</v>
      </c>
      <c r="AY257" s="160" t="s">
        <v>171</v>
      </c>
    </row>
    <row r="258" spans="2:65" s="15" customFormat="1">
      <c r="B258" s="173"/>
      <c r="D258" s="153" t="s">
        <v>181</v>
      </c>
      <c r="E258" s="174" t="s">
        <v>1</v>
      </c>
      <c r="F258" s="175" t="s">
        <v>190</v>
      </c>
      <c r="H258" s="176">
        <v>4</v>
      </c>
      <c r="I258" s="177"/>
      <c r="L258" s="173"/>
      <c r="M258" s="178"/>
      <c r="T258" s="179"/>
      <c r="AT258" s="174" t="s">
        <v>181</v>
      </c>
      <c r="AU258" s="174" t="s">
        <v>92</v>
      </c>
      <c r="AV258" s="15" t="s">
        <v>180</v>
      </c>
      <c r="AW258" s="15" t="s">
        <v>36</v>
      </c>
      <c r="AX258" s="15" t="s">
        <v>90</v>
      </c>
      <c r="AY258" s="174" t="s">
        <v>171</v>
      </c>
    </row>
    <row r="259" spans="2:65" s="1" customFormat="1" ht="24.2" customHeight="1">
      <c r="B259" s="137"/>
      <c r="C259" s="138" t="s">
        <v>616</v>
      </c>
      <c r="D259" s="138" t="s">
        <v>176</v>
      </c>
      <c r="E259" s="139" t="s">
        <v>1100</v>
      </c>
      <c r="F259" s="140" t="s">
        <v>1101</v>
      </c>
      <c r="G259" s="141" t="s">
        <v>302</v>
      </c>
      <c r="H259" s="142">
        <v>4</v>
      </c>
      <c r="I259" s="143"/>
      <c r="J259" s="144">
        <f>ROUND(I259*H259,2)</f>
        <v>0</v>
      </c>
      <c r="K259" s="145"/>
      <c r="L259" s="32"/>
      <c r="M259" s="146" t="s">
        <v>1</v>
      </c>
      <c r="N259" s="147" t="s">
        <v>47</v>
      </c>
      <c r="P259" s="148">
        <f>O259*H259</f>
        <v>0</v>
      </c>
      <c r="Q259" s="148">
        <v>0</v>
      </c>
      <c r="R259" s="148">
        <f>Q259*H259</f>
        <v>0</v>
      </c>
      <c r="S259" s="148">
        <v>0</v>
      </c>
      <c r="T259" s="149">
        <f>S259*H259</f>
        <v>0</v>
      </c>
      <c r="AR259" s="150" t="s">
        <v>231</v>
      </c>
      <c r="AT259" s="150" t="s">
        <v>176</v>
      </c>
      <c r="AU259" s="150" t="s">
        <v>92</v>
      </c>
      <c r="AY259" s="17" t="s">
        <v>171</v>
      </c>
      <c r="BE259" s="151">
        <f>IF(N259="základní",J259,0)</f>
        <v>0</v>
      </c>
      <c r="BF259" s="151">
        <f>IF(N259="snížená",J259,0)</f>
        <v>0</v>
      </c>
      <c r="BG259" s="151">
        <f>IF(N259="zákl. přenesená",J259,0)</f>
        <v>0</v>
      </c>
      <c r="BH259" s="151">
        <f>IF(N259="sníž. přenesená",J259,0)</f>
        <v>0</v>
      </c>
      <c r="BI259" s="151">
        <f>IF(N259="nulová",J259,0)</f>
        <v>0</v>
      </c>
      <c r="BJ259" s="17" t="s">
        <v>90</v>
      </c>
      <c r="BK259" s="151">
        <f>ROUND(I259*H259,2)</f>
        <v>0</v>
      </c>
      <c r="BL259" s="17" t="s">
        <v>231</v>
      </c>
      <c r="BM259" s="150" t="s">
        <v>520</v>
      </c>
    </row>
    <row r="260" spans="2:65" s="13" customFormat="1">
      <c r="B260" s="159"/>
      <c r="D260" s="153" t="s">
        <v>181</v>
      </c>
      <c r="E260" s="160" t="s">
        <v>1</v>
      </c>
      <c r="F260" s="161" t="s">
        <v>1095</v>
      </c>
      <c r="H260" s="162">
        <v>4</v>
      </c>
      <c r="I260" s="163"/>
      <c r="L260" s="159"/>
      <c r="M260" s="164"/>
      <c r="T260" s="165"/>
      <c r="AT260" s="160" t="s">
        <v>181</v>
      </c>
      <c r="AU260" s="160" t="s">
        <v>92</v>
      </c>
      <c r="AV260" s="13" t="s">
        <v>92</v>
      </c>
      <c r="AW260" s="13" t="s">
        <v>36</v>
      </c>
      <c r="AX260" s="13" t="s">
        <v>82</v>
      </c>
      <c r="AY260" s="160" t="s">
        <v>171</v>
      </c>
    </row>
    <row r="261" spans="2:65" s="15" customFormat="1">
      <c r="B261" s="173"/>
      <c r="D261" s="153" t="s">
        <v>181</v>
      </c>
      <c r="E261" s="174" t="s">
        <v>1</v>
      </c>
      <c r="F261" s="175" t="s">
        <v>190</v>
      </c>
      <c r="H261" s="176">
        <v>4</v>
      </c>
      <c r="I261" s="177"/>
      <c r="L261" s="173"/>
      <c r="M261" s="178"/>
      <c r="T261" s="179"/>
      <c r="AT261" s="174" t="s">
        <v>181</v>
      </c>
      <c r="AU261" s="174" t="s">
        <v>92</v>
      </c>
      <c r="AV261" s="15" t="s">
        <v>180</v>
      </c>
      <c r="AW261" s="15" t="s">
        <v>36</v>
      </c>
      <c r="AX261" s="15" t="s">
        <v>90</v>
      </c>
      <c r="AY261" s="174" t="s">
        <v>171</v>
      </c>
    </row>
    <row r="262" spans="2:65" s="1" customFormat="1" ht="24.2" customHeight="1">
      <c r="B262" s="137"/>
      <c r="C262" s="138" t="s">
        <v>338</v>
      </c>
      <c r="D262" s="138" t="s">
        <v>176</v>
      </c>
      <c r="E262" s="139" t="s">
        <v>1102</v>
      </c>
      <c r="F262" s="140" t="s">
        <v>1103</v>
      </c>
      <c r="G262" s="141" t="s">
        <v>263</v>
      </c>
      <c r="H262" s="142">
        <v>1</v>
      </c>
      <c r="I262" s="143"/>
      <c r="J262" s="144">
        <f>ROUND(I262*H262,2)</f>
        <v>0</v>
      </c>
      <c r="K262" s="145"/>
      <c r="L262" s="32"/>
      <c r="M262" s="146" t="s">
        <v>1</v>
      </c>
      <c r="N262" s="147" t="s">
        <v>47</v>
      </c>
      <c r="P262" s="148">
        <f>O262*H262</f>
        <v>0</v>
      </c>
      <c r="Q262" s="148">
        <v>0</v>
      </c>
      <c r="R262" s="148">
        <f>Q262*H262</f>
        <v>0</v>
      </c>
      <c r="S262" s="148">
        <v>0</v>
      </c>
      <c r="T262" s="149">
        <f>S262*H262</f>
        <v>0</v>
      </c>
      <c r="AR262" s="150" t="s">
        <v>231</v>
      </c>
      <c r="AT262" s="150" t="s">
        <v>176</v>
      </c>
      <c r="AU262" s="150" t="s">
        <v>92</v>
      </c>
      <c r="AY262" s="17" t="s">
        <v>171</v>
      </c>
      <c r="BE262" s="151">
        <f>IF(N262="základní",J262,0)</f>
        <v>0</v>
      </c>
      <c r="BF262" s="151">
        <f>IF(N262="snížená",J262,0)</f>
        <v>0</v>
      </c>
      <c r="BG262" s="151">
        <f>IF(N262="zákl. přenesená",J262,0)</f>
        <v>0</v>
      </c>
      <c r="BH262" s="151">
        <f>IF(N262="sníž. přenesená",J262,0)</f>
        <v>0</v>
      </c>
      <c r="BI262" s="151">
        <f>IF(N262="nulová",J262,0)</f>
        <v>0</v>
      </c>
      <c r="BJ262" s="17" t="s">
        <v>90</v>
      </c>
      <c r="BK262" s="151">
        <f>ROUND(I262*H262,2)</f>
        <v>0</v>
      </c>
      <c r="BL262" s="17" t="s">
        <v>231</v>
      </c>
      <c r="BM262" s="150" t="s">
        <v>174</v>
      </c>
    </row>
    <row r="263" spans="2:65" s="13" customFormat="1">
      <c r="B263" s="159"/>
      <c r="D263" s="153" t="s">
        <v>181</v>
      </c>
      <c r="E263" s="160" t="s">
        <v>1</v>
      </c>
      <c r="F263" s="161" t="s">
        <v>1104</v>
      </c>
      <c r="H263" s="162">
        <v>1</v>
      </c>
      <c r="I263" s="163"/>
      <c r="L263" s="159"/>
      <c r="M263" s="164"/>
      <c r="T263" s="165"/>
      <c r="AT263" s="160" t="s">
        <v>181</v>
      </c>
      <c r="AU263" s="160" t="s">
        <v>92</v>
      </c>
      <c r="AV263" s="13" t="s">
        <v>92</v>
      </c>
      <c r="AW263" s="13" t="s">
        <v>36</v>
      </c>
      <c r="AX263" s="13" t="s">
        <v>82</v>
      </c>
      <c r="AY263" s="160" t="s">
        <v>171</v>
      </c>
    </row>
    <row r="264" spans="2:65" s="15" customFormat="1">
      <c r="B264" s="173"/>
      <c r="D264" s="153" t="s">
        <v>181</v>
      </c>
      <c r="E264" s="174" t="s">
        <v>1</v>
      </c>
      <c r="F264" s="175" t="s">
        <v>190</v>
      </c>
      <c r="H264" s="176">
        <v>1</v>
      </c>
      <c r="I264" s="177"/>
      <c r="L264" s="173"/>
      <c r="M264" s="178"/>
      <c r="T264" s="179"/>
      <c r="AT264" s="174" t="s">
        <v>181</v>
      </c>
      <c r="AU264" s="174" t="s">
        <v>92</v>
      </c>
      <c r="AV264" s="15" t="s">
        <v>180</v>
      </c>
      <c r="AW264" s="15" t="s">
        <v>36</v>
      </c>
      <c r="AX264" s="15" t="s">
        <v>90</v>
      </c>
      <c r="AY264" s="174" t="s">
        <v>171</v>
      </c>
    </row>
    <row r="265" spans="2:65" s="1" customFormat="1" ht="24.2" customHeight="1">
      <c r="B265" s="137"/>
      <c r="C265" s="138" t="s">
        <v>623</v>
      </c>
      <c r="D265" s="138" t="s">
        <v>176</v>
      </c>
      <c r="E265" s="139" t="s">
        <v>1105</v>
      </c>
      <c r="F265" s="140" t="s">
        <v>1106</v>
      </c>
      <c r="G265" s="141" t="s">
        <v>263</v>
      </c>
      <c r="H265" s="142">
        <v>1</v>
      </c>
      <c r="I265" s="143"/>
      <c r="J265" s="144">
        <f>ROUND(I265*H265,2)</f>
        <v>0</v>
      </c>
      <c r="K265" s="145"/>
      <c r="L265" s="32"/>
      <c r="M265" s="146" t="s">
        <v>1</v>
      </c>
      <c r="N265" s="147" t="s">
        <v>47</v>
      </c>
      <c r="P265" s="148">
        <f>O265*H265</f>
        <v>0</v>
      </c>
      <c r="Q265" s="148">
        <v>0</v>
      </c>
      <c r="R265" s="148">
        <f>Q265*H265</f>
        <v>0</v>
      </c>
      <c r="S265" s="148">
        <v>0</v>
      </c>
      <c r="T265" s="149">
        <f>S265*H265</f>
        <v>0</v>
      </c>
      <c r="AR265" s="150" t="s">
        <v>231</v>
      </c>
      <c r="AT265" s="150" t="s">
        <v>176</v>
      </c>
      <c r="AU265" s="150" t="s">
        <v>92</v>
      </c>
      <c r="AY265" s="17" t="s">
        <v>171</v>
      </c>
      <c r="BE265" s="151">
        <f>IF(N265="základní",J265,0)</f>
        <v>0</v>
      </c>
      <c r="BF265" s="151">
        <f>IF(N265="snížená",J265,0)</f>
        <v>0</v>
      </c>
      <c r="BG265" s="151">
        <f>IF(N265="zákl. přenesená",J265,0)</f>
        <v>0</v>
      </c>
      <c r="BH265" s="151">
        <f>IF(N265="sníž. přenesená",J265,0)</f>
        <v>0</v>
      </c>
      <c r="BI265" s="151">
        <f>IF(N265="nulová",J265,0)</f>
        <v>0</v>
      </c>
      <c r="BJ265" s="17" t="s">
        <v>90</v>
      </c>
      <c r="BK265" s="151">
        <f>ROUND(I265*H265,2)</f>
        <v>0</v>
      </c>
      <c r="BL265" s="17" t="s">
        <v>231</v>
      </c>
      <c r="BM265" s="150" t="s">
        <v>626</v>
      </c>
    </row>
    <row r="266" spans="2:65" s="13" customFormat="1">
      <c r="B266" s="159"/>
      <c r="D266" s="153" t="s">
        <v>181</v>
      </c>
      <c r="E266" s="160" t="s">
        <v>1</v>
      </c>
      <c r="F266" s="161" t="s">
        <v>1104</v>
      </c>
      <c r="H266" s="162">
        <v>1</v>
      </c>
      <c r="I266" s="163"/>
      <c r="L266" s="159"/>
      <c r="M266" s="164"/>
      <c r="T266" s="165"/>
      <c r="AT266" s="160" t="s">
        <v>181</v>
      </c>
      <c r="AU266" s="160" t="s">
        <v>92</v>
      </c>
      <c r="AV266" s="13" t="s">
        <v>92</v>
      </c>
      <c r="AW266" s="13" t="s">
        <v>36</v>
      </c>
      <c r="AX266" s="13" t="s">
        <v>82</v>
      </c>
      <c r="AY266" s="160" t="s">
        <v>171</v>
      </c>
    </row>
    <row r="267" spans="2:65" s="15" customFormat="1">
      <c r="B267" s="173"/>
      <c r="D267" s="153" t="s">
        <v>181</v>
      </c>
      <c r="E267" s="174" t="s">
        <v>1</v>
      </c>
      <c r="F267" s="175" t="s">
        <v>190</v>
      </c>
      <c r="H267" s="176">
        <v>1</v>
      </c>
      <c r="I267" s="177"/>
      <c r="L267" s="173"/>
      <c r="M267" s="178"/>
      <c r="T267" s="179"/>
      <c r="AT267" s="174" t="s">
        <v>181</v>
      </c>
      <c r="AU267" s="174" t="s">
        <v>92</v>
      </c>
      <c r="AV267" s="15" t="s">
        <v>180</v>
      </c>
      <c r="AW267" s="15" t="s">
        <v>36</v>
      </c>
      <c r="AX267" s="15" t="s">
        <v>90</v>
      </c>
      <c r="AY267" s="174" t="s">
        <v>171</v>
      </c>
    </row>
    <row r="268" spans="2:65" s="1" customFormat="1" ht="24.2" customHeight="1">
      <c r="B268" s="137"/>
      <c r="C268" s="138" t="s">
        <v>355</v>
      </c>
      <c r="D268" s="138" t="s">
        <v>176</v>
      </c>
      <c r="E268" s="139" t="s">
        <v>1107</v>
      </c>
      <c r="F268" s="140" t="s">
        <v>1108</v>
      </c>
      <c r="G268" s="141" t="s">
        <v>263</v>
      </c>
      <c r="H268" s="142">
        <v>1</v>
      </c>
      <c r="I268" s="143"/>
      <c r="J268" s="144">
        <f>ROUND(I268*H268,2)</f>
        <v>0</v>
      </c>
      <c r="K268" s="145"/>
      <c r="L268" s="32"/>
      <c r="M268" s="146" t="s">
        <v>1</v>
      </c>
      <c r="N268" s="147" t="s">
        <v>47</v>
      </c>
      <c r="P268" s="148">
        <f>O268*H268</f>
        <v>0</v>
      </c>
      <c r="Q268" s="148">
        <v>0</v>
      </c>
      <c r="R268" s="148">
        <f>Q268*H268</f>
        <v>0</v>
      </c>
      <c r="S268" s="148">
        <v>0</v>
      </c>
      <c r="T268" s="149">
        <f>S268*H268</f>
        <v>0</v>
      </c>
      <c r="AR268" s="150" t="s">
        <v>231</v>
      </c>
      <c r="AT268" s="150" t="s">
        <v>176</v>
      </c>
      <c r="AU268" s="150" t="s">
        <v>92</v>
      </c>
      <c r="AY268" s="17" t="s">
        <v>171</v>
      </c>
      <c r="BE268" s="151">
        <f>IF(N268="základní",J268,0)</f>
        <v>0</v>
      </c>
      <c r="BF268" s="151">
        <f>IF(N268="snížená",J268,0)</f>
        <v>0</v>
      </c>
      <c r="BG268" s="151">
        <f>IF(N268="zákl. přenesená",J268,0)</f>
        <v>0</v>
      </c>
      <c r="BH268" s="151">
        <f>IF(N268="sníž. přenesená",J268,0)</f>
        <v>0</v>
      </c>
      <c r="BI268" s="151">
        <f>IF(N268="nulová",J268,0)</f>
        <v>0</v>
      </c>
      <c r="BJ268" s="17" t="s">
        <v>90</v>
      </c>
      <c r="BK268" s="151">
        <f>ROUND(I268*H268,2)</f>
        <v>0</v>
      </c>
      <c r="BL268" s="17" t="s">
        <v>231</v>
      </c>
      <c r="BM268" s="150" t="s">
        <v>634</v>
      </c>
    </row>
    <row r="269" spans="2:65" s="13" customFormat="1">
      <c r="B269" s="159"/>
      <c r="D269" s="153" t="s">
        <v>181</v>
      </c>
      <c r="E269" s="160" t="s">
        <v>1</v>
      </c>
      <c r="F269" s="161" t="s">
        <v>1104</v>
      </c>
      <c r="H269" s="162">
        <v>1</v>
      </c>
      <c r="I269" s="163"/>
      <c r="L269" s="159"/>
      <c r="M269" s="164"/>
      <c r="T269" s="165"/>
      <c r="AT269" s="160" t="s">
        <v>181</v>
      </c>
      <c r="AU269" s="160" t="s">
        <v>92</v>
      </c>
      <c r="AV269" s="13" t="s">
        <v>92</v>
      </c>
      <c r="AW269" s="13" t="s">
        <v>36</v>
      </c>
      <c r="AX269" s="13" t="s">
        <v>82</v>
      </c>
      <c r="AY269" s="160" t="s">
        <v>171</v>
      </c>
    </row>
    <row r="270" spans="2:65" s="15" customFormat="1">
      <c r="B270" s="173"/>
      <c r="D270" s="153" t="s">
        <v>181</v>
      </c>
      <c r="E270" s="174" t="s">
        <v>1</v>
      </c>
      <c r="F270" s="175" t="s">
        <v>190</v>
      </c>
      <c r="H270" s="176">
        <v>1</v>
      </c>
      <c r="I270" s="177"/>
      <c r="L270" s="173"/>
      <c r="M270" s="178"/>
      <c r="T270" s="179"/>
      <c r="AT270" s="174" t="s">
        <v>181</v>
      </c>
      <c r="AU270" s="174" t="s">
        <v>92</v>
      </c>
      <c r="AV270" s="15" t="s">
        <v>180</v>
      </c>
      <c r="AW270" s="15" t="s">
        <v>36</v>
      </c>
      <c r="AX270" s="15" t="s">
        <v>90</v>
      </c>
      <c r="AY270" s="174" t="s">
        <v>171</v>
      </c>
    </row>
    <row r="271" spans="2:65" s="1" customFormat="1" ht="24.2" customHeight="1">
      <c r="B271" s="137"/>
      <c r="C271" s="138" t="s">
        <v>637</v>
      </c>
      <c r="D271" s="138" t="s">
        <v>176</v>
      </c>
      <c r="E271" s="139" t="s">
        <v>1109</v>
      </c>
      <c r="F271" s="140" t="s">
        <v>1110</v>
      </c>
      <c r="G271" s="141" t="s">
        <v>239</v>
      </c>
      <c r="H271" s="142">
        <v>6.5000000000000002E-2</v>
      </c>
      <c r="I271" s="143"/>
      <c r="J271" s="144">
        <f>ROUND(I271*H271,2)</f>
        <v>0</v>
      </c>
      <c r="K271" s="145"/>
      <c r="L271" s="32"/>
      <c r="M271" s="146" t="s">
        <v>1</v>
      </c>
      <c r="N271" s="147" t="s">
        <v>47</v>
      </c>
      <c r="P271" s="148">
        <f>O271*H271</f>
        <v>0</v>
      </c>
      <c r="Q271" s="148">
        <v>0</v>
      </c>
      <c r="R271" s="148">
        <f>Q271*H271</f>
        <v>0</v>
      </c>
      <c r="S271" s="148">
        <v>0</v>
      </c>
      <c r="T271" s="149">
        <f>S271*H271</f>
        <v>0</v>
      </c>
      <c r="AR271" s="150" t="s">
        <v>231</v>
      </c>
      <c r="AT271" s="150" t="s">
        <v>176</v>
      </c>
      <c r="AU271" s="150" t="s">
        <v>92</v>
      </c>
      <c r="AY271" s="17" t="s">
        <v>171</v>
      </c>
      <c r="BE271" s="151">
        <f>IF(N271="základní",J271,0)</f>
        <v>0</v>
      </c>
      <c r="BF271" s="151">
        <f>IF(N271="snížená",J271,0)</f>
        <v>0</v>
      </c>
      <c r="BG271" s="151">
        <f>IF(N271="zákl. přenesená",J271,0)</f>
        <v>0</v>
      </c>
      <c r="BH271" s="151">
        <f>IF(N271="sníž. přenesená",J271,0)</f>
        <v>0</v>
      </c>
      <c r="BI271" s="151">
        <f>IF(N271="nulová",J271,0)</f>
        <v>0</v>
      </c>
      <c r="BJ271" s="17" t="s">
        <v>90</v>
      </c>
      <c r="BK271" s="151">
        <f>ROUND(I271*H271,2)</f>
        <v>0</v>
      </c>
      <c r="BL271" s="17" t="s">
        <v>231</v>
      </c>
      <c r="BM271" s="150" t="s">
        <v>640</v>
      </c>
    </row>
    <row r="272" spans="2:65" s="11" customFormat="1" ht="22.9" customHeight="1">
      <c r="B272" s="125"/>
      <c r="D272" s="126" t="s">
        <v>81</v>
      </c>
      <c r="E272" s="135" t="s">
        <v>1111</v>
      </c>
      <c r="F272" s="135" t="s">
        <v>1112</v>
      </c>
      <c r="I272" s="128"/>
      <c r="J272" s="136">
        <f>BK272</f>
        <v>0</v>
      </c>
      <c r="L272" s="125"/>
      <c r="M272" s="130"/>
      <c r="P272" s="131">
        <f>SUM(P273:P291)</f>
        <v>0</v>
      </c>
      <c r="R272" s="131">
        <f>SUM(R273:R291)</f>
        <v>0</v>
      </c>
      <c r="T272" s="132">
        <f>SUM(T273:T291)</f>
        <v>0</v>
      </c>
      <c r="AR272" s="126" t="s">
        <v>92</v>
      </c>
      <c r="AT272" s="133" t="s">
        <v>81</v>
      </c>
      <c r="AU272" s="133" t="s">
        <v>90</v>
      </c>
      <c r="AY272" s="126" t="s">
        <v>171</v>
      </c>
      <c r="BK272" s="134">
        <f>SUM(BK273:BK291)</f>
        <v>0</v>
      </c>
    </row>
    <row r="273" spans="2:65" s="1" customFormat="1" ht="33" customHeight="1">
      <c r="B273" s="137"/>
      <c r="C273" s="138" t="s">
        <v>358</v>
      </c>
      <c r="D273" s="138" t="s">
        <v>176</v>
      </c>
      <c r="E273" s="139" t="s">
        <v>1113</v>
      </c>
      <c r="F273" s="140" t="s">
        <v>1114</v>
      </c>
      <c r="G273" s="141" t="s">
        <v>263</v>
      </c>
      <c r="H273" s="142">
        <v>3</v>
      </c>
      <c r="I273" s="143"/>
      <c r="J273" s="144">
        <f>ROUND(I273*H273,2)</f>
        <v>0</v>
      </c>
      <c r="K273" s="145"/>
      <c r="L273" s="32"/>
      <c r="M273" s="146" t="s">
        <v>1</v>
      </c>
      <c r="N273" s="147" t="s">
        <v>47</v>
      </c>
      <c r="P273" s="148">
        <f>O273*H273</f>
        <v>0</v>
      </c>
      <c r="Q273" s="148">
        <v>0</v>
      </c>
      <c r="R273" s="148">
        <f>Q273*H273</f>
        <v>0</v>
      </c>
      <c r="S273" s="148">
        <v>0</v>
      </c>
      <c r="T273" s="149">
        <f>S273*H273</f>
        <v>0</v>
      </c>
      <c r="AR273" s="150" t="s">
        <v>231</v>
      </c>
      <c r="AT273" s="150" t="s">
        <v>176</v>
      </c>
      <c r="AU273" s="150" t="s">
        <v>92</v>
      </c>
      <c r="AY273" s="17" t="s">
        <v>171</v>
      </c>
      <c r="BE273" s="151">
        <f>IF(N273="základní",J273,0)</f>
        <v>0</v>
      </c>
      <c r="BF273" s="151">
        <f>IF(N273="snížená",J273,0)</f>
        <v>0</v>
      </c>
      <c r="BG273" s="151">
        <f>IF(N273="zákl. přenesená",J273,0)</f>
        <v>0</v>
      </c>
      <c r="BH273" s="151">
        <f>IF(N273="sníž. přenesená",J273,0)</f>
        <v>0</v>
      </c>
      <c r="BI273" s="151">
        <f>IF(N273="nulová",J273,0)</f>
        <v>0</v>
      </c>
      <c r="BJ273" s="17" t="s">
        <v>90</v>
      </c>
      <c r="BK273" s="151">
        <f>ROUND(I273*H273,2)</f>
        <v>0</v>
      </c>
      <c r="BL273" s="17" t="s">
        <v>231</v>
      </c>
      <c r="BM273" s="150" t="s">
        <v>649</v>
      </c>
    </row>
    <row r="274" spans="2:65" s="13" customFormat="1">
      <c r="B274" s="159"/>
      <c r="D274" s="153" t="s">
        <v>181</v>
      </c>
      <c r="E274" s="160" t="s">
        <v>1</v>
      </c>
      <c r="F274" s="161" t="s">
        <v>1063</v>
      </c>
      <c r="H274" s="162">
        <v>3</v>
      </c>
      <c r="I274" s="163"/>
      <c r="L274" s="159"/>
      <c r="M274" s="164"/>
      <c r="T274" s="165"/>
      <c r="AT274" s="160" t="s">
        <v>181</v>
      </c>
      <c r="AU274" s="160" t="s">
        <v>92</v>
      </c>
      <c r="AV274" s="13" t="s">
        <v>92</v>
      </c>
      <c r="AW274" s="13" t="s">
        <v>36</v>
      </c>
      <c r="AX274" s="13" t="s">
        <v>82</v>
      </c>
      <c r="AY274" s="160" t="s">
        <v>171</v>
      </c>
    </row>
    <row r="275" spans="2:65" s="15" customFormat="1">
      <c r="B275" s="173"/>
      <c r="D275" s="153" t="s">
        <v>181</v>
      </c>
      <c r="E275" s="174" t="s">
        <v>1</v>
      </c>
      <c r="F275" s="175" t="s">
        <v>190</v>
      </c>
      <c r="H275" s="176">
        <v>3</v>
      </c>
      <c r="I275" s="177"/>
      <c r="L275" s="173"/>
      <c r="M275" s="178"/>
      <c r="T275" s="179"/>
      <c r="AT275" s="174" t="s">
        <v>181</v>
      </c>
      <c r="AU275" s="174" t="s">
        <v>92</v>
      </c>
      <c r="AV275" s="15" t="s">
        <v>180</v>
      </c>
      <c r="AW275" s="15" t="s">
        <v>36</v>
      </c>
      <c r="AX275" s="15" t="s">
        <v>90</v>
      </c>
      <c r="AY275" s="174" t="s">
        <v>171</v>
      </c>
    </row>
    <row r="276" spans="2:65" s="1" customFormat="1" ht="33" customHeight="1">
      <c r="B276" s="137"/>
      <c r="C276" s="138" t="s">
        <v>650</v>
      </c>
      <c r="D276" s="138" t="s">
        <v>176</v>
      </c>
      <c r="E276" s="139" t="s">
        <v>1115</v>
      </c>
      <c r="F276" s="140" t="s">
        <v>1116</v>
      </c>
      <c r="G276" s="141" t="s">
        <v>263</v>
      </c>
      <c r="H276" s="142">
        <v>1</v>
      </c>
      <c r="I276" s="143"/>
      <c r="J276" s="144">
        <f>ROUND(I276*H276,2)</f>
        <v>0</v>
      </c>
      <c r="K276" s="145"/>
      <c r="L276" s="32"/>
      <c r="M276" s="146" t="s">
        <v>1</v>
      </c>
      <c r="N276" s="147" t="s">
        <v>47</v>
      </c>
      <c r="P276" s="148">
        <f>O276*H276</f>
        <v>0</v>
      </c>
      <c r="Q276" s="148">
        <v>0</v>
      </c>
      <c r="R276" s="148">
        <f>Q276*H276</f>
        <v>0</v>
      </c>
      <c r="S276" s="148">
        <v>0</v>
      </c>
      <c r="T276" s="149">
        <f>S276*H276</f>
        <v>0</v>
      </c>
      <c r="AR276" s="150" t="s">
        <v>231</v>
      </c>
      <c r="AT276" s="150" t="s">
        <v>176</v>
      </c>
      <c r="AU276" s="150" t="s">
        <v>92</v>
      </c>
      <c r="AY276" s="17" t="s">
        <v>171</v>
      </c>
      <c r="BE276" s="151">
        <f>IF(N276="základní",J276,0)</f>
        <v>0</v>
      </c>
      <c r="BF276" s="151">
        <f>IF(N276="snížená",J276,0)</f>
        <v>0</v>
      </c>
      <c r="BG276" s="151">
        <f>IF(N276="zákl. přenesená",J276,0)</f>
        <v>0</v>
      </c>
      <c r="BH276" s="151">
        <f>IF(N276="sníž. přenesená",J276,0)</f>
        <v>0</v>
      </c>
      <c r="BI276" s="151">
        <f>IF(N276="nulová",J276,0)</f>
        <v>0</v>
      </c>
      <c r="BJ276" s="17" t="s">
        <v>90</v>
      </c>
      <c r="BK276" s="151">
        <f>ROUND(I276*H276,2)</f>
        <v>0</v>
      </c>
      <c r="BL276" s="17" t="s">
        <v>231</v>
      </c>
      <c r="BM276" s="150" t="s">
        <v>653</v>
      </c>
    </row>
    <row r="277" spans="2:65" s="13" customFormat="1">
      <c r="B277" s="159"/>
      <c r="D277" s="153" t="s">
        <v>181</v>
      </c>
      <c r="E277" s="160" t="s">
        <v>1</v>
      </c>
      <c r="F277" s="161" t="s">
        <v>1064</v>
      </c>
      <c r="H277" s="162">
        <v>1</v>
      </c>
      <c r="I277" s="163"/>
      <c r="L277" s="159"/>
      <c r="M277" s="164"/>
      <c r="T277" s="165"/>
      <c r="AT277" s="160" t="s">
        <v>181</v>
      </c>
      <c r="AU277" s="160" t="s">
        <v>92</v>
      </c>
      <c r="AV277" s="13" t="s">
        <v>92</v>
      </c>
      <c r="AW277" s="13" t="s">
        <v>36</v>
      </c>
      <c r="AX277" s="13" t="s">
        <v>82</v>
      </c>
      <c r="AY277" s="160" t="s">
        <v>171</v>
      </c>
    </row>
    <row r="278" spans="2:65" s="15" customFormat="1">
      <c r="B278" s="173"/>
      <c r="D278" s="153" t="s">
        <v>181</v>
      </c>
      <c r="E278" s="174" t="s">
        <v>1</v>
      </c>
      <c r="F278" s="175" t="s">
        <v>190</v>
      </c>
      <c r="H278" s="176">
        <v>1</v>
      </c>
      <c r="I278" s="177"/>
      <c r="L278" s="173"/>
      <c r="M278" s="178"/>
      <c r="T278" s="179"/>
      <c r="AT278" s="174" t="s">
        <v>181</v>
      </c>
      <c r="AU278" s="174" t="s">
        <v>92</v>
      </c>
      <c r="AV278" s="15" t="s">
        <v>180</v>
      </c>
      <c r="AW278" s="15" t="s">
        <v>36</v>
      </c>
      <c r="AX278" s="15" t="s">
        <v>90</v>
      </c>
      <c r="AY278" s="174" t="s">
        <v>171</v>
      </c>
    </row>
    <row r="279" spans="2:65" s="1" customFormat="1" ht="24.2" customHeight="1">
      <c r="B279" s="137"/>
      <c r="C279" s="183" t="s">
        <v>364</v>
      </c>
      <c r="D279" s="183" t="s">
        <v>535</v>
      </c>
      <c r="E279" s="184" t="s">
        <v>1117</v>
      </c>
      <c r="F279" s="185" t="s">
        <v>1118</v>
      </c>
      <c r="G279" s="186" t="s">
        <v>302</v>
      </c>
      <c r="H279" s="187">
        <v>4</v>
      </c>
      <c r="I279" s="188"/>
      <c r="J279" s="189">
        <f>ROUND(I279*H279,2)</f>
        <v>0</v>
      </c>
      <c r="K279" s="190"/>
      <c r="L279" s="191"/>
      <c r="M279" s="192" t="s">
        <v>1</v>
      </c>
      <c r="N279" s="193" t="s">
        <v>47</v>
      </c>
      <c r="P279" s="148">
        <f>O279*H279</f>
        <v>0</v>
      </c>
      <c r="Q279" s="148">
        <v>0</v>
      </c>
      <c r="R279" s="148">
        <f>Q279*H279</f>
        <v>0</v>
      </c>
      <c r="S279" s="148">
        <v>0</v>
      </c>
      <c r="T279" s="149">
        <f>S279*H279</f>
        <v>0</v>
      </c>
      <c r="AR279" s="150" t="s">
        <v>274</v>
      </c>
      <c r="AT279" s="150" t="s">
        <v>535</v>
      </c>
      <c r="AU279" s="150" t="s">
        <v>92</v>
      </c>
      <c r="AY279" s="17" t="s">
        <v>171</v>
      </c>
      <c r="BE279" s="151">
        <f>IF(N279="základní",J279,0)</f>
        <v>0</v>
      </c>
      <c r="BF279" s="151">
        <f>IF(N279="snížená",J279,0)</f>
        <v>0</v>
      </c>
      <c r="BG279" s="151">
        <f>IF(N279="zákl. přenesená",J279,0)</f>
        <v>0</v>
      </c>
      <c r="BH279" s="151">
        <f>IF(N279="sníž. přenesená",J279,0)</f>
        <v>0</v>
      </c>
      <c r="BI279" s="151">
        <f>IF(N279="nulová",J279,0)</f>
        <v>0</v>
      </c>
      <c r="BJ279" s="17" t="s">
        <v>90</v>
      </c>
      <c r="BK279" s="151">
        <f>ROUND(I279*H279,2)</f>
        <v>0</v>
      </c>
      <c r="BL279" s="17" t="s">
        <v>231</v>
      </c>
      <c r="BM279" s="150" t="s">
        <v>656</v>
      </c>
    </row>
    <row r="280" spans="2:65" s="13" customFormat="1">
      <c r="B280" s="159"/>
      <c r="D280" s="153" t="s">
        <v>181</v>
      </c>
      <c r="E280" s="160" t="s">
        <v>1</v>
      </c>
      <c r="F280" s="161" t="s">
        <v>1063</v>
      </c>
      <c r="H280" s="162">
        <v>3</v>
      </c>
      <c r="I280" s="163"/>
      <c r="L280" s="159"/>
      <c r="M280" s="164"/>
      <c r="T280" s="165"/>
      <c r="AT280" s="160" t="s">
        <v>181</v>
      </c>
      <c r="AU280" s="160" t="s">
        <v>92</v>
      </c>
      <c r="AV280" s="13" t="s">
        <v>92</v>
      </c>
      <c r="AW280" s="13" t="s">
        <v>36</v>
      </c>
      <c r="AX280" s="13" t="s">
        <v>82</v>
      </c>
      <c r="AY280" s="160" t="s">
        <v>171</v>
      </c>
    </row>
    <row r="281" spans="2:65" s="13" customFormat="1">
      <c r="B281" s="159"/>
      <c r="D281" s="153" t="s">
        <v>181</v>
      </c>
      <c r="E281" s="160" t="s">
        <v>1</v>
      </c>
      <c r="F281" s="161" t="s">
        <v>1119</v>
      </c>
      <c r="H281" s="162">
        <v>1</v>
      </c>
      <c r="I281" s="163"/>
      <c r="L281" s="159"/>
      <c r="M281" s="164"/>
      <c r="T281" s="165"/>
      <c r="AT281" s="160" t="s">
        <v>181</v>
      </c>
      <c r="AU281" s="160" t="s">
        <v>92</v>
      </c>
      <c r="AV281" s="13" t="s">
        <v>92</v>
      </c>
      <c r="AW281" s="13" t="s">
        <v>36</v>
      </c>
      <c r="AX281" s="13" t="s">
        <v>82</v>
      </c>
      <c r="AY281" s="160" t="s">
        <v>171</v>
      </c>
    </row>
    <row r="282" spans="2:65" s="15" customFormat="1">
      <c r="B282" s="173"/>
      <c r="D282" s="153" t="s">
        <v>181</v>
      </c>
      <c r="E282" s="174" t="s">
        <v>1</v>
      </c>
      <c r="F282" s="175" t="s">
        <v>190</v>
      </c>
      <c r="H282" s="176">
        <v>4</v>
      </c>
      <c r="I282" s="177"/>
      <c r="L282" s="173"/>
      <c r="M282" s="178"/>
      <c r="T282" s="179"/>
      <c r="AT282" s="174" t="s">
        <v>181</v>
      </c>
      <c r="AU282" s="174" t="s">
        <v>92</v>
      </c>
      <c r="AV282" s="15" t="s">
        <v>180</v>
      </c>
      <c r="AW282" s="15" t="s">
        <v>36</v>
      </c>
      <c r="AX282" s="15" t="s">
        <v>90</v>
      </c>
      <c r="AY282" s="174" t="s">
        <v>171</v>
      </c>
    </row>
    <row r="283" spans="2:65" s="1" customFormat="1" ht="16.5" customHeight="1">
      <c r="B283" s="137"/>
      <c r="C283" s="138" t="s">
        <v>661</v>
      </c>
      <c r="D283" s="138" t="s">
        <v>176</v>
      </c>
      <c r="E283" s="139" t="s">
        <v>1120</v>
      </c>
      <c r="F283" s="140" t="s">
        <v>1121</v>
      </c>
      <c r="G283" s="141" t="s">
        <v>263</v>
      </c>
      <c r="H283" s="142">
        <v>4</v>
      </c>
      <c r="I283" s="143"/>
      <c r="J283" s="144">
        <f>ROUND(I283*H283,2)</f>
        <v>0</v>
      </c>
      <c r="K283" s="145"/>
      <c r="L283" s="32"/>
      <c r="M283" s="146" t="s">
        <v>1</v>
      </c>
      <c r="N283" s="147" t="s">
        <v>47</v>
      </c>
      <c r="P283" s="148">
        <f>O283*H283</f>
        <v>0</v>
      </c>
      <c r="Q283" s="148">
        <v>0</v>
      </c>
      <c r="R283" s="148">
        <f>Q283*H283</f>
        <v>0</v>
      </c>
      <c r="S283" s="148">
        <v>0</v>
      </c>
      <c r="T283" s="149">
        <f>S283*H283</f>
        <v>0</v>
      </c>
      <c r="AR283" s="150" t="s">
        <v>231</v>
      </c>
      <c r="AT283" s="150" t="s">
        <v>176</v>
      </c>
      <c r="AU283" s="150" t="s">
        <v>92</v>
      </c>
      <c r="AY283" s="17" t="s">
        <v>171</v>
      </c>
      <c r="BE283" s="151">
        <f>IF(N283="základní",J283,0)</f>
        <v>0</v>
      </c>
      <c r="BF283" s="151">
        <f>IF(N283="snížená",J283,0)</f>
        <v>0</v>
      </c>
      <c r="BG283" s="151">
        <f>IF(N283="zákl. přenesená",J283,0)</f>
        <v>0</v>
      </c>
      <c r="BH283" s="151">
        <f>IF(N283="sníž. přenesená",J283,0)</f>
        <v>0</v>
      </c>
      <c r="BI283" s="151">
        <f>IF(N283="nulová",J283,0)</f>
        <v>0</v>
      </c>
      <c r="BJ283" s="17" t="s">
        <v>90</v>
      </c>
      <c r="BK283" s="151">
        <f>ROUND(I283*H283,2)</f>
        <v>0</v>
      </c>
      <c r="BL283" s="17" t="s">
        <v>231</v>
      </c>
      <c r="BM283" s="150" t="s">
        <v>664</v>
      </c>
    </row>
    <row r="284" spans="2:65" s="13" customFormat="1">
      <c r="B284" s="159"/>
      <c r="D284" s="153" t="s">
        <v>181</v>
      </c>
      <c r="E284" s="160" t="s">
        <v>1</v>
      </c>
      <c r="F284" s="161" t="s">
        <v>1063</v>
      </c>
      <c r="H284" s="162">
        <v>3</v>
      </c>
      <c r="I284" s="163"/>
      <c r="L284" s="159"/>
      <c r="M284" s="164"/>
      <c r="T284" s="165"/>
      <c r="AT284" s="160" t="s">
        <v>181</v>
      </c>
      <c r="AU284" s="160" t="s">
        <v>92</v>
      </c>
      <c r="AV284" s="13" t="s">
        <v>92</v>
      </c>
      <c r="AW284" s="13" t="s">
        <v>36</v>
      </c>
      <c r="AX284" s="13" t="s">
        <v>82</v>
      </c>
      <c r="AY284" s="160" t="s">
        <v>171</v>
      </c>
    </row>
    <row r="285" spans="2:65" s="13" customFormat="1">
      <c r="B285" s="159"/>
      <c r="D285" s="153" t="s">
        <v>181</v>
      </c>
      <c r="E285" s="160" t="s">
        <v>1</v>
      </c>
      <c r="F285" s="161" t="s">
        <v>1064</v>
      </c>
      <c r="H285" s="162">
        <v>1</v>
      </c>
      <c r="I285" s="163"/>
      <c r="L285" s="159"/>
      <c r="M285" s="164"/>
      <c r="T285" s="165"/>
      <c r="AT285" s="160" t="s">
        <v>181</v>
      </c>
      <c r="AU285" s="160" t="s">
        <v>92</v>
      </c>
      <c r="AV285" s="13" t="s">
        <v>92</v>
      </c>
      <c r="AW285" s="13" t="s">
        <v>36</v>
      </c>
      <c r="AX285" s="13" t="s">
        <v>82</v>
      </c>
      <c r="AY285" s="160" t="s">
        <v>171</v>
      </c>
    </row>
    <row r="286" spans="2:65" s="15" customFormat="1">
      <c r="B286" s="173"/>
      <c r="D286" s="153" t="s">
        <v>181</v>
      </c>
      <c r="E286" s="174" t="s">
        <v>1</v>
      </c>
      <c r="F286" s="175" t="s">
        <v>190</v>
      </c>
      <c r="H286" s="176">
        <v>4</v>
      </c>
      <c r="I286" s="177"/>
      <c r="L286" s="173"/>
      <c r="M286" s="178"/>
      <c r="T286" s="179"/>
      <c r="AT286" s="174" t="s">
        <v>181</v>
      </c>
      <c r="AU286" s="174" t="s">
        <v>92</v>
      </c>
      <c r="AV286" s="15" t="s">
        <v>180</v>
      </c>
      <c r="AW286" s="15" t="s">
        <v>36</v>
      </c>
      <c r="AX286" s="15" t="s">
        <v>90</v>
      </c>
      <c r="AY286" s="174" t="s">
        <v>171</v>
      </c>
    </row>
    <row r="287" spans="2:65" s="1" customFormat="1" ht="16.5" customHeight="1">
      <c r="B287" s="137"/>
      <c r="C287" s="138" t="s">
        <v>375</v>
      </c>
      <c r="D287" s="138" t="s">
        <v>176</v>
      </c>
      <c r="E287" s="139" t="s">
        <v>1122</v>
      </c>
      <c r="F287" s="140" t="s">
        <v>1123</v>
      </c>
      <c r="G287" s="141" t="s">
        <v>263</v>
      </c>
      <c r="H287" s="142">
        <v>4</v>
      </c>
      <c r="I287" s="143"/>
      <c r="J287" s="144">
        <f>ROUND(I287*H287,2)</f>
        <v>0</v>
      </c>
      <c r="K287" s="145"/>
      <c r="L287" s="32"/>
      <c r="M287" s="146" t="s">
        <v>1</v>
      </c>
      <c r="N287" s="147" t="s">
        <v>47</v>
      </c>
      <c r="P287" s="148">
        <f>O287*H287</f>
        <v>0</v>
      </c>
      <c r="Q287" s="148">
        <v>0</v>
      </c>
      <c r="R287" s="148">
        <f>Q287*H287</f>
        <v>0</v>
      </c>
      <c r="S287" s="148">
        <v>0</v>
      </c>
      <c r="T287" s="149">
        <f>S287*H287</f>
        <v>0</v>
      </c>
      <c r="AR287" s="150" t="s">
        <v>231</v>
      </c>
      <c r="AT287" s="150" t="s">
        <v>176</v>
      </c>
      <c r="AU287" s="150" t="s">
        <v>92</v>
      </c>
      <c r="AY287" s="17" t="s">
        <v>171</v>
      </c>
      <c r="BE287" s="151">
        <f>IF(N287="základní",J287,0)</f>
        <v>0</v>
      </c>
      <c r="BF287" s="151">
        <f>IF(N287="snížená",J287,0)</f>
        <v>0</v>
      </c>
      <c r="BG287" s="151">
        <f>IF(N287="zákl. přenesená",J287,0)</f>
        <v>0</v>
      </c>
      <c r="BH287" s="151">
        <f>IF(N287="sníž. přenesená",J287,0)</f>
        <v>0</v>
      </c>
      <c r="BI287" s="151">
        <f>IF(N287="nulová",J287,0)</f>
        <v>0</v>
      </c>
      <c r="BJ287" s="17" t="s">
        <v>90</v>
      </c>
      <c r="BK287" s="151">
        <f>ROUND(I287*H287,2)</f>
        <v>0</v>
      </c>
      <c r="BL287" s="17" t="s">
        <v>231</v>
      </c>
      <c r="BM287" s="150" t="s">
        <v>671</v>
      </c>
    </row>
    <row r="288" spans="2:65" s="13" customFormat="1">
      <c r="B288" s="159"/>
      <c r="D288" s="153" t="s">
        <v>181</v>
      </c>
      <c r="E288" s="160" t="s">
        <v>1</v>
      </c>
      <c r="F288" s="161" t="s">
        <v>1063</v>
      </c>
      <c r="H288" s="162">
        <v>3</v>
      </c>
      <c r="I288" s="163"/>
      <c r="L288" s="159"/>
      <c r="M288" s="164"/>
      <c r="T288" s="165"/>
      <c r="AT288" s="160" t="s">
        <v>181</v>
      </c>
      <c r="AU288" s="160" t="s">
        <v>92</v>
      </c>
      <c r="AV288" s="13" t="s">
        <v>92</v>
      </c>
      <c r="AW288" s="13" t="s">
        <v>36</v>
      </c>
      <c r="AX288" s="13" t="s">
        <v>82</v>
      </c>
      <c r="AY288" s="160" t="s">
        <v>171</v>
      </c>
    </row>
    <row r="289" spans="2:65" s="13" customFormat="1">
      <c r="B289" s="159"/>
      <c r="D289" s="153" t="s">
        <v>181</v>
      </c>
      <c r="E289" s="160" t="s">
        <v>1</v>
      </c>
      <c r="F289" s="161" t="s">
        <v>1064</v>
      </c>
      <c r="H289" s="162">
        <v>1</v>
      </c>
      <c r="I289" s="163"/>
      <c r="L289" s="159"/>
      <c r="M289" s="164"/>
      <c r="T289" s="165"/>
      <c r="AT289" s="160" t="s">
        <v>181</v>
      </c>
      <c r="AU289" s="160" t="s">
        <v>92</v>
      </c>
      <c r="AV289" s="13" t="s">
        <v>92</v>
      </c>
      <c r="AW289" s="13" t="s">
        <v>36</v>
      </c>
      <c r="AX289" s="13" t="s">
        <v>82</v>
      </c>
      <c r="AY289" s="160" t="s">
        <v>171</v>
      </c>
    </row>
    <row r="290" spans="2:65" s="15" customFormat="1">
      <c r="B290" s="173"/>
      <c r="D290" s="153" t="s">
        <v>181</v>
      </c>
      <c r="E290" s="174" t="s">
        <v>1</v>
      </c>
      <c r="F290" s="175" t="s">
        <v>190</v>
      </c>
      <c r="H290" s="176">
        <v>4</v>
      </c>
      <c r="I290" s="177"/>
      <c r="L290" s="173"/>
      <c r="M290" s="178"/>
      <c r="T290" s="179"/>
      <c r="AT290" s="174" t="s">
        <v>181</v>
      </c>
      <c r="AU290" s="174" t="s">
        <v>92</v>
      </c>
      <c r="AV290" s="15" t="s">
        <v>180</v>
      </c>
      <c r="AW290" s="15" t="s">
        <v>36</v>
      </c>
      <c r="AX290" s="15" t="s">
        <v>90</v>
      </c>
      <c r="AY290" s="174" t="s">
        <v>171</v>
      </c>
    </row>
    <row r="291" spans="2:65" s="1" customFormat="1" ht="24.2" customHeight="1">
      <c r="B291" s="137"/>
      <c r="C291" s="138" t="s">
        <v>672</v>
      </c>
      <c r="D291" s="138" t="s">
        <v>176</v>
      </c>
      <c r="E291" s="139" t="s">
        <v>1124</v>
      </c>
      <c r="F291" s="140" t="s">
        <v>1125</v>
      </c>
      <c r="G291" s="141" t="s">
        <v>239</v>
      </c>
      <c r="H291" s="142">
        <v>6.3E-2</v>
      </c>
      <c r="I291" s="143"/>
      <c r="J291" s="144">
        <f>ROUND(I291*H291,2)</f>
        <v>0</v>
      </c>
      <c r="K291" s="145"/>
      <c r="L291" s="32"/>
      <c r="M291" s="146" t="s">
        <v>1</v>
      </c>
      <c r="N291" s="147" t="s">
        <v>47</v>
      </c>
      <c r="P291" s="148">
        <f>O291*H291</f>
        <v>0</v>
      </c>
      <c r="Q291" s="148">
        <v>0</v>
      </c>
      <c r="R291" s="148">
        <f>Q291*H291</f>
        <v>0</v>
      </c>
      <c r="S291" s="148">
        <v>0</v>
      </c>
      <c r="T291" s="149">
        <f>S291*H291</f>
        <v>0</v>
      </c>
      <c r="AR291" s="150" t="s">
        <v>231</v>
      </c>
      <c r="AT291" s="150" t="s">
        <v>176</v>
      </c>
      <c r="AU291" s="150" t="s">
        <v>92</v>
      </c>
      <c r="AY291" s="17" t="s">
        <v>171</v>
      </c>
      <c r="BE291" s="151">
        <f>IF(N291="základní",J291,0)</f>
        <v>0</v>
      </c>
      <c r="BF291" s="151">
        <f>IF(N291="snížená",J291,0)</f>
        <v>0</v>
      </c>
      <c r="BG291" s="151">
        <f>IF(N291="zákl. přenesená",J291,0)</f>
        <v>0</v>
      </c>
      <c r="BH291" s="151">
        <f>IF(N291="sníž. přenesená",J291,0)</f>
        <v>0</v>
      </c>
      <c r="BI291" s="151">
        <f>IF(N291="nulová",J291,0)</f>
        <v>0</v>
      </c>
      <c r="BJ291" s="17" t="s">
        <v>90</v>
      </c>
      <c r="BK291" s="151">
        <f>ROUND(I291*H291,2)</f>
        <v>0</v>
      </c>
      <c r="BL291" s="17" t="s">
        <v>231</v>
      </c>
      <c r="BM291" s="150" t="s">
        <v>675</v>
      </c>
    </row>
    <row r="292" spans="2:65" s="11" customFormat="1" ht="25.9" customHeight="1">
      <c r="B292" s="125"/>
      <c r="D292" s="126" t="s">
        <v>81</v>
      </c>
      <c r="E292" s="127" t="s">
        <v>1126</v>
      </c>
      <c r="F292" s="127" t="s">
        <v>1127</v>
      </c>
      <c r="I292" s="128"/>
      <c r="J292" s="129">
        <f>BK292</f>
        <v>0</v>
      </c>
      <c r="L292" s="125"/>
      <c r="M292" s="130"/>
      <c r="P292" s="131">
        <f>SUM(P293:P298)</f>
        <v>0</v>
      </c>
      <c r="R292" s="131">
        <f>SUM(R293:R298)</f>
        <v>0</v>
      </c>
      <c r="T292" s="132">
        <f>SUM(T293:T298)</f>
        <v>0</v>
      </c>
      <c r="AR292" s="126" t="s">
        <v>180</v>
      </c>
      <c r="AT292" s="133" t="s">
        <v>81</v>
      </c>
      <c r="AU292" s="133" t="s">
        <v>82</v>
      </c>
      <c r="AY292" s="126" t="s">
        <v>171</v>
      </c>
      <c r="BK292" s="134">
        <f>SUM(BK293:BK298)</f>
        <v>0</v>
      </c>
    </row>
    <row r="293" spans="2:65" s="1" customFormat="1" ht="21.75" customHeight="1">
      <c r="B293" s="137"/>
      <c r="C293" s="138" t="s">
        <v>386</v>
      </c>
      <c r="D293" s="138" t="s">
        <v>176</v>
      </c>
      <c r="E293" s="139" t="s">
        <v>1128</v>
      </c>
      <c r="F293" s="140" t="s">
        <v>1129</v>
      </c>
      <c r="G293" s="141" t="s">
        <v>1130</v>
      </c>
      <c r="H293" s="142">
        <v>50</v>
      </c>
      <c r="I293" s="143"/>
      <c r="J293" s="144">
        <f>ROUND(I293*H293,2)</f>
        <v>0</v>
      </c>
      <c r="K293" s="145"/>
      <c r="L293" s="32"/>
      <c r="M293" s="146" t="s">
        <v>1</v>
      </c>
      <c r="N293" s="147" t="s">
        <v>47</v>
      </c>
      <c r="P293" s="148">
        <f>O293*H293</f>
        <v>0</v>
      </c>
      <c r="Q293" s="148">
        <v>0</v>
      </c>
      <c r="R293" s="148">
        <f>Q293*H293</f>
        <v>0</v>
      </c>
      <c r="S293" s="148">
        <v>0</v>
      </c>
      <c r="T293" s="149">
        <f>S293*H293</f>
        <v>0</v>
      </c>
      <c r="AR293" s="150" t="s">
        <v>1131</v>
      </c>
      <c r="AT293" s="150" t="s">
        <v>176</v>
      </c>
      <c r="AU293" s="150" t="s">
        <v>90</v>
      </c>
      <c r="AY293" s="17" t="s">
        <v>171</v>
      </c>
      <c r="BE293" s="151">
        <f>IF(N293="základní",J293,0)</f>
        <v>0</v>
      </c>
      <c r="BF293" s="151">
        <f>IF(N293="snížená",J293,0)</f>
        <v>0</v>
      </c>
      <c r="BG293" s="151">
        <f>IF(N293="zákl. přenesená",J293,0)</f>
        <v>0</v>
      </c>
      <c r="BH293" s="151">
        <f>IF(N293="sníž. přenesená",J293,0)</f>
        <v>0</v>
      </c>
      <c r="BI293" s="151">
        <f>IF(N293="nulová",J293,0)</f>
        <v>0</v>
      </c>
      <c r="BJ293" s="17" t="s">
        <v>90</v>
      </c>
      <c r="BK293" s="151">
        <f>ROUND(I293*H293,2)</f>
        <v>0</v>
      </c>
      <c r="BL293" s="17" t="s">
        <v>1131</v>
      </c>
      <c r="BM293" s="150" t="s">
        <v>678</v>
      </c>
    </row>
    <row r="294" spans="2:65" s="13" customFormat="1" ht="33.75">
      <c r="B294" s="159"/>
      <c r="D294" s="153" t="s">
        <v>181</v>
      </c>
      <c r="E294" s="160" t="s">
        <v>1</v>
      </c>
      <c r="F294" s="161" t="s">
        <v>1132</v>
      </c>
      <c r="H294" s="162">
        <v>50</v>
      </c>
      <c r="I294" s="163"/>
      <c r="L294" s="159"/>
      <c r="M294" s="164"/>
      <c r="T294" s="165"/>
      <c r="AT294" s="160" t="s">
        <v>181</v>
      </c>
      <c r="AU294" s="160" t="s">
        <v>90</v>
      </c>
      <c r="AV294" s="13" t="s">
        <v>92</v>
      </c>
      <c r="AW294" s="13" t="s">
        <v>36</v>
      </c>
      <c r="AX294" s="13" t="s">
        <v>82</v>
      </c>
      <c r="AY294" s="160" t="s">
        <v>171</v>
      </c>
    </row>
    <row r="295" spans="2:65" s="15" customFormat="1">
      <c r="B295" s="173"/>
      <c r="D295" s="153" t="s">
        <v>181</v>
      </c>
      <c r="E295" s="174" t="s">
        <v>1</v>
      </c>
      <c r="F295" s="175" t="s">
        <v>190</v>
      </c>
      <c r="H295" s="176">
        <v>50</v>
      </c>
      <c r="I295" s="177"/>
      <c r="L295" s="173"/>
      <c r="M295" s="178"/>
      <c r="T295" s="179"/>
      <c r="AT295" s="174" t="s">
        <v>181</v>
      </c>
      <c r="AU295" s="174" t="s">
        <v>90</v>
      </c>
      <c r="AV295" s="15" t="s">
        <v>180</v>
      </c>
      <c r="AW295" s="15" t="s">
        <v>36</v>
      </c>
      <c r="AX295" s="15" t="s">
        <v>90</v>
      </c>
      <c r="AY295" s="174" t="s">
        <v>171</v>
      </c>
    </row>
    <row r="296" spans="2:65" s="1" customFormat="1" ht="16.5" customHeight="1">
      <c r="B296" s="137"/>
      <c r="C296" s="138" t="s">
        <v>679</v>
      </c>
      <c r="D296" s="138" t="s">
        <v>176</v>
      </c>
      <c r="E296" s="139" t="s">
        <v>1133</v>
      </c>
      <c r="F296" s="140" t="s">
        <v>1134</v>
      </c>
      <c r="G296" s="141" t="s">
        <v>1130</v>
      </c>
      <c r="H296" s="142">
        <v>50</v>
      </c>
      <c r="I296" s="143"/>
      <c r="J296" s="144">
        <f>ROUND(I296*H296,2)</f>
        <v>0</v>
      </c>
      <c r="K296" s="145"/>
      <c r="L296" s="32"/>
      <c r="M296" s="146" t="s">
        <v>1</v>
      </c>
      <c r="N296" s="147" t="s">
        <v>47</v>
      </c>
      <c r="P296" s="148">
        <f>O296*H296</f>
        <v>0</v>
      </c>
      <c r="Q296" s="148">
        <v>0</v>
      </c>
      <c r="R296" s="148">
        <f>Q296*H296</f>
        <v>0</v>
      </c>
      <c r="S296" s="148">
        <v>0</v>
      </c>
      <c r="T296" s="149">
        <f>S296*H296</f>
        <v>0</v>
      </c>
      <c r="AR296" s="150" t="s">
        <v>1131</v>
      </c>
      <c r="AT296" s="150" t="s">
        <v>176</v>
      </c>
      <c r="AU296" s="150" t="s">
        <v>90</v>
      </c>
      <c r="AY296" s="17" t="s">
        <v>171</v>
      </c>
      <c r="BE296" s="151">
        <f>IF(N296="základní",J296,0)</f>
        <v>0</v>
      </c>
      <c r="BF296" s="151">
        <f>IF(N296="snížená",J296,0)</f>
        <v>0</v>
      </c>
      <c r="BG296" s="151">
        <f>IF(N296="zákl. přenesená",J296,0)</f>
        <v>0</v>
      </c>
      <c r="BH296" s="151">
        <f>IF(N296="sníž. přenesená",J296,0)</f>
        <v>0</v>
      </c>
      <c r="BI296" s="151">
        <f>IF(N296="nulová",J296,0)</f>
        <v>0</v>
      </c>
      <c r="BJ296" s="17" t="s">
        <v>90</v>
      </c>
      <c r="BK296" s="151">
        <f>ROUND(I296*H296,2)</f>
        <v>0</v>
      </c>
      <c r="BL296" s="17" t="s">
        <v>1131</v>
      </c>
      <c r="BM296" s="150" t="s">
        <v>682</v>
      </c>
    </row>
    <row r="297" spans="2:65" s="13" customFormat="1" ht="33.75">
      <c r="B297" s="159"/>
      <c r="D297" s="153" t="s">
        <v>181</v>
      </c>
      <c r="E297" s="160" t="s">
        <v>1</v>
      </c>
      <c r="F297" s="161" t="s">
        <v>1135</v>
      </c>
      <c r="H297" s="162">
        <v>50</v>
      </c>
      <c r="I297" s="163"/>
      <c r="L297" s="159"/>
      <c r="M297" s="164"/>
      <c r="T297" s="165"/>
      <c r="AT297" s="160" t="s">
        <v>181</v>
      </c>
      <c r="AU297" s="160" t="s">
        <v>90</v>
      </c>
      <c r="AV297" s="13" t="s">
        <v>92</v>
      </c>
      <c r="AW297" s="13" t="s">
        <v>36</v>
      </c>
      <c r="AX297" s="13" t="s">
        <v>82</v>
      </c>
      <c r="AY297" s="160" t="s">
        <v>171</v>
      </c>
    </row>
    <row r="298" spans="2:65" s="15" customFormat="1">
      <c r="B298" s="173"/>
      <c r="D298" s="153" t="s">
        <v>181</v>
      </c>
      <c r="E298" s="174" t="s">
        <v>1</v>
      </c>
      <c r="F298" s="175" t="s">
        <v>190</v>
      </c>
      <c r="H298" s="176">
        <v>50</v>
      </c>
      <c r="I298" s="177"/>
      <c r="L298" s="173"/>
      <c r="M298" s="180"/>
      <c r="N298" s="181"/>
      <c r="O298" s="181"/>
      <c r="P298" s="181"/>
      <c r="Q298" s="181"/>
      <c r="R298" s="181"/>
      <c r="S298" s="181"/>
      <c r="T298" s="182"/>
      <c r="AT298" s="174" t="s">
        <v>181</v>
      </c>
      <c r="AU298" s="174" t="s">
        <v>90</v>
      </c>
      <c r="AV298" s="15" t="s">
        <v>180</v>
      </c>
      <c r="AW298" s="15" t="s">
        <v>36</v>
      </c>
      <c r="AX298" s="15" t="s">
        <v>90</v>
      </c>
      <c r="AY298" s="174" t="s">
        <v>171</v>
      </c>
    </row>
    <row r="299" spans="2:65" s="1" customFormat="1" ht="6.95" customHeight="1">
      <c r="B299" s="44"/>
      <c r="C299" s="45"/>
      <c r="D299" s="45"/>
      <c r="E299" s="45"/>
      <c r="F299" s="45"/>
      <c r="G299" s="45"/>
      <c r="H299" s="45"/>
      <c r="I299" s="45"/>
      <c r="J299" s="45"/>
      <c r="K299" s="45"/>
      <c r="L299" s="32"/>
    </row>
  </sheetData>
  <autoFilter ref="C121:K298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9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7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101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customHeight="1">
      <c r="B4" s="20"/>
      <c r="D4" s="21" t="s">
        <v>136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8" t="str">
        <f>'Rekapitulace stavby'!K6</f>
        <v>STAVEBNÍ ÚPRAVY SRC ČNB V ULICI SENOVÁŽNÁ 864-1 NA PRAZE 1</v>
      </c>
      <c r="F7" s="249"/>
      <c r="G7" s="249"/>
      <c r="H7" s="249"/>
      <c r="L7" s="20"/>
    </row>
    <row r="8" spans="2:46" s="1" customFormat="1" ht="12" customHeight="1">
      <c r="B8" s="32"/>
      <c r="D8" s="27" t="s">
        <v>137</v>
      </c>
      <c r="L8" s="32"/>
    </row>
    <row r="9" spans="2:46" s="1" customFormat="1" ht="16.5" customHeight="1">
      <c r="B9" s="32"/>
      <c r="E9" s="243" t="s">
        <v>1136</v>
      </c>
      <c r="F9" s="247"/>
      <c r="G9" s="247"/>
      <c r="H9" s="247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5. 3. 2025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29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0" t="str">
        <f>'Rekapitulace stavby'!E14</f>
        <v>Vyplň údaj</v>
      </c>
      <c r="F18" s="234"/>
      <c r="G18" s="234"/>
      <c r="H18" s="234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25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28</v>
      </c>
      <c r="J21" s="25" t="s">
        <v>35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25</v>
      </c>
      <c r="J23" s="25" t="s">
        <v>38</v>
      </c>
      <c r="L23" s="32"/>
    </row>
    <row r="24" spans="2:12" s="1" customFormat="1" ht="18" customHeight="1">
      <c r="B24" s="32"/>
      <c r="E24" s="25" t="s">
        <v>39</v>
      </c>
      <c r="I24" s="27" t="s">
        <v>28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40</v>
      </c>
      <c r="L26" s="32"/>
    </row>
    <row r="27" spans="2:12" s="7" customFormat="1" ht="16.5" customHeight="1">
      <c r="B27" s="94"/>
      <c r="E27" s="238" t="s">
        <v>1</v>
      </c>
      <c r="F27" s="238"/>
      <c r="G27" s="238"/>
      <c r="H27" s="238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5" customHeight="1">
      <c r="B30" s="32"/>
      <c r="D30" s="95" t="s">
        <v>42</v>
      </c>
      <c r="J30" s="66">
        <f>ROUND(J121,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5" customHeight="1">
      <c r="B33" s="32"/>
      <c r="D33" s="55" t="s">
        <v>46</v>
      </c>
      <c r="E33" s="27" t="s">
        <v>47</v>
      </c>
      <c r="F33" s="86">
        <f>ROUND((SUM(BE121:BE195)),  2)</f>
        <v>0</v>
      </c>
      <c r="I33" s="96">
        <v>0.21</v>
      </c>
      <c r="J33" s="86">
        <f>ROUND(((SUM(BE121:BE195))*I33),  2)</f>
        <v>0</v>
      </c>
      <c r="L33" s="32"/>
    </row>
    <row r="34" spans="2:12" s="1" customFormat="1" ht="14.45" customHeight="1">
      <c r="B34" s="32"/>
      <c r="E34" s="27" t="s">
        <v>48</v>
      </c>
      <c r="F34" s="86">
        <f>ROUND((SUM(BF121:BF195)),  2)</f>
        <v>0</v>
      </c>
      <c r="I34" s="96">
        <v>0.12</v>
      </c>
      <c r="J34" s="86">
        <f>ROUND(((SUM(BF121:BF195))*I34),  2)</f>
        <v>0</v>
      </c>
      <c r="L34" s="32"/>
    </row>
    <row r="35" spans="2:12" s="1" customFormat="1" ht="14.45" hidden="1" customHeight="1">
      <c r="B35" s="32"/>
      <c r="E35" s="27" t="s">
        <v>49</v>
      </c>
      <c r="F35" s="86">
        <f>ROUND((SUM(BG121:BG195)),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50</v>
      </c>
      <c r="F36" s="86">
        <f>ROUND((SUM(BH121:BH195)),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51</v>
      </c>
      <c r="F37" s="86">
        <f>ROUND((SUM(BI121:BI195)),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5" customHeight="1">
      <c r="B39" s="32"/>
      <c r="C39" s="97"/>
      <c r="D39" s="98" t="s">
        <v>52</v>
      </c>
      <c r="E39" s="57"/>
      <c r="F39" s="57"/>
      <c r="G39" s="99" t="s">
        <v>53</v>
      </c>
      <c r="H39" s="100" t="s">
        <v>54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55</v>
      </c>
      <c r="E50" s="42"/>
      <c r="F50" s="42"/>
      <c r="G50" s="41" t="s">
        <v>56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57</v>
      </c>
      <c r="E61" s="34"/>
      <c r="F61" s="103" t="s">
        <v>58</v>
      </c>
      <c r="G61" s="43" t="s">
        <v>57</v>
      </c>
      <c r="H61" s="34"/>
      <c r="I61" s="34"/>
      <c r="J61" s="104" t="s">
        <v>58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59</v>
      </c>
      <c r="E65" s="42"/>
      <c r="F65" s="42"/>
      <c r="G65" s="41" t="s">
        <v>60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57</v>
      </c>
      <c r="E76" s="34"/>
      <c r="F76" s="103" t="s">
        <v>58</v>
      </c>
      <c r="G76" s="43" t="s">
        <v>57</v>
      </c>
      <c r="H76" s="34"/>
      <c r="I76" s="34"/>
      <c r="J76" s="104" t="s">
        <v>58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139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48" t="str">
        <f>E7</f>
        <v>STAVEBNÍ ÚPRAVY SRC ČNB V ULICI SENOVÁŽNÁ 864-1 NA PRAZE 1</v>
      </c>
      <c r="F85" s="249"/>
      <c r="G85" s="249"/>
      <c r="H85" s="249"/>
      <c r="L85" s="32"/>
    </row>
    <row r="86" spans="2:47" s="1" customFormat="1" ht="12" customHeight="1">
      <c r="B86" s="32"/>
      <c r="C86" s="27" t="s">
        <v>137</v>
      </c>
      <c r="L86" s="32"/>
    </row>
    <row r="87" spans="2:47" s="1" customFormat="1" ht="16.5" customHeight="1">
      <c r="B87" s="32"/>
      <c r="E87" s="243" t="str">
        <f>E9</f>
        <v>04 - Vytápění</v>
      </c>
      <c r="F87" s="247"/>
      <c r="G87" s="247"/>
      <c r="H87" s="247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Senovážná 864/1, 110 00 Praha 1 - Nové Město</v>
      </c>
      <c r="I89" s="27" t="s">
        <v>22</v>
      </c>
      <c r="J89" s="52" t="str">
        <f>IF(J12="","",J12)</f>
        <v>5. 3. 2025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ČESKÁ NÁRODNÍ BANKA</v>
      </c>
      <c r="I91" s="27" t="s">
        <v>32</v>
      </c>
      <c r="J91" s="30" t="str">
        <f>E21</f>
        <v>bdXarchitekti s.r.o.</v>
      </c>
      <c r="L91" s="32"/>
    </row>
    <row r="92" spans="2:47" s="1" customFormat="1" ht="15.2" customHeight="1">
      <c r="B92" s="32"/>
      <c r="C92" s="27" t="s">
        <v>30</v>
      </c>
      <c r="F92" s="25" t="str">
        <f>IF(E18="","",E18)</f>
        <v>Vyplň údaj</v>
      </c>
      <c r="I92" s="27" t="s">
        <v>37</v>
      </c>
      <c r="J92" s="30" t="str">
        <f>E24</f>
        <v>Ing. Jaroslav Stolička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140</v>
      </c>
      <c r="D94" s="97"/>
      <c r="E94" s="97"/>
      <c r="F94" s="97"/>
      <c r="G94" s="97"/>
      <c r="H94" s="97"/>
      <c r="I94" s="97"/>
      <c r="J94" s="106" t="s">
        <v>141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142</v>
      </c>
      <c r="J96" s="66">
        <f>J121</f>
        <v>0</v>
      </c>
      <c r="L96" s="32"/>
      <c r="AU96" s="17" t="s">
        <v>143</v>
      </c>
    </row>
    <row r="97" spans="2:12" s="8" customFormat="1" ht="24.95" customHeight="1">
      <c r="B97" s="108"/>
      <c r="D97" s="109" t="s">
        <v>149</v>
      </c>
      <c r="E97" s="110"/>
      <c r="F97" s="110"/>
      <c r="G97" s="110"/>
      <c r="H97" s="110"/>
      <c r="I97" s="110"/>
      <c r="J97" s="111">
        <f>J122</f>
        <v>0</v>
      </c>
      <c r="L97" s="108"/>
    </row>
    <row r="98" spans="2:12" s="9" customFormat="1" ht="19.899999999999999" customHeight="1">
      <c r="B98" s="112"/>
      <c r="D98" s="113" t="s">
        <v>1137</v>
      </c>
      <c r="E98" s="114"/>
      <c r="F98" s="114"/>
      <c r="G98" s="114"/>
      <c r="H98" s="114"/>
      <c r="I98" s="114"/>
      <c r="J98" s="115">
        <f>J123</f>
        <v>0</v>
      </c>
      <c r="L98" s="112"/>
    </row>
    <row r="99" spans="2:12" s="9" customFormat="1" ht="19.899999999999999" customHeight="1">
      <c r="B99" s="112"/>
      <c r="D99" s="113" t="s">
        <v>1138</v>
      </c>
      <c r="E99" s="114"/>
      <c r="F99" s="114"/>
      <c r="G99" s="114"/>
      <c r="H99" s="114"/>
      <c r="I99" s="114"/>
      <c r="J99" s="115">
        <f>J140</f>
        <v>0</v>
      </c>
      <c r="L99" s="112"/>
    </row>
    <row r="100" spans="2:12" s="9" customFormat="1" ht="19.899999999999999" customHeight="1">
      <c r="B100" s="112"/>
      <c r="D100" s="113" t="s">
        <v>1139</v>
      </c>
      <c r="E100" s="114"/>
      <c r="F100" s="114"/>
      <c r="G100" s="114"/>
      <c r="H100" s="114"/>
      <c r="I100" s="114"/>
      <c r="J100" s="115">
        <f>J160</f>
        <v>0</v>
      </c>
      <c r="L100" s="112"/>
    </row>
    <row r="101" spans="2:12" s="8" customFormat="1" ht="24.95" customHeight="1">
      <c r="B101" s="108"/>
      <c r="D101" s="109" t="s">
        <v>972</v>
      </c>
      <c r="E101" s="110"/>
      <c r="F101" s="110"/>
      <c r="G101" s="110"/>
      <c r="H101" s="110"/>
      <c r="I101" s="110"/>
      <c r="J101" s="111">
        <f>J189</f>
        <v>0</v>
      </c>
      <c r="L101" s="108"/>
    </row>
    <row r="102" spans="2:12" s="1" customFormat="1" ht="21.95" customHeight="1">
      <c r="B102" s="32"/>
      <c r="L102" s="32"/>
    </row>
    <row r="103" spans="2:12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12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12" s="1" customFormat="1" ht="24.95" customHeight="1">
      <c r="B108" s="32"/>
      <c r="C108" s="21" t="s">
        <v>156</v>
      </c>
      <c r="L108" s="32"/>
    </row>
    <row r="109" spans="2:12" s="1" customFormat="1" ht="6.95" customHeight="1">
      <c r="B109" s="32"/>
      <c r="L109" s="32"/>
    </row>
    <row r="110" spans="2:12" s="1" customFormat="1" ht="12" customHeight="1">
      <c r="B110" s="32"/>
      <c r="C110" s="27" t="s">
        <v>16</v>
      </c>
      <c r="L110" s="32"/>
    </row>
    <row r="111" spans="2:12" s="1" customFormat="1" ht="26.25" customHeight="1">
      <c r="B111" s="32"/>
      <c r="E111" s="248" t="str">
        <f>E7</f>
        <v>STAVEBNÍ ÚPRAVY SRC ČNB V ULICI SENOVÁŽNÁ 864-1 NA PRAZE 1</v>
      </c>
      <c r="F111" s="249"/>
      <c r="G111" s="249"/>
      <c r="H111" s="249"/>
      <c r="L111" s="32"/>
    </row>
    <row r="112" spans="2:12" s="1" customFormat="1" ht="12" customHeight="1">
      <c r="B112" s="32"/>
      <c r="C112" s="27" t="s">
        <v>137</v>
      </c>
      <c r="L112" s="32"/>
    </row>
    <row r="113" spans="2:65" s="1" customFormat="1" ht="16.5" customHeight="1">
      <c r="B113" s="32"/>
      <c r="E113" s="243" t="str">
        <f>E9</f>
        <v>04 - Vytápění</v>
      </c>
      <c r="F113" s="247"/>
      <c r="G113" s="247"/>
      <c r="H113" s="247"/>
      <c r="L113" s="32"/>
    </row>
    <row r="114" spans="2:65" s="1" customFormat="1" ht="6.95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F12</f>
        <v>Senovážná 864/1, 110 00 Praha 1 - Nové Město</v>
      </c>
      <c r="I115" s="27" t="s">
        <v>22</v>
      </c>
      <c r="J115" s="52" t="str">
        <f>IF(J12="","",J12)</f>
        <v>5. 3. 2025</v>
      </c>
      <c r="L115" s="32"/>
    </row>
    <row r="116" spans="2:65" s="1" customFormat="1" ht="6.95" customHeight="1">
      <c r="B116" s="32"/>
      <c r="L116" s="32"/>
    </row>
    <row r="117" spans="2:65" s="1" customFormat="1" ht="15.2" customHeight="1">
      <c r="B117" s="32"/>
      <c r="C117" s="27" t="s">
        <v>24</v>
      </c>
      <c r="F117" s="25" t="str">
        <f>E15</f>
        <v>ČESKÁ NÁRODNÍ BANKA</v>
      </c>
      <c r="I117" s="27" t="s">
        <v>32</v>
      </c>
      <c r="J117" s="30" t="str">
        <f>E21</f>
        <v>bdXarchitekti s.r.o.</v>
      </c>
      <c r="L117" s="32"/>
    </row>
    <row r="118" spans="2:65" s="1" customFormat="1" ht="15.2" customHeight="1">
      <c r="B118" s="32"/>
      <c r="C118" s="27" t="s">
        <v>30</v>
      </c>
      <c r="F118" s="25" t="str">
        <f>IF(E18="","",E18)</f>
        <v>Vyplň údaj</v>
      </c>
      <c r="I118" s="27" t="s">
        <v>37</v>
      </c>
      <c r="J118" s="30" t="str">
        <f>E24</f>
        <v>Ing. Jaroslav Stolička</v>
      </c>
      <c r="L118" s="32"/>
    </row>
    <row r="119" spans="2:65" s="1" customFormat="1" ht="10.35" customHeight="1">
      <c r="B119" s="32"/>
      <c r="L119" s="32"/>
    </row>
    <row r="120" spans="2:65" s="10" customFormat="1" ht="29.25" customHeight="1">
      <c r="B120" s="116"/>
      <c r="C120" s="117" t="s">
        <v>157</v>
      </c>
      <c r="D120" s="118" t="s">
        <v>67</v>
      </c>
      <c r="E120" s="118" t="s">
        <v>63</v>
      </c>
      <c r="F120" s="118" t="s">
        <v>64</v>
      </c>
      <c r="G120" s="118" t="s">
        <v>158</v>
      </c>
      <c r="H120" s="118" t="s">
        <v>159</v>
      </c>
      <c r="I120" s="118" t="s">
        <v>160</v>
      </c>
      <c r="J120" s="119" t="s">
        <v>141</v>
      </c>
      <c r="K120" s="120" t="s">
        <v>161</v>
      </c>
      <c r="L120" s="116"/>
      <c r="M120" s="59" t="s">
        <v>1</v>
      </c>
      <c r="N120" s="60" t="s">
        <v>46</v>
      </c>
      <c r="O120" s="60" t="s">
        <v>162</v>
      </c>
      <c r="P120" s="60" t="s">
        <v>163</v>
      </c>
      <c r="Q120" s="60" t="s">
        <v>164</v>
      </c>
      <c r="R120" s="60" t="s">
        <v>165</v>
      </c>
      <c r="S120" s="60" t="s">
        <v>166</v>
      </c>
      <c r="T120" s="61" t="s">
        <v>167</v>
      </c>
    </row>
    <row r="121" spans="2:65" s="1" customFormat="1" ht="22.9" customHeight="1">
      <c r="B121" s="32"/>
      <c r="C121" s="64" t="s">
        <v>168</v>
      </c>
      <c r="J121" s="121">
        <f>BK121</f>
        <v>0</v>
      </c>
      <c r="L121" s="32"/>
      <c r="M121" s="62"/>
      <c r="N121" s="53"/>
      <c r="O121" s="53"/>
      <c r="P121" s="122">
        <f>P122+P189</f>
        <v>0</v>
      </c>
      <c r="Q121" s="53"/>
      <c r="R121" s="122">
        <f>R122+R189</f>
        <v>0</v>
      </c>
      <c r="S121" s="53"/>
      <c r="T121" s="123">
        <f>T122+T189</f>
        <v>0</v>
      </c>
      <c r="AT121" s="17" t="s">
        <v>81</v>
      </c>
      <c r="AU121" s="17" t="s">
        <v>143</v>
      </c>
      <c r="BK121" s="124">
        <f>BK122+BK189</f>
        <v>0</v>
      </c>
    </row>
    <row r="122" spans="2:65" s="11" customFormat="1" ht="25.9" customHeight="1">
      <c r="B122" s="125"/>
      <c r="D122" s="126" t="s">
        <v>81</v>
      </c>
      <c r="E122" s="127" t="s">
        <v>256</v>
      </c>
      <c r="F122" s="127" t="s">
        <v>257</v>
      </c>
      <c r="I122" s="128"/>
      <c r="J122" s="129">
        <f>BK122</f>
        <v>0</v>
      </c>
      <c r="L122" s="125"/>
      <c r="M122" s="130"/>
      <c r="P122" s="131">
        <f>P123+P140+P160</f>
        <v>0</v>
      </c>
      <c r="R122" s="131">
        <f>R123+R140+R160</f>
        <v>0</v>
      </c>
      <c r="T122" s="132">
        <f>T123+T140+T160</f>
        <v>0</v>
      </c>
      <c r="AR122" s="126" t="s">
        <v>92</v>
      </c>
      <c r="AT122" s="133" t="s">
        <v>81</v>
      </c>
      <c r="AU122" s="133" t="s">
        <v>82</v>
      </c>
      <c r="AY122" s="126" t="s">
        <v>171</v>
      </c>
      <c r="BK122" s="134">
        <f>BK123+BK140+BK160</f>
        <v>0</v>
      </c>
    </row>
    <row r="123" spans="2:65" s="11" customFormat="1" ht="22.9" customHeight="1">
      <c r="B123" s="125"/>
      <c r="D123" s="126" t="s">
        <v>81</v>
      </c>
      <c r="E123" s="135" t="s">
        <v>1140</v>
      </c>
      <c r="F123" s="135" t="s">
        <v>1141</v>
      </c>
      <c r="I123" s="128"/>
      <c r="J123" s="136">
        <f>BK123</f>
        <v>0</v>
      </c>
      <c r="L123" s="125"/>
      <c r="M123" s="130"/>
      <c r="P123" s="131">
        <f>SUM(P124:P139)</f>
        <v>0</v>
      </c>
      <c r="R123" s="131">
        <f>SUM(R124:R139)</f>
        <v>0</v>
      </c>
      <c r="T123" s="132">
        <f>SUM(T124:T139)</f>
        <v>0</v>
      </c>
      <c r="AR123" s="126" t="s">
        <v>92</v>
      </c>
      <c r="AT123" s="133" t="s">
        <v>81</v>
      </c>
      <c r="AU123" s="133" t="s">
        <v>90</v>
      </c>
      <c r="AY123" s="126" t="s">
        <v>171</v>
      </c>
      <c r="BK123" s="134">
        <f>SUM(BK124:BK139)</f>
        <v>0</v>
      </c>
    </row>
    <row r="124" spans="2:65" s="1" customFormat="1" ht="24.2" customHeight="1">
      <c r="B124" s="137"/>
      <c r="C124" s="138" t="s">
        <v>90</v>
      </c>
      <c r="D124" s="138" t="s">
        <v>176</v>
      </c>
      <c r="E124" s="139" t="s">
        <v>1142</v>
      </c>
      <c r="F124" s="140" t="s">
        <v>1143</v>
      </c>
      <c r="G124" s="141" t="s">
        <v>302</v>
      </c>
      <c r="H124" s="142">
        <v>28</v>
      </c>
      <c r="I124" s="143"/>
      <c r="J124" s="144">
        <f>ROUND(I124*H124,2)</f>
        <v>0</v>
      </c>
      <c r="K124" s="145"/>
      <c r="L124" s="32"/>
      <c r="M124" s="146" t="s">
        <v>1</v>
      </c>
      <c r="N124" s="147" t="s">
        <v>47</v>
      </c>
      <c r="P124" s="148">
        <f>O124*H124</f>
        <v>0</v>
      </c>
      <c r="Q124" s="148">
        <v>0</v>
      </c>
      <c r="R124" s="148">
        <f>Q124*H124</f>
        <v>0</v>
      </c>
      <c r="S124" s="148">
        <v>0</v>
      </c>
      <c r="T124" s="149">
        <f>S124*H124</f>
        <v>0</v>
      </c>
      <c r="AR124" s="150" t="s">
        <v>231</v>
      </c>
      <c r="AT124" s="150" t="s">
        <v>176</v>
      </c>
      <c r="AU124" s="150" t="s">
        <v>92</v>
      </c>
      <c r="AY124" s="17" t="s">
        <v>171</v>
      </c>
      <c r="BE124" s="151">
        <f>IF(N124="základní",J124,0)</f>
        <v>0</v>
      </c>
      <c r="BF124" s="151">
        <f>IF(N124="snížená",J124,0)</f>
        <v>0</v>
      </c>
      <c r="BG124" s="151">
        <f>IF(N124="zákl. přenesená",J124,0)</f>
        <v>0</v>
      </c>
      <c r="BH124" s="151">
        <f>IF(N124="sníž. přenesená",J124,0)</f>
        <v>0</v>
      </c>
      <c r="BI124" s="151">
        <f>IF(N124="nulová",J124,0)</f>
        <v>0</v>
      </c>
      <c r="BJ124" s="17" t="s">
        <v>90</v>
      </c>
      <c r="BK124" s="151">
        <f>ROUND(I124*H124,2)</f>
        <v>0</v>
      </c>
      <c r="BL124" s="17" t="s">
        <v>231</v>
      </c>
      <c r="BM124" s="150" t="s">
        <v>92</v>
      </c>
    </row>
    <row r="125" spans="2:65" s="13" customFormat="1">
      <c r="B125" s="159"/>
      <c r="D125" s="153" t="s">
        <v>181</v>
      </c>
      <c r="E125" s="160" t="s">
        <v>1</v>
      </c>
      <c r="F125" s="161" t="s">
        <v>1144</v>
      </c>
      <c r="H125" s="162">
        <v>28</v>
      </c>
      <c r="I125" s="163"/>
      <c r="L125" s="159"/>
      <c r="M125" s="164"/>
      <c r="T125" s="165"/>
      <c r="AT125" s="160" t="s">
        <v>181</v>
      </c>
      <c r="AU125" s="160" t="s">
        <v>92</v>
      </c>
      <c r="AV125" s="13" t="s">
        <v>92</v>
      </c>
      <c r="AW125" s="13" t="s">
        <v>36</v>
      </c>
      <c r="AX125" s="13" t="s">
        <v>82</v>
      </c>
      <c r="AY125" s="160" t="s">
        <v>171</v>
      </c>
    </row>
    <row r="126" spans="2:65" s="15" customFormat="1">
      <c r="B126" s="173"/>
      <c r="D126" s="153" t="s">
        <v>181</v>
      </c>
      <c r="E126" s="174" t="s">
        <v>1</v>
      </c>
      <c r="F126" s="175" t="s">
        <v>190</v>
      </c>
      <c r="H126" s="176">
        <v>28</v>
      </c>
      <c r="I126" s="177"/>
      <c r="L126" s="173"/>
      <c r="M126" s="178"/>
      <c r="T126" s="179"/>
      <c r="AT126" s="174" t="s">
        <v>181</v>
      </c>
      <c r="AU126" s="174" t="s">
        <v>92</v>
      </c>
      <c r="AV126" s="15" t="s">
        <v>180</v>
      </c>
      <c r="AW126" s="15" t="s">
        <v>36</v>
      </c>
      <c r="AX126" s="15" t="s">
        <v>90</v>
      </c>
      <c r="AY126" s="174" t="s">
        <v>171</v>
      </c>
    </row>
    <row r="127" spans="2:65" s="1" customFormat="1" ht="24.2" customHeight="1">
      <c r="B127" s="137"/>
      <c r="C127" s="138" t="s">
        <v>92</v>
      </c>
      <c r="D127" s="138" t="s">
        <v>176</v>
      </c>
      <c r="E127" s="139" t="s">
        <v>1145</v>
      </c>
      <c r="F127" s="140" t="s">
        <v>1146</v>
      </c>
      <c r="G127" s="141" t="s">
        <v>205</v>
      </c>
      <c r="H127" s="142">
        <v>48</v>
      </c>
      <c r="I127" s="143"/>
      <c r="J127" s="144">
        <f>ROUND(I127*H127,2)</f>
        <v>0</v>
      </c>
      <c r="K127" s="145"/>
      <c r="L127" s="32"/>
      <c r="M127" s="146" t="s">
        <v>1</v>
      </c>
      <c r="N127" s="147" t="s">
        <v>47</v>
      </c>
      <c r="P127" s="148">
        <f>O127*H127</f>
        <v>0</v>
      </c>
      <c r="Q127" s="148">
        <v>0</v>
      </c>
      <c r="R127" s="148">
        <f>Q127*H127</f>
        <v>0</v>
      </c>
      <c r="S127" s="148">
        <v>0</v>
      </c>
      <c r="T127" s="149">
        <f>S127*H127</f>
        <v>0</v>
      </c>
      <c r="AR127" s="150" t="s">
        <v>231</v>
      </c>
      <c r="AT127" s="150" t="s">
        <v>176</v>
      </c>
      <c r="AU127" s="150" t="s">
        <v>92</v>
      </c>
      <c r="AY127" s="17" t="s">
        <v>171</v>
      </c>
      <c r="BE127" s="151">
        <f>IF(N127="základní",J127,0)</f>
        <v>0</v>
      </c>
      <c r="BF127" s="151">
        <f>IF(N127="snížená",J127,0)</f>
        <v>0</v>
      </c>
      <c r="BG127" s="151">
        <f>IF(N127="zákl. přenesená",J127,0)</f>
        <v>0</v>
      </c>
      <c r="BH127" s="151">
        <f>IF(N127="sníž. přenesená",J127,0)</f>
        <v>0</v>
      </c>
      <c r="BI127" s="151">
        <f>IF(N127="nulová",J127,0)</f>
        <v>0</v>
      </c>
      <c r="BJ127" s="17" t="s">
        <v>90</v>
      </c>
      <c r="BK127" s="151">
        <f>ROUND(I127*H127,2)</f>
        <v>0</v>
      </c>
      <c r="BL127" s="17" t="s">
        <v>231</v>
      </c>
      <c r="BM127" s="150" t="s">
        <v>180</v>
      </c>
    </row>
    <row r="128" spans="2:65" s="13" customFormat="1">
      <c r="B128" s="159"/>
      <c r="D128" s="153" t="s">
        <v>181</v>
      </c>
      <c r="E128" s="160" t="s">
        <v>1</v>
      </c>
      <c r="F128" s="161" t="s">
        <v>1147</v>
      </c>
      <c r="H128" s="162">
        <v>48</v>
      </c>
      <c r="I128" s="163"/>
      <c r="L128" s="159"/>
      <c r="M128" s="164"/>
      <c r="T128" s="165"/>
      <c r="AT128" s="160" t="s">
        <v>181</v>
      </c>
      <c r="AU128" s="160" t="s">
        <v>92</v>
      </c>
      <c r="AV128" s="13" t="s">
        <v>92</v>
      </c>
      <c r="AW128" s="13" t="s">
        <v>36</v>
      </c>
      <c r="AX128" s="13" t="s">
        <v>82</v>
      </c>
      <c r="AY128" s="160" t="s">
        <v>171</v>
      </c>
    </row>
    <row r="129" spans="2:65" s="15" customFormat="1">
      <c r="B129" s="173"/>
      <c r="D129" s="153" t="s">
        <v>181</v>
      </c>
      <c r="E129" s="174" t="s">
        <v>1</v>
      </c>
      <c r="F129" s="175" t="s">
        <v>190</v>
      </c>
      <c r="H129" s="176">
        <v>48</v>
      </c>
      <c r="I129" s="177"/>
      <c r="L129" s="173"/>
      <c r="M129" s="178"/>
      <c r="T129" s="179"/>
      <c r="AT129" s="174" t="s">
        <v>181</v>
      </c>
      <c r="AU129" s="174" t="s">
        <v>92</v>
      </c>
      <c r="AV129" s="15" t="s">
        <v>180</v>
      </c>
      <c r="AW129" s="15" t="s">
        <v>36</v>
      </c>
      <c r="AX129" s="15" t="s">
        <v>90</v>
      </c>
      <c r="AY129" s="174" t="s">
        <v>171</v>
      </c>
    </row>
    <row r="130" spans="2:65" s="1" customFormat="1" ht="33" customHeight="1">
      <c r="B130" s="137"/>
      <c r="C130" s="138" t="s">
        <v>186</v>
      </c>
      <c r="D130" s="138" t="s">
        <v>176</v>
      </c>
      <c r="E130" s="139" t="s">
        <v>1148</v>
      </c>
      <c r="F130" s="140" t="s">
        <v>1149</v>
      </c>
      <c r="G130" s="141" t="s">
        <v>205</v>
      </c>
      <c r="H130" s="142">
        <v>48</v>
      </c>
      <c r="I130" s="143"/>
      <c r="J130" s="144">
        <f>ROUND(I130*H130,2)</f>
        <v>0</v>
      </c>
      <c r="K130" s="145"/>
      <c r="L130" s="32"/>
      <c r="M130" s="146" t="s">
        <v>1</v>
      </c>
      <c r="N130" s="147" t="s">
        <v>47</v>
      </c>
      <c r="P130" s="148">
        <f>O130*H130</f>
        <v>0</v>
      </c>
      <c r="Q130" s="148">
        <v>0</v>
      </c>
      <c r="R130" s="148">
        <f>Q130*H130</f>
        <v>0</v>
      </c>
      <c r="S130" s="148">
        <v>0</v>
      </c>
      <c r="T130" s="149">
        <f>S130*H130</f>
        <v>0</v>
      </c>
      <c r="AR130" s="150" t="s">
        <v>231</v>
      </c>
      <c r="AT130" s="150" t="s">
        <v>176</v>
      </c>
      <c r="AU130" s="150" t="s">
        <v>92</v>
      </c>
      <c r="AY130" s="17" t="s">
        <v>171</v>
      </c>
      <c r="BE130" s="151">
        <f>IF(N130="základní",J130,0)</f>
        <v>0</v>
      </c>
      <c r="BF130" s="151">
        <f>IF(N130="snížená",J130,0)</f>
        <v>0</v>
      </c>
      <c r="BG130" s="151">
        <f>IF(N130="zákl. přenesená",J130,0)</f>
        <v>0</v>
      </c>
      <c r="BH130" s="151">
        <f>IF(N130="sníž. přenesená",J130,0)</f>
        <v>0</v>
      </c>
      <c r="BI130" s="151">
        <f>IF(N130="nulová",J130,0)</f>
        <v>0</v>
      </c>
      <c r="BJ130" s="17" t="s">
        <v>90</v>
      </c>
      <c r="BK130" s="151">
        <f>ROUND(I130*H130,2)</f>
        <v>0</v>
      </c>
      <c r="BL130" s="17" t="s">
        <v>231</v>
      </c>
      <c r="BM130" s="150" t="s">
        <v>198</v>
      </c>
    </row>
    <row r="131" spans="2:65" s="13" customFormat="1">
      <c r="B131" s="159"/>
      <c r="D131" s="153" t="s">
        <v>181</v>
      </c>
      <c r="E131" s="160" t="s">
        <v>1</v>
      </c>
      <c r="F131" s="161" t="s">
        <v>1147</v>
      </c>
      <c r="H131" s="162">
        <v>48</v>
      </c>
      <c r="I131" s="163"/>
      <c r="L131" s="159"/>
      <c r="M131" s="164"/>
      <c r="T131" s="165"/>
      <c r="AT131" s="160" t="s">
        <v>181</v>
      </c>
      <c r="AU131" s="160" t="s">
        <v>92</v>
      </c>
      <c r="AV131" s="13" t="s">
        <v>92</v>
      </c>
      <c r="AW131" s="13" t="s">
        <v>36</v>
      </c>
      <c r="AX131" s="13" t="s">
        <v>82</v>
      </c>
      <c r="AY131" s="160" t="s">
        <v>171</v>
      </c>
    </row>
    <row r="132" spans="2:65" s="15" customFormat="1">
      <c r="B132" s="173"/>
      <c r="D132" s="153" t="s">
        <v>181</v>
      </c>
      <c r="E132" s="174" t="s">
        <v>1</v>
      </c>
      <c r="F132" s="175" t="s">
        <v>190</v>
      </c>
      <c r="H132" s="176">
        <v>48</v>
      </c>
      <c r="I132" s="177"/>
      <c r="L132" s="173"/>
      <c r="M132" s="178"/>
      <c r="T132" s="179"/>
      <c r="AT132" s="174" t="s">
        <v>181</v>
      </c>
      <c r="AU132" s="174" t="s">
        <v>92</v>
      </c>
      <c r="AV132" s="15" t="s">
        <v>180</v>
      </c>
      <c r="AW132" s="15" t="s">
        <v>36</v>
      </c>
      <c r="AX132" s="15" t="s">
        <v>90</v>
      </c>
      <c r="AY132" s="174" t="s">
        <v>171</v>
      </c>
    </row>
    <row r="133" spans="2:65" s="1" customFormat="1" ht="16.5" customHeight="1">
      <c r="B133" s="137"/>
      <c r="C133" s="138" t="s">
        <v>180</v>
      </c>
      <c r="D133" s="138" t="s">
        <v>176</v>
      </c>
      <c r="E133" s="139" t="s">
        <v>1150</v>
      </c>
      <c r="F133" s="140" t="s">
        <v>1151</v>
      </c>
      <c r="G133" s="141" t="s">
        <v>205</v>
      </c>
      <c r="H133" s="142">
        <v>48</v>
      </c>
      <c r="I133" s="143"/>
      <c r="J133" s="144">
        <f>ROUND(I133*H133,2)</f>
        <v>0</v>
      </c>
      <c r="K133" s="145"/>
      <c r="L133" s="32"/>
      <c r="M133" s="146" t="s">
        <v>1</v>
      </c>
      <c r="N133" s="147" t="s">
        <v>47</v>
      </c>
      <c r="P133" s="148">
        <f>O133*H133</f>
        <v>0</v>
      </c>
      <c r="Q133" s="148">
        <v>0</v>
      </c>
      <c r="R133" s="148">
        <f>Q133*H133</f>
        <v>0</v>
      </c>
      <c r="S133" s="148">
        <v>0</v>
      </c>
      <c r="T133" s="149">
        <f>S133*H133</f>
        <v>0</v>
      </c>
      <c r="AR133" s="150" t="s">
        <v>231</v>
      </c>
      <c r="AT133" s="150" t="s">
        <v>176</v>
      </c>
      <c r="AU133" s="150" t="s">
        <v>92</v>
      </c>
      <c r="AY133" s="17" t="s">
        <v>171</v>
      </c>
      <c r="BE133" s="151">
        <f>IF(N133="základní",J133,0)</f>
        <v>0</v>
      </c>
      <c r="BF133" s="151">
        <f>IF(N133="snížená",J133,0)</f>
        <v>0</v>
      </c>
      <c r="BG133" s="151">
        <f>IF(N133="zákl. přenesená",J133,0)</f>
        <v>0</v>
      </c>
      <c r="BH133" s="151">
        <f>IF(N133="sníž. přenesená",J133,0)</f>
        <v>0</v>
      </c>
      <c r="BI133" s="151">
        <f>IF(N133="nulová",J133,0)</f>
        <v>0</v>
      </c>
      <c r="BJ133" s="17" t="s">
        <v>90</v>
      </c>
      <c r="BK133" s="151">
        <f>ROUND(I133*H133,2)</f>
        <v>0</v>
      </c>
      <c r="BL133" s="17" t="s">
        <v>231</v>
      </c>
      <c r="BM133" s="150" t="s">
        <v>206</v>
      </c>
    </row>
    <row r="134" spans="2:65" s="13" customFormat="1">
      <c r="B134" s="159"/>
      <c r="D134" s="153" t="s">
        <v>181</v>
      </c>
      <c r="E134" s="160" t="s">
        <v>1</v>
      </c>
      <c r="F134" s="161" t="s">
        <v>1147</v>
      </c>
      <c r="H134" s="162">
        <v>48</v>
      </c>
      <c r="I134" s="163"/>
      <c r="L134" s="159"/>
      <c r="M134" s="164"/>
      <c r="T134" s="165"/>
      <c r="AT134" s="160" t="s">
        <v>181</v>
      </c>
      <c r="AU134" s="160" t="s">
        <v>92</v>
      </c>
      <c r="AV134" s="13" t="s">
        <v>92</v>
      </c>
      <c r="AW134" s="13" t="s">
        <v>36</v>
      </c>
      <c r="AX134" s="13" t="s">
        <v>82</v>
      </c>
      <c r="AY134" s="160" t="s">
        <v>171</v>
      </c>
    </row>
    <row r="135" spans="2:65" s="15" customFormat="1">
      <c r="B135" s="173"/>
      <c r="D135" s="153" t="s">
        <v>181</v>
      </c>
      <c r="E135" s="174" t="s">
        <v>1</v>
      </c>
      <c r="F135" s="175" t="s">
        <v>190</v>
      </c>
      <c r="H135" s="176">
        <v>48</v>
      </c>
      <c r="I135" s="177"/>
      <c r="L135" s="173"/>
      <c r="M135" s="178"/>
      <c r="T135" s="179"/>
      <c r="AT135" s="174" t="s">
        <v>181</v>
      </c>
      <c r="AU135" s="174" t="s">
        <v>92</v>
      </c>
      <c r="AV135" s="15" t="s">
        <v>180</v>
      </c>
      <c r="AW135" s="15" t="s">
        <v>36</v>
      </c>
      <c r="AX135" s="15" t="s">
        <v>90</v>
      </c>
      <c r="AY135" s="174" t="s">
        <v>171</v>
      </c>
    </row>
    <row r="136" spans="2:65" s="1" customFormat="1" ht="16.5" customHeight="1">
      <c r="B136" s="137"/>
      <c r="C136" s="138" t="s">
        <v>209</v>
      </c>
      <c r="D136" s="138" t="s">
        <v>176</v>
      </c>
      <c r="E136" s="139" t="s">
        <v>1152</v>
      </c>
      <c r="F136" s="140" t="s">
        <v>1153</v>
      </c>
      <c r="G136" s="141" t="s">
        <v>205</v>
      </c>
      <c r="H136" s="142">
        <v>48</v>
      </c>
      <c r="I136" s="143"/>
      <c r="J136" s="144">
        <f>ROUND(I136*H136,2)</f>
        <v>0</v>
      </c>
      <c r="K136" s="145"/>
      <c r="L136" s="32"/>
      <c r="M136" s="146" t="s">
        <v>1</v>
      </c>
      <c r="N136" s="147" t="s">
        <v>47</v>
      </c>
      <c r="P136" s="148">
        <f>O136*H136</f>
        <v>0</v>
      </c>
      <c r="Q136" s="148">
        <v>0</v>
      </c>
      <c r="R136" s="148">
        <f>Q136*H136</f>
        <v>0</v>
      </c>
      <c r="S136" s="148">
        <v>0</v>
      </c>
      <c r="T136" s="149">
        <f>S136*H136</f>
        <v>0</v>
      </c>
      <c r="AR136" s="150" t="s">
        <v>231</v>
      </c>
      <c r="AT136" s="150" t="s">
        <v>176</v>
      </c>
      <c r="AU136" s="150" t="s">
        <v>92</v>
      </c>
      <c r="AY136" s="17" t="s">
        <v>171</v>
      </c>
      <c r="BE136" s="151">
        <f>IF(N136="základní",J136,0)</f>
        <v>0</v>
      </c>
      <c r="BF136" s="151">
        <f>IF(N136="snížená",J136,0)</f>
        <v>0</v>
      </c>
      <c r="BG136" s="151">
        <f>IF(N136="zákl. přenesená",J136,0)</f>
        <v>0</v>
      </c>
      <c r="BH136" s="151">
        <f>IF(N136="sníž. přenesená",J136,0)</f>
        <v>0</v>
      </c>
      <c r="BI136" s="151">
        <f>IF(N136="nulová",J136,0)</f>
        <v>0</v>
      </c>
      <c r="BJ136" s="17" t="s">
        <v>90</v>
      </c>
      <c r="BK136" s="151">
        <f>ROUND(I136*H136,2)</f>
        <v>0</v>
      </c>
      <c r="BL136" s="17" t="s">
        <v>231</v>
      </c>
      <c r="BM136" s="150" t="s">
        <v>1154</v>
      </c>
    </row>
    <row r="137" spans="2:65" s="13" customFormat="1">
      <c r="B137" s="159"/>
      <c r="D137" s="153" t="s">
        <v>181</v>
      </c>
      <c r="E137" s="160" t="s">
        <v>1</v>
      </c>
      <c r="F137" s="161" t="s">
        <v>1147</v>
      </c>
      <c r="H137" s="162">
        <v>48</v>
      </c>
      <c r="I137" s="163"/>
      <c r="L137" s="159"/>
      <c r="M137" s="164"/>
      <c r="T137" s="165"/>
      <c r="AT137" s="160" t="s">
        <v>181</v>
      </c>
      <c r="AU137" s="160" t="s">
        <v>92</v>
      </c>
      <c r="AV137" s="13" t="s">
        <v>92</v>
      </c>
      <c r="AW137" s="13" t="s">
        <v>36</v>
      </c>
      <c r="AX137" s="13" t="s">
        <v>82</v>
      </c>
      <c r="AY137" s="160" t="s">
        <v>171</v>
      </c>
    </row>
    <row r="138" spans="2:65" s="15" customFormat="1">
      <c r="B138" s="173"/>
      <c r="D138" s="153" t="s">
        <v>181</v>
      </c>
      <c r="E138" s="174" t="s">
        <v>1</v>
      </c>
      <c r="F138" s="175" t="s">
        <v>190</v>
      </c>
      <c r="H138" s="176">
        <v>48</v>
      </c>
      <c r="I138" s="177"/>
      <c r="L138" s="173"/>
      <c r="M138" s="178"/>
      <c r="T138" s="179"/>
      <c r="AT138" s="174" t="s">
        <v>181</v>
      </c>
      <c r="AU138" s="174" t="s">
        <v>92</v>
      </c>
      <c r="AV138" s="15" t="s">
        <v>180</v>
      </c>
      <c r="AW138" s="15" t="s">
        <v>36</v>
      </c>
      <c r="AX138" s="15" t="s">
        <v>90</v>
      </c>
      <c r="AY138" s="174" t="s">
        <v>171</v>
      </c>
    </row>
    <row r="139" spans="2:65" s="1" customFormat="1" ht="24.2" customHeight="1">
      <c r="B139" s="137"/>
      <c r="C139" s="138" t="s">
        <v>198</v>
      </c>
      <c r="D139" s="138" t="s">
        <v>176</v>
      </c>
      <c r="E139" s="139" t="s">
        <v>1155</v>
      </c>
      <c r="F139" s="140" t="s">
        <v>1156</v>
      </c>
      <c r="G139" s="141" t="s">
        <v>239</v>
      </c>
      <c r="H139" s="142">
        <v>2.8000000000000001E-2</v>
      </c>
      <c r="I139" s="143"/>
      <c r="J139" s="144">
        <f>ROUND(I139*H139,2)</f>
        <v>0</v>
      </c>
      <c r="K139" s="145"/>
      <c r="L139" s="32"/>
      <c r="M139" s="146" t="s">
        <v>1</v>
      </c>
      <c r="N139" s="147" t="s">
        <v>47</v>
      </c>
      <c r="P139" s="148">
        <f>O139*H139</f>
        <v>0</v>
      </c>
      <c r="Q139" s="148">
        <v>0</v>
      </c>
      <c r="R139" s="148">
        <f>Q139*H139</f>
        <v>0</v>
      </c>
      <c r="S139" s="148">
        <v>0</v>
      </c>
      <c r="T139" s="149">
        <f>S139*H139</f>
        <v>0</v>
      </c>
      <c r="AR139" s="150" t="s">
        <v>231</v>
      </c>
      <c r="AT139" s="150" t="s">
        <v>176</v>
      </c>
      <c r="AU139" s="150" t="s">
        <v>92</v>
      </c>
      <c r="AY139" s="17" t="s">
        <v>171</v>
      </c>
      <c r="BE139" s="151">
        <f>IF(N139="základní",J139,0)</f>
        <v>0</v>
      </c>
      <c r="BF139" s="151">
        <f>IF(N139="snížená",J139,0)</f>
        <v>0</v>
      </c>
      <c r="BG139" s="151">
        <f>IF(N139="zákl. přenesená",J139,0)</f>
        <v>0</v>
      </c>
      <c r="BH139" s="151">
        <f>IF(N139="sníž. přenesená",J139,0)</f>
        <v>0</v>
      </c>
      <c r="BI139" s="151">
        <f>IF(N139="nulová",J139,0)</f>
        <v>0</v>
      </c>
      <c r="BJ139" s="17" t="s">
        <v>90</v>
      </c>
      <c r="BK139" s="151">
        <f>ROUND(I139*H139,2)</f>
        <v>0</v>
      </c>
      <c r="BL139" s="17" t="s">
        <v>231</v>
      </c>
      <c r="BM139" s="150" t="s">
        <v>130</v>
      </c>
    </row>
    <row r="140" spans="2:65" s="11" customFormat="1" ht="22.9" customHeight="1">
      <c r="B140" s="125"/>
      <c r="D140" s="126" t="s">
        <v>81</v>
      </c>
      <c r="E140" s="135" t="s">
        <v>1157</v>
      </c>
      <c r="F140" s="135" t="s">
        <v>1158</v>
      </c>
      <c r="I140" s="128"/>
      <c r="J140" s="136">
        <f>BK140</f>
        <v>0</v>
      </c>
      <c r="L140" s="125"/>
      <c r="M140" s="130"/>
      <c r="P140" s="131">
        <f>SUM(P141:P159)</f>
        <v>0</v>
      </c>
      <c r="R140" s="131">
        <f>SUM(R141:R159)</f>
        <v>0</v>
      </c>
      <c r="T140" s="132">
        <f>SUM(T141:T159)</f>
        <v>0</v>
      </c>
      <c r="AR140" s="126" t="s">
        <v>92</v>
      </c>
      <c r="AT140" s="133" t="s">
        <v>81</v>
      </c>
      <c r="AU140" s="133" t="s">
        <v>90</v>
      </c>
      <c r="AY140" s="126" t="s">
        <v>171</v>
      </c>
      <c r="BK140" s="134">
        <f>SUM(BK141:BK159)</f>
        <v>0</v>
      </c>
    </row>
    <row r="141" spans="2:65" s="1" customFormat="1" ht="33" customHeight="1">
      <c r="B141" s="137"/>
      <c r="C141" s="138" t="s">
        <v>224</v>
      </c>
      <c r="D141" s="138" t="s">
        <v>176</v>
      </c>
      <c r="E141" s="139" t="s">
        <v>1159</v>
      </c>
      <c r="F141" s="140" t="s">
        <v>1160</v>
      </c>
      <c r="G141" s="141" t="s">
        <v>302</v>
      </c>
      <c r="H141" s="142">
        <v>15</v>
      </c>
      <c r="I141" s="143"/>
      <c r="J141" s="144">
        <f>ROUND(I141*H141,2)</f>
        <v>0</v>
      </c>
      <c r="K141" s="145"/>
      <c r="L141" s="32"/>
      <c r="M141" s="146" t="s">
        <v>1</v>
      </c>
      <c r="N141" s="147" t="s">
        <v>47</v>
      </c>
      <c r="P141" s="148">
        <f>O141*H141</f>
        <v>0</v>
      </c>
      <c r="Q141" s="148">
        <v>0</v>
      </c>
      <c r="R141" s="148">
        <f>Q141*H141</f>
        <v>0</v>
      </c>
      <c r="S141" s="148">
        <v>0</v>
      </c>
      <c r="T141" s="149">
        <f>S141*H141</f>
        <v>0</v>
      </c>
      <c r="AR141" s="150" t="s">
        <v>231</v>
      </c>
      <c r="AT141" s="150" t="s">
        <v>176</v>
      </c>
      <c r="AU141" s="150" t="s">
        <v>92</v>
      </c>
      <c r="AY141" s="17" t="s">
        <v>171</v>
      </c>
      <c r="BE141" s="151">
        <f>IF(N141="základní",J141,0)</f>
        <v>0</v>
      </c>
      <c r="BF141" s="151">
        <f>IF(N141="snížená",J141,0)</f>
        <v>0</v>
      </c>
      <c r="BG141" s="151">
        <f>IF(N141="zákl. přenesená",J141,0)</f>
        <v>0</v>
      </c>
      <c r="BH141" s="151">
        <f>IF(N141="sníž. přenesená",J141,0)</f>
        <v>0</v>
      </c>
      <c r="BI141" s="151">
        <f>IF(N141="nulová",J141,0)</f>
        <v>0</v>
      </c>
      <c r="BJ141" s="17" t="s">
        <v>90</v>
      </c>
      <c r="BK141" s="151">
        <f>ROUND(I141*H141,2)</f>
        <v>0</v>
      </c>
      <c r="BL141" s="17" t="s">
        <v>231</v>
      </c>
      <c r="BM141" s="150" t="s">
        <v>8</v>
      </c>
    </row>
    <row r="142" spans="2:65" s="13" customFormat="1">
      <c r="B142" s="159"/>
      <c r="D142" s="153" t="s">
        <v>181</v>
      </c>
      <c r="E142" s="160" t="s">
        <v>1</v>
      </c>
      <c r="F142" s="161" t="s">
        <v>1161</v>
      </c>
      <c r="H142" s="162">
        <v>15</v>
      </c>
      <c r="I142" s="163"/>
      <c r="L142" s="159"/>
      <c r="M142" s="164"/>
      <c r="T142" s="165"/>
      <c r="AT142" s="160" t="s">
        <v>181</v>
      </c>
      <c r="AU142" s="160" t="s">
        <v>92</v>
      </c>
      <c r="AV142" s="13" t="s">
        <v>92</v>
      </c>
      <c r="AW142" s="13" t="s">
        <v>36</v>
      </c>
      <c r="AX142" s="13" t="s">
        <v>82</v>
      </c>
      <c r="AY142" s="160" t="s">
        <v>171</v>
      </c>
    </row>
    <row r="143" spans="2:65" s="15" customFormat="1">
      <c r="B143" s="173"/>
      <c r="D143" s="153" t="s">
        <v>181</v>
      </c>
      <c r="E143" s="174" t="s">
        <v>1</v>
      </c>
      <c r="F143" s="175" t="s">
        <v>190</v>
      </c>
      <c r="H143" s="176">
        <v>15</v>
      </c>
      <c r="I143" s="177"/>
      <c r="L143" s="173"/>
      <c r="M143" s="178"/>
      <c r="T143" s="179"/>
      <c r="AT143" s="174" t="s">
        <v>181</v>
      </c>
      <c r="AU143" s="174" t="s">
        <v>92</v>
      </c>
      <c r="AV143" s="15" t="s">
        <v>180</v>
      </c>
      <c r="AW143" s="15" t="s">
        <v>36</v>
      </c>
      <c r="AX143" s="15" t="s">
        <v>90</v>
      </c>
      <c r="AY143" s="174" t="s">
        <v>171</v>
      </c>
    </row>
    <row r="144" spans="2:65" s="1" customFormat="1" ht="24.2" customHeight="1">
      <c r="B144" s="137"/>
      <c r="C144" s="138" t="s">
        <v>206</v>
      </c>
      <c r="D144" s="138" t="s">
        <v>176</v>
      </c>
      <c r="E144" s="139" t="s">
        <v>1162</v>
      </c>
      <c r="F144" s="140" t="s">
        <v>1163</v>
      </c>
      <c r="G144" s="141" t="s">
        <v>302</v>
      </c>
      <c r="H144" s="142">
        <v>15</v>
      </c>
      <c r="I144" s="143"/>
      <c r="J144" s="144">
        <f>ROUND(I144*H144,2)</f>
        <v>0</v>
      </c>
      <c r="K144" s="145"/>
      <c r="L144" s="32"/>
      <c r="M144" s="146" t="s">
        <v>1</v>
      </c>
      <c r="N144" s="147" t="s">
        <v>47</v>
      </c>
      <c r="P144" s="148">
        <f>O144*H144</f>
        <v>0</v>
      </c>
      <c r="Q144" s="148">
        <v>0</v>
      </c>
      <c r="R144" s="148">
        <f>Q144*H144</f>
        <v>0</v>
      </c>
      <c r="S144" s="148">
        <v>0</v>
      </c>
      <c r="T144" s="149">
        <f>S144*H144</f>
        <v>0</v>
      </c>
      <c r="AR144" s="150" t="s">
        <v>231</v>
      </c>
      <c r="AT144" s="150" t="s">
        <v>176</v>
      </c>
      <c r="AU144" s="150" t="s">
        <v>92</v>
      </c>
      <c r="AY144" s="17" t="s">
        <v>171</v>
      </c>
      <c r="BE144" s="151">
        <f>IF(N144="základní",J144,0)</f>
        <v>0</v>
      </c>
      <c r="BF144" s="151">
        <f>IF(N144="snížená",J144,0)</f>
        <v>0</v>
      </c>
      <c r="BG144" s="151">
        <f>IF(N144="zákl. přenesená",J144,0)</f>
        <v>0</v>
      </c>
      <c r="BH144" s="151">
        <f>IF(N144="sníž. přenesená",J144,0)</f>
        <v>0</v>
      </c>
      <c r="BI144" s="151">
        <f>IF(N144="nulová",J144,0)</f>
        <v>0</v>
      </c>
      <c r="BJ144" s="17" t="s">
        <v>90</v>
      </c>
      <c r="BK144" s="151">
        <f>ROUND(I144*H144,2)</f>
        <v>0</v>
      </c>
      <c r="BL144" s="17" t="s">
        <v>231</v>
      </c>
      <c r="BM144" s="150" t="s">
        <v>228</v>
      </c>
    </row>
    <row r="145" spans="2:65" s="13" customFormat="1">
      <c r="B145" s="159"/>
      <c r="D145" s="153" t="s">
        <v>181</v>
      </c>
      <c r="E145" s="160" t="s">
        <v>1</v>
      </c>
      <c r="F145" s="161" t="s">
        <v>1161</v>
      </c>
      <c r="H145" s="162">
        <v>15</v>
      </c>
      <c r="I145" s="163"/>
      <c r="L145" s="159"/>
      <c r="M145" s="164"/>
      <c r="T145" s="165"/>
      <c r="AT145" s="160" t="s">
        <v>181</v>
      </c>
      <c r="AU145" s="160" t="s">
        <v>92</v>
      </c>
      <c r="AV145" s="13" t="s">
        <v>92</v>
      </c>
      <c r="AW145" s="13" t="s">
        <v>36</v>
      </c>
      <c r="AX145" s="13" t="s">
        <v>82</v>
      </c>
      <c r="AY145" s="160" t="s">
        <v>171</v>
      </c>
    </row>
    <row r="146" spans="2:65" s="15" customFormat="1">
      <c r="B146" s="173"/>
      <c r="D146" s="153" t="s">
        <v>181</v>
      </c>
      <c r="E146" s="174" t="s">
        <v>1</v>
      </c>
      <c r="F146" s="175" t="s">
        <v>190</v>
      </c>
      <c r="H146" s="176">
        <v>15</v>
      </c>
      <c r="I146" s="177"/>
      <c r="L146" s="173"/>
      <c r="M146" s="178"/>
      <c r="T146" s="179"/>
      <c r="AT146" s="174" t="s">
        <v>181</v>
      </c>
      <c r="AU146" s="174" t="s">
        <v>92</v>
      </c>
      <c r="AV146" s="15" t="s">
        <v>180</v>
      </c>
      <c r="AW146" s="15" t="s">
        <v>36</v>
      </c>
      <c r="AX146" s="15" t="s">
        <v>90</v>
      </c>
      <c r="AY146" s="174" t="s">
        <v>171</v>
      </c>
    </row>
    <row r="147" spans="2:65" s="1" customFormat="1" ht="24.2" customHeight="1">
      <c r="B147" s="137"/>
      <c r="C147" s="138" t="s">
        <v>172</v>
      </c>
      <c r="D147" s="138" t="s">
        <v>176</v>
      </c>
      <c r="E147" s="139" t="s">
        <v>1164</v>
      </c>
      <c r="F147" s="140" t="s">
        <v>1165</v>
      </c>
      <c r="G147" s="141" t="s">
        <v>302</v>
      </c>
      <c r="H147" s="142">
        <v>15</v>
      </c>
      <c r="I147" s="143"/>
      <c r="J147" s="144">
        <f>ROUND(I147*H147,2)</f>
        <v>0</v>
      </c>
      <c r="K147" s="145"/>
      <c r="L147" s="32"/>
      <c r="M147" s="146" t="s">
        <v>1</v>
      </c>
      <c r="N147" s="147" t="s">
        <v>47</v>
      </c>
      <c r="P147" s="148">
        <f>O147*H147</f>
        <v>0</v>
      </c>
      <c r="Q147" s="148">
        <v>0</v>
      </c>
      <c r="R147" s="148">
        <f>Q147*H147</f>
        <v>0</v>
      </c>
      <c r="S147" s="148">
        <v>0</v>
      </c>
      <c r="T147" s="149">
        <f>S147*H147</f>
        <v>0</v>
      </c>
      <c r="AR147" s="150" t="s">
        <v>231</v>
      </c>
      <c r="AT147" s="150" t="s">
        <v>176</v>
      </c>
      <c r="AU147" s="150" t="s">
        <v>92</v>
      </c>
      <c r="AY147" s="17" t="s">
        <v>171</v>
      </c>
      <c r="BE147" s="151">
        <f>IF(N147="základní",J147,0)</f>
        <v>0</v>
      </c>
      <c r="BF147" s="151">
        <f>IF(N147="snížená",J147,0)</f>
        <v>0</v>
      </c>
      <c r="BG147" s="151">
        <f>IF(N147="zákl. přenesená",J147,0)</f>
        <v>0</v>
      </c>
      <c r="BH147" s="151">
        <f>IF(N147="sníž. přenesená",J147,0)</f>
        <v>0</v>
      </c>
      <c r="BI147" s="151">
        <f>IF(N147="nulová",J147,0)</f>
        <v>0</v>
      </c>
      <c r="BJ147" s="17" t="s">
        <v>90</v>
      </c>
      <c r="BK147" s="151">
        <f>ROUND(I147*H147,2)</f>
        <v>0</v>
      </c>
      <c r="BL147" s="17" t="s">
        <v>231</v>
      </c>
      <c r="BM147" s="150" t="s">
        <v>231</v>
      </c>
    </row>
    <row r="148" spans="2:65" s="13" customFormat="1">
      <c r="B148" s="159"/>
      <c r="D148" s="153" t="s">
        <v>181</v>
      </c>
      <c r="E148" s="160" t="s">
        <v>1</v>
      </c>
      <c r="F148" s="161" t="s">
        <v>1161</v>
      </c>
      <c r="H148" s="162">
        <v>15</v>
      </c>
      <c r="I148" s="163"/>
      <c r="L148" s="159"/>
      <c r="M148" s="164"/>
      <c r="T148" s="165"/>
      <c r="AT148" s="160" t="s">
        <v>181</v>
      </c>
      <c r="AU148" s="160" t="s">
        <v>92</v>
      </c>
      <c r="AV148" s="13" t="s">
        <v>92</v>
      </c>
      <c r="AW148" s="13" t="s">
        <v>36</v>
      </c>
      <c r="AX148" s="13" t="s">
        <v>82</v>
      </c>
      <c r="AY148" s="160" t="s">
        <v>171</v>
      </c>
    </row>
    <row r="149" spans="2:65" s="15" customFormat="1">
      <c r="B149" s="173"/>
      <c r="D149" s="153" t="s">
        <v>181</v>
      </c>
      <c r="E149" s="174" t="s">
        <v>1</v>
      </c>
      <c r="F149" s="175" t="s">
        <v>190</v>
      </c>
      <c r="H149" s="176">
        <v>15</v>
      </c>
      <c r="I149" s="177"/>
      <c r="L149" s="173"/>
      <c r="M149" s="178"/>
      <c r="T149" s="179"/>
      <c r="AT149" s="174" t="s">
        <v>181</v>
      </c>
      <c r="AU149" s="174" t="s">
        <v>92</v>
      </c>
      <c r="AV149" s="15" t="s">
        <v>180</v>
      </c>
      <c r="AW149" s="15" t="s">
        <v>36</v>
      </c>
      <c r="AX149" s="15" t="s">
        <v>90</v>
      </c>
      <c r="AY149" s="174" t="s">
        <v>171</v>
      </c>
    </row>
    <row r="150" spans="2:65" s="1" customFormat="1" ht="24.2" customHeight="1">
      <c r="B150" s="137"/>
      <c r="C150" s="138" t="s">
        <v>130</v>
      </c>
      <c r="D150" s="138" t="s">
        <v>176</v>
      </c>
      <c r="E150" s="139" t="s">
        <v>1166</v>
      </c>
      <c r="F150" s="140" t="s">
        <v>1167</v>
      </c>
      <c r="G150" s="141" t="s">
        <v>302</v>
      </c>
      <c r="H150" s="142">
        <v>15</v>
      </c>
      <c r="I150" s="143"/>
      <c r="J150" s="144">
        <f>ROUND(I150*H150,2)</f>
        <v>0</v>
      </c>
      <c r="K150" s="145"/>
      <c r="L150" s="32"/>
      <c r="M150" s="146" t="s">
        <v>1</v>
      </c>
      <c r="N150" s="147" t="s">
        <v>47</v>
      </c>
      <c r="P150" s="148">
        <f>O150*H150</f>
        <v>0</v>
      </c>
      <c r="Q150" s="148">
        <v>0</v>
      </c>
      <c r="R150" s="148">
        <f>Q150*H150</f>
        <v>0</v>
      </c>
      <c r="S150" s="148">
        <v>0</v>
      </c>
      <c r="T150" s="149">
        <f>S150*H150</f>
        <v>0</v>
      </c>
      <c r="AR150" s="150" t="s">
        <v>231</v>
      </c>
      <c r="AT150" s="150" t="s">
        <v>176</v>
      </c>
      <c r="AU150" s="150" t="s">
        <v>92</v>
      </c>
      <c r="AY150" s="17" t="s">
        <v>171</v>
      </c>
      <c r="BE150" s="151">
        <f>IF(N150="základní",J150,0)</f>
        <v>0</v>
      </c>
      <c r="BF150" s="151">
        <f>IF(N150="snížená",J150,0)</f>
        <v>0</v>
      </c>
      <c r="BG150" s="151">
        <f>IF(N150="zákl. přenesená",J150,0)</f>
        <v>0</v>
      </c>
      <c r="BH150" s="151">
        <f>IF(N150="sníž. přenesená",J150,0)</f>
        <v>0</v>
      </c>
      <c r="BI150" s="151">
        <f>IF(N150="nulová",J150,0)</f>
        <v>0</v>
      </c>
      <c r="BJ150" s="17" t="s">
        <v>90</v>
      </c>
      <c r="BK150" s="151">
        <f>ROUND(I150*H150,2)</f>
        <v>0</v>
      </c>
      <c r="BL150" s="17" t="s">
        <v>231</v>
      </c>
      <c r="BM150" s="150" t="s">
        <v>234</v>
      </c>
    </row>
    <row r="151" spans="2:65" s="13" customFormat="1">
      <c r="B151" s="159"/>
      <c r="D151" s="153" t="s">
        <v>181</v>
      </c>
      <c r="E151" s="160" t="s">
        <v>1</v>
      </c>
      <c r="F151" s="161" t="s">
        <v>1161</v>
      </c>
      <c r="H151" s="162">
        <v>15</v>
      </c>
      <c r="I151" s="163"/>
      <c r="L151" s="159"/>
      <c r="M151" s="164"/>
      <c r="T151" s="165"/>
      <c r="AT151" s="160" t="s">
        <v>181</v>
      </c>
      <c r="AU151" s="160" t="s">
        <v>92</v>
      </c>
      <c r="AV151" s="13" t="s">
        <v>92</v>
      </c>
      <c r="AW151" s="13" t="s">
        <v>36</v>
      </c>
      <c r="AX151" s="13" t="s">
        <v>82</v>
      </c>
      <c r="AY151" s="160" t="s">
        <v>171</v>
      </c>
    </row>
    <row r="152" spans="2:65" s="15" customFormat="1">
      <c r="B152" s="173"/>
      <c r="D152" s="153" t="s">
        <v>181</v>
      </c>
      <c r="E152" s="174" t="s">
        <v>1</v>
      </c>
      <c r="F152" s="175" t="s">
        <v>190</v>
      </c>
      <c r="H152" s="176">
        <v>15</v>
      </c>
      <c r="I152" s="177"/>
      <c r="L152" s="173"/>
      <c r="M152" s="178"/>
      <c r="T152" s="179"/>
      <c r="AT152" s="174" t="s">
        <v>181</v>
      </c>
      <c r="AU152" s="174" t="s">
        <v>92</v>
      </c>
      <c r="AV152" s="15" t="s">
        <v>180</v>
      </c>
      <c r="AW152" s="15" t="s">
        <v>36</v>
      </c>
      <c r="AX152" s="15" t="s">
        <v>90</v>
      </c>
      <c r="AY152" s="174" t="s">
        <v>171</v>
      </c>
    </row>
    <row r="153" spans="2:65" s="1" customFormat="1" ht="24.2" customHeight="1">
      <c r="B153" s="137"/>
      <c r="C153" s="138" t="s">
        <v>241</v>
      </c>
      <c r="D153" s="138" t="s">
        <v>176</v>
      </c>
      <c r="E153" s="139" t="s">
        <v>1168</v>
      </c>
      <c r="F153" s="140" t="s">
        <v>1169</v>
      </c>
      <c r="G153" s="141" t="s">
        <v>302</v>
      </c>
      <c r="H153" s="142">
        <v>15</v>
      </c>
      <c r="I153" s="143"/>
      <c r="J153" s="144">
        <f>ROUND(I153*H153,2)</f>
        <v>0</v>
      </c>
      <c r="K153" s="145"/>
      <c r="L153" s="32"/>
      <c r="M153" s="146" t="s">
        <v>1</v>
      </c>
      <c r="N153" s="147" t="s">
        <v>47</v>
      </c>
      <c r="P153" s="148">
        <f>O153*H153</f>
        <v>0</v>
      </c>
      <c r="Q153" s="148">
        <v>0</v>
      </c>
      <c r="R153" s="148">
        <f>Q153*H153</f>
        <v>0</v>
      </c>
      <c r="S153" s="148">
        <v>0</v>
      </c>
      <c r="T153" s="149">
        <f>S153*H153</f>
        <v>0</v>
      </c>
      <c r="AR153" s="150" t="s">
        <v>231</v>
      </c>
      <c r="AT153" s="150" t="s">
        <v>176</v>
      </c>
      <c r="AU153" s="150" t="s">
        <v>92</v>
      </c>
      <c r="AY153" s="17" t="s">
        <v>171</v>
      </c>
      <c r="BE153" s="151">
        <f>IF(N153="základní",J153,0)</f>
        <v>0</v>
      </c>
      <c r="BF153" s="151">
        <f>IF(N153="snížená",J153,0)</f>
        <v>0</v>
      </c>
      <c r="BG153" s="151">
        <f>IF(N153="zákl. přenesená",J153,0)</f>
        <v>0</v>
      </c>
      <c r="BH153" s="151">
        <f>IF(N153="sníž. přenesená",J153,0)</f>
        <v>0</v>
      </c>
      <c r="BI153" s="151">
        <f>IF(N153="nulová",J153,0)</f>
        <v>0</v>
      </c>
      <c r="BJ153" s="17" t="s">
        <v>90</v>
      </c>
      <c r="BK153" s="151">
        <f>ROUND(I153*H153,2)</f>
        <v>0</v>
      </c>
      <c r="BL153" s="17" t="s">
        <v>231</v>
      </c>
      <c r="BM153" s="150" t="s">
        <v>240</v>
      </c>
    </row>
    <row r="154" spans="2:65" s="13" customFormat="1">
      <c r="B154" s="159"/>
      <c r="D154" s="153" t="s">
        <v>181</v>
      </c>
      <c r="E154" s="160" t="s">
        <v>1</v>
      </c>
      <c r="F154" s="161" t="s">
        <v>1161</v>
      </c>
      <c r="H154" s="162">
        <v>15</v>
      </c>
      <c r="I154" s="163"/>
      <c r="L154" s="159"/>
      <c r="M154" s="164"/>
      <c r="T154" s="165"/>
      <c r="AT154" s="160" t="s">
        <v>181</v>
      </c>
      <c r="AU154" s="160" t="s">
        <v>92</v>
      </c>
      <c r="AV154" s="13" t="s">
        <v>92</v>
      </c>
      <c r="AW154" s="13" t="s">
        <v>36</v>
      </c>
      <c r="AX154" s="13" t="s">
        <v>82</v>
      </c>
      <c r="AY154" s="160" t="s">
        <v>171</v>
      </c>
    </row>
    <row r="155" spans="2:65" s="15" customFormat="1">
      <c r="B155" s="173"/>
      <c r="D155" s="153" t="s">
        <v>181</v>
      </c>
      <c r="E155" s="174" t="s">
        <v>1</v>
      </c>
      <c r="F155" s="175" t="s">
        <v>190</v>
      </c>
      <c r="H155" s="176">
        <v>15</v>
      </c>
      <c r="I155" s="177"/>
      <c r="L155" s="173"/>
      <c r="M155" s="178"/>
      <c r="T155" s="179"/>
      <c r="AT155" s="174" t="s">
        <v>181</v>
      </c>
      <c r="AU155" s="174" t="s">
        <v>92</v>
      </c>
      <c r="AV155" s="15" t="s">
        <v>180</v>
      </c>
      <c r="AW155" s="15" t="s">
        <v>36</v>
      </c>
      <c r="AX155" s="15" t="s">
        <v>90</v>
      </c>
      <c r="AY155" s="174" t="s">
        <v>171</v>
      </c>
    </row>
    <row r="156" spans="2:65" s="1" customFormat="1" ht="21.75" customHeight="1">
      <c r="B156" s="137"/>
      <c r="C156" s="138" t="s">
        <v>8</v>
      </c>
      <c r="D156" s="138" t="s">
        <v>176</v>
      </c>
      <c r="E156" s="139" t="s">
        <v>1170</v>
      </c>
      <c r="F156" s="140" t="s">
        <v>1171</v>
      </c>
      <c r="G156" s="141" t="s">
        <v>263</v>
      </c>
      <c r="H156" s="142">
        <v>1</v>
      </c>
      <c r="I156" s="143"/>
      <c r="J156" s="144">
        <f>ROUND(I156*H156,2)</f>
        <v>0</v>
      </c>
      <c r="K156" s="145"/>
      <c r="L156" s="32"/>
      <c r="M156" s="146" t="s">
        <v>1</v>
      </c>
      <c r="N156" s="147" t="s">
        <v>47</v>
      </c>
      <c r="P156" s="148">
        <f>O156*H156</f>
        <v>0</v>
      </c>
      <c r="Q156" s="148">
        <v>0</v>
      </c>
      <c r="R156" s="148">
        <f>Q156*H156</f>
        <v>0</v>
      </c>
      <c r="S156" s="148">
        <v>0</v>
      </c>
      <c r="T156" s="149">
        <f>S156*H156</f>
        <v>0</v>
      </c>
      <c r="AR156" s="150" t="s">
        <v>231</v>
      </c>
      <c r="AT156" s="150" t="s">
        <v>176</v>
      </c>
      <c r="AU156" s="150" t="s">
        <v>92</v>
      </c>
      <c r="AY156" s="17" t="s">
        <v>171</v>
      </c>
      <c r="BE156" s="151">
        <f>IF(N156="základní",J156,0)</f>
        <v>0</v>
      </c>
      <c r="BF156" s="151">
        <f>IF(N156="snížená",J156,0)</f>
        <v>0</v>
      </c>
      <c r="BG156" s="151">
        <f>IF(N156="zákl. přenesená",J156,0)</f>
        <v>0</v>
      </c>
      <c r="BH156" s="151">
        <f>IF(N156="sníž. přenesená",J156,0)</f>
        <v>0</v>
      </c>
      <c r="BI156" s="151">
        <f>IF(N156="nulová",J156,0)</f>
        <v>0</v>
      </c>
      <c r="BJ156" s="17" t="s">
        <v>90</v>
      </c>
      <c r="BK156" s="151">
        <f>ROUND(I156*H156,2)</f>
        <v>0</v>
      </c>
      <c r="BL156" s="17" t="s">
        <v>231</v>
      </c>
      <c r="BM156" s="150" t="s">
        <v>244</v>
      </c>
    </row>
    <row r="157" spans="2:65" s="13" customFormat="1">
      <c r="B157" s="159"/>
      <c r="D157" s="153" t="s">
        <v>181</v>
      </c>
      <c r="E157" s="160" t="s">
        <v>1</v>
      </c>
      <c r="F157" s="161" t="s">
        <v>1172</v>
      </c>
      <c r="H157" s="162">
        <v>1</v>
      </c>
      <c r="I157" s="163"/>
      <c r="L157" s="159"/>
      <c r="M157" s="164"/>
      <c r="T157" s="165"/>
      <c r="AT157" s="160" t="s">
        <v>181</v>
      </c>
      <c r="AU157" s="160" t="s">
        <v>92</v>
      </c>
      <c r="AV157" s="13" t="s">
        <v>92</v>
      </c>
      <c r="AW157" s="13" t="s">
        <v>36</v>
      </c>
      <c r="AX157" s="13" t="s">
        <v>82</v>
      </c>
      <c r="AY157" s="160" t="s">
        <v>171</v>
      </c>
    </row>
    <row r="158" spans="2:65" s="15" customFormat="1">
      <c r="B158" s="173"/>
      <c r="D158" s="153" t="s">
        <v>181</v>
      </c>
      <c r="E158" s="174" t="s">
        <v>1</v>
      </c>
      <c r="F158" s="175" t="s">
        <v>190</v>
      </c>
      <c r="H158" s="176">
        <v>1</v>
      </c>
      <c r="I158" s="177"/>
      <c r="L158" s="173"/>
      <c r="M158" s="178"/>
      <c r="T158" s="179"/>
      <c r="AT158" s="174" t="s">
        <v>181</v>
      </c>
      <c r="AU158" s="174" t="s">
        <v>92</v>
      </c>
      <c r="AV158" s="15" t="s">
        <v>180</v>
      </c>
      <c r="AW158" s="15" t="s">
        <v>36</v>
      </c>
      <c r="AX158" s="15" t="s">
        <v>90</v>
      </c>
      <c r="AY158" s="174" t="s">
        <v>171</v>
      </c>
    </row>
    <row r="159" spans="2:65" s="1" customFormat="1" ht="24.2" customHeight="1">
      <c r="B159" s="137"/>
      <c r="C159" s="138" t="s">
        <v>248</v>
      </c>
      <c r="D159" s="138" t="s">
        <v>176</v>
      </c>
      <c r="E159" s="139" t="s">
        <v>1173</v>
      </c>
      <c r="F159" s="140" t="s">
        <v>1174</v>
      </c>
      <c r="G159" s="141" t="s">
        <v>239</v>
      </c>
      <c r="H159" s="142">
        <v>1.7000000000000001E-2</v>
      </c>
      <c r="I159" s="143"/>
      <c r="J159" s="144">
        <f>ROUND(I159*H159,2)</f>
        <v>0</v>
      </c>
      <c r="K159" s="145"/>
      <c r="L159" s="32"/>
      <c r="M159" s="146" t="s">
        <v>1</v>
      </c>
      <c r="N159" s="147" t="s">
        <v>47</v>
      </c>
      <c r="P159" s="148">
        <f>O159*H159</f>
        <v>0</v>
      </c>
      <c r="Q159" s="148">
        <v>0</v>
      </c>
      <c r="R159" s="148">
        <f>Q159*H159</f>
        <v>0</v>
      </c>
      <c r="S159" s="148">
        <v>0</v>
      </c>
      <c r="T159" s="149">
        <f>S159*H159</f>
        <v>0</v>
      </c>
      <c r="AR159" s="150" t="s">
        <v>231</v>
      </c>
      <c r="AT159" s="150" t="s">
        <v>176</v>
      </c>
      <c r="AU159" s="150" t="s">
        <v>92</v>
      </c>
      <c r="AY159" s="17" t="s">
        <v>171</v>
      </c>
      <c r="BE159" s="151">
        <f>IF(N159="základní",J159,0)</f>
        <v>0</v>
      </c>
      <c r="BF159" s="151">
        <f>IF(N159="snížená",J159,0)</f>
        <v>0</v>
      </c>
      <c r="BG159" s="151">
        <f>IF(N159="zákl. přenesená",J159,0)</f>
        <v>0</v>
      </c>
      <c r="BH159" s="151">
        <f>IF(N159="sníž. přenesená",J159,0)</f>
        <v>0</v>
      </c>
      <c r="BI159" s="151">
        <f>IF(N159="nulová",J159,0)</f>
        <v>0</v>
      </c>
      <c r="BJ159" s="17" t="s">
        <v>90</v>
      </c>
      <c r="BK159" s="151">
        <f>ROUND(I159*H159,2)</f>
        <v>0</v>
      </c>
      <c r="BL159" s="17" t="s">
        <v>231</v>
      </c>
      <c r="BM159" s="150" t="s">
        <v>247</v>
      </c>
    </row>
    <row r="160" spans="2:65" s="11" customFormat="1" ht="22.9" customHeight="1">
      <c r="B160" s="125"/>
      <c r="D160" s="126" t="s">
        <v>81</v>
      </c>
      <c r="E160" s="135" t="s">
        <v>1175</v>
      </c>
      <c r="F160" s="135" t="s">
        <v>1176</v>
      </c>
      <c r="I160" s="128"/>
      <c r="J160" s="136">
        <f>BK160</f>
        <v>0</v>
      </c>
      <c r="L160" s="125"/>
      <c r="M160" s="130"/>
      <c r="P160" s="131">
        <f>SUM(P161:P188)</f>
        <v>0</v>
      </c>
      <c r="R160" s="131">
        <f>SUM(R161:R188)</f>
        <v>0</v>
      </c>
      <c r="T160" s="132">
        <f>SUM(T161:T188)</f>
        <v>0</v>
      </c>
      <c r="AR160" s="126" t="s">
        <v>92</v>
      </c>
      <c r="AT160" s="133" t="s">
        <v>81</v>
      </c>
      <c r="AU160" s="133" t="s">
        <v>90</v>
      </c>
      <c r="AY160" s="126" t="s">
        <v>171</v>
      </c>
      <c r="BK160" s="134">
        <f>SUM(BK161:BK188)</f>
        <v>0</v>
      </c>
    </row>
    <row r="161" spans="2:65" s="1" customFormat="1" ht="24.2" customHeight="1">
      <c r="B161" s="137"/>
      <c r="C161" s="138" t="s">
        <v>228</v>
      </c>
      <c r="D161" s="138" t="s">
        <v>176</v>
      </c>
      <c r="E161" s="139" t="s">
        <v>1177</v>
      </c>
      <c r="F161" s="140" t="s">
        <v>1178</v>
      </c>
      <c r="G161" s="141" t="s">
        <v>302</v>
      </c>
      <c r="H161" s="142">
        <v>12</v>
      </c>
      <c r="I161" s="143"/>
      <c r="J161" s="144">
        <f>ROUND(I161*H161,2)</f>
        <v>0</v>
      </c>
      <c r="K161" s="145"/>
      <c r="L161" s="32"/>
      <c r="M161" s="146" t="s">
        <v>1</v>
      </c>
      <c r="N161" s="147" t="s">
        <v>47</v>
      </c>
      <c r="P161" s="148">
        <f>O161*H161</f>
        <v>0</v>
      </c>
      <c r="Q161" s="148">
        <v>0</v>
      </c>
      <c r="R161" s="148">
        <f>Q161*H161</f>
        <v>0</v>
      </c>
      <c r="S161" s="148">
        <v>0</v>
      </c>
      <c r="T161" s="149">
        <f>S161*H161</f>
        <v>0</v>
      </c>
      <c r="AR161" s="150" t="s">
        <v>231</v>
      </c>
      <c r="AT161" s="150" t="s">
        <v>176</v>
      </c>
      <c r="AU161" s="150" t="s">
        <v>92</v>
      </c>
      <c r="AY161" s="17" t="s">
        <v>171</v>
      </c>
      <c r="BE161" s="151">
        <f>IF(N161="základní",J161,0)</f>
        <v>0</v>
      </c>
      <c r="BF161" s="151">
        <f>IF(N161="snížená",J161,0)</f>
        <v>0</v>
      </c>
      <c r="BG161" s="151">
        <f>IF(N161="zákl. přenesená",J161,0)</f>
        <v>0</v>
      </c>
      <c r="BH161" s="151">
        <f>IF(N161="sníž. přenesená",J161,0)</f>
        <v>0</v>
      </c>
      <c r="BI161" s="151">
        <f>IF(N161="nulová",J161,0)</f>
        <v>0</v>
      </c>
      <c r="BJ161" s="17" t="s">
        <v>90</v>
      </c>
      <c r="BK161" s="151">
        <f>ROUND(I161*H161,2)</f>
        <v>0</v>
      </c>
      <c r="BL161" s="17" t="s">
        <v>231</v>
      </c>
      <c r="BM161" s="150" t="s">
        <v>251</v>
      </c>
    </row>
    <row r="162" spans="2:65" s="13" customFormat="1">
      <c r="B162" s="159"/>
      <c r="D162" s="153" t="s">
        <v>181</v>
      </c>
      <c r="E162" s="160" t="s">
        <v>1</v>
      </c>
      <c r="F162" s="161" t="s">
        <v>1179</v>
      </c>
      <c r="H162" s="162">
        <v>12</v>
      </c>
      <c r="I162" s="163"/>
      <c r="L162" s="159"/>
      <c r="M162" s="164"/>
      <c r="T162" s="165"/>
      <c r="AT162" s="160" t="s">
        <v>181</v>
      </c>
      <c r="AU162" s="160" t="s">
        <v>92</v>
      </c>
      <c r="AV162" s="13" t="s">
        <v>92</v>
      </c>
      <c r="AW162" s="13" t="s">
        <v>36</v>
      </c>
      <c r="AX162" s="13" t="s">
        <v>82</v>
      </c>
      <c r="AY162" s="160" t="s">
        <v>171</v>
      </c>
    </row>
    <row r="163" spans="2:65" s="15" customFormat="1">
      <c r="B163" s="173"/>
      <c r="D163" s="153" t="s">
        <v>181</v>
      </c>
      <c r="E163" s="174" t="s">
        <v>1</v>
      </c>
      <c r="F163" s="175" t="s">
        <v>190</v>
      </c>
      <c r="H163" s="176">
        <v>12</v>
      </c>
      <c r="I163" s="177"/>
      <c r="L163" s="173"/>
      <c r="M163" s="178"/>
      <c r="T163" s="179"/>
      <c r="AT163" s="174" t="s">
        <v>181</v>
      </c>
      <c r="AU163" s="174" t="s">
        <v>92</v>
      </c>
      <c r="AV163" s="15" t="s">
        <v>180</v>
      </c>
      <c r="AW163" s="15" t="s">
        <v>36</v>
      </c>
      <c r="AX163" s="15" t="s">
        <v>90</v>
      </c>
      <c r="AY163" s="174" t="s">
        <v>171</v>
      </c>
    </row>
    <row r="164" spans="2:65" s="1" customFormat="1" ht="16.5" customHeight="1">
      <c r="B164" s="137"/>
      <c r="C164" s="138" t="s">
        <v>260</v>
      </c>
      <c r="D164" s="138" t="s">
        <v>176</v>
      </c>
      <c r="E164" s="139" t="s">
        <v>1180</v>
      </c>
      <c r="F164" s="140" t="s">
        <v>1181</v>
      </c>
      <c r="G164" s="141" t="s">
        <v>179</v>
      </c>
      <c r="H164" s="142">
        <v>0.72</v>
      </c>
      <c r="I164" s="143"/>
      <c r="J164" s="144">
        <f>ROUND(I164*H164,2)</f>
        <v>0</v>
      </c>
      <c r="K164" s="145"/>
      <c r="L164" s="32"/>
      <c r="M164" s="146" t="s">
        <v>1</v>
      </c>
      <c r="N164" s="147" t="s">
        <v>47</v>
      </c>
      <c r="P164" s="148">
        <f>O164*H164</f>
        <v>0</v>
      </c>
      <c r="Q164" s="148">
        <v>0</v>
      </c>
      <c r="R164" s="148">
        <f>Q164*H164</f>
        <v>0</v>
      </c>
      <c r="S164" s="148">
        <v>0</v>
      </c>
      <c r="T164" s="149">
        <f>S164*H164</f>
        <v>0</v>
      </c>
      <c r="AR164" s="150" t="s">
        <v>231</v>
      </c>
      <c r="AT164" s="150" t="s">
        <v>176</v>
      </c>
      <c r="AU164" s="150" t="s">
        <v>92</v>
      </c>
      <c r="AY164" s="17" t="s">
        <v>171</v>
      </c>
      <c r="BE164" s="151">
        <f>IF(N164="základní",J164,0)</f>
        <v>0</v>
      </c>
      <c r="BF164" s="151">
        <f>IF(N164="snížená",J164,0)</f>
        <v>0</v>
      </c>
      <c r="BG164" s="151">
        <f>IF(N164="zákl. přenesená",J164,0)</f>
        <v>0</v>
      </c>
      <c r="BH164" s="151">
        <f>IF(N164="sníž. přenesená",J164,0)</f>
        <v>0</v>
      </c>
      <c r="BI164" s="151">
        <f>IF(N164="nulová",J164,0)</f>
        <v>0</v>
      </c>
      <c r="BJ164" s="17" t="s">
        <v>90</v>
      </c>
      <c r="BK164" s="151">
        <f>ROUND(I164*H164,2)</f>
        <v>0</v>
      </c>
      <c r="BL164" s="17" t="s">
        <v>231</v>
      </c>
      <c r="BM164" s="150" t="s">
        <v>255</v>
      </c>
    </row>
    <row r="165" spans="2:65" s="13" customFormat="1">
      <c r="B165" s="159"/>
      <c r="D165" s="153" t="s">
        <v>181</v>
      </c>
      <c r="E165" s="160" t="s">
        <v>1</v>
      </c>
      <c r="F165" s="161" t="s">
        <v>1182</v>
      </c>
      <c r="H165" s="162">
        <v>0.72</v>
      </c>
      <c r="I165" s="163"/>
      <c r="L165" s="159"/>
      <c r="M165" s="164"/>
      <c r="T165" s="165"/>
      <c r="AT165" s="160" t="s">
        <v>181</v>
      </c>
      <c r="AU165" s="160" t="s">
        <v>92</v>
      </c>
      <c r="AV165" s="13" t="s">
        <v>92</v>
      </c>
      <c r="AW165" s="13" t="s">
        <v>36</v>
      </c>
      <c r="AX165" s="13" t="s">
        <v>82</v>
      </c>
      <c r="AY165" s="160" t="s">
        <v>171</v>
      </c>
    </row>
    <row r="166" spans="2:65" s="15" customFormat="1">
      <c r="B166" s="173"/>
      <c r="D166" s="153" t="s">
        <v>181</v>
      </c>
      <c r="E166" s="174" t="s">
        <v>1</v>
      </c>
      <c r="F166" s="175" t="s">
        <v>190</v>
      </c>
      <c r="H166" s="176">
        <v>0.72</v>
      </c>
      <c r="I166" s="177"/>
      <c r="L166" s="173"/>
      <c r="M166" s="178"/>
      <c r="T166" s="179"/>
      <c r="AT166" s="174" t="s">
        <v>181</v>
      </c>
      <c r="AU166" s="174" t="s">
        <v>92</v>
      </c>
      <c r="AV166" s="15" t="s">
        <v>180</v>
      </c>
      <c r="AW166" s="15" t="s">
        <v>36</v>
      </c>
      <c r="AX166" s="15" t="s">
        <v>90</v>
      </c>
      <c r="AY166" s="174" t="s">
        <v>171</v>
      </c>
    </row>
    <row r="167" spans="2:65" s="1" customFormat="1" ht="37.9" customHeight="1">
      <c r="B167" s="137"/>
      <c r="C167" s="138" t="s">
        <v>231</v>
      </c>
      <c r="D167" s="138" t="s">
        <v>176</v>
      </c>
      <c r="E167" s="139" t="s">
        <v>1183</v>
      </c>
      <c r="F167" s="140" t="s">
        <v>1184</v>
      </c>
      <c r="G167" s="141" t="s">
        <v>302</v>
      </c>
      <c r="H167" s="142">
        <v>1</v>
      </c>
      <c r="I167" s="143"/>
      <c r="J167" s="144">
        <f t="shared" ref="J167:J176" si="0">ROUND(I167*H167,2)</f>
        <v>0</v>
      </c>
      <c r="K167" s="145"/>
      <c r="L167" s="32"/>
      <c r="M167" s="146" t="s">
        <v>1</v>
      </c>
      <c r="N167" s="147" t="s">
        <v>47</v>
      </c>
      <c r="P167" s="148">
        <f t="shared" ref="P167:P176" si="1">O167*H167</f>
        <v>0</v>
      </c>
      <c r="Q167" s="148">
        <v>0</v>
      </c>
      <c r="R167" s="148">
        <f t="shared" ref="R167:R176" si="2">Q167*H167</f>
        <v>0</v>
      </c>
      <c r="S167" s="148">
        <v>0</v>
      </c>
      <c r="T167" s="149">
        <f t="shared" ref="T167:T176" si="3">S167*H167</f>
        <v>0</v>
      </c>
      <c r="AR167" s="150" t="s">
        <v>231</v>
      </c>
      <c r="AT167" s="150" t="s">
        <v>176</v>
      </c>
      <c r="AU167" s="150" t="s">
        <v>92</v>
      </c>
      <c r="AY167" s="17" t="s">
        <v>171</v>
      </c>
      <c r="BE167" s="151">
        <f t="shared" ref="BE167:BE176" si="4">IF(N167="základní",J167,0)</f>
        <v>0</v>
      </c>
      <c r="BF167" s="151">
        <f t="shared" ref="BF167:BF176" si="5">IF(N167="snížená",J167,0)</f>
        <v>0</v>
      </c>
      <c r="BG167" s="151">
        <f t="shared" ref="BG167:BG176" si="6">IF(N167="zákl. přenesená",J167,0)</f>
        <v>0</v>
      </c>
      <c r="BH167" s="151">
        <f t="shared" ref="BH167:BH176" si="7">IF(N167="sníž. přenesená",J167,0)</f>
        <v>0</v>
      </c>
      <c r="BI167" s="151">
        <f t="shared" ref="BI167:BI176" si="8">IF(N167="nulová",J167,0)</f>
        <v>0</v>
      </c>
      <c r="BJ167" s="17" t="s">
        <v>90</v>
      </c>
      <c r="BK167" s="151">
        <f t="shared" ref="BK167:BK176" si="9">ROUND(I167*H167,2)</f>
        <v>0</v>
      </c>
      <c r="BL167" s="17" t="s">
        <v>231</v>
      </c>
      <c r="BM167" s="150" t="s">
        <v>264</v>
      </c>
    </row>
    <row r="168" spans="2:65" s="1" customFormat="1" ht="33" customHeight="1">
      <c r="B168" s="137"/>
      <c r="C168" s="138" t="s">
        <v>281</v>
      </c>
      <c r="D168" s="138" t="s">
        <v>176</v>
      </c>
      <c r="E168" s="139" t="s">
        <v>1185</v>
      </c>
      <c r="F168" s="140" t="s">
        <v>1186</v>
      </c>
      <c r="G168" s="141" t="s">
        <v>302</v>
      </c>
      <c r="H168" s="142">
        <v>3</v>
      </c>
      <c r="I168" s="143"/>
      <c r="J168" s="144">
        <f t="shared" si="0"/>
        <v>0</v>
      </c>
      <c r="K168" s="145"/>
      <c r="L168" s="32"/>
      <c r="M168" s="146" t="s">
        <v>1</v>
      </c>
      <c r="N168" s="147" t="s">
        <v>47</v>
      </c>
      <c r="P168" s="148">
        <f t="shared" si="1"/>
        <v>0</v>
      </c>
      <c r="Q168" s="148">
        <v>0</v>
      </c>
      <c r="R168" s="148">
        <f t="shared" si="2"/>
        <v>0</v>
      </c>
      <c r="S168" s="148">
        <v>0</v>
      </c>
      <c r="T168" s="149">
        <f t="shared" si="3"/>
        <v>0</v>
      </c>
      <c r="AR168" s="150" t="s">
        <v>231</v>
      </c>
      <c r="AT168" s="150" t="s">
        <v>176</v>
      </c>
      <c r="AU168" s="150" t="s">
        <v>92</v>
      </c>
      <c r="AY168" s="17" t="s">
        <v>171</v>
      </c>
      <c r="BE168" s="151">
        <f t="shared" si="4"/>
        <v>0</v>
      </c>
      <c r="BF168" s="151">
        <f t="shared" si="5"/>
        <v>0</v>
      </c>
      <c r="BG168" s="151">
        <f t="shared" si="6"/>
        <v>0</v>
      </c>
      <c r="BH168" s="151">
        <f t="shared" si="7"/>
        <v>0</v>
      </c>
      <c r="BI168" s="151">
        <f t="shared" si="8"/>
        <v>0</v>
      </c>
      <c r="BJ168" s="17" t="s">
        <v>90</v>
      </c>
      <c r="BK168" s="151">
        <f t="shared" si="9"/>
        <v>0</v>
      </c>
      <c r="BL168" s="17" t="s">
        <v>231</v>
      </c>
      <c r="BM168" s="150" t="s">
        <v>274</v>
      </c>
    </row>
    <row r="169" spans="2:65" s="1" customFormat="1" ht="33" customHeight="1">
      <c r="B169" s="137"/>
      <c r="C169" s="138" t="s">
        <v>234</v>
      </c>
      <c r="D169" s="138" t="s">
        <v>176</v>
      </c>
      <c r="E169" s="139" t="s">
        <v>1187</v>
      </c>
      <c r="F169" s="140" t="s">
        <v>1188</v>
      </c>
      <c r="G169" s="141" t="s">
        <v>302</v>
      </c>
      <c r="H169" s="142">
        <v>1</v>
      </c>
      <c r="I169" s="143"/>
      <c r="J169" s="144">
        <f t="shared" si="0"/>
        <v>0</v>
      </c>
      <c r="K169" s="145"/>
      <c r="L169" s="32"/>
      <c r="M169" s="146" t="s">
        <v>1</v>
      </c>
      <c r="N169" s="147" t="s">
        <v>47</v>
      </c>
      <c r="P169" s="148">
        <f t="shared" si="1"/>
        <v>0</v>
      </c>
      <c r="Q169" s="148">
        <v>0</v>
      </c>
      <c r="R169" s="148">
        <f t="shared" si="2"/>
        <v>0</v>
      </c>
      <c r="S169" s="148">
        <v>0</v>
      </c>
      <c r="T169" s="149">
        <f t="shared" si="3"/>
        <v>0</v>
      </c>
      <c r="AR169" s="150" t="s">
        <v>231</v>
      </c>
      <c r="AT169" s="150" t="s">
        <v>176</v>
      </c>
      <c r="AU169" s="150" t="s">
        <v>92</v>
      </c>
      <c r="AY169" s="17" t="s">
        <v>171</v>
      </c>
      <c r="BE169" s="151">
        <f t="shared" si="4"/>
        <v>0</v>
      </c>
      <c r="BF169" s="151">
        <f t="shared" si="5"/>
        <v>0</v>
      </c>
      <c r="BG169" s="151">
        <f t="shared" si="6"/>
        <v>0</v>
      </c>
      <c r="BH169" s="151">
        <f t="shared" si="7"/>
        <v>0</v>
      </c>
      <c r="BI169" s="151">
        <f t="shared" si="8"/>
        <v>0</v>
      </c>
      <c r="BJ169" s="17" t="s">
        <v>90</v>
      </c>
      <c r="BK169" s="151">
        <f t="shared" si="9"/>
        <v>0</v>
      </c>
      <c r="BL169" s="17" t="s">
        <v>231</v>
      </c>
      <c r="BM169" s="150" t="s">
        <v>284</v>
      </c>
    </row>
    <row r="170" spans="2:65" s="1" customFormat="1" ht="33" customHeight="1">
      <c r="B170" s="137"/>
      <c r="C170" s="138" t="s">
        <v>291</v>
      </c>
      <c r="D170" s="138" t="s">
        <v>176</v>
      </c>
      <c r="E170" s="139" t="s">
        <v>1189</v>
      </c>
      <c r="F170" s="140" t="s">
        <v>1190</v>
      </c>
      <c r="G170" s="141" t="s">
        <v>302</v>
      </c>
      <c r="H170" s="142">
        <v>2</v>
      </c>
      <c r="I170" s="143"/>
      <c r="J170" s="144">
        <f t="shared" si="0"/>
        <v>0</v>
      </c>
      <c r="K170" s="145"/>
      <c r="L170" s="32"/>
      <c r="M170" s="146" t="s">
        <v>1</v>
      </c>
      <c r="N170" s="147" t="s">
        <v>47</v>
      </c>
      <c r="P170" s="148">
        <f t="shared" si="1"/>
        <v>0</v>
      </c>
      <c r="Q170" s="148">
        <v>0</v>
      </c>
      <c r="R170" s="148">
        <f t="shared" si="2"/>
        <v>0</v>
      </c>
      <c r="S170" s="148">
        <v>0</v>
      </c>
      <c r="T170" s="149">
        <f t="shared" si="3"/>
        <v>0</v>
      </c>
      <c r="AR170" s="150" t="s">
        <v>231</v>
      </c>
      <c r="AT170" s="150" t="s">
        <v>176</v>
      </c>
      <c r="AU170" s="150" t="s">
        <v>92</v>
      </c>
      <c r="AY170" s="17" t="s">
        <v>171</v>
      </c>
      <c r="BE170" s="151">
        <f t="shared" si="4"/>
        <v>0</v>
      </c>
      <c r="BF170" s="151">
        <f t="shared" si="5"/>
        <v>0</v>
      </c>
      <c r="BG170" s="151">
        <f t="shared" si="6"/>
        <v>0</v>
      </c>
      <c r="BH170" s="151">
        <f t="shared" si="7"/>
        <v>0</v>
      </c>
      <c r="BI170" s="151">
        <f t="shared" si="8"/>
        <v>0</v>
      </c>
      <c r="BJ170" s="17" t="s">
        <v>90</v>
      </c>
      <c r="BK170" s="151">
        <f t="shared" si="9"/>
        <v>0</v>
      </c>
      <c r="BL170" s="17" t="s">
        <v>231</v>
      </c>
      <c r="BM170" s="150" t="s">
        <v>289</v>
      </c>
    </row>
    <row r="171" spans="2:65" s="1" customFormat="1" ht="44.25" customHeight="1">
      <c r="B171" s="137"/>
      <c r="C171" s="138" t="s">
        <v>240</v>
      </c>
      <c r="D171" s="138" t="s">
        <v>176</v>
      </c>
      <c r="E171" s="139" t="s">
        <v>1191</v>
      </c>
      <c r="F171" s="140" t="s">
        <v>1192</v>
      </c>
      <c r="G171" s="141" t="s">
        <v>302</v>
      </c>
      <c r="H171" s="142">
        <v>1</v>
      </c>
      <c r="I171" s="143"/>
      <c r="J171" s="144">
        <f t="shared" si="0"/>
        <v>0</v>
      </c>
      <c r="K171" s="145"/>
      <c r="L171" s="32"/>
      <c r="M171" s="146" t="s">
        <v>1</v>
      </c>
      <c r="N171" s="147" t="s">
        <v>47</v>
      </c>
      <c r="P171" s="148">
        <f t="shared" si="1"/>
        <v>0</v>
      </c>
      <c r="Q171" s="148">
        <v>0</v>
      </c>
      <c r="R171" s="148">
        <f t="shared" si="2"/>
        <v>0</v>
      </c>
      <c r="S171" s="148">
        <v>0</v>
      </c>
      <c r="T171" s="149">
        <f t="shared" si="3"/>
        <v>0</v>
      </c>
      <c r="AR171" s="150" t="s">
        <v>231</v>
      </c>
      <c r="AT171" s="150" t="s">
        <v>176</v>
      </c>
      <c r="AU171" s="150" t="s">
        <v>92</v>
      </c>
      <c r="AY171" s="17" t="s">
        <v>171</v>
      </c>
      <c r="BE171" s="151">
        <f t="shared" si="4"/>
        <v>0</v>
      </c>
      <c r="BF171" s="151">
        <f t="shared" si="5"/>
        <v>0</v>
      </c>
      <c r="BG171" s="151">
        <f t="shared" si="6"/>
        <v>0</v>
      </c>
      <c r="BH171" s="151">
        <f t="shared" si="7"/>
        <v>0</v>
      </c>
      <c r="BI171" s="151">
        <f t="shared" si="8"/>
        <v>0</v>
      </c>
      <c r="BJ171" s="17" t="s">
        <v>90</v>
      </c>
      <c r="BK171" s="151">
        <f t="shared" si="9"/>
        <v>0</v>
      </c>
      <c r="BL171" s="17" t="s">
        <v>231</v>
      </c>
      <c r="BM171" s="150" t="s">
        <v>294</v>
      </c>
    </row>
    <row r="172" spans="2:65" s="1" customFormat="1" ht="44.25" customHeight="1">
      <c r="B172" s="137"/>
      <c r="C172" s="138" t="s">
        <v>7</v>
      </c>
      <c r="D172" s="138" t="s">
        <v>176</v>
      </c>
      <c r="E172" s="139" t="s">
        <v>1193</v>
      </c>
      <c r="F172" s="140" t="s">
        <v>1194</v>
      </c>
      <c r="G172" s="141" t="s">
        <v>302</v>
      </c>
      <c r="H172" s="142">
        <v>2</v>
      </c>
      <c r="I172" s="143"/>
      <c r="J172" s="144">
        <f t="shared" si="0"/>
        <v>0</v>
      </c>
      <c r="K172" s="145"/>
      <c r="L172" s="32"/>
      <c r="M172" s="146" t="s">
        <v>1</v>
      </c>
      <c r="N172" s="147" t="s">
        <v>47</v>
      </c>
      <c r="P172" s="148">
        <f t="shared" si="1"/>
        <v>0</v>
      </c>
      <c r="Q172" s="148">
        <v>0</v>
      </c>
      <c r="R172" s="148">
        <f t="shared" si="2"/>
        <v>0</v>
      </c>
      <c r="S172" s="148">
        <v>0</v>
      </c>
      <c r="T172" s="149">
        <f t="shared" si="3"/>
        <v>0</v>
      </c>
      <c r="AR172" s="150" t="s">
        <v>231</v>
      </c>
      <c r="AT172" s="150" t="s">
        <v>176</v>
      </c>
      <c r="AU172" s="150" t="s">
        <v>92</v>
      </c>
      <c r="AY172" s="17" t="s">
        <v>171</v>
      </c>
      <c r="BE172" s="151">
        <f t="shared" si="4"/>
        <v>0</v>
      </c>
      <c r="BF172" s="151">
        <f t="shared" si="5"/>
        <v>0</v>
      </c>
      <c r="BG172" s="151">
        <f t="shared" si="6"/>
        <v>0</v>
      </c>
      <c r="BH172" s="151">
        <f t="shared" si="7"/>
        <v>0</v>
      </c>
      <c r="BI172" s="151">
        <f t="shared" si="8"/>
        <v>0</v>
      </c>
      <c r="BJ172" s="17" t="s">
        <v>90</v>
      </c>
      <c r="BK172" s="151">
        <f t="shared" si="9"/>
        <v>0</v>
      </c>
      <c r="BL172" s="17" t="s">
        <v>231</v>
      </c>
      <c r="BM172" s="150" t="s">
        <v>298</v>
      </c>
    </row>
    <row r="173" spans="2:65" s="1" customFormat="1" ht="44.25" customHeight="1">
      <c r="B173" s="137"/>
      <c r="C173" s="138" t="s">
        <v>244</v>
      </c>
      <c r="D173" s="138" t="s">
        <v>176</v>
      </c>
      <c r="E173" s="139" t="s">
        <v>1195</v>
      </c>
      <c r="F173" s="140" t="s">
        <v>1196</v>
      </c>
      <c r="G173" s="141" t="s">
        <v>302</v>
      </c>
      <c r="H173" s="142">
        <v>1</v>
      </c>
      <c r="I173" s="143"/>
      <c r="J173" s="144">
        <f t="shared" si="0"/>
        <v>0</v>
      </c>
      <c r="K173" s="145"/>
      <c r="L173" s="32"/>
      <c r="M173" s="146" t="s">
        <v>1</v>
      </c>
      <c r="N173" s="147" t="s">
        <v>47</v>
      </c>
      <c r="P173" s="148">
        <f t="shared" si="1"/>
        <v>0</v>
      </c>
      <c r="Q173" s="148">
        <v>0</v>
      </c>
      <c r="R173" s="148">
        <f t="shared" si="2"/>
        <v>0</v>
      </c>
      <c r="S173" s="148">
        <v>0</v>
      </c>
      <c r="T173" s="149">
        <f t="shared" si="3"/>
        <v>0</v>
      </c>
      <c r="AR173" s="150" t="s">
        <v>231</v>
      </c>
      <c r="AT173" s="150" t="s">
        <v>176</v>
      </c>
      <c r="AU173" s="150" t="s">
        <v>92</v>
      </c>
      <c r="AY173" s="17" t="s">
        <v>171</v>
      </c>
      <c r="BE173" s="151">
        <f t="shared" si="4"/>
        <v>0</v>
      </c>
      <c r="BF173" s="151">
        <f t="shared" si="5"/>
        <v>0</v>
      </c>
      <c r="BG173" s="151">
        <f t="shared" si="6"/>
        <v>0</v>
      </c>
      <c r="BH173" s="151">
        <f t="shared" si="7"/>
        <v>0</v>
      </c>
      <c r="BI173" s="151">
        <f t="shared" si="8"/>
        <v>0</v>
      </c>
      <c r="BJ173" s="17" t="s">
        <v>90</v>
      </c>
      <c r="BK173" s="151">
        <f t="shared" si="9"/>
        <v>0</v>
      </c>
      <c r="BL173" s="17" t="s">
        <v>231</v>
      </c>
      <c r="BM173" s="150" t="s">
        <v>303</v>
      </c>
    </row>
    <row r="174" spans="2:65" s="1" customFormat="1" ht="44.25" customHeight="1">
      <c r="B174" s="137"/>
      <c r="C174" s="138" t="s">
        <v>313</v>
      </c>
      <c r="D174" s="138" t="s">
        <v>176</v>
      </c>
      <c r="E174" s="139" t="s">
        <v>1197</v>
      </c>
      <c r="F174" s="140" t="s">
        <v>1198</v>
      </c>
      <c r="G174" s="141" t="s">
        <v>302</v>
      </c>
      <c r="H174" s="142">
        <v>2</v>
      </c>
      <c r="I174" s="143"/>
      <c r="J174" s="144">
        <f t="shared" si="0"/>
        <v>0</v>
      </c>
      <c r="K174" s="145"/>
      <c r="L174" s="32"/>
      <c r="M174" s="146" t="s">
        <v>1</v>
      </c>
      <c r="N174" s="147" t="s">
        <v>47</v>
      </c>
      <c r="P174" s="148">
        <f t="shared" si="1"/>
        <v>0</v>
      </c>
      <c r="Q174" s="148">
        <v>0</v>
      </c>
      <c r="R174" s="148">
        <f t="shared" si="2"/>
        <v>0</v>
      </c>
      <c r="S174" s="148">
        <v>0</v>
      </c>
      <c r="T174" s="149">
        <f t="shared" si="3"/>
        <v>0</v>
      </c>
      <c r="AR174" s="150" t="s">
        <v>231</v>
      </c>
      <c r="AT174" s="150" t="s">
        <v>176</v>
      </c>
      <c r="AU174" s="150" t="s">
        <v>92</v>
      </c>
      <c r="AY174" s="17" t="s">
        <v>171</v>
      </c>
      <c r="BE174" s="151">
        <f t="shared" si="4"/>
        <v>0</v>
      </c>
      <c r="BF174" s="151">
        <f t="shared" si="5"/>
        <v>0</v>
      </c>
      <c r="BG174" s="151">
        <f t="shared" si="6"/>
        <v>0</v>
      </c>
      <c r="BH174" s="151">
        <f t="shared" si="7"/>
        <v>0</v>
      </c>
      <c r="BI174" s="151">
        <f t="shared" si="8"/>
        <v>0</v>
      </c>
      <c r="BJ174" s="17" t="s">
        <v>90</v>
      </c>
      <c r="BK174" s="151">
        <f t="shared" si="9"/>
        <v>0</v>
      </c>
      <c r="BL174" s="17" t="s">
        <v>231</v>
      </c>
      <c r="BM174" s="150" t="s">
        <v>306</v>
      </c>
    </row>
    <row r="175" spans="2:65" s="1" customFormat="1" ht="44.25" customHeight="1">
      <c r="B175" s="137"/>
      <c r="C175" s="138" t="s">
        <v>247</v>
      </c>
      <c r="D175" s="138" t="s">
        <v>176</v>
      </c>
      <c r="E175" s="139" t="s">
        <v>1199</v>
      </c>
      <c r="F175" s="140" t="s">
        <v>1200</v>
      </c>
      <c r="G175" s="141" t="s">
        <v>302</v>
      </c>
      <c r="H175" s="142">
        <v>2</v>
      </c>
      <c r="I175" s="143"/>
      <c r="J175" s="144">
        <f t="shared" si="0"/>
        <v>0</v>
      </c>
      <c r="K175" s="145"/>
      <c r="L175" s="32"/>
      <c r="M175" s="146" t="s">
        <v>1</v>
      </c>
      <c r="N175" s="147" t="s">
        <v>47</v>
      </c>
      <c r="P175" s="148">
        <f t="shared" si="1"/>
        <v>0</v>
      </c>
      <c r="Q175" s="148">
        <v>0</v>
      </c>
      <c r="R175" s="148">
        <f t="shared" si="2"/>
        <v>0</v>
      </c>
      <c r="S175" s="148">
        <v>0</v>
      </c>
      <c r="T175" s="149">
        <f t="shared" si="3"/>
        <v>0</v>
      </c>
      <c r="AR175" s="150" t="s">
        <v>231</v>
      </c>
      <c r="AT175" s="150" t="s">
        <v>176</v>
      </c>
      <c r="AU175" s="150" t="s">
        <v>92</v>
      </c>
      <c r="AY175" s="17" t="s">
        <v>171</v>
      </c>
      <c r="BE175" s="151">
        <f t="shared" si="4"/>
        <v>0</v>
      </c>
      <c r="BF175" s="151">
        <f t="shared" si="5"/>
        <v>0</v>
      </c>
      <c r="BG175" s="151">
        <f t="shared" si="6"/>
        <v>0</v>
      </c>
      <c r="BH175" s="151">
        <f t="shared" si="7"/>
        <v>0</v>
      </c>
      <c r="BI175" s="151">
        <f t="shared" si="8"/>
        <v>0</v>
      </c>
      <c r="BJ175" s="17" t="s">
        <v>90</v>
      </c>
      <c r="BK175" s="151">
        <f t="shared" si="9"/>
        <v>0</v>
      </c>
      <c r="BL175" s="17" t="s">
        <v>231</v>
      </c>
      <c r="BM175" s="150" t="s">
        <v>316</v>
      </c>
    </row>
    <row r="176" spans="2:65" s="1" customFormat="1" ht="16.5" customHeight="1">
      <c r="B176" s="137"/>
      <c r="C176" s="138" t="s">
        <v>352</v>
      </c>
      <c r="D176" s="138" t="s">
        <v>176</v>
      </c>
      <c r="E176" s="139" t="s">
        <v>1201</v>
      </c>
      <c r="F176" s="140" t="s">
        <v>1202</v>
      </c>
      <c r="G176" s="141" t="s">
        <v>302</v>
      </c>
      <c r="H176" s="142">
        <v>15</v>
      </c>
      <c r="I176" s="143"/>
      <c r="J176" s="144">
        <f t="shared" si="0"/>
        <v>0</v>
      </c>
      <c r="K176" s="145"/>
      <c r="L176" s="32"/>
      <c r="M176" s="146" t="s">
        <v>1</v>
      </c>
      <c r="N176" s="147" t="s">
        <v>47</v>
      </c>
      <c r="P176" s="148">
        <f t="shared" si="1"/>
        <v>0</v>
      </c>
      <c r="Q176" s="148">
        <v>0</v>
      </c>
      <c r="R176" s="148">
        <f t="shared" si="2"/>
        <v>0</v>
      </c>
      <c r="S176" s="148">
        <v>0</v>
      </c>
      <c r="T176" s="149">
        <f t="shared" si="3"/>
        <v>0</v>
      </c>
      <c r="AR176" s="150" t="s">
        <v>231</v>
      </c>
      <c r="AT176" s="150" t="s">
        <v>176</v>
      </c>
      <c r="AU176" s="150" t="s">
        <v>92</v>
      </c>
      <c r="AY176" s="17" t="s">
        <v>171</v>
      </c>
      <c r="BE176" s="151">
        <f t="shared" si="4"/>
        <v>0</v>
      </c>
      <c r="BF176" s="151">
        <f t="shared" si="5"/>
        <v>0</v>
      </c>
      <c r="BG176" s="151">
        <f t="shared" si="6"/>
        <v>0</v>
      </c>
      <c r="BH176" s="151">
        <f t="shared" si="7"/>
        <v>0</v>
      </c>
      <c r="BI176" s="151">
        <f t="shared" si="8"/>
        <v>0</v>
      </c>
      <c r="BJ176" s="17" t="s">
        <v>90</v>
      </c>
      <c r="BK176" s="151">
        <f t="shared" si="9"/>
        <v>0</v>
      </c>
      <c r="BL176" s="17" t="s">
        <v>231</v>
      </c>
      <c r="BM176" s="150" t="s">
        <v>338</v>
      </c>
    </row>
    <row r="177" spans="2:65" s="13" customFormat="1">
      <c r="B177" s="159"/>
      <c r="D177" s="153" t="s">
        <v>181</v>
      </c>
      <c r="E177" s="160" t="s">
        <v>1</v>
      </c>
      <c r="F177" s="161" t="s">
        <v>260</v>
      </c>
      <c r="H177" s="162">
        <v>15</v>
      </c>
      <c r="I177" s="163"/>
      <c r="L177" s="159"/>
      <c r="M177" s="164"/>
      <c r="T177" s="165"/>
      <c r="AT177" s="160" t="s">
        <v>181</v>
      </c>
      <c r="AU177" s="160" t="s">
        <v>92</v>
      </c>
      <c r="AV177" s="13" t="s">
        <v>92</v>
      </c>
      <c r="AW177" s="13" t="s">
        <v>36</v>
      </c>
      <c r="AX177" s="13" t="s">
        <v>82</v>
      </c>
      <c r="AY177" s="160" t="s">
        <v>171</v>
      </c>
    </row>
    <row r="178" spans="2:65" s="15" customFormat="1">
      <c r="B178" s="173"/>
      <c r="D178" s="153" t="s">
        <v>181</v>
      </c>
      <c r="E178" s="174" t="s">
        <v>1</v>
      </c>
      <c r="F178" s="175" t="s">
        <v>190</v>
      </c>
      <c r="H178" s="176">
        <v>15</v>
      </c>
      <c r="I178" s="177"/>
      <c r="L178" s="173"/>
      <c r="M178" s="178"/>
      <c r="T178" s="179"/>
      <c r="AT178" s="174" t="s">
        <v>181</v>
      </c>
      <c r="AU178" s="174" t="s">
        <v>92</v>
      </c>
      <c r="AV178" s="15" t="s">
        <v>180</v>
      </c>
      <c r="AW178" s="15" t="s">
        <v>36</v>
      </c>
      <c r="AX178" s="15" t="s">
        <v>90</v>
      </c>
      <c r="AY178" s="174" t="s">
        <v>171</v>
      </c>
    </row>
    <row r="179" spans="2:65" s="1" customFormat="1" ht="16.5" customHeight="1">
      <c r="B179" s="137"/>
      <c r="C179" s="138" t="s">
        <v>251</v>
      </c>
      <c r="D179" s="138" t="s">
        <v>176</v>
      </c>
      <c r="E179" s="139" t="s">
        <v>1203</v>
      </c>
      <c r="F179" s="140" t="s">
        <v>1204</v>
      </c>
      <c r="G179" s="141" t="s">
        <v>302</v>
      </c>
      <c r="H179" s="142">
        <v>15</v>
      </c>
      <c r="I179" s="143"/>
      <c r="J179" s="144">
        <f>ROUND(I179*H179,2)</f>
        <v>0</v>
      </c>
      <c r="K179" s="145"/>
      <c r="L179" s="32"/>
      <c r="M179" s="146" t="s">
        <v>1</v>
      </c>
      <c r="N179" s="147" t="s">
        <v>47</v>
      </c>
      <c r="P179" s="148">
        <f>O179*H179</f>
        <v>0</v>
      </c>
      <c r="Q179" s="148">
        <v>0</v>
      </c>
      <c r="R179" s="148">
        <f>Q179*H179</f>
        <v>0</v>
      </c>
      <c r="S179" s="148">
        <v>0</v>
      </c>
      <c r="T179" s="149">
        <f>S179*H179</f>
        <v>0</v>
      </c>
      <c r="AR179" s="150" t="s">
        <v>231</v>
      </c>
      <c r="AT179" s="150" t="s">
        <v>176</v>
      </c>
      <c r="AU179" s="150" t="s">
        <v>92</v>
      </c>
      <c r="AY179" s="17" t="s">
        <v>171</v>
      </c>
      <c r="BE179" s="151">
        <f>IF(N179="základní",J179,0)</f>
        <v>0</v>
      </c>
      <c r="BF179" s="151">
        <f>IF(N179="snížená",J179,0)</f>
        <v>0</v>
      </c>
      <c r="BG179" s="151">
        <f>IF(N179="zákl. přenesená",J179,0)</f>
        <v>0</v>
      </c>
      <c r="BH179" s="151">
        <f>IF(N179="sníž. přenesená",J179,0)</f>
        <v>0</v>
      </c>
      <c r="BI179" s="151">
        <f>IF(N179="nulová",J179,0)</f>
        <v>0</v>
      </c>
      <c r="BJ179" s="17" t="s">
        <v>90</v>
      </c>
      <c r="BK179" s="151">
        <f>ROUND(I179*H179,2)</f>
        <v>0</v>
      </c>
      <c r="BL179" s="17" t="s">
        <v>231</v>
      </c>
      <c r="BM179" s="150" t="s">
        <v>355</v>
      </c>
    </row>
    <row r="180" spans="2:65" s="13" customFormat="1">
      <c r="B180" s="159"/>
      <c r="D180" s="153" t="s">
        <v>181</v>
      </c>
      <c r="E180" s="160" t="s">
        <v>1</v>
      </c>
      <c r="F180" s="161" t="s">
        <v>1205</v>
      </c>
      <c r="H180" s="162">
        <v>15</v>
      </c>
      <c r="I180" s="163"/>
      <c r="L180" s="159"/>
      <c r="M180" s="164"/>
      <c r="T180" s="165"/>
      <c r="AT180" s="160" t="s">
        <v>181</v>
      </c>
      <c r="AU180" s="160" t="s">
        <v>92</v>
      </c>
      <c r="AV180" s="13" t="s">
        <v>92</v>
      </c>
      <c r="AW180" s="13" t="s">
        <v>36</v>
      </c>
      <c r="AX180" s="13" t="s">
        <v>82</v>
      </c>
      <c r="AY180" s="160" t="s">
        <v>171</v>
      </c>
    </row>
    <row r="181" spans="2:65" s="15" customFormat="1">
      <c r="B181" s="173"/>
      <c r="D181" s="153" t="s">
        <v>181</v>
      </c>
      <c r="E181" s="174" t="s">
        <v>1</v>
      </c>
      <c r="F181" s="175" t="s">
        <v>190</v>
      </c>
      <c r="H181" s="176">
        <v>15</v>
      </c>
      <c r="I181" s="177"/>
      <c r="L181" s="173"/>
      <c r="M181" s="178"/>
      <c r="T181" s="179"/>
      <c r="AT181" s="174" t="s">
        <v>181</v>
      </c>
      <c r="AU181" s="174" t="s">
        <v>92</v>
      </c>
      <c r="AV181" s="15" t="s">
        <v>180</v>
      </c>
      <c r="AW181" s="15" t="s">
        <v>36</v>
      </c>
      <c r="AX181" s="15" t="s">
        <v>90</v>
      </c>
      <c r="AY181" s="174" t="s">
        <v>171</v>
      </c>
    </row>
    <row r="182" spans="2:65" s="1" customFormat="1" ht="16.5" customHeight="1">
      <c r="B182" s="137"/>
      <c r="C182" s="138" t="s">
        <v>361</v>
      </c>
      <c r="D182" s="138" t="s">
        <v>176</v>
      </c>
      <c r="E182" s="139" t="s">
        <v>1206</v>
      </c>
      <c r="F182" s="140" t="s">
        <v>1207</v>
      </c>
      <c r="G182" s="141" t="s">
        <v>179</v>
      </c>
      <c r="H182" s="142">
        <v>9</v>
      </c>
      <c r="I182" s="143"/>
      <c r="J182" s="144">
        <f>ROUND(I182*H182,2)</f>
        <v>0</v>
      </c>
      <c r="K182" s="145"/>
      <c r="L182" s="32"/>
      <c r="M182" s="146" t="s">
        <v>1</v>
      </c>
      <c r="N182" s="147" t="s">
        <v>47</v>
      </c>
      <c r="P182" s="148">
        <f>O182*H182</f>
        <v>0</v>
      </c>
      <c r="Q182" s="148">
        <v>0</v>
      </c>
      <c r="R182" s="148">
        <f>Q182*H182</f>
        <v>0</v>
      </c>
      <c r="S182" s="148">
        <v>0</v>
      </c>
      <c r="T182" s="149">
        <f>S182*H182</f>
        <v>0</v>
      </c>
      <c r="AR182" s="150" t="s">
        <v>231</v>
      </c>
      <c r="AT182" s="150" t="s">
        <v>176</v>
      </c>
      <c r="AU182" s="150" t="s">
        <v>92</v>
      </c>
      <c r="AY182" s="17" t="s">
        <v>171</v>
      </c>
      <c r="BE182" s="151">
        <f>IF(N182="základní",J182,0)</f>
        <v>0</v>
      </c>
      <c r="BF182" s="151">
        <f>IF(N182="snížená",J182,0)</f>
        <v>0</v>
      </c>
      <c r="BG182" s="151">
        <f>IF(N182="zákl. přenesená",J182,0)</f>
        <v>0</v>
      </c>
      <c r="BH182" s="151">
        <f>IF(N182="sníž. přenesená",J182,0)</f>
        <v>0</v>
      </c>
      <c r="BI182" s="151">
        <f>IF(N182="nulová",J182,0)</f>
        <v>0</v>
      </c>
      <c r="BJ182" s="17" t="s">
        <v>90</v>
      </c>
      <c r="BK182" s="151">
        <f>ROUND(I182*H182,2)</f>
        <v>0</v>
      </c>
      <c r="BL182" s="17" t="s">
        <v>231</v>
      </c>
      <c r="BM182" s="150" t="s">
        <v>358</v>
      </c>
    </row>
    <row r="183" spans="2:65" s="13" customFormat="1">
      <c r="B183" s="159"/>
      <c r="D183" s="153" t="s">
        <v>181</v>
      </c>
      <c r="E183" s="160" t="s">
        <v>1</v>
      </c>
      <c r="F183" s="161" t="s">
        <v>1208</v>
      </c>
      <c r="H183" s="162">
        <v>9</v>
      </c>
      <c r="I183" s="163"/>
      <c r="L183" s="159"/>
      <c r="M183" s="164"/>
      <c r="T183" s="165"/>
      <c r="AT183" s="160" t="s">
        <v>181</v>
      </c>
      <c r="AU183" s="160" t="s">
        <v>92</v>
      </c>
      <c r="AV183" s="13" t="s">
        <v>92</v>
      </c>
      <c r="AW183" s="13" t="s">
        <v>36</v>
      </c>
      <c r="AX183" s="13" t="s">
        <v>82</v>
      </c>
      <c r="AY183" s="160" t="s">
        <v>171</v>
      </c>
    </row>
    <row r="184" spans="2:65" s="15" customFormat="1">
      <c r="B184" s="173"/>
      <c r="D184" s="153" t="s">
        <v>181</v>
      </c>
      <c r="E184" s="174" t="s">
        <v>1</v>
      </c>
      <c r="F184" s="175" t="s">
        <v>190</v>
      </c>
      <c r="H184" s="176">
        <v>9</v>
      </c>
      <c r="I184" s="177"/>
      <c r="L184" s="173"/>
      <c r="M184" s="178"/>
      <c r="T184" s="179"/>
      <c r="AT184" s="174" t="s">
        <v>181</v>
      </c>
      <c r="AU184" s="174" t="s">
        <v>92</v>
      </c>
      <c r="AV184" s="15" t="s">
        <v>180</v>
      </c>
      <c r="AW184" s="15" t="s">
        <v>36</v>
      </c>
      <c r="AX184" s="15" t="s">
        <v>90</v>
      </c>
      <c r="AY184" s="174" t="s">
        <v>171</v>
      </c>
    </row>
    <row r="185" spans="2:65" s="1" customFormat="1" ht="24.2" customHeight="1">
      <c r="B185" s="137"/>
      <c r="C185" s="138" t="s">
        <v>255</v>
      </c>
      <c r="D185" s="138" t="s">
        <v>176</v>
      </c>
      <c r="E185" s="139" t="s">
        <v>1209</v>
      </c>
      <c r="F185" s="140" t="s">
        <v>1210</v>
      </c>
      <c r="G185" s="141" t="s">
        <v>227</v>
      </c>
      <c r="H185" s="142">
        <v>1</v>
      </c>
      <c r="I185" s="143"/>
      <c r="J185" s="144">
        <f>ROUND(I185*H185,2)</f>
        <v>0</v>
      </c>
      <c r="K185" s="145"/>
      <c r="L185" s="32"/>
      <c r="M185" s="146" t="s">
        <v>1</v>
      </c>
      <c r="N185" s="147" t="s">
        <v>47</v>
      </c>
      <c r="P185" s="148">
        <f>O185*H185</f>
        <v>0</v>
      </c>
      <c r="Q185" s="148">
        <v>0</v>
      </c>
      <c r="R185" s="148">
        <f>Q185*H185</f>
        <v>0</v>
      </c>
      <c r="S185" s="148">
        <v>0</v>
      </c>
      <c r="T185" s="149">
        <f>S185*H185</f>
        <v>0</v>
      </c>
      <c r="AR185" s="150" t="s">
        <v>231</v>
      </c>
      <c r="AT185" s="150" t="s">
        <v>176</v>
      </c>
      <c r="AU185" s="150" t="s">
        <v>92</v>
      </c>
      <c r="AY185" s="17" t="s">
        <v>171</v>
      </c>
      <c r="BE185" s="151">
        <f>IF(N185="základní",J185,0)</f>
        <v>0</v>
      </c>
      <c r="BF185" s="151">
        <f>IF(N185="snížená",J185,0)</f>
        <v>0</v>
      </c>
      <c r="BG185" s="151">
        <f>IF(N185="zákl. přenesená",J185,0)</f>
        <v>0</v>
      </c>
      <c r="BH185" s="151">
        <f>IF(N185="sníž. přenesená",J185,0)</f>
        <v>0</v>
      </c>
      <c r="BI185" s="151">
        <f>IF(N185="nulová",J185,0)</f>
        <v>0</v>
      </c>
      <c r="BJ185" s="17" t="s">
        <v>90</v>
      </c>
      <c r="BK185" s="151">
        <f>ROUND(I185*H185,2)</f>
        <v>0</v>
      </c>
      <c r="BL185" s="17" t="s">
        <v>231</v>
      </c>
      <c r="BM185" s="150" t="s">
        <v>364</v>
      </c>
    </row>
    <row r="186" spans="2:65" s="13" customFormat="1">
      <c r="B186" s="159"/>
      <c r="D186" s="153" t="s">
        <v>181</v>
      </c>
      <c r="E186" s="160" t="s">
        <v>1</v>
      </c>
      <c r="F186" s="161" t="s">
        <v>90</v>
      </c>
      <c r="H186" s="162">
        <v>1</v>
      </c>
      <c r="I186" s="163"/>
      <c r="L186" s="159"/>
      <c r="M186" s="164"/>
      <c r="T186" s="165"/>
      <c r="AT186" s="160" t="s">
        <v>181</v>
      </c>
      <c r="AU186" s="160" t="s">
        <v>92</v>
      </c>
      <c r="AV186" s="13" t="s">
        <v>92</v>
      </c>
      <c r="AW186" s="13" t="s">
        <v>36</v>
      </c>
      <c r="AX186" s="13" t="s">
        <v>82</v>
      </c>
      <c r="AY186" s="160" t="s">
        <v>171</v>
      </c>
    </row>
    <row r="187" spans="2:65" s="15" customFormat="1">
      <c r="B187" s="173"/>
      <c r="D187" s="153" t="s">
        <v>181</v>
      </c>
      <c r="E187" s="174" t="s">
        <v>1</v>
      </c>
      <c r="F187" s="175" t="s">
        <v>190</v>
      </c>
      <c r="H187" s="176">
        <v>1</v>
      </c>
      <c r="I187" s="177"/>
      <c r="L187" s="173"/>
      <c r="M187" s="178"/>
      <c r="T187" s="179"/>
      <c r="AT187" s="174" t="s">
        <v>181</v>
      </c>
      <c r="AU187" s="174" t="s">
        <v>92</v>
      </c>
      <c r="AV187" s="15" t="s">
        <v>180</v>
      </c>
      <c r="AW187" s="15" t="s">
        <v>36</v>
      </c>
      <c r="AX187" s="15" t="s">
        <v>90</v>
      </c>
      <c r="AY187" s="174" t="s">
        <v>171</v>
      </c>
    </row>
    <row r="188" spans="2:65" s="1" customFormat="1" ht="24.2" customHeight="1">
      <c r="B188" s="137"/>
      <c r="C188" s="138" t="s">
        <v>383</v>
      </c>
      <c r="D188" s="138" t="s">
        <v>176</v>
      </c>
      <c r="E188" s="139" t="s">
        <v>1211</v>
      </c>
      <c r="F188" s="140" t="s">
        <v>1212</v>
      </c>
      <c r="G188" s="141" t="s">
        <v>239</v>
      </c>
      <c r="H188" s="142">
        <v>0.46800000000000003</v>
      </c>
      <c r="I188" s="143"/>
      <c r="J188" s="144">
        <f>ROUND(I188*H188,2)</f>
        <v>0</v>
      </c>
      <c r="K188" s="145"/>
      <c r="L188" s="32"/>
      <c r="M188" s="146" t="s">
        <v>1</v>
      </c>
      <c r="N188" s="147" t="s">
        <v>47</v>
      </c>
      <c r="P188" s="148">
        <f>O188*H188</f>
        <v>0</v>
      </c>
      <c r="Q188" s="148">
        <v>0</v>
      </c>
      <c r="R188" s="148">
        <f>Q188*H188</f>
        <v>0</v>
      </c>
      <c r="S188" s="148">
        <v>0</v>
      </c>
      <c r="T188" s="149">
        <f>S188*H188</f>
        <v>0</v>
      </c>
      <c r="AR188" s="150" t="s">
        <v>231</v>
      </c>
      <c r="AT188" s="150" t="s">
        <v>176</v>
      </c>
      <c r="AU188" s="150" t="s">
        <v>92</v>
      </c>
      <c r="AY188" s="17" t="s">
        <v>171</v>
      </c>
      <c r="BE188" s="151">
        <f>IF(N188="základní",J188,0)</f>
        <v>0</v>
      </c>
      <c r="BF188" s="151">
        <f>IF(N188="snížená",J188,0)</f>
        <v>0</v>
      </c>
      <c r="BG188" s="151">
        <f>IF(N188="zákl. přenesená",J188,0)</f>
        <v>0</v>
      </c>
      <c r="BH188" s="151">
        <f>IF(N188="sníž. přenesená",J188,0)</f>
        <v>0</v>
      </c>
      <c r="BI188" s="151">
        <f>IF(N188="nulová",J188,0)</f>
        <v>0</v>
      </c>
      <c r="BJ188" s="17" t="s">
        <v>90</v>
      </c>
      <c r="BK188" s="151">
        <f>ROUND(I188*H188,2)</f>
        <v>0</v>
      </c>
      <c r="BL188" s="17" t="s">
        <v>231</v>
      </c>
      <c r="BM188" s="150" t="s">
        <v>375</v>
      </c>
    </row>
    <row r="189" spans="2:65" s="11" customFormat="1" ht="25.9" customHeight="1">
      <c r="B189" s="125"/>
      <c r="D189" s="126" t="s">
        <v>81</v>
      </c>
      <c r="E189" s="127" t="s">
        <v>1126</v>
      </c>
      <c r="F189" s="127" t="s">
        <v>1127</v>
      </c>
      <c r="I189" s="128"/>
      <c r="J189" s="129">
        <f>BK189</f>
        <v>0</v>
      </c>
      <c r="L189" s="125"/>
      <c r="M189" s="130"/>
      <c r="P189" s="131">
        <f>SUM(P190:P195)</f>
        <v>0</v>
      </c>
      <c r="R189" s="131">
        <f>SUM(R190:R195)</f>
        <v>0</v>
      </c>
      <c r="T189" s="132">
        <f>SUM(T190:T195)</f>
        <v>0</v>
      </c>
      <c r="AR189" s="126" t="s">
        <v>180</v>
      </c>
      <c r="AT189" s="133" t="s">
        <v>81</v>
      </c>
      <c r="AU189" s="133" t="s">
        <v>82</v>
      </c>
      <c r="AY189" s="126" t="s">
        <v>171</v>
      </c>
      <c r="BK189" s="134">
        <f>SUM(BK190:BK195)</f>
        <v>0</v>
      </c>
    </row>
    <row r="190" spans="2:65" s="1" customFormat="1" ht="16.5" customHeight="1">
      <c r="B190" s="137"/>
      <c r="C190" s="138" t="s">
        <v>264</v>
      </c>
      <c r="D190" s="138" t="s">
        <v>176</v>
      </c>
      <c r="E190" s="139" t="s">
        <v>1213</v>
      </c>
      <c r="F190" s="140" t="s">
        <v>1214</v>
      </c>
      <c r="G190" s="141" t="s">
        <v>1215</v>
      </c>
      <c r="H190" s="142">
        <v>50</v>
      </c>
      <c r="I190" s="143"/>
      <c r="J190" s="144">
        <f>ROUND(I190*H190,2)</f>
        <v>0</v>
      </c>
      <c r="K190" s="145"/>
      <c r="L190" s="32"/>
      <c r="M190" s="146" t="s">
        <v>1</v>
      </c>
      <c r="N190" s="147" t="s">
        <v>47</v>
      </c>
      <c r="P190" s="148">
        <f>O190*H190</f>
        <v>0</v>
      </c>
      <c r="Q190" s="148">
        <v>0</v>
      </c>
      <c r="R190" s="148">
        <f>Q190*H190</f>
        <v>0</v>
      </c>
      <c r="S190" s="148">
        <v>0</v>
      </c>
      <c r="T190" s="149">
        <f>S190*H190</f>
        <v>0</v>
      </c>
      <c r="AR190" s="150" t="s">
        <v>1131</v>
      </c>
      <c r="AT190" s="150" t="s">
        <v>176</v>
      </c>
      <c r="AU190" s="150" t="s">
        <v>90</v>
      </c>
      <c r="AY190" s="17" t="s">
        <v>171</v>
      </c>
      <c r="BE190" s="151">
        <f>IF(N190="základní",J190,0)</f>
        <v>0</v>
      </c>
      <c r="BF190" s="151">
        <f>IF(N190="snížená",J190,0)</f>
        <v>0</v>
      </c>
      <c r="BG190" s="151">
        <f>IF(N190="zákl. přenesená",J190,0)</f>
        <v>0</v>
      </c>
      <c r="BH190" s="151">
        <f>IF(N190="sníž. přenesená",J190,0)</f>
        <v>0</v>
      </c>
      <c r="BI190" s="151">
        <f>IF(N190="nulová",J190,0)</f>
        <v>0</v>
      </c>
      <c r="BJ190" s="17" t="s">
        <v>90</v>
      </c>
      <c r="BK190" s="151">
        <f>ROUND(I190*H190,2)</f>
        <v>0</v>
      </c>
      <c r="BL190" s="17" t="s">
        <v>1131</v>
      </c>
      <c r="BM190" s="150" t="s">
        <v>386</v>
      </c>
    </row>
    <row r="191" spans="2:65" s="13" customFormat="1">
      <c r="B191" s="159"/>
      <c r="D191" s="153" t="s">
        <v>181</v>
      </c>
      <c r="E191" s="160" t="s">
        <v>1</v>
      </c>
      <c r="F191" s="161" t="s">
        <v>355</v>
      </c>
      <c r="H191" s="162">
        <v>50</v>
      </c>
      <c r="I191" s="163"/>
      <c r="L191" s="159"/>
      <c r="M191" s="164"/>
      <c r="T191" s="165"/>
      <c r="AT191" s="160" t="s">
        <v>181</v>
      </c>
      <c r="AU191" s="160" t="s">
        <v>90</v>
      </c>
      <c r="AV191" s="13" t="s">
        <v>92</v>
      </c>
      <c r="AW191" s="13" t="s">
        <v>36</v>
      </c>
      <c r="AX191" s="13" t="s">
        <v>82</v>
      </c>
      <c r="AY191" s="160" t="s">
        <v>171</v>
      </c>
    </row>
    <row r="192" spans="2:65" s="15" customFormat="1">
      <c r="B192" s="173"/>
      <c r="D192" s="153" t="s">
        <v>181</v>
      </c>
      <c r="E192" s="174" t="s">
        <v>1</v>
      </c>
      <c r="F192" s="175" t="s">
        <v>190</v>
      </c>
      <c r="H192" s="176">
        <v>50</v>
      </c>
      <c r="I192" s="177"/>
      <c r="L192" s="173"/>
      <c r="M192" s="178"/>
      <c r="T192" s="179"/>
      <c r="AT192" s="174" t="s">
        <v>181</v>
      </c>
      <c r="AU192" s="174" t="s">
        <v>90</v>
      </c>
      <c r="AV192" s="15" t="s">
        <v>180</v>
      </c>
      <c r="AW192" s="15" t="s">
        <v>36</v>
      </c>
      <c r="AX192" s="15" t="s">
        <v>90</v>
      </c>
      <c r="AY192" s="174" t="s">
        <v>171</v>
      </c>
    </row>
    <row r="193" spans="2:65" s="1" customFormat="1" ht="16.5" customHeight="1">
      <c r="B193" s="137"/>
      <c r="C193" s="138" t="s">
        <v>395</v>
      </c>
      <c r="D193" s="138" t="s">
        <v>176</v>
      </c>
      <c r="E193" s="139" t="s">
        <v>1216</v>
      </c>
      <c r="F193" s="140" t="s">
        <v>1217</v>
      </c>
      <c r="G193" s="141" t="s">
        <v>1130</v>
      </c>
      <c r="H193" s="142">
        <v>50</v>
      </c>
      <c r="I193" s="143"/>
      <c r="J193" s="144">
        <f>ROUND(I193*H193,2)</f>
        <v>0</v>
      </c>
      <c r="K193" s="145"/>
      <c r="L193" s="32"/>
      <c r="M193" s="146" t="s">
        <v>1</v>
      </c>
      <c r="N193" s="147" t="s">
        <v>47</v>
      </c>
      <c r="P193" s="148">
        <f>O193*H193</f>
        <v>0</v>
      </c>
      <c r="Q193" s="148">
        <v>0</v>
      </c>
      <c r="R193" s="148">
        <f>Q193*H193</f>
        <v>0</v>
      </c>
      <c r="S193" s="148">
        <v>0</v>
      </c>
      <c r="T193" s="149">
        <f>S193*H193</f>
        <v>0</v>
      </c>
      <c r="AR193" s="150" t="s">
        <v>1131</v>
      </c>
      <c r="AT193" s="150" t="s">
        <v>176</v>
      </c>
      <c r="AU193" s="150" t="s">
        <v>90</v>
      </c>
      <c r="AY193" s="17" t="s">
        <v>171</v>
      </c>
      <c r="BE193" s="151">
        <f>IF(N193="základní",J193,0)</f>
        <v>0</v>
      </c>
      <c r="BF193" s="151">
        <f>IF(N193="snížená",J193,0)</f>
        <v>0</v>
      </c>
      <c r="BG193" s="151">
        <f>IF(N193="zákl. přenesená",J193,0)</f>
        <v>0</v>
      </c>
      <c r="BH193" s="151">
        <f>IF(N193="sníž. přenesená",J193,0)</f>
        <v>0</v>
      </c>
      <c r="BI193" s="151">
        <f>IF(N193="nulová",J193,0)</f>
        <v>0</v>
      </c>
      <c r="BJ193" s="17" t="s">
        <v>90</v>
      </c>
      <c r="BK193" s="151">
        <f>ROUND(I193*H193,2)</f>
        <v>0</v>
      </c>
      <c r="BL193" s="17" t="s">
        <v>1131</v>
      </c>
      <c r="BM193" s="150" t="s">
        <v>389</v>
      </c>
    </row>
    <row r="194" spans="2:65" s="13" customFormat="1">
      <c r="B194" s="159"/>
      <c r="D194" s="153" t="s">
        <v>181</v>
      </c>
      <c r="E194" s="160" t="s">
        <v>1</v>
      </c>
      <c r="F194" s="161" t="s">
        <v>355</v>
      </c>
      <c r="H194" s="162">
        <v>50</v>
      </c>
      <c r="I194" s="163"/>
      <c r="L194" s="159"/>
      <c r="M194" s="164"/>
      <c r="T194" s="165"/>
      <c r="AT194" s="160" t="s">
        <v>181</v>
      </c>
      <c r="AU194" s="160" t="s">
        <v>90</v>
      </c>
      <c r="AV194" s="13" t="s">
        <v>92</v>
      </c>
      <c r="AW194" s="13" t="s">
        <v>36</v>
      </c>
      <c r="AX194" s="13" t="s">
        <v>82</v>
      </c>
      <c r="AY194" s="160" t="s">
        <v>171</v>
      </c>
    </row>
    <row r="195" spans="2:65" s="15" customFormat="1">
      <c r="B195" s="173"/>
      <c r="D195" s="153" t="s">
        <v>181</v>
      </c>
      <c r="E195" s="174" t="s">
        <v>1</v>
      </c>
      <c r="F195" s="175" t="s">
        <v>190</v>
      </c>
      <c r="H195" s="176">
        <v>50</v>
      </c>
      <c r="I195" s="177"/>
      <c r="L195" s="173"/>
      <c r="M195" s="180"/>
      <c r="N195" s="181"/>
      <c r="O195" s="181"/>
      <c r="P195" s="181"/>
      <c r="Q195" s="181"/>
      <c r="R195" s="181"/>
      <c r="S195" s="181"/>
      <c r="T195" s="182"/>
      <c r="AT195" s="174" t="s">
        <v>181</v>
      </c>
      <c r="AU195" s="174" t="s">
        <v>90</v>
      </c>
      <c r="AV195" s="15" t="s">
        <v>180</v>
      </c>
      <c r="AW195" s="15" t="s">
        <v>36</v>
      </c>
      <c r="AX195" s="15" t="s">
        <v>90</v>
      </c>
      <c r="AY195" s="174" t="s">
        <v>171</v>
      </c>
    </row>
    <row r="196" spans="2:65" s="1" customFormat="1" ht="6.95" customHeight="1">
      <c r="B196" s="44"/>
      <c r="C196" s="45"/>
      <c r="D196" s="45"/>
      <c r="E196" s="45"/>
      <c r="F196" s="45"/>
      <c r="G196" s="45"/>
      <c r="H196" s="45"/>
      <c r="I196" s="45"/>
      <c r="J196" s="45"/>
      <c r="K196" s="45"/>
      <c r="L196" s="32"/>
    </row>
  </sheetData>
  <autoFilter ref="C120:K195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7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108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customHeight="1">
      <c r="B4" s="20"/>
      <c r="D4" s="21" t="s">
        <v>136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8" t="str">
        <f>'Rekapitulace stavby'!K6</f>
        <v>STAVEBNÍ ÚPRAVY SRC ČNB V ULICI SENOVÁŽNÁ 864-1 NA PRAZE 1</v>
      </c>
      <c r="F7" s="249"/>
      <c r="G7" s="249"/>
      <c r="H7" s="249"/>
      <c r="L7" s="20"/>
    </row>
    <row r="8" spans="2:46" ht="12" customHeight="1">
      <c r="B8" s="20"/>
      <c r="D8" s="27" t="s">
        <v>137</v>
      </c>
      <c r="L8" s="20"/>
    </row>
    <row r="9" spans="2:46" s="1" customFormat="1" ht="16.5" customHeight="1">
      <c r="B9" s="32"/>
      <c r="E9" s="248" t="s">
        <v>1218</v>
      </c>
      <c r="F9" s="247"/>
      <c r="G9" s="247"/>
      <c r="H9" s="247"/>
      <c r="L9" s="32"/>
    </row>
    <row r="10" spans="2:46" s="1" customFormat="1" ht="12" customHeight="1">
      <c r="B10" s="32"/>
      <c r="D10" s="27" t="s">
        <v>1219</v>
      </c>
      <c r="L10" s="32"/>
    </row>
    <row r="11" spans="2:46" s="1" customFormat="1" ht="16.5" customHeight="1">
      <c r="B11" s="32"/>
      <c r="E11" s="243" t="s">
        <v>1220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5. 3. 2025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29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30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0" t="str">
        <f>'Rekapitulace stavby'!E14</f>
        <v>Vyplň údaj</v>
      </c>
      <c r="F20" s="234"/>
      <c r="G20" s="234"/>
      <c r="H20" s="234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25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28</v>
      </c>
      <c r="J23" s="25" t="s">
        <v>35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37</v>
      </c>
      <c r="I25" s="27" t="s">
        <v>25</v>
      </c>
      <c r="J25" s="25" t="s">
        <v>38</v>
      </c>
      <c r="L25" s="32"/>
    </row>
    <row r="26" spans="2:12" s="1" customFormat="1" ht="18" customHeight="1">
      <c r="B26" s="32"/>
      <c r="E26" s="25" t="s">
        <v>39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40</v>
      </c>
      <c r="L28" s="32"/>
    </row>
    <row r="29" spans="2:12" s="7" customFormat="1" ht="16.5" customHeight="1">
      <c r="B29" s="94"/>
      <c r="E29" s="238" t="s">
        <v>1</v>
      </c>
      <c r="F29" s="238"/>
      <c r="G29" s="238"/>
      <c r="H29" s="238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5" customHeight="1">
      <c r="B32" s="32"/>
      <c r="D32" s="95" t="s">
        <v>42</v>
      </c>
      <c r="J32" s="66">
        <f>ROUND(J131,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44</v>
      </c>
      <c r="I34" s="35" t="s">
        <v>43</v>
      </c>
      <c r="J34" s="35" t="s">
        <v>45</v>
      </c>
      <c r="L34" s="32"/>
    </row>
    <row r="35" spans="2:12" s="1" customFormat="1" ht="14.45" customHeight="1">
      <c r="B35" s="32"/>
      <c r="D35" s="55" t="s">
        <v>46</v>
      </c>
      <c r="E35" s="27" t="s">
        <v>47</v>
      </c>
      <c r="F35" s="86">
        <f>ROUND((SUM(BE131:BE169)),  2)</f>
        <v>0</v>
      </c>
      <c r="I35" s="96">
        <v>0.21</v>
      </c>
      <c r="J35" s="86">
        <f>ROUND(((SUM(BE131:BE169))*I35),  2)</f>
        <v>0</v>
      </c>
      <c r="L35" s="32"/>
    </row>
    <row r="36" spans="2:12" s="1" customFormat="1" ht="14.45" customHeight="1">
      <c r="B36" s="32"/>
      <c r="E36" s="27" t="s">
        <v>48</v>
      </c>
      <c r="F36" s="86">
        <f>ROUND((SUM(BF131:BF169)),  2)</f>
        <v>0</v>
      </c>
      <c r="I36" s="96">
        <v>0.12</v>
      </c>
      <c r="J36" s="86">
        <f>ROUND(((SUM(BF131:BF169))*I36),  2)</f>
        <v>0</v>
      </c>
      <c r="L36" s="32"/>
    </row>
    <row r="37" spans="2:12" s="1" customFormat="1" ht="14.45" hidden="1" customHeight="1">
      <c r="B37" s="32"/>
      <c r="E37" s="27" t="s">
        <v>49</v>
      </c>
      <c r="F37" s="86">
        <f>ROUND((SUM(BG131:BG169)),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50</v>
      </c>
      <c r="F38" s="86">
        <f>ROUND((SUM(BH131:BH169)),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51</v>
      </c>
      <c r="F39" s="86">
        <f>ROUND((SUM(BI131:BI169)),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5" customHeight="1">
      <c r="B41" s="32"/>
      <c r="C41" s="97"/>
      <c r="D41" s="98" t="s">
        <v>52</v>
      </c>
      <c r="E41" s="57"/>
      <c r="F41" s="57"/>
      <c r="G41" s="99" t="s">
        <v>53</v>
      </c>
      <c r="H41" s="100" t="s">
        <v>54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55</v>
      </c>
      <c r="E50" s="42"/>
      <c r="F50" s="42"/>
      <c r="G50" s="41" t="s">
        <v>56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57</v>
      </c>
      <c r="E61" s="34"/>
      <c r="F61" s="103" t="s">
        <v>58</v>
      </c>
      <c r="G61" s="43" t="s">
        <v>57</v>
      </c>
      <c r="H61" s="34"/>
      <c r="I61" s="34"/>
      <c r="J61" s="104" t="s">
        <v>58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59</v>
      </c>
      <c r="E65" s="42"/>
      <c r="F65" s="42"/>
      <c r="G65" s="41" t="s">
        <v>60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57</v>
      </c>
      <c r="E76" s="34"/>
      <c r="F76" s="103" t="s">
        <v>58</v>
      </c>
      <c r="G76" s="43" t="s">
        <v>57</v>
      </c>
      <c r="H76" s="34"/>
      <c r="I76" s="34"/>
      <c r="J76" s="104" t="s">
        <v>58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139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48" t="str">
        <f>E7</f>
        <v>STAVEBNÍ ÚPRAVY SRC ČNB V ULICI SENOVÁŽNÁ 864-1 NA PRAZE 1</v>
      </c>
      <c r="F85" s="249"/>
      <c r="G85" s="249"/>
      <c r="H85" s="249"/>
      <c r="L85" s="32"/>
    </row>
    <row r="86" spans="2:12" ht="12" customHeight="1">
      <c r="B86" s="20"/>
      <c r="C86" s="27" t="s">
        <v>137</v>
      </c>
      <c r="L86" s="20"/>
    </row>
    <row r="87" spans="2:12" s="1" customFormat="1" ht="16.5" customHeight="1">
      <c r="B87" s="32"/>
      <c r="E87" s="248" t="s">
        <v>1218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1219</v>
      </c>
      <c r="L88" s="32"/>
    </row>
    <row r="89" spans="2:12" s="1" customFormat="1" ht="16.5" customHeight="1">
      <c r="B89" s="32"/>
      <c r="E89" s="243" t="str">
        <f>E11</f>
        <v>05.1 - Zař. č. 11 Větrání sportovně - rekondičního centra</v>
      </c>
      <c r="F89" s="247"/>
      <c r="G89" s="247"/>
      <c r="H89" s="24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Senovážná 864/1, 110 00 Praha 1 - Nové Město</v>
      </c>
      <c r="I91" s="27" t="s">
        <v>22</v>
      </c>
      <c r="J91" s="52" t="str">
        <f>IF(J14="","",J14)</f>
        <v>5. 3. 2025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24</v>
      </c>
      <c r="F93" s="25" t="str">
        <f>E17</f>
        <v>ČESKÁ NÁRODNÍ BANKA</v>
      </c>
      <c r="I93" s="27" t="s">
        <v>32</v>
      </c>
      <c r="J93" s="30" t="str">
        <f>E23</f>
        <v>bdXarchitekti s.r.o.</v>
      </c>
      <c r="L93" s="32"/>
    </row>
    <row r="94" spans="2:12" s="1" customFormat="1" ht="15.2" customHeight="1">
      <c r="B94" s="32"/>
      <c r="C94" s="27" t="s">
        <v>30</v>
      </c>
      <c r="F94" s="25" t="str">
        <f>IF(E20="","",E20)</f>
        <v>Vyplň údaj</v>
      </c>
      <c r="I94" s="27" t="s">
        <v>37</v>
      </c>
      <c r="J94" s="30" t="str">
        <f>E26</f>
        <v>Ing. Jaroslav Stolička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140</v>
      </c>
      <c r="D96" s="97"/>
      <c r="E96" s="97"/>
      <c r="F96" s="97"/>
      <c r="G96" s="97"/>
      <c r="H96" s="97"/>
      <c r="I96" s="97"/>
      <c r="J96" s="106" t="s">
        <v>141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142</v>
      </c>
      <c r="J98" s="66">
        <f>J131</f>
        <v>0</v>
      </c>
      <c r="L98" s="32"/>
      <c r="AU98" s="17" t="s">
        <v>143</v>
      </c>
    </row>
    <row r="99" spans="2:47" s="8" customFormat="1" ht="24.95" customHeight="1">
      <c r="B99" s="108"/>
      <c r="D99" s="109" t="s">
        <v>1221</v>
      </c>
      <c r="E99" s="110"/>
      <c r="F99" s="110"/>
      <c r="G99" s="110"/>
      <c r="H99" s="110"/>
      <c r="I99" s="110"/>
      <c r="J99" s="111">
        <f>J132</f>
        <v>0</v>
      </c>
      <c r="L99" s="108"/>
    </row>
    <row r="100" spans="2:47" s="9" customFormat="1" ht="19.899999999999999" customHeight="1">
      <c r="B100" s="112"/>
      <c r="D100" s="113" t="s">
        <v>1222</v>
      </c>
      <c r="E100" s="114"/>
      <c r="F100" s="114"/>
      <c r="G100" s="114"/>
      <c r="H100" s="114"/>
      <c r="I100" s="114"/>
      <c r="J100" s="115">
        <f>J133</f>
        <v>0</v>
      </c>
      <c r="L100" s="112"/>
    </row>
    <row r="101" spans="2:47" s="9" customFormat="1" ht="19.899999999999999" customHeight="1">
      <c r="B101" s="112"/>
      <c r="D101" s="113" t="s">
        <v>1223</v>
      </c>
      <c r="E101" s="114"/>
      <c r="F101" s="114"/>
      <c r="G101" s="114"/>
      <c r="H101" s="114"/>
      <c r="I101" s="114"/>
      <c r="J101" s="115">
        <f>J137</f>
        <v>0</v>
      </c>
      <c r="L101" s="112"/>
    </row>
    <row r="102" spans="2:47" s="9" customFormat="1" ht="19.899999999999999" customHeight="1">
      <c r="B102" s="112"/>
      <c r="D102" s="113" t="s">
        <v>1224</v>
      </c>
      <c r="E102" s="114"/>
      <c r="F102" s="114"/>
      <c r="G102" s="114"/>
      <c r="H102" s="114"/>
      <c r="I102" s="114"/>
      <c r="J102" s="115">
        <f>J139</f>
        <v>0</v>
      </c>
      <c r="L102" s="112"/>
    </row>
    <row r="103" spans="2:47" s="9" customFormat="1" ht="19.899999999999999" customHeight="1">
      <c r="B103" s="112"/>
      <c r="D103" s="113" t="s">
        <v>1225</v>
      </c>
      <c r="E103" s="114"/>
      <c r="F103" s="114"/>
      <c r="G103" s="114"/>
      <c r="H103" s="114"/>
      <c r="I103" s="114"/>
      <c r="J103" s="115">
        <f>J143</f>
        <v>0</v>
      </c>
      <c r="L103" s="112"/>
    </row>
    <row r="104" spans="2:47" s="9" customFormat="1" ht="19.899999999999999" customHeight="1">
      <c r="B104" s="112"/>
      <c r="D104" s="113" t="s">
        <v>1226</v>
      </c>
      <c r="E104" s="114"/>
      <c r="F104" s="114"/>
      <c r="G104" s="114"/>
      <c r="H104" s="114"/>
      <c r="I104" s="114"/>
      <c r="J104" s="115">
        <f>J148</f>
        <v>0</v>
      </c>
      <c r="L104" s="112"/>
    </row>
    <row r="105" spans="2:47" s="9" customFormat="1" ht="19.899999999999999" customHeight="1">
      <c r="B105" s="112"/>
      <c r="D105" s="113" t="s">
        <v>1227</v>
      </c>
      <c r="E105" s="114"/>
      <c r="F105" s="114"/>
      <c r="G105" s="114"/>
      <c r="H105" s="114"/>
      <c r="I105" s="114"/>
      <c r="J105" s="115">
        <f>J150</f>
        <v>0</v>
      </c>
      <c r="L105" s="112"/>
    </row>
    <row r="106" spans="2:47" s="9" customFormat="1" ht="19.899999999999999" customHeight="1">
      <c r="B106" s="112"/>
      <c r="D106" s="113" t="s">
        <v>1228</v>
      </c>
      <c r="E106" s="114"/>
      <c r="F106" s="114"/>
      <c r="G106" s="114"/>
      <c r="H106" s="114"/>
      <c r="I106" s="114"/>
      <c r="J106" s="115">
        <f>J159</f>
        <v>0</v>
      </c>
      <c r="L106" s="112"/>
    </row>
    <row r="107" spans="2:47" s="9" customFormat="1" ht="19.899999999999999" customHeight="1">
      <c r="B107" s="112"/>
      <c r="D107" s="113" t="s">
        <v>1229</v>
      </c>
      <c r="E107" s="114"/>
      <c r="F107" s="114"/>
      <c r="G107" s="114"/>
      <c r="H107" s="114"/>
      <c r="I107" s="114"/>
      <c r="J107" s="115">
        <f>J161</f>
        <v>0</v>
      </c>
      <c r="L107" s="112"/>
    </row>
    <row r="108" spans="2:47" s="9" customFormat="1" ht="19.899999999999999" customHeight="1">
      <c r="B108" s="112"/>
      <c r="D108" s="113" t="s">
        <v>1230</v>
      </c>
      <c r="E108" s="114"/>
      <c r="F108" s="114"/>
      <c r="G108" s="114"/>
      <c r="H108" s="114"/>
      <c r="I108" s="114"/>
      <c r="J108" s="115">
        <f>J166</f>
        <v>0</v>
      </c>
      <c r="L108" s="112"/>
    </row>
    <row r="109" spans="2:47" s="9" customFormat="1" ht="19.899999999999999" customHeight="1">
      <c r="B109" s="112"/>
      <c r="D109" s="113" t="s">
        <v>1231</v>
      </c>
      <c r="E109" s="114"/>
      <c r="F109" s="114"/>
      <c r="G109" s="114"/>
      <c r="H109" s="114"/>
      <c r="I109" s="114"/>
      <c r="J109" s="115">
        <f>J168</f>
        <v>0</v>
      </c>
      <c r="L109" s="112"/>
    </row>
    <row r="110" spans="2:47" s="1" customFormat="1" ht="21.95" customHeight="1">
      <c r="B110" s="32"/>
      <c r="L110" s="32"/>
    </row>
    <row r="111" spans="2:47" s="1" customFormat="1" ht="6.95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12" s="1" customFormat="1" ht="6.95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12" s="1" customFormat="1" ht="24.95" customHeight="1">
      <c r="B116" s="32"/>
      <c r="C116" s="21" t="s">
        <v>156</v>
      </c>
      <c r="L116" s="32"/>
    </row>
    <row r="117" spans="2:12" s="1" customFormat="1" ht="6.95" customHeight="1">
      <c r="B117" s="32"/>
      <c r="L117" s="32"/>
    </row>
    <row r="118" spans="2:12" s="1" customFormat="1" ht="12" customHeight="1">
      <c r="B118" s="32"/>
      <c r="C118" s="27" t="s">
        <v>16</v>
      </c>
      <c r="L118" s="32"/>
    </row>
    <row r="119" spans="2:12" s="1" customFormat="1" ht="26.25" customHeight="1">
      <c r="B119" s="32"/>
      <c r="E119" s="248" t="str">
        <f>E7</f>
        <v>STAVEBNÍ ÚPRAVY SRC ČNB V ULICI SENOVÁŽNÁ 864-1 NA PRAZE 1</v>
      </c>
      <c r="F119" s="249"/>
      <c r="G119" s="249"/>
      <c r="H119" s="249"/>
      <c r="L119" s="32"/>
    </row>
    <row r="120" spans="2:12" ht="12" customHeight="1">
      <c r="B120" s="20"/>
      <c r="C120" s="27" t="s">
        <v>137</v>
      </c>
      <c r="L120" s="20"/>
    </row>
    <row r="121" spans="2:12" s="1" customFormat="1" ht="16.5" customHeight="1">
      <c r="B121" s="32"/>
      <c r="E121" s="248" t="s">
        <v>1218</v>
      </c>
      <c r="F121" s="247"/>
      <c r="G121" s="247"/>
      <c r="H121" s="247"/>
      <c r="L121" s="32"/>
    </row>
    <row r="122" spans="2:12" s="1" customFormat="1" ht="12" customHeight="1">
      <c r="B122" s="32"/>
      <c r="C122" s="27" t="s">
        <v>1219</v>
      </c>
      <c r="L122" s="32"/>
    </row>
    <row r="123" spans="2:12" s="1" customFormat="1" ht="16.5" customHeight="1">
      <c r="B123" s="32"/>
      <c r="E123" s="243" t="str">
        <f>E11</f>
        <v>05.1 - Zař. č. 11 Větrání sportovně - rekondičního centra</v>
      </c>
      <c r="F123" s="247"/>
      <c r="G123" s="247"/>
      <c r="H123" s="247"/>
      <c r="L123" s="32"/>
    </row>
    <row r="124" spans="2:12" s="1" customFormat="1" ht="6.95" customHeight="1">
      <c r="B124" s="32"/>
      <c r="L124" s="32"/>
    </row>
    <row r="125" spans="2:12" s="1" customFormat="1" ht="12" customHeight="1">
      <c r="B125" s="32"/>
      <c r="C125" s="27" t="s">
        <v>20</v>
      </c>
      <c r="F125" s="25" t="str">
        <f>F14</f>
        <v>Senovážná 864/1, 110 00 Praha 1 - Nové Město</v>
      </c>
      <c r="I125" s="27" t="s">
        <v>22</v>
      </c>
      <c r="J125" s="52" t="str">
        <f>IF(J14="","",J14)</f>
        <v>5. 3. 2025</v>
      </c>
      <c r="L125" s="32"/>
    </row>
    <row r="126" spans="2:12" s="1" customFormat="1" ht="6.95" customHeight="1">
      <c r="B126" s="32"/>
      <c r="L126" s="32"/>
    </row>
    <row r="127" spans="2:12" s="1" customFormat="1" ht="15.2" customHeight="1">
      <c r="B127" s="32"/>
      <c r="C127" s="27" t="s">
        <v>24</v>
      </c>
      <c r="F127" s="25" t="str">
        <f>E17</f>
        <v>ČESKÁ NÁRODNÍ BANKA</v>
      </c>
      <c r="I127" s="27" t="s">
        <v>32</v>
      </c>
      <c r="J127" s="30" t="str">
        <f>E23</f>
        <v>bdXarchitekti s.r.o.</v>
      </c>
      <c r="L127" s="32"/>
    </row>
    <row r="128" spans="2:12" s="1" customFormat="1" ht="15.2" customHeight="1">
      <c r="B128" s="32"/>
      <c r="C128" s="27" t="s">
        <v>30</v>
      </c>
      <c r="F128" s="25" t="str">
        <f>IF(E20="","",E20)</f>
        <v>Vyplň údaj</v>
      </c>
      <c r="I128" s="27" t="s">
        <v>37</v>
      </c>
      <c r="J128" s="30" t="str">
        <f>E26</f>
        <v>Ing. Jaroslav Stolička</v>
      </c>
      <c r="L128" s="32"/>
    </row>
    <row r="129" spans="2:65" s="1" customFormat="1" ht="10.35" customHeight="1">
      <c r="B129" s="32"/>
      <c r="L129" s="32"/>
    </row>
    <row r="130" spans="2:65" s="10" customFormat="1" ht="29.25" customHeight="1">
      <c r="B130" s="116"/>
      <c r="C130" s="117" t="s">
        <v>157</v>
      </c>
      <c r="D130" s="118" t="s">
        <v>67</v>
      </c>
      <c r="E130" s="118" t="s">
        <v>63</v>
      </c>
      <c r="F130" s="118" t="s">
        <v>64</v>
      </c>
      <c r="G130" s="118" t="s">
        <v>158</v>
      </c>
      <c r="H130" s="118" t="s">
        <v>159</v>
      </c>
      <c r="I130" s="118" t="s">
        <v>160</v>
      </c>
      <c r="J130" s="119" t="s">
        <v>141</v>
      </c>
      <c r="K130" s="120" t="s">
        <v>161</v>
      </c>
      <c r="L130" s="116"/>
      <c r="M130" s="59" t="s">
        <v>1</v>
      </c>
      <c r="N130" s="60" t="s">
        <v>46</v>
      </c>
      <c r="O130" s="60" t="s">
        <v>162</v>
      </c>
      <c r="P130" s="60" t="s">
        <v>163</v>
      </c>
      <c r="Q130" s="60" t="s">
        <v>164</v>
      </c>
      <c r="R130" s="60" t="s">
        <v>165</v>
      </c>
      <c r="S130" s="60" t="s">
        <v>166</v>
      </c>
      <c r="T130" s="61" t="s">
        <v>167</v>
      </c>
    </row>
    <row r="131" spans="2:65" s="1" customFormat="1" ht="22.9" customHeight="1">
      <c r="B131" s="32"/>
      <c r="C131" s="64" t="s">
        <v>168</v>
      </c>
      <c r="J131" s="121">
        <f>BK131</f>
        <v>0</v>
      </c>
      <c r="L131" s="32"/>
      <c r="M131" s="62"/>
      <c r="N131" s="53"/>
      <c r="O131" s="53"/>
      <c r="P131" s="122">
        <f>P132</f>
        <v>0</v>
      </c>
      <c r="Q131" s="53"/>
      <c r="R131" s="122">
        <f>R132</f>
        <v>0</v>
      </c>
      <c r="S131" s="53"/>
      <c r="T131" s="123">
        <f>T132</f>
        <v>0</v>
      </c>
      <c r="AT131" s="17" t="s">
        <v>81</v>
      </c>
      <c r="AU131" s="17" t="s">
        <v>143</v>
      </c>
      <c r="BK131" s="124">
        <f>BK132</f>
        <v>0</v>
      </c>
    </row>
    <row r="132" spans="2:65" s="11" customFormat="1" ht="25.9" customHeight="1">
      <c r="B132" s="125"/>
      <c r="D132" s="126" t="s">
        <v>81</v>
      </c>
      <c r="E132" s="127" t="s">
        <v>1232</v>
      </c>
      <c r="F132" s="127" t="s">
        <v>1233</v>
      </c>
      <c r="I132" s="128"/>
      <c r="J132" s="129">
        <f>BK132</f>
        <v>0</v>
      </c>
      <c r="L132" s="125"/>
      <c r="M132" s="130"/>
      <c r="P132" s="131">
        <f>P133+P137+P139+P143+P148+P150+P159+P161+P166+P168</f>
        <v>0</v>
      </c>
      <c r="R132" s="131">
        <f>R133+R137+R139+R143+R148+R150+R159+R161+R166+R168</f>
        <v>0</v>
      </c>
      <c r="T132" s="132">
        <f>T133+T137+T139+T143+T148+T150+T159+T161+T166+T168</f>
        <v>0</v>
      </c>
      <c r="AR132" s="126" t="s">
        <v>90</v>
      </c>
      <c r="AT132" s="133" t="s">
        <v>81</v>
      </c>
      <c r="AU132" s="133" t="s">
        <v>82</v>
      </c>
      <c r="AY132" s="126" t="s">
        <v>171</v>
      </c>
      <c r="BK132" s="134">
        <f>BK133+BK137+BK139+BK143+BK148+BK150+BK159+BK161+BK166+BK168</f>
        <v>0</v>
      </c>
    </row>
    <row r="133" spans="2:65" s="11" customFormat="1" ht="22.9" customHeight="1">
      <c r="B133" s="125"/>
      <c r="D133" s="126" t="s">
        <v>81</v>
      </c>
      <c r="E133" s="135" t="s">
        <v>1234</v>
      </c>
      <c r="F133" s="135" t="s">
        <v>1235</v>
      </c>
      <c r="I133" s="128"/>
      <c r="J133" s="136">
        <f>BK133</f>
        <v>0</v>
      </c>
      <c r="L133" s="125"/>
      <c r="M133" s="130"/>
      <c r="P133" s="131">
        <f>SUM(P134:P136)</f>
        <v>0</v>
      </c>
      <c r="R133" s="131">
        <f>SUM(R134:R136)</f>
        <v>0</v>
      </c>
      <c r="T133" s="132">
        <f>SUM(T134:T136)</f>
        <v>0</v>
      </c>
      <c r="AR133" s="126" t="s">
        <v>90</v>
      </c>
      <c r="AT133" s="133" t="s">
        <v>81</v>
      </c>
      <c r="AU133" s="133" t="s">
        <v>90</v>
      </c>
      <c r="AY133" s="126" t="s">
        <v>171</v>
      </c>
      <c r="BK133" s="134">
        <f>SUM(BK134:BK136)</f>
        <v>0</v>
      </c>
    </row>
    <row r="134" spans="2:65" s="1" customFormat="1" ht="76.349999999999994" customHeight="1">
      <c r="B134" s="137"/>
      <c r="C134" s="138" t="s">
        <v>90</v>
      </c>
      <c r="D134" s="138" t="s">
        <v>176</v>
      </c>
      <c r="E134" s="139" t="s">
        <v>1236</v>
      </c>
      <c r="F134" s="140" t="s">
        <v>1237</v>
      </c>
      <c r="G134" s="141" t="s">
        <v>1238</v>
      </c>
      <c r="H134" s="142">
        <v>1</v>
      </c>
      <c r="I134" s="143"/>
      <c r="J134" s="144">
        <f>ROUND(I134*H134,2)</f>
        <v>0</v>
      </c>
      <c r="K134" s="145"/>
      <c r="L134" s="32"/>
      <c r="M134" s="146" t="s">
        <v>1</v>
      </c>
      <c r="N134" s="147" t="s">
        <v>47</v>
      </c>
      <c r="P134" s="148">
        <f>O134*H134</f>
        <v>0</v>
      </c>
      <c r="Q134" s="148">
        <v>0</v>
      </c>
      <c r="R134" s="148">
        <f>Q134*H134</f>
        <v>0</v>
      </c>
      <c r="S134" s="148">
        <v>0</v>
      </c>
      <c r="T134" s="149">
        <f>S134*H134</f>
        <v>0</v>
      </c>
      <c r="AR134" s="150" t="s">
        <v>180</v>
      </c>
      <c r="AT134" s="150" t="s">
        <v>176</v>
      </c>
      <c r="AU134" s="150" t="s">
        <v>92</v>
      </c>
      <c r="AY134" s="17" t="s">
        <v>171</v>
      </c>
      <c r="BE134" s="151">
        <f>IF(N134="základní",J134,0)</f>
        <v>0</v>
      </c>
      <c r="BF134" s="151">
        <f>IF(N134="snížená",J134,0)</f>
        <v>0</v>
      </c>
      <c r="BG134" s="151">
        <f>IF(N134="zákl. přenesená",J134,0)</f>
        <v>0</v>
      </c>
      <c r="BH134" s="151">
        <f>IF(N134="sníž. přenesená",J134,0)</f>
        <v>0</v>
      </c>
      <c r="BI134" s="151">
        <f>IF(N134="nulová",J134,0)</f>
        <v>0</v>
      </c>
      <c r="BJ134" s="17" t="s">
        <v>90</v>
      </c>
      <c r="BK134" s="151">
        <f>ROUND(I134*H134,2)</f>
        <v>0</v>
      </c>
      <c r="BL134" s="17" t="s">
        <v>180</v>
      </c>
      <c r="BM134" s="150" t="s">
        <v>92</v>
      </c>
    </row>
    <row r="135" spans="2:65" s="1" customFormat="1" ht="29.25">
      <c r="B135" s="32"/>
      <c r="D135" s="153" t="s">
        <v>561</v>
      </c>
      <c r="F135" s="194" t="s">
        <v>1239</v>
      </c>
      <c r="I135" s="195"/>
      <c r="L135" s="32"/>
      <c r="M135" s="196"/>
      <c r="T135" s="56"/>
      <c r="AT135" s="17" t="s">
        <v>561</v>
      </c>
      <c r="AU135" s="17" t="s">
        <v>92</v>
      </c>
    </row>
    <row r="136" spans="2:65" s="1" customFormat="1" ht="24.2" customHeight="1">
      <c r="B136" s="137"/>
      <c r="C136" s="138" t="s">
        <v>92</v>
      </c>
      <c r="D136" s="138" t="s">
        <v>176</v>
      </c>
      <c r="E136" s="139" t="s">
        <v>1240</v>
      </c>
      <c r="F136" s="140" t="s">
        <v>1241</v>
      </c>
      <c r="G136" s="141" t="s">
        <v>1238</v>
      </c>
      <c r="H136" s="142">
        <v>4</v>
      </c>
      <c r="I136" s="143"/>
      <c r="J136" s="144">
        <f>ROUND(I136*H136,2)</f>
        <v>0</v>
      </c>
      <c r="K136" s="145"/>
      <c r="L136" s="32"/>
      <c r="M136" s="146" t="s">
        <v>1</v>
      </c>
      <c r="N136" s="147" t="s">
        <v>47</v>
      </c>
      <c r="P136" s="148">
        <f>O136*H136</f>
        <v>0</v>
      </c>
      <c r="Q136" s="148">
        <v>0</v>
      </c>
      <c r="R136" s="148">
        <f>Q136*H136</f>
        <v>0</v>
      </c>
      <c r="S136" s="148">
        <v>0</v>
      </c>
      <c r="T136" s="149">
        <f>S136*H136</f>
        <v>0</v>
      </c>
      <c r="AR136" s="150" t="s">
        <v>180</v>
      </c>
      <c r="AT136" s="150" t="s">
        <v>176</v>
      </c>
      <c r="AU136" s="150" t="s">
        <v>92</v>
      </c>
      <c r="AY136" s="17" t="s">
        <v>171</v>
      </c>
      <c r="BE136" s="151">
        <f>IF(N136="základní",J136,0)</f>
        <v>0</v>
      </c>
      <c r="BF136" s="151">
        <f>IF(N136="snížená",J136,0)</f>
        <v>0</v>
      </c>
      <c r="BG136" s="151">
        <f>IF(N136="zákl. přenesená",J136,0)</f>
        <v>0</v>
      </c>
      <c r="BH136" s="151">
        <f>IF(N136="sníž. přenesená",J136,0)</f>
        <v>0</v>
      </c>
      <c r="BI136" s="151">
        <f>IF(N136="nulová",J136,0)</f>
        <v>0</v>
      </c>
      <c r="BJ136" s="17" t="s">
        <v>90</v>
      </c>
      <c r="BK136" s="151">
        <f>ROUND(I136*H136,2)</f>
        <v>0</v>
      </c>
      <c r="BL136" s="17" t="s">
        <v>180</v>
      </c>
      <c r="BM136" s="150" t="s">
        <v>180</v>
      </c>
    </row>
    <row r="137" spans="2:65" s="11" customFormat="1" ht="22.9" customHeight="1">
      <c r="B137" s="125"/>
      <c r="D137" s="126" t="s">
        <v>81</v>
      </c>
      <c r="E137" s="135" t="s">
        <v>1242</v>
      </c>
      <c r="F137" s="135" t="s">
        <v>1243</v>
      </c>
      <c r="I137" s="128"/>
      <c r="J137" s="136">
        <f>BK137</f>
        <v>0</v>
      </c>
      <c r="L137" s="125"/>
      <c r="M137" s="130"/>
      <c r="P137" s="131">
        <f>P138</f>
        <v>0</v>
      </c>
      <c r="R137" s="131">
        <f>R138</f>
        <v>0</v>
      </c>
      <c r="T137" s="132">
        <f>T138</f>
        <v>0</v>
      </c>
      <c r="AR137" s="126" t="s">
        <v>90</v>
      </c>
      <c r="AT137" s="133" t="s">
        <v>81</v>
      </c>
      <c r="AU137" s="133" t="s">
        <v>90</v>
      </c>
      <c r="AY137" s="126" t="s">
        <v>171</v>
      </c>
      <c r="BK137" s="134">
        <f>BK138</f>
        <v>0</v>
      </c>
    </row>
    <row r="138" spans="2:65" s="1" customFormat="1" ht="37.9" customHeight="1">
      <c r="B138" s="137"/>
      <c r="C138" s="138" t="s">
        <v>180</v>
      </c>
      <c r="D138" s="138" t="s">
        <v>176</v>
      </c>
      <c r="E138" s="139" t="s">
        <v>1244</v>
      </c>
      <c r="F138" s="140" t="s">
        <v>1245</v>
      </c>
      <c r="G138" s="141" t="s">
        <v>1238</v>
      </c>
      <c r="H138" s="142">
        <v>2</v>
      </c>
      <c r="I138" s="143"/>
      <c r="J138" s="144">
        <f>ROUND(I138*H138,2)</f>
        <v>0</v>
      </c>
      <c r="K138" s="145"/>
      <c r="L138" s="32"/>
      <c r="M138" s="146" t="s">
        <v>1</v>
      </c>
      <c r="N138" s="147" t="s">
        <v>47</v>
      </c>
      <c r="P138" s="148">
        <f>O138*H138</f>
        <v>0</v>
      </c>
      <c r="Q138" s="148">
        <v>0</v>
      </c>
      <c r="R138" s="148">
        <f>Q138*H138</f>
        <v>0</v>
      </c>
      <c r="S138" s="148">
        <v>0</v>
      </c>
      <c r="T138" s="149">
        <f>S138*H138</f>
        <v>0</v>
      </c>
      <c r="AR138" s="150" t="s">
        <v>180</v>
      </c>
      <c r="AT138" s="150" t="s">
        <v>176</v>
      </c>
      <c r="AU138" s="150" t="s">
        <v>92</v>
      </c>
      <c r="AY138" s="17" t="s">
        <v>171</v>
      </c>
      <c r="BE138" s="151">
        <f>IF(N138="základní",J138,0)</f>
        <v>0</v>
      </c>
      <c r="BF138" s="151">
        <f>IF(N138="snížená",J138,0)</f>
        <v>0</v>
      </c>
      <c r="BG138" s="151">
        <f>IF(N138="zákl. přenesená",J138,0)</f>
        <v>0</v>
      </c>
      <c r="BH138" s="151">
        <f>IF(N138="sníž. přenesená",J138,0)</f>
        <v>0</v>
      </c>
      <c r="BI138" s="151">
        <f>IF(N138="nulová",J138,0)</f>
        <v>0</v>
      </c>
      <c r="BJ138" s="17" t="s">
        <v>90</v>
      </c>
      <c r="BK138" s="151">
        <f>ROUND(I138*H138,2)</f>
        <v>0</v>
      </c>
      <c r="BL138" s="17" t="s">
        <v>180</v>
      </c>
      <c r="BM138" s="150" t="s">
        <v>198</v>
      </c>
    </row>
    <row r="139" spans="2:65" s="11" customFormat="1" ht="22.9" customHeight="1">
      <c r="B139" s="125"/>
      <c r="D139" s="126" t="s">
        <v>81</v>
      </c>
      <c r="E139" s="135" t="s">
        <v>1246</v>
      </c>
      <c r="F139" s="135" t="s">
        <v>1247</v>
      </c>
      <c r="I139" s="128"/>
      <c r="J139" s="136">
        <f>BK139</f>
        <v>0</v>
      </c>
      <c r="L139" s="125"/>
      <c r="M139" s="130"/>
      <c r="P139" s="131">
        <f>SUM(P140:P142)</f>
        <v>0</v>
      </c>
      <c r="R139" s="131">
        <f>SUM(R140:R142)</f>
        <v>0</v>
      </c>
      <c r="T139" s="132">
        <f>SUM(T140:T142)</f>
        <v>0</v>
      </c>
      <c r="AR139" s="126" t="s">
        <v>90</v>
      </c>
      <c r="AT139" s="133" t="s">
        <v>81</v>
      </c>
      <c r="AU139" s="133" t="s">
        <v>90</v>
      </c>
      <c r="AY139" s="126" t="s">
        <v>171</v>
      </c>
      <c r="BK139" s="134">
        <f>SUM(BK140:BK142)</f>
        <v>0</v>
      </c>
    </row>
    <row r="140" spans="2:65" s="1" customFormat="1" ht="37.9" customHeight="1">
      <c r="B140" s="137"/>
      <c r="C140" s="138" t="s">
        <v>209</v>
      </c>
      <c r="D140" s="138" t="s">
        <v>176</v>
      </c>
      <c r="E140" s="139" t="s">
        <v>1248</v>
      </c>
      <c r="F140" s="140" t="s">
        <v>1249</v>
      </c>
      <c r="G140" s="141" t="s">
        <v>1238</v>
      </c>
      <c r="H140" s="142">
        <v>1</v>
      </c>
      <c r="I140" s="143"/>
      <c r="J140" s="144">
        <f>ROUND(I140*H140,2)</f>
        <v>0</v>
      </c>
      <c r="K140" s="145"/>
      <c r="L140" s="32"/>
      <c r="M140" s="146" t="s">
        <v>1</v>
      </c>
      <c r="N140" s="147" t="s">
        <v>47</v>
      </c>
      <c r="P140" s="148">
        <f>O140*H140</f>
        <v>0</v>
      </c>
      <c r="Q140" s="148">
        <v>0</v>
      </c>
      <c r="R140" s="148">
        <f>Q140*H140</f>
        <v>0</v>
      </c>
      <c r="S140" s="148">
        <v>0</v>
      </c>
      <c r="T140" s="149">
        <f>S140*H140</f>
        <v>0</v>
      </c>
      <c r="AR140" s="150" t="s">
        <v>180</v>
      </c>
      <c r="AT140" s="150" t="s">
        <v>176</v>
      </c>
      <c r="AU140" s="150" t="s">
        <v>92</v>
      </c>
      <c r="AY140" s="17" t="s">
        <v>171</v>
      </c>
      <c r="BE140" s="151">
        <f>IF(N140="základní",J140,0)</f>
        <v>0</v>
      </c>
      <c r="BF140" s="151">
        <f>IF(N140="snížená",J140,0)</f>
        <v>0</v>
      </c>
      <c r="BG140" s="151">
        <f>IF(N140="zákl. přenesená",J140,0)</f>
        <v>0</v>
      </c>
      <c r="BH140" s="151">
        <f>IF(N140="sníž. přenesená",J140,0)</f>
        <v>0</v>
      </c>
      <c r="BI140" s="151">
        <f>IF(N140="nulová",J140,0)</f>
        <v>0</v>
      </c>
      <c r="BJ140" s="17" t="s">
        <v>90</v>
      </c>
      <c r="BK140" s="151">
        <f>ROUND(I140*H140,2)</f>
        <v>0</v>
      </c>
      <c r="BL140" s="17" t="s">
        <v>180</v>
      </c>
      <c r="BM140" s="150" t="s">
        <v>206</v>
      </c>
    </row>
    <row r="141" spans="2:65" s="1" customFormat="1" ht="37.9" customHeight="1">
      <c r="B141" s="137"/>
      <c r="C141" s="138" t="s">
        <v>198</v>
      </c>
      <c r="D141" s="138" t="s">
        <v>176</v>
      </c>
      <c r="E141" s="139" t="s">
        <v>1250</v>
      </c>
      <c r="F141" s="140" t="s">
        <v>1251</v>
      </c>
      <c r="G141" s="141" t="s">
        <v>1238</v>
      </c>
      <c r="H141" s="142">
        <v>4</v>
      </c>
      <c r="I141" s="143"/>
      <c r="J141" s="144">
        <f>ROUND(I141*H141,2)</f>
        <v>0</v>
      </c>
      <c r="K141" s="145"/>
      <c r="L141" s="32"/>
      <c r="M141" s="146" t="s">
        <v>1</v>
      </c>
      <c r="N141" s="147" t="s">
        <v>47</v>
      </c>
      <c r="P141" s="148">
        <f>O141*H141</f>
        <v>0</v>
      </c>
      <c r="Q141" s="148">
        <v>0</v>
      </c>
      <c r="R141" s="148">
        <f>Q141*H141</f>
        <v>0</v>
      </c>
      <c r="S141" s="148">
        <v>0</v>
      </c>
      <c r="T141" s="149">
        <f>S141*H141</f>
        <v>0</v>
      </c>
      <c r="AR141" s="150" t="s">
        <v>180</v>
      </c>
      <c r="AT141" s="150" t="s">
        <v>176</v>
      </c>
      <c r="AU141" s="150" t="s">
        <v>92</v>
      </c>
      <c r="AY141" s="17" t="s">
        <v>171</v>
      </c>
      <c r="BE141" s="151">
        <f>IF(N141="základní",J141,0)</f>
        <v>0</v>
      </c>
      <c r="BF141" s="151">
        <f>IF(N141="snížená",J141,0)</f>
        <v>0</v>
      </c>
      <c r="BG141" s="151">
        <f>IF(N141="zákl. přenesená",J141,0)</f>
        <v>0</v>
      </c>
      <c r="BH141" s="151">
        <f>IF(N141="sníž. přenesená",J141,0)</f>
        <v>0</v>
      </c>
      <c r="BI141" s="151">
        <f>IF(N141="nulová",J141,0)</f>
        <v>0</v>
      </c>
      <c r="BJ141" s="17" t="s">
        <v>90</v>
      </c>
      <c r="BK141" s="151">
        <f>ROUND(I141*H141,2)</f>
        <v>0</v>
      </c>
      <c r="BL141" s="17" t="s">
        <v>180</v>
      </c>
      <c r="BM141" s="150" t="s">
        <v>130</v>
      </c>
    </row>
    <row r="142" spans="2:65" s="1" customFormat="1" ht="24.2" customHeight="1">
      <c r="B142" s="137"/>
      <c r="C142" s="138" t="s">
        <v>224</v>
      </c>
      <c r="D142" s="138" t="s">
        <v>176</v>
      </c>
      <c r="E142" s="139" t="s">
        <v>1252</v>
      </c>
      <c r="F142" s="140" t="s">
        <v>1253</v>
      </c>
      <c r="G142" s="141" t="s">
        <v>1238</v>
      </c>
      <c r="H142" s="142">
        <v>1</v>
      </c>
      <c r="I142" s="143"/>
      <c r="J142" s="144">
        <f>ROUND(I142*H142,2)</f>
        <v>0</v>
      </c>
      <c r="K142" s="145"/>
      <c r="L142" s="32"/>
      <c r="M142" s="146" t="s">
        <v>1</v>
      </c>
      <c r="N142" s="147" t="s">
        <v>47</v>
      </c>
      <c r="P142" s="148">
        <f>O142*H142</f>
        <v>0</v>
      </c>
      <c r="Q142" s="148">
        <v>0</v>
      </c>
      <c r="R142" s="148">
        <f>Q142*H142</f>
        <v>0</v>
      </c>
      <c r="S142" s="148">
        <v>0</v>
      </c>
      <c r="T142" s="149">
        <f>S142*H142</f>
        <v>0</v>
      </c>
      <c r="AR142" s="150" t="s">
        <v>180</v>
      </c>
      <c r="AT142" s="150" t="s">
        <v>176</v>
      </c>
      <c r="AU142" s="150" t="s">
        <v>92</v>
      </c>
      <c r="AY142" s="17" t="s">
        <v>171</v>
      </c>
      <c r="BE142" s="151">
        <f>IF(N142="základní",J142,0)</f>
        <v>0</v>
      </c>
      <c r="BF142" s="151">
        <f>IF(N142="snížená",J142,0)</f>
        <v>0</v>
      </c>
      <c r="BG142" s="151">
        <f>IF(N142="zákl. přenesená",J142,0)</f>
        <v>0</v>
      </c>
      <c r="BH142" s="151">
        <f>IF(N142="sníž. přenesená",J142,0)</f>
        <v>0</v>
      </c>
      <c r="BI142" s="151">
        <f>IF(N142="nulová",J142,0)</f>
        <v>0</v>
      </c>
      <c r="BJ142" s="17" t="s">
        <v>90</v>
      </c>
      <c r="BK142" s="151">
        <f>ROUND(I142*H142,2)</f>
        <v>0</v>
      </c>
      <c r="BL142" s="17" t="s">
        <v>180</v>
      </c>
      <c r="BM142" s="150" t="s">
        <v>8</v>
      </c>
    </row>
    <row r="143" spans="2:65" s="11" customFormat="1" ht="22.9" customHeight="1">
      <c r="B143" s="125"/>
      <c r="D143" s="126" t="s">
        <v>81</v>
      </c>
      <c r="E143" s="135" t="s">
        <v>1254</v>
      </c>
      <c r="F143" s="135" t="s">
        <v>1255</v>
      </c>
      <c r="I143" s="128"/>
      <c r="J143" s="136">
        <f>BK143</f>
        <v>0</v>
      </c>
      <c r="L143" s="125"/>
      <c r="M143" s="130"/>
      <c r="P143" s="131">
        <f>SUM(P144:P147)</f>
        <v>0</v>
      </c>
      <c r="R143" s="131">
        <f>SUM(R144:R147)</f>
        <v>0</v>
      </c>
      <c r="T143" s="132">
        <f>SUM(T144:T147)</f>
        <v>0</v>
      </c>
      <c r="AR143" s="126" t="s">
        <v>90</v>
      </c>
      <c r="AT143" s="133" t="s">
        <v>81</v>
      </c>
      <c r="AU143" s="133" t="s">
        <v>90</v>
      </c>
      <c r="AY143" s="126" t="s">
        <v>171</v>
      </c>
      <c r="BK143" s="134">
        <f>SUM(BK144:BK147)</f>
        <v>0</v>
      </c>
    </row>
    <row r="144" spans="2:65" s="1" customFormat="1" ht="66.75" customHeight="1">
      <c r="B144" s="137"/>
      <c r="C144" s="138" t="s">
        <v>206</v>
      </c>
      <c r="D144" s="138" t="s">
        <v>176</v>
      </c>
      <c r="E144" s="139" t="s">
        <v>1256</v>
      </c>
      <c r="F144" s="140" t="s">
        <v>1257</v>
      </c>
      <c r="G144" s="141" t="s">
        <v>1238</v>
      </c>
      <c r="H144" s="142">
        <v>2</v>
      </c>
      <c r="I144" s="143"/>
      <c r="J144" s="144">
        <f>ROUND(I144*H144,2)</f>
        <v>0</v>
      </c>
      <c r="K144" s="145"/>
      <c r="L144" s="32"/>
      <c r="M144" s="146" t="s">
        <v>1</v>
      </c>
      <c r="N144" s="147" t="s">
        <v>47</v>
      </c>
      <c r="P144" s="148">
        <f>O144*H144</f>
        <v>0</v>
      </c>
      <c r="Q144" s="148">
        <v>0</v>
      </c>
      <c r="R144" s="148">
        <f>Q144*H144</f>
        <v>0</v>
      </c>
      <c r="S144" s="148">
        <v>0</v>
      </c>
      <c r="T144" s="149">
        <f>S144*H144</f>
        <v>0</v>
      </c>
      <c r="AR144" s="150" t="s">
        <v>180</v>
      </c>
      <c r="AT144" s="150" t="s">
        <v>176</v>
      </c>
      <c r="AU144" s="150" t="s">
        <v>92</v>
      </c>
      <c r="AY144" s="17" t="s">
        <v>171</v>
      </c>
      <c r="BE144" s="151">
        <f>IF(N144="základní",J144,0)</f>
        <v>0</v>
      </c>
      <c r="BF144" s="151">
        <f>IF(N144="snížená",J144,0)</f>
        <v>0</v>
      </c>
      <c r="BG144" s="151">
        <f>IF(N144="zákl. přenesená",J144,0)</f>
        <v>0</v>
      </c>
      <c r="BH144" s="151">
        <f>IF(N144="sníž. přenesená",J144,0)</f>
        <v>0</v>
      </c>
      <c r="BI144" s="151">
        <f>IF(N144="nulová",J144,0)</f>
        <v>0</v>
      </c>
      <c r="BJ144" s="17" t="s">
        <v>90</v>
      </c>
      <c r="BK144" s="151">
        <f>ROUND(I144*H144,2)</f>
        <v>0</v>
      </c>
      <c r="BL144" s="17" t="s">
        <v>180</v>
      </c>
      <c r="BM144" s="150" t="s">
        <v>228</v>
      </c>
    </row>
    <row r="145" spans="2:65" s="1" customFormat="1" ht="66.75" customHeight="1">
      <c r="B145" s="137"/>
      <c r="C145" s="138" t="s">
        <v>172</v>
      </c>
      <c r="D145" s="138" t="s">
        <v>176</v>
      </c>
      <c r="E145" s="139" t="s">
        <v>1258</v>
      </c>
      <c r="F145" s="140" t="s">
        <v>1259</v>
      </c>
      <c r="G145" s="141" t="s">
        <v>1238</v>
      </c>
      <c r="H145" s="142">
        <v>1</v>
      </c>
      <c r="I145" s="143"/>
      <c r="J145" s="144">
        <f>ROUND(I145*H145,2)</f>
        <v>0</v>
      </c>
      <c r="K145" s="145"/>
      <c r="L145" s="32"/>
      <c r="M145" s="146" t="s">
        <v>1</v>
      </c>
      <c r="N145" s="147" t="s">
        <v>47</v>
      </c>
      <c r="P145" s="148">
        <f>O145*H145</f>
        <v>0</v>
      </c>
      <c r="Q145" s="148">
        <v>0</v>
      </c>
      <c r="R145" s="148">
        <f>Q145*H145</f>
        <v>0</v>
      </c>
      <c r="S145" s="148">
        <v>0</v>
      </c>
      <c r="T145" s="149">
        <f>S145*H145</f>
        <v>0</v>
      </c>
      <c r="AR145" s="150" t="s">
        <v>180</v>
      </c>
      <c r="AT145" s="150" t="s">
        <v>176</v>
      </c>
      <c r="AU145" s="150" t="s">
        <v>92</v>
      </c>
      <c r="AY145" s="17" t="s">
        <v>171</v>
      </c>
      <c r="BE145" s="151">
        <f>IF(N145="základní",J145,0)</f>
        <v>0</v>
      </c>
      <c r="BF145" s="151">
        <f>IF(N145="snížená",J145,0)</f>
        <v>0</v>
      </c>
      <c r="BG145" s="151">
        <f>IF(N145="zákl. přenesená",J145,0)</f>
        <v>0</v>
      </c>
      <c r="BH145" s="151">
        <f>IF(N145="sníž. přenesená",J145,0)</f>
        <v>0</v>
      </c>
      <c r="BI145" s="151">
        <f>IF(N145="nulová",J145,0)</f>
        <v>0</v>
      </c>
      <c r="BJ145" s="17" t="s">
        <v>90</v>
      </c>
      <c r="BK145" s="151">
        <f>ROUND(I145*H145,2)</f>
        <v>0</v>
      </c>
      <c r="BL145" s="17" t="s">
        <v>180</v>
      </c>
      <c r="BM145" s="150" t="s">
        <v>231</v>
      </c>
    </row>
    <row r="146" spans="2:65" s="1" customFormat="1" ht="66.75" customHeight="1">
      <c r="B146" s="137"/>
      <c r="C146" s="138" t="s">
        <v>130</v>
      </c>
      <c r="D146" s="138" t="s">
        <v>176</v>
      </c>
      <c r="E146" s="139" t="s">
        <v>1260</v>
      </c>
      <c r="F146" s="140" t="s">
        <v>1261</v>
      </c>
      <c r="G146" s="141" t="s">
        <v>1238</v>
      </c>
      <c r="H146" s="142">
        <v>1</v>
      </c>
      <c r="I146" s="143"/>
      <c r="J146" s="144">
        <f>ROUND(I146*H146,2)</f>
        <v>0</v>
      </c>
      <c r="K146" s="145"/>
      <c r="L146" s="32"/>
      <c r="M146" s="146" t="s">
        <v>1</v>
      </c>
      <c r="N146" s="147" t="s">
        <v>47</v>
      </c>
      <c r="P146" s="148">
        <f>O146*H146</f>
        <v>0</v>
      </c>
      <c r="Q146" s="148">
        <v>0</v>
      </c>
      <c r="R146" s="148">
        <f>Q146*H146</f>
        <v>0</v>
      </c>
      <c r="S146" s="148">
        <v>0</v>
      </c>
      <c r="T146" s="149">
        <f>S146*H146</f>
        <v>0</v>
      </c>
      <c r="AR146" s="150" t="s">
        <v>180</v>
      </c>
      <c r="AT146" s="150" t="s">
        <v>176</v>
      </c>
      <c r="AU146" s="150" t="s">
        <v>92</v>
      </c>
      <c r="AY146" s="17" t="s">
        <v>171</v>
      </c>
      <c r="BE146" s="151">
        <f>IF(N146="základní",J146,0)</f>
        <v>0</v>
      </c>
      <c r="BF146" s="151">
        <f>IF(N146="snížená",J146,0)</f>
        <v>0</v>
      </c>
      <c r="BG146" s="151">
        <f>IF(N146="zákl. přenesená",J146,0)</f>
        <v>0</v>
      </c>
      <c r="BH146" s="151">
        <f>IF(N146="sníž. přenesená",J146,0)</f>
        <v>0</v>
      </c>
      <c r="BI146" s="151">
        <f>IF(N146="nulová",J146,0)</f>
        <v>0</v>
      </c>
      <c r="BJ146" s="17" t="s">
        <v>90</v>
      </c>
      <c r="BK146" s="151">
        <f>ROUND(I146*H146,2)</f>
        <v>0</v>
      </c>
      <c r="BL146" s="17" t="s">
        <v>180</v>
      </c>
      <c r="BM146" s="150" t="s">
        <v>234</v>
      </c>
    </row>
    <row r="147" spans="2:65" s="1" customFormat="1" ht="66.75" customHeight="1">
      <c r="B147" s="137"/>
      <c r="C147" s="138" t="s">
        <v>241</v>
      </c>
      <c r="D147" s="138" t="s">
        <v>176</v>
      </c>
      <c r="E147" s="139" t="s">
        <v>1262</v>
      </c>
      <c r="F147" s="140" t="s">
        <v>1263</v>
      </c>
      <c r="G147" s="141" t="s">
        <v>1238</v>
      </c>
      <c r="H147" s="142">
        <v>1</v>
      </c>
      <c r="I147" s="143"/>
      <c r="J147" s="144">
        <f>ROUND(I147*H147,2)</f>
        <v>0</v>
      </c>
      <c r="K147" s="145"/>
      <c r="L147" s="32"/>
      <c r="M147" s="146" t="s">
        <v>1</v>
      </c>
      <c r="N147" s="147" t="s">
        <v>47</v>
      </c>
      <c r="P147" s="148">
        <f>O147*H147</f>
        <v>0</v>
      </c>
      <c r="Q147" s="148">
        <v>0</v>
      </c>
      <c r="R147" s="148">
        <f>Q147*H147</f>
        <v>0</v>
      </c>
      <c r="S147" s="148">
        <v>0</v>
      </c>
      <c r="T147" s="149">
        <f>S147*H147</f>
        <v>0</v>
      </c>
      <c r="AR147" s="150" t="s">
        <v>180</v>
      </c>
      <c r="AT147" s="150" t="s">
        <v>176</v>
      </c>
      <c r="AU147" s="150" t="s">
        <v>92</v>
      </c>
      <c r="AY147" s="17" t="s">
        <v>171</v>
      </c>
      <c r="BE147" s="151">
        <f>IF(N147="základní",J147,0)</f>
        <v>0</v>
      </c>
      <c r="BF147" s="151">
        <f>IF(N147="snížená",J147,0)</f>
        <v>0</v>
      </c>
      <c r="BG147" s="151">
        <f>IF(N147="zákl. přenesená",J147,0)</f>
        <v>0</v>
      </c>
      <c r="BH147" s="151">
        <f>IF(N147="sníž. přenesená",J147,0)</f>
        <v>0</v>
      </c>
      <c r="BI147" s="151">
        <f>IF(N147="nulová",J147,0)</f>
        <v>0</v>
      </c>
      <c r="BJ147" s="17" t="s">
        <v>90</v>
      </c>
      <c r="BK147" s="151">
        <f>ROUND(I147*H147,2)</f>
        <v>0</v>
      </c>
      <c r="BL147" s="17" t="s">
        <v>180</v>
      </c>
      <c r="BM147" s="150" t="s">
        <v>240</v>
      </c>
    </row>
    <row r="148" spans="2:65" s="11" customFormat="1" ht="22.9" customHeight="1">
      <c r="B148" s="125"/>
      <c r="D148" s="126" t="s">
        <v>81</v>
      </c>
      <c r="E148" s="135" t="s">
        <v>1264</v>
      </c>
      <c r="F148" s="135" t="s">
        <v>1265</v>
      </c>
      <c r="I148" s="128"/>
      <c r="J148" s="136">
        <f>BK148</f>
        <v>0</v>
      </c>
      <c r="L148" s="125"/>
      <c r="M148" s="130"/>
      <c r="P148" s="131">
        <f>P149</f>
        <v>0</v>
      </c>
      <c r="R148" s="131">
        <f>R149</f>
        <v>0</v>
      </c>
      <c r="T148" s="132">
        <f>T149</f>
        <v>0</v>
      </c>
      <c r="AR148" s="126" t="s">
        <v>90</v>
      </c>
      <c r="AT148" s="133" t="s">
        <v>81</v>
      </c>
      <c r="AU148" s="133" t="s">
        <v>90</v>
      </c>
      <c r="AY148" s="126" t="s">
        <v>171</v>
      </c>
      <c r="BK148" s="134">
        <f>BK149</f>
        <v>0</v>
      </c>
    </row>
    <row r="149" spans="2:65" s="1" customFormat="1" ht="24.2" customHeight="1">
      <c r="B149" s="137"/>
      <c r="C149" s="138" t="s">
        <v>8</v>
      </c>
      <c r="D149" s="138" t="s">
        <v>176</v>
      </c>
      <c r="E149" s="139" t="s">
        <v>1266</v>
      </c>
      <c r="F149" s="140" t="s">
        <v>1267</v>
      </c>
      <c r="G149" s="141" t="s">
        <v>1238</v>
      </c>
      <c r="H149" s="142">
        <v>4</v>
      </c>
      <c r="I149" s="143"/>
      <c r="J149" s="144">
        <f>ROUND(I149*H149,2)</f>
        <v>0</v>
      </c>
      <c r="K149" s="145"/>
      <c r="L149" s="32"/>
      <c r="M149" s="146" t="s">
        <v>1</v>
      </c>
      <c r="N149" s="147" t="s">
        <v>47</v>
      </c>
      <c r="P149" s="148">
        <f>O149*H149</f>
        <v>0</v>
      </c>
      <c r="Q149" s="148">
        <v>0</v>
      </c>
      <c r="R149" s="148">
        <f>Q149*H149</f>
        <v>0</v>
      </c>
      <c r="S149" s="148">
        <v>0</v>
      </c>
      <c r="T149" s="149">
        <f>S149*H149</f>
        <v>0</v>
      </c>
      <c r="AR149" s="150" t="s">
        <v>180</v>
      </c>
      <c r="AT149" s="150" t="s">
        <v>176</v>
      </c>
      <c r="AU149" s="150" t="s">
        <v>92</v>
      </c>
      <c r="AY149" s="17" t="s">
        <v>171</v>
      </c>
      <c r="BE149" s="151">
        <f>IF(N149="základní",J149,0)</f>
        <v>0</v>
      </c>
      <c r="BF149" s="151">
        <f>IF(N149="snížená",J149,0)</f>
        <v>0</v>
      </c>
      <c r="BG149" s="151">
        <f>IF(N149="zákl. přenesená",J149,0)</f>
        <v>0</v>
      </c>
      <c r="BH149" s="151">
        <f>IF(N149="sníž. přenesená",J149,0)</f>
        <v>0</v>
      </c>
      <c r="BI149" s="151">
        <f>IF(N149="nulová",J149,0)</f>
        <v>0</v>
      </c>
      <c r="BJ149" s="17" t="s">
        <v>90</v>
      </c>
      <c r="BK149" s="151">
        <f>ROUND(I149*H149,2)</f>
        <v>0</v>
      </c>
      <c r="BL149" s="17" t="s">
        <v>180</v>
      </c>
      <c r="BM149" s="150" t="s">
        <v>244</v>
      </c>
    </row>
    <row r="150" spans="2:65" s="11" customFormat="1" ht="22.9" customHeight="1">
      <c r="B150" s="125"/>
      <c r="D150" s="126" t="s">
        <v>81</v>
      </c>
      <c r="E150" s="135" t="s">
        <v>1268</v>
      </c>
      <c r="F150" s="135" t="s">
        <v>1269</v>
      </c>
      <c r="I150" s="128"/>
      <c r="J150" s="136">
        <f>BK150</f>
        <v>0</v>
      </c>
      <c r="L150" s="125"/>
      <c r="M150" s="130"/>
      <c r="P150" s="131">
        <f>SUM(P151:P158)</f>
        <v>0</v>
      </c>
      <c r="R150" s="131">
        <f>SUM(R151:R158)</f>
        <v>0</v>
      </c>
      <c r="T150" s="132">
        <f>SUM(T151:T158)</f>
        <v>0</v>
      </c>
      <c r="AR150" s="126" t="s">
        <v>90</v>
      </c>
      <c r="AT150" s="133" t="s">
        <v>81</v>
      </c>
      <c r="AU150" s="133" t="s">
        <v>90</v>
      </c>
      <c r="AY150" s="126" t="s">
        <v>171</v>
      </c>
      <c r="BK150" s="134">
        <f>SUM(BK151:BK158)</f>
        <v>0</v>
      </c>
    </row>
    <row r="151" spans="2:65" s="1" customFormat="1" ht="44.25" customHeight="1">
      <c r="B151" s="137"/>
      <c r="C151" s="138" t="s">
        <v>248</v>
      </c>
      <c r="D151" s="138" t="s">
        <v>176</v>
      </c>
      <c r="E151" s="139" t="s">
        <v>1270</v>
      </c>
      <c r="F151" s="140" t="s">
        <v>1271</v>
      </c>
      <c r="G151" s="141" t="s">
        <v>1238</v>
      </c>
      <c r="H151" s="142">
        <v>8</v>
      </c>
      <c r="I151" s="143"/>
      <c r="J151" s="144">
        <f t="shared" ref="J151:J158" si="0">ROUND(I151*H151,2)</f>
        <v>0</v>
      </c>
      <c r="K151" s="145"/>
      <c r="L151" s="32"/>
      <c r="M151" s="146" t="s">
        <v>1</v>
      </c>
      <c r="N151" s="147" t="s">
        <v>47</v>
      </c>
      <c r="P151" s="148">
        <f t="shared" ref="P151:P158" si="1">O151*H151</f>
        <v>0</v>
      </c>
      <c r="Q151" s="148">
        <v>0</v>
      </c>
      <c r="R151" s="148">
        <f t="shared" ref="R151:R158" si="2">Q151*H151</f>
        <v>0</v>
      </c>
      <c r="S151" s="148">
        <v>0</v>
      </c>
      <c r="T151" s="149">
        <f t="shared" ref="T151:T158" si="3">S151*H151</f>
        <v>0</v>
      </c>
      <c r="AR151" s="150" t="s">
        <v>180</v>
      </c>
      <c r="AT151" s="150" t="s">
        <v>176</v>
      </c>
      <c r="AU151" s="150" t="s">
        <v>92</v>
      </c>
      <c r="AY151" s="17" t="s">
        <v>171</v>
      </c>
      <c r="BE151" s="151">
        <f t="shared" ref="BE151:BE158" si="4">IF(N151="základní",J151,0)</f>
        <v>0</v>
      </c>
      <c r="BF151" s="151">
        <f t="shared" ref="BF151:BF158" si="5">IF(N151="snížená",J151,0)</f>
        <v>0</v>
      </c>
      <c r="BG151" s="151">
        <f t="shared" ref="BG151:BG158" si="6">IF(N151="zákl. přenesená",J151,0)</f>
        <v>0</v>
      </c>
      <c r="BH151" s="151">
        <f t="shared" ref="BH151:BH158" si="7">IF(N151="sníž. přenesená",J151,0)</f>
        <v>0</v>
      </c>
      <c r="BI151" s="151">
        <f t="shared" ref="BI151:BI158" si="8">IF(N151="nulová",J151,0)</f>
        <v>0</v>
      </c>
      <c r="BJ151" s="17" t="s">
        <v>90</v>
      </c>
      <c r="BK151" s="151">
        <f t="shared" ref="BK151:BK158" si="9">ROUND(I151*H151,2)</f>
        <v>0</v>
      </c>
      <c r="BL151" s="17" t="s">
        <v>180</v>
      </c>
      <c r="BM151" s="150" t="s">
        <v>247</v>
      </c>
    </row>
    <row r="152" spans="2:65" s="1" customFormat="1" ht="44.25" customHeight="1">
      <c r="B152" s="137"/>
      <c r="C152" s="138" t="s">
        <v>228</v>
      </c>
      <c r="D152" s="138" t="s">
        <v>176</v>
      </c>
      <c r="E152" s="139" t="s">
        <v>1272</v>
      </c>
      <c r="F152" s="140" t="s">
        <v>1273</v>
      </c>
      <c r="G152" s="141" t="s">
        <v>1238</v>
      </c>
      <c r="H152" s="142">
        <v>4</v>
      </c>
      <c r="I152" s="143"/>
      <c r="J152" s="144">
        <f t="shared" si="0"/>
        <v>0</v>
      </c>
      <c r="K152" s="145"/>
      <c r="L152" s="32"/>
      <c r="M152" s="146" t="s">
        <v>1</v>
      </c>
      <c r="N152" s="147" t="s">
        <v>47</v>
      </c>
      <c r="P152" s="148">
        <f t="shared" si="1"/>
        <v>0</v>
      </c>
      <c r="Q152" s="148">
        <v>0</v>
      </c>
      <c r="R152" s="148">
        <f t="shared" si="2"/>
        <v>0</v>
      </c>
      <c r="S152" s="148">
        <v>0</v>
      </c>
      <c r="T152" s="149">
        <f t="shared" si="3"/>
        <v>0</v>
      </c>
      <c r="AR152" s="150" t="s">
        <v>180</v>
      </c>
      <c r="AT152" s="150" t="s">
        <v>176</v>
      </c>
      <c r="AU152" s="150" t="s">
        <v>92</v>
      </c>
      <c r="AY152" s="17" t="s">
        <v>171</v>
      </c>
      <c r="BE152" s="151">
        <f t="shared" si="4"/>
        <v>0</v>
      </c>
      <c r="BF152" s="151">
        <f t="shared" si="5"/>
        <v>0</v>
      </c>
      <c r="BG152" s="151">
        <f t="shared" si="6"/>
        <v>0</v>
      </c>
      <c r="BH152" s="151">
        <f t="shared" si="7"/>
        <v>0</v>
      </c>
      <c r="BI152" s="151">
        <f t="shared" si="8"/>
        <v>0</v>
      </c>
      <c r="BJ152" s="17" t="s">
        <v>90</v>
      </c>
      <c r="BK152" s="151">
        <f t="shared" si="9"/>
        <v>0</v>
      </c>
      <c r="BL152" s="17" t="s">
        <v>180</v>
      </c>
      <c r="BM152" s="150" t="s">
        <v>251</v>
      </c>
    </row>
    <row r="153" spans="2:65" s="1" customFormat="1" ht="44.25" customHeight="1">
      <c r="B153" s="137"/>
      <c r="C153" s="138" t="s">
        <v>260</v>
      </c>
      <c r="D153" s="138" t="s">
        <v>176</v>
      </c>
      <c r="E153" s="139" t="s">
        <v>1274</v>
      </c>
      <c r="F153" s="140" t="s">
        <v>1275</v>
      </c>
      <c r="G153" s="141" t="s">
        <v>1238</v>
      </c>
      <c r="H153" s="142">
        <v>1</v>
      </c>
      <c r="I153" s="143"/>
      <c r="J153" s="144">
        <f t="shared" si="0"/>
        <v>0</v>
      </c>
      <c r="K153" s="145"/>
      <c r="L153" s="32"/>
      <c r="M153" s="146" t="s">
        <v>1</v>
      </c>
      <c r="N153" s="147" t="s">
        <v>47</v>
      </c>
      <c r="P153" s="148">
        <f t="shared" si="1"/>
        <v>0</v>
      </c>
      <c r="Q153" s="148">
        <v>0</v>
      </c>
      <c r="R153" s="148">
        <f t="shared" si="2"/>
        <v>0</v>
      </c>
      <c r="S153" s="148">
        <v>0</v>
      </c>
      <c r="T153" s="149">
        <f t="shared" si="3"/>
        <v>0</v>
      </c>
      <c r="AR153" s="150" t="s">
        <v>180</v>
      </c>
      <c r="AT153" s="150" t="s">
        <v>176</v>
      </c>
      <c r="AU153" s="150" t="s">
        <v>92</v>
      </c>
      <c r="AY153" s="17" t="s">
        <v>171</v>
      </c>
      <c r="BE153" s="151">
        <f t="shared" si="4"/>
        <v>0</v>
      </c>
      <c r="BF153" s="151">
        <f t="shared" si="5"/>
        <v>0</v>
      </c>
      <c r="BG153" s="151">
        <f t="shared" si="6"/>
        <v>0</v>
      </c>
      <c r="BH153" s="151">
        <f t="shared" si="7"/>
        <v>0</v>
      </c>
      <c r="BI153" s="151">
        <f t="shared" si="8"/>
        <v>0</v>
      </c>
      <c r="BJ153" s="17" t="s">
        <v>90</v>
      </c>
      <c r="BK153" s="151">
        <f t="shared" si="9"/>
        <v>0</v>
      </c>
      <c r="BL153" s="17" t="s">
        <v>180</v>
      </c>
      <c r="BM153" s="150" t="s">
        <v>255</v>
      </c>
    </row>
    <row r="154" spans="2:65" s="1" customFormat="1" ht="44.25" customHeight="1">
      <c r="B154" s="137"/>
      <c r="C154" s="138" t="s">
        <v>231</v>
      </c>
      <c r="D154" s="138" t="s">
        <v>176</v>
      </c>
      <c r="E154" s="139" t="s">
        <v>1276</v>
      </c>
      <c r="F154" s="140" t="s">
        <v>1277</v>
      </c>
      <c r="G154" s="141" t="s">
        <v>1238</v>
      </c>
      <c r="H154" s="142">
        <v>2</v>
      </c>
      <c r="I154" s="143"/>
      <c r="J154" s="144">
        <f t="shared" si="0"/>
        <v>0</v>
      </c>
      <c r="K154" s="145"/>
      <c r="L154" s="32"/>
      <c r="M154" s="146" t="s">
        <v>1</v>
      </c>
      <c r="N154" s="147" t="s">
        <v>47</v>
      </c>
      <c r="P154" s="148">
        <f t="shared" si="1"/>
        <v>0</v>
      </c>
      <c r="Q154" s="148">
        <v>0</v>
      </c>
      <c r="R154" s="148">
        <f t="shared" si="2"/>
        <v>0</v>
      </c>
      <c r="S154" s="148">
        <v>0</v>
      </c>
      <c r="T154" s="149">
        <f t="shared" si="3"/>
        <v>0</v>
      </c>
      <c r="AR154" s="150" t="s">
        <v>180</v>
      </c>
      <c r="AT154" s="150" t="s">
        <v>176</v>
      </c>
      <c r="AU154" s="150" t="s">
        <v>92</v>
      </c>
      <c r="AY154" s="17" t="s">
        <v>171</v>
      </c>
      <c r="BE154" s="151">
        <f t="shared" si="4"/>
        <v>0</v>
      </c>
      <c r="BF154" s="151">
        <f t="shared" si="5"/>
        <v>0</v>
      </c>
      <c r="BG154" s="151">
        <f t="shared" si="6"/>
        <v>0</v>
      </c>
      <c r="BH154" s="151">
        <f t="shared" si="7"/>
        <v>0</v>
      </c>
      <c r="BI154" s="151">
        <f t="shared" si="8"/>
        <v>0</v>
      </c>
      <c r="BJ154" s="17" t="s">
        <v>90</v>
      </c>
      <c r="BK154" s="151">
        <f t="shared" si="9"/>
        <v>0</v>
      </c>
      <c r="BL154" s="17" t="s">
        <v>180</v>
      </c>
      <c r="BM154" s="150" t="s">
        <v>264</v>
      </c>
    </row>
    <row r="155" spans="2:65" s="1" customFormat="1" ht="24.2" customHeight="1">
      <c r="B155" s="137"/>
      <c r="C155" s="138" t="s">
        <v>281</v>
      </c>
      <c r="D155" s="138" t="s">
        <v>176</v>
      </c>
      <c r="E155" s="139" t="s">
        <v>1278</v>
      </c>
      <c r="F155" s="140" t="s">
        <v>1279</v>
      </c>
      <c r="G155" s="141" t="s">
        <v>1238</v>
      </c>
      <c r="H155" s="142">
        <v>2</v>
      </c>
      <c r="I155" s="143"/>
      <c r="J155" s="144">
        <f t="shared" si="0"/>
        <v>0</v>
      </c>
      <c r="K155" s="145"/>
      <c r="L155" s="32"/>
      <c r="M155" s="146" t="s">
        <v>1</v>
      </c>
      <c r="N155" s="147" t="s">
        <v>47</v>
      </c>
      <c r="P155" s="148">
        <f t="shared" si="1"/>
        <v>0</v>
      </c>
      <c r="Q155" s="148">
        <v>0</v>
      </c>
      <c r="R155" s="148">
        <f t="shared" si="2"/>
        <v>0</v>
      </c>
      <c r="S155" s="148">
        <v>0</v>
      </c>
      <c r="T155" s="149">
        <f t="shared" si="3"/>
        <v>0</v>
      </c>
      <c r="AR155" s="150" t="s">
        <v>180</v>
      </c>
      <c r="AT155" s="150" t="s">
        <v>176</v>
      </c>
      <c r="AU155" s="150" t="s">
        <v>92</v>
      </c>
      <c r="AY155" s="17" t="s">
        <v>171</v>
      </c>
      <c r="BE155" s="151">
        <f t="shared" si="4"/>
        <v>0</v>
      </c>
      <c r="BF155" s="151">
        <f t="shared" si="5"/>
        <v>0</v>
      </c>
      <c r="BG155" s="151">
        <f t="shared" si="6"/>
        <v>0</v>
      </c>
      <c r="BH155" s="151">
        <f t="shared" si="7"/>
        <v>0</v>
      </c>
      <c r="BI155" s="151">
        <f t="shared" si="8"/>
        <v>0</v>
      </c>
      <c r="BJ155" s="17" t="s">
        <v>90</v>
      </c>
      <c r="BK155" s="151">
        <f t="shared" si="9"/>
        <v>0</v>
      </c>
      <c r="BL155" s="17" t="s">
        <v>180</v>
      </c>
      <c r="BM155" s="150" t="s">
        <v>274</v>
      </c>
    </row>
    <row r="156" spans="2:65" s="1" customFormat="1" ht="24.2" customHeight="1">
      <c r="B156" s="137"/>
      <c r="C156" s="138" t="s">
        <v>234</v>
      </c>
      <c r="D156" s="138" t="s">
        <v>176</v>
      </c>
      <c r="E156" s="139" t="s">
        <v>1280</v>
      </c>
      <c r="F156" s="140" t="s">
        <v>1281</v>
      </c>
      <c r="G156" s="141" t="s">
        <v>1238</v>
      </c>
      <c r="H156" s="142">
        <v>10</v>
      </c>
      <c r="I156" s="143"/>
      <c r="J156" s="144">
        <f t="shared" si="0"/>
        <v>0</v>
      </c>
      <c r="K156" s="145"/>
      <c r="L156" s="32"/>
      <c r="M156" s="146" t="s">
        <v>1</v>
      </c>
      <c r="N156" s="147" t="s">
        <v>47</v>
      </c>
      <c r="P156" s="148">
        <f t="shared" si="1"/>
        <v>0</v>
      </c>
      <c r="Q156" s="148">
        <v>0</v>
      </c>
      <c r="R156" s="148">
        <f t="shared" si="2"/>
        <v>0</v>
      </c>
      <c r="S156" s="148">
        <v>0</v>
      </c>
      <c r="T156" s="149">
        <f t="shared" si="3"/>
        <v>0</v>
      </c>
      <c r="AR156" s="150" t="s">
        <v>180</v>
      </c>
      <c r="AT156" s="150" t="s">
        <v>176</v>
      </c>
      <c r="AU156" s="150" t="s">
        <v>92</v>
      </c>
      <c r="AY156" s="17" t="s">
        <v>171</v>
      </c>
      <c r="BE156" s="151">
        <f t="shared" si="4"/>
        <v>0</v>
      </c>
      <c r="BF156" s="151">
        <f t="shared" si="5"/>
        <v>0</v>
      </c>
      <c r="BG156" s="151">
        <f t="shared" si="6"/>
        <v>0</v>
      </c>
      <c r="BH156" s="151">
        <f t="shared" si="7"/>
        <v>0</v>
      </c>
      <c r="BI156" s="151">
        <f t="shared" si="8"/>
        <v>0</v>
      </c>
      <c r="BJ156" s="17" t="s">
        <v>90</v>
      </c>
      <c r="BK156" s="151">
        <f t="shared" si="9"/>
        <v>0</v>
      </c>
      <c r="BL156" s="17" t="s">
        <v>180</v>
      </c>
      <c r="BM156" s="150" t="s">
        <v>284</v>
      </c>
    </row>
    <row r="157" spans="2:65" s="1" customFormat="1" ht="24.2" customHeight="1">
      <c r="B157" s="137"/>
      <c r="C157" s="138" t="s">
        <v>291</v>
      </c>
      <c r="D157" s="138" t="s">
        <v>176</v>
      </c>
      <c r="E157" s="139" t="s">
        <v>1282</v>
      </c>
      <c r="F157" s="140" t="s">
        <v>1283</v>
      </c>
      <c r="G157" s="141" t="s">
        <v>1238</v>
      </c>
      <c r="H157" s="142">
        <v>6</v>
      </c>
      <c r="I157" s="143"/>
      <c r="J157" s="144">
        <f t="shared" si="0"/>
        <v>0</v>
      </c>
      <c r="K157" s="145"/>
      <c r="L157" s="32"/>
      <c r="M157" s="146" t="s">
        <v>1</v>
      </c>
      <c r="N157" s="147" t="s">
        <v>47</v>
      </c>
      <c r="P157" s="148">
        <f t="shared" si="1"/>
        <v>0</v>
      </c>
      <c r="Q157" s="148">
        <v>0</v>
      </c>
      <c r="R157" s="148">
        <f t="shared" si="2"/>
        <v>0</v>
      </c>
      <c r="S157" s="148">
        <v>0</v>
      </c>
      <c r="T157" s="149">
        <f t="shared" si="3"/>
        <v>0</v>
      </c>
      <c r="AR157" s="150" t="s">
        <v>180</v>
      </c>
      <c r="AT157" s="150" t="s">
        <v>176</v>
      </c>
      <c r="AU157" s="150" t="s">
        <v>92</v>
      </c>
      <c r="AY157" s="17" t="s">
        <v>171</v>
      </c>
      <c r="BE157" s="151">
        <f t="shared" si="4"/>
        <v>0</v>
      </c>
      <c r="BF157" s="151">
        <f t="shared" si="5"/>
        <v>0</v>
      </c>
      <c r="BG157" s="151">
        <f t="shared" si="6"/>
        <v>0</v>
      </c>
      <c r="BH157" s="151">
        <f t="shared" si="7"/>
        <v>0</v>
      </c>
      <c r="BI157" s="151">
        <f t="shared" si="8"/>
        <v>0</v>
      </c>
      <c r="BJ157" s="17" t="s">
        <v>90</v>
      </c>
      <c r="BK157" s="151">
        <f t="shared" si="9"/>
        <v>0</v>
      </c>
      <c r="BL157" s="17" t="s">
        <v>180</v>
      </c>
      <c r="BM157" s="150" t="s">
        <v>289</v>
      </c>
    </row>
    <row r="158" spans="2:65" s="1" customFormat="1" ht="24.2" customHeight="1">
      <c r="B158" s="137"/>
      <c r="C158" s="138" t="s">
        <v>240</v>
      </c>
      <c r="D158" s="138" t="s">
        <v>176</v>
      </c>
      <c r="E158" s="139" t="s">
        <v>1284</v>
      </c>
      <c r="F158" s="140" t="s">
        <v>1285</v>
      </c>
      <c r="G158" s="141" t="s">
        <v>1238</v>
      </c>
      <c r="H158" s="142">
        <v>8</v>
      </c>
      <c r="I158" s="143"/>
      <c r="J158" s="144">
        <f t="shared" si="0"/>
        <v>0</v>
      </c>
      <c r="K158" s="145"/>
      <c r="L158" s="32"/>
      <c r="M158" s="146" t="s">
        <v>1</v>
      </c>
      <c r="N158" s="147" t="s">
        <v>47</v>
      </c>
      <c r="P158" s="148">
        <f t="shared" si="1"/>
        <v>0</v>
      </c>
      <c r="Q158" s="148">
        <v>0</v>
      </c>
      <c r="R158" s="148">
        <f t="shared" si="2"/>
        <v>0</v>
      </c>
      <c r="S158" s="148">
        <v>0</v>
      </c>
      <c r="T158" s="149">
        <f t="shared" si="3"/>
        <v>0</v>
      </c>
      <c r="AR158" s="150" t="s">
        <v>180</v>
      </c>
      <c r="AT158" s="150" t="s">
        <v>176</v>
      </c>
      <c r="AU158" s="150" t="s">
        <v>92</v>
      </c>
      <c r="AY158" s="17" t="s">
        <v>171</v>
      </c>
      <c r="BE158" s="151">
        <f t="shared" si="4"/>
        <v>0</v>
      </c>
      <c r="BF158" s="151">
        <f t="shared" si="5"/>
        <v>0</v>
      </c>
      <c r="BG158" s="151">
        <f t="shared" si="6"/>
        <v>0</v>
      </c>
      <c r="BH158" s="151">
        <f t="shared" si="7"/>
        <v>0</v>
      </c>
      <c r="BI158" s="151">
        <f t="shared" si="8"/>
        <v>0</v>
      </c>
      <c r="BJ158" s="17" t="s">
        <v>90</v>
      </c>
      <c r="BK158" s="151">
        <f t="shared" si="9"/>
        <v>0</v>
      </c>
      <c r="BL158" s="17" t="s">
        <v>180</v>
      </c>
      <c r="BM158" s="150" t="s">
        <v>294</v>
      </c>
    </row>
    <row r="159" spans="2:65" s="11" customFormat="1" ht="22.9" customHeight="1">
      <c r="B159" s="125"/>
      <c r="D159" s="126" t="s">
        <v>81</v>
      </c>
      <c r="E159" s="135" t="s">
        <v>1286</v>
      </c>
      <c r="F159" s="135" t="s">
        <v>1287</v>
      </c>
      <c r="I159" s="128"/>
      <c r="J159" s="136">
        <f>BK159</f>
        <v>0</v>
      </c>
      <c r="L159" s="125"/>
      <c r="M159" s="130"/>
      <c r="P159" s="131">
        <f>P160</f>
        <v>0</v>
      </c>
      <c r="R159" s="131">
        <f>R160</f>
        <v>0</v>
      </c>
      <c r="T159" s="132">
        <f>T160</f>
        <v>0</v>
      </c>
      <c r="AR159" s="126" t="s">
        <v>90</v>
      </c>
      <c r="AT159" s="133" t="s">
        <v>81</v>
      </c>
      <c r="AU159" s="133" t="s">
        <v>90</v>
      </c>
      <c r="AY159" s="126" t="s">
        <v>171</v>
      </c>
      <c r="BK159" s="134">
        <f>BK160</f>
        <v>0</v>
      </c>
    </row>
    <row r="160" spans="2:65" s="1" customFormat="1" ht="24.2" customHeight="1">
      <c r="B160" s="137"/>
      <c r="C160" s="138" t="s">
        <v>7</v>
      </c>
      <c r="D160" s="138" t="s">
        <v>176</v>
      </c>
      <c r="E160" s="139" t="s">
        <v>1288</v>
      </c>
      <c r="F160" s="140" t="s">
        <v>1289</v>
      </c>
      <c r="G160" s="141" t="s">
        <v>1238</v>
      </c>
      <c r="H160" s="142">
        <v>2</v>
      </c>
      <c r="I160" s="143"/>
      <c r="J160" s="144">
        <f>ROUND(I160*H160,2)</f>
        <v>0</v>
      </c>
      <c r="K160" s="145"/>
      <c r="L160" s="32"/>
      <c r="M160" s="146" t="s">
        <v>1</v>
      </c>
      <c r="N160" s="147" t="s">
        <v>47</v>
      </c>
      <c r="P160" s="148">
        <f>O160*H160</f>
        <v>0</v>
      </c>
      <c r="Q160" s="148">
        <v>0</v>
      </c>
      <c r="R160" s="148">
        <f>Q160*H160</f>
        <v>0</v>
      </c>
      <c r="S160" s="148">
        <v>0</v>
      </c>
      <c r="T160" s="149">
        <f>S160*H160</f>
        <v>0</v>
      </c>
      <c r="AR160" s="150" t="s">
        <v>180</v>
      </c>
      <c r="AT160" s="150" t="s">
        <v>176</v>
      </c>
      <c r="AU160" s="150" t="s">
        <v>92</v>
      </c>
      <c r="AY160" s="17" t="s">
        <v>171</v>
      </c>
      <c r="BE160" s="151">
        <f>IF(N160="základní",J160,0)</f>
        <v>0</v>
      </c>
      <c r="BF160" s="151">
        <f>IF(N160="snížená",J160,0)</f>
        <v>0</v>
      </c>
      <c r="BG160" s="151">
        <f>IF(N160="zákl. přenesená",J160,0)</f>
        <v>0</v>
      </c>
      <c r="BH160" s="151">
        <f>IF(N160="sníž. přenesená",J160,0)</f>
        <v>0</v>
      </c>
      <c r="BI160" s="151">
        <f>IF(N160="nulová",J160,0)</f>
        <v>0</v>
      </c>
      <c r="BJ160" s="17" t="s">
        <v>90</v>
      </c>
      <c r="BK160" s="151">
        <f>ROUND(I160*H160,2)</f>
        <v>0</v>
      </c>
      <c r="BL160" s="17" t="s">
        <v>180</v>
      </c>
      <c r="BM160" s="150" t="s">
        <v>298</v>
      </c>
    </row>
    <row r="161" spans="2:65" s="11" customFormat="1" ht="22.9" customHeight="1">
      <c r="B161" s="125"/>
      <c r="D161" s="126" t="s">
        <v>81</v>
      </c>
      <c r="E161" s="135" t="s">
        <v>1290</v>
      </c>
      <c r="F161" s="135" t="s">
        <v>1291</v>
      </c>
      <c r="I161" s="128"/>
      <c r="J161" s="136">
        <f>BK161</f>
        <v>0</v>
      </c>
      <c r="L161" s="125"/>
      <c r="M161" s="130"/>
      <c r="P161" s="131">
        <f>SUM(P162:P165)</f>
        <v>0</v>
      </c>
      <c r="R161" s="131">
        <f>SUM(R162:R165)</f>
        <v>0</v>
      </c>
      <c r="T161" s="132">
        <f>SUM(T162:T165)</f>
        <v>0</v>
      </c>
      <c r="AR161" s="126" t="s">
        <v>90</v>
      </c>
      <c r="AT161" s="133" t="s">
        <v>81</v>
      </c>
      <c r="AU161" s="133" t="s">
        <v>90</v>
      </c>
      <c r="AY161" s="126" t="s">
        <v>171</v>
      </c>
      <c r="BK161" s="134">
        <f>SUM(BK162:BK165)</f>
        <v>0</v>
      </c>
    </row>
    <row r="162" spans="2:65" s="1" customFormat="1" ht="24.2" customHeight="1">
      <c r="B162" s="137"/>
      <c r="C162" s="138" t="s">
        <v>244</v>
      </c>
      <c r="D162" s="138" t="s">
        <v>176</v>
      </c>
      <c r="E162" s="139" t="s">
        <v>1292</v>
      </c>
      <c r="F162" s="140" t="s">
        <v>1293</v>
      </c>
      <c r="G162" s="141" t="s">
        <v>1294</v>
      </c>
      <c r="H162" s="142">
        <v>16</v>
      </c>
      <c r="I162" s="143"/>
      <c r="J162" s="144">
        <f>ROUND(I162*H162,2)</f>
        <v>0</v>
      </c>
      <c r="K162" s="145"/>
      <c r="L162" s="32"/>
      <c r="M162" s="146" t="s">
        <v>1</v>
      </c>
      <c r="N162" s="147" t="s">
        <v>47</v>
      </c>
      <c r="P162" s="148">
        <f>O162*H162</f>
        <v>0</v>
      </c>
      <c r="Q162" s="148">
        <v>0</v>
      </c>
      <c r="R162" s="148">
        <f>Q162*H162</f>
        <v>0</v>
      </c>
      <c r="S162" s="148">
        <v>0</v>
      </c>
      <c r="T162" s="149">
        <f>S162*H162</f>
        <v>0</v>
      </c>
      <c r="AR162" s="150" t="s">
        <v>180</v>
      </c>
      <c r="AT162" s="150" t="s">
        <v>176</v>
      </c>
      <c r="AU162" s="150" t="s">
        <v>92</v>
      </c>
      <c r="AY162" s="17" t="s">
        <v>171</v>
      </c>
      <c r="BE162" s="151">
        <f>IF(N162="základní",J162,0)</f>
        <v>0</v>
      </c>
      <c r="BF162" s="151">
        <f>IF(N162="snížená",J162,0)</f>
        <v>0</v>
      </c>
      <c r="BG162" s="151">
        <f>IF(N162="zákl. přenesená",J162,0)</f>
        <v>0</v>
      </c>
      <c r="BH162" s="151">
        <f>IF(N162="sníž. přenesená",J162,0)</f>
        <v>0</v>
      </c>
      <c r="BI162" s="151">
        <f>IF(N162="nulová",J162,0)</f>
        <v>0</v>
      </c>
      <c r="BJ162" s="17" t="s">
        <v>90</v>
      </c>
      <c r="BK162" s="151">
        <f>ROUND(I162*H162,2)</f>
        <v>0</v>
      </c>
      <c r="BL162" s="17" t="s">
        <v>180</v>
      </c>
      <c r="BM162" s="150" t="s">
        <v>303</v>
      </c>
    </row>
    <row r="163" spans="2:65" s="1" customFormat="1" ht="24.2" customHeight="1">
      <c r="B163" s="137"/>
      <c r="C163" s="138" t="s">
        <v>313</v>
      </c>
      <c r="D163" s="138" t="s">
        <v>176</v>
      </c>
      <c r="E163" s="139" t="s">
        <v>1295</v>
      </c>
      <c r="F163" s="140" t="s">
        <v>1296</v>
      </c>
      <c r="G163" s="141" t="s">
        <v>1294</v>
      </c>
      <c r="H163" s="142">
        <v>10</v>
      </c>
      <c r="I163" s="143"/>
      <c r="J163" s="144">
        <f>ROUND(I163*H163,2)</f>
        <v>0</v>
      </c>
      <c r="K163" s="145"/>
      <c r="L163" s="32"/>
      <c r="M163" s="146" t="s">
        <v>1</v>
      </c>
      <c r="N163" s="147" t="s">
        <v>47</v>
      </c>
      <c r="P163" s="148">
        <f>O163*H163</f>
        <v>0</v>
      </c>
      <c r="Q163" s="148">
        <v>0</v>
      </c>
      <c r="R163" s="148">
        <f>Q163*H163</f>
        <v>0</v>
      </c>
      <c r="S163" s="148">
        <v>0</v>
      </c>
      <c r="T163" s="149">
        <f>S163*H163</f>
        <v>0</v>
      </c>
      <c r="AR163" s="150" t="s">
        <v>180</v>
      </c>
      <c r="AT163" s="150" t="s">
        <v>176</v>
      </c>
      <c r="AU163" s="150" t="s">
        <v>92</v>
      </c>
      <c r="AY163" s="17" t="s">
        <v>171</v>
      </c>
      <c r="BE163" s="151">
        <f>IF(N163="základní",J163,0)</f>
        <v>0</v>
      </c>
      <c r="BF163" s="151">
        <f>IF(N163="snížená",J163,0)</f>
        <v>0</v>
      </c>
      <c r="BG163" s="151">
        <f>IF(N163="zákl. přenesená",J163,0)</f>
        <v>0</v>
      </c>
      <c r="BH163" s="151">
        <f>IF(N163="sníž. přenesená",J163,0)</f>
        <v>0</v>
      </c>
      <c r="BI163" s="151">
        <f>IF(N163="nulová",J163,0)</f>
        <v>0</v>
      </c>
      <c r="BJ163" s="17" t="s">
        <v>90</v>
      </c>
      <c r="BK163" s="151">
        <f>ROUND(I163*H163,2)</f>
        <v>0</v>
      </c>
      <c r="BL163" s="17" t="s">
        <v>180</v>
      </c>
      <c r="BM163" s="150" t="s">
        <v>306</v>
      </c>
    </row>
    <row r="164" spans="2:65" s="1" customFormat="1" ht="24.2" customHeight="1">
      <c r="B164" s="137"/>
      <c r="C164" s="138" t="s">
        <v>247</v>
      </c>
      <c r="D164" s="138" t="s">
        <v>176</v>
      </c>
      <c r="E164" s="139" t="s">
        <v>1297</v>
      </c>
      <c r="F164" s="140" t="s">
        <v>1298</v>
      </c>
      <c r="G164" s="141" t="s">
        <v>1294</v>
      </c>
      <c r="H164" s="142">
        <v>16</v>
      </c>
      <c r="I164" s="143"/>
      <c r="J164" s="144">
        <f>ROUND(I164*H164,2)</f>
        <v>0</v>
      </c>
      <c r="K164" s="145"/>
      <c r="L164" s="32"/>
      <c r="M164" s="146" t="s">
        <v>1</v>
      </c>
      <c r="N164" s="147" t="s">
        <v>47</v>
      </c>
      <c r="P164" s="148">
        <f>O164*H164</f>
        <v>0</v>
      </c>
      <c r="Q164" s="148">
        <v>0</v>
      </c>
      <c r="R164" s="148">
        <f>Q164*H164</f>
        <v>0</v>
      </c>
      <c r="S164" s="148">
        <v>0</v>
      </c>
      <c r="T164" s="149">
        <f>S164*H164</f>
        <v>0</v>
      </c>
      <c r="AR164" s="150" t="s">
        <v>180</v>
      </c>
      <c r="AT164" s="150" t="s">
        <v>176</v>
      </c>
      <c r="AU164" s="150" t="s">
        <v>92</v>
      </c>
      <c r="AY164" s="17" t="s">
        <v>171</v>
      </c>
      <c r="BE164" s="151">
        <f>IF(N164="základní",J164,0)</f>
        <v>0</v>
      </c>
      <c r="BF164" s="151">
        <f>IF(N164="snížená",J164,0)</f>
        <v>0</v>
      </c>
      <c r="BG164" s="151">
        <f>IF(N164="zákl. přenesená",J164,0)</f>
        <v>0</v>
      </c>
      <c r="BH164" s="151">
        <f>IF(N164="sníž. přenesená",J164,0)</f>
        <v>0</v>
      </c>
      <c r="BI164" s="151">
        <f>IF(N164="nulová",J164,0)</f>
        <v>0</v>
      </c>
      <c r="BJ164" s="17" t="s">
        <v>90</v>
      </c>
      <c r="BK164" s="151">
        <f>ROUND(I164*H164,2)</f>
        <v>0</v>
      </c>
      <c r="BL164" s="17" t="s">
        <v>180</v>
      </c>
      <c r="BM164" s="150" t="s">
        <v>316</v>
      </c>
    </row>
    <row r="165" spans="2:65" s="1" customFormat="1" ht="24.2" customHeight="1">
      <c r="B165" s="137"/>
      <c r="C165" s="138" t="s">
        <v>352</v>
      </c>
      <c r="D165" s="138" t="s">
        <v>176</v>
      </c>
      <c r="E165" s="139" t="s">
        <v>1299</v>
      </c>
      <c r="F165" s="140" t="s">
        <v>1300</v>
      </c>
      <c r="G165" s="141" t="s">
        <v>1294</v>
      </c>
      <c r="H165" s="142">
        <v>3</v>
      </c>
      <c r="I165" s="143"/>
      <c r="J165" s="144">
        <f>ROUND(I165*H165,2)</f>
        <v>0</v>
      </c>
      <c r="K165" s="145"/>
      <c r="L165" s="32"/>
      <c r="M165" s="146" t="s">
        <v>1</v>
      </c>
      <c r="N165" s="147" t="s">
        <v>47</v>
      </c>
      <c r="P165" s="148">
        <f>O165*H165</f>
        <v>0</v>
      </c>
      <c r="Q165" s="148">
        <v>0</v>
      </c>
      <c r="R165" s="148">
        <f>Q165*H165</f>
        <v>0</v>
      </c>
      <c r="S165" s="148">
        <v>0</v>
      </c>
      <c r="T165" s="149">
        <f>S165*H165</f>
        <v>0</v>
      </c>
      <c r="AR165" s="150" t="s">
        <v>180</v>
      </c>
      <c r="AT165" s="150" t="s">
        <v>176</v>
      </c>
      <c r="AU165" s="150" t="s">
        <v>92</v>
      </c>
      <c r="AY165" s="17" t="s">
        <v>171</v>
      </c>
      <c r="BE165" s="151">
        <f>IF(N165="základní",J165,0)</f>
        <v>0</v>
      </c>
      <c r="BF165" s="151">
        <f>IF(N165="snížená",J165,0)</f>
        <v>0</v>
      </c>
      <c r="BG165" s="151">
        <f>IF(N165="zákl. přenesená",J165,0)</f>
        <v>0</v>
      </c>
      <c r="BH165" s="151">
        <f>IF(N165="sníž. přenesená",J165,0)</f>
        <v>0</v>
      </c>
      <c r="BI165" s="151">
        <f>IF(N165="nulová",J165,0)</f>
        <v>0</v>
      </c>
      <c r="BJ165" s="17" t="s">
        <v>90</v>
      </c>
      <c r="BK165" s="151">
        <f>ROUND(I165*H165,2)</f>
        <v>0</v>
      </c>
      <c r="BL165" s="17" t="s">
        <v>180</v>
      </c>
      <c r="BM165" s="150" t="s">
        <v>338</v>
      </c>
    </row>
    <row r="166" spans="2:65" s="11" customFormat="1" ht="22.9" customHeight="1">
      <c r="B166" s="125"/>
      <c r="D166" s="126" t="s">
        <v>81</v>
      </c>
      <c r="E166" s="135" t="s">
        <v>1301</v>
      </c>
      <c r="F166" s="135" t="s">
        <v>1302</v>
      </c>
      <c r="I166" s="128"/>
      <c r="J166" s="136">
        <f>BK166</f>
        <v>0</v>
      </c>
      <c r="L166" s="125"/>
      <c r="M166" s="130"/>
      <c r="P166" s="131">
        <f>P167</f>
        <v>0</v>
      </c>
      <c r="R166" s="131">
        <f>R167</f>
        <v>0</v>
      </c>
      <c r="T166" s="132">
        <f>T167</f>
        <v>0</v>
      </c>
      <c r="AR166" s="126" t="s">
        <v>90</v>
      </c>
      <c r="AT166" s="133" t="s">
        <v>81</v>
      </c>
      <c r="AU166" s="133" t="s">
        <v>90</v>
      </c>
      <c r="AY166" s="126" t="s">
        <v>171</v>
      </c>
      <c r="BK166" s="134">
        <f>BK167</f>
        <v>0</v>
      </c>
    </row>
    <row r="167" spans="2:65" s="1" customFormat="1" ht="16.5" customHeight="1">
      <c r="B167" s="137"/>
      <c r="C167" s="138" t="s">
        <v>251</v>
      </c>
      <c r="D167" s="138" t="s">
        <v>176</v>
      </c>
      <c r="E167" s="139" t="s">
        <v>1303</v>
      </c>
      <c r="F167" s="140" t="s">
        <v>1304</v>
      </c>
      <c r="G167" s="141" t="s">
        <v>179</v>
      </c>
      <c r="H167" s="142">
        <v>340</v>
      </c>
      <c r="I167" s="143"/>
      <c r="J167" s="144">
        <f>ROUND(I167*H167,2)</f>
        <v>0</v>
      </c>
      <c r="K167" s="145"/>
      <c r="L167" s="32"/>
      <c r="M167" s="146" t="s">
        <v>1</v>
      </c>
      <c r="N167" s="147" t="s">
        <v>47</v>
      </c>
      <c r="P167" s="148">
        <f>O167*H167</f>
        <v>0</v>
      </c>
      <c r="Q167" s="148">
        <v>0</v>
      </c>
      <c r="R167" s="148">
        <f>Q167*H167</f>
        <v>0</v>
      </c>
      <c r="S167" s="148">
        <v>0</v>
      </c>
      <c r="T167" s="149">
        <f>S167*H167</f>
        <v>0</v>
      </c>
      <c r="AR167" s="150" t="s">
        <v>180</v>
      </c>
      <c r="AT167" s="150" t="s">
        <v>176</v>
      </c>
      <c r="AU167" s="150" t="s">
        <v>92</v>
      </c>
      <c r="AY167" s="17" t="s">
        <v>171</v>
      </c>
      <c r="BE167" s="151">
        <f>IF(N167="základní",J167,0)</f>
        <v>0</v>
      </c>
      <c r="BF167" s="151">
        <f>IF(N167="snížená",J167,0)</f>
        <v>0</v>
      </c>
      <c r="BG167" s="151">
        <f>IF(N167="zákl. přenesená",J167,0)</f>
        <v>0</v>
      </c>
      <c r="BH167" s="151">
        <f>IF(N167="sníž. přenesená",J167,0)</f>
        <v>0</v>
      </c>
      <c r="BI167" s="151">
        <f>IF(N167="nulová",J167,0)</f>
        <v>0</v>
      </c>
      <c r="BJ167" s="17" t="s">
        <v>90</v>
      </c>
      <c r="BK167" s="151">
        <f>ROUND(I167*H167,2)</f>
        <v>0</v>
      </c>
      <c r="BL167" s="17" t="s">
        <v>180</v>
      </c>
      <c r="BM167" s="150" t="s">
        <v>355</v>
      </c>
    </row>
    <row r="168" spans="2:65" s="11" customFormat="1" ht="22.9" customHeight="1">
      <c r="B168" s="125"/>
      <c r="D168" s="126" t="s">
        <v>81</v>
      </c>
      <c r="E168" s="135" t="s">
        <v>1305</v>
      </c>
      <c r="F168" s="135" t="s">
        <v>1306</v>
      </c>
      <c r="I168" s="128"/>
      <c r="J168" s="136">
        <f>BK168</f>
        <v>0</v>
      </c>
      <c r="L168" s="125"/>
      <c r="M168" s="130"/>
      <c r="P168" s="131">
        <f>P169</f>
        <v>0</v>
      </c>
      <c r="R168" s="131">
        <f>R169</f>
        <v>0</v>
      </c>
      <c r="T168" s="132">
        <f>T169</f>
        <v>0</v>
      </c>
      <c r="AR168" s="126" t="s">
        <v>90</v>
      </c>
      <c r="AT168" s="133" t="s">
        <v>81</v>
      </c>
      <c r="AU168" s="133" t="s">
        <v>90</v>
      </c>
      <c r="AY168" s="126" t="s">
        <v>171</v>
      </c>
      <c r="BK168" s="134">
        <f>BK169</f>
        <v>0</v>
      </c>
    </row>
    <row r="169" spans="2:65" s="1" customFormat="1" ht="49.15" customHeight="1">
      <c r="B169" s="137"/>
      <c r="C169" s="138" t="s">
        <v>361</v>
      </c>
      <c r="D169" s="138" t="s">
        <v>176</v>
      </c>
      <c r="E169" s="139" t="s">
        <v>1307</v>
      </c>
      <c r="F169" s="140" t="s">
        <v>1308</v>
      </c>
      <c r="G169" s="141" t="s">
        <v>179</v>
      </c>
      <c r="H169" s="142">
        <v>220</v>
      </c>
      <c r="I169" s="143"/>
      <c r="J169" s="144">
        <f>ROUND(I169*H169,2)</f>
        <v>0</v>
      </c>
      <c r="K169" s="145"/>
      <c r="L169" s="32"/>
      <c r="M169" s="198" t="s">
        <v>1</v>
      </c>
      <c r="N169" s="199" t="s">
        <v>47</v>
      </c>
      <c r="O169" s="200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AR169" s="150" t="s">
        <v>180</v>
      </c>
      <c r="AT169" s="150" t="s">
        <v>176</v>
      </c>
      <c r="AU169" s="150" t="s">
        <v>92</v>
      </c>
      <c r="AY169" s="17" t="s">
        <v>171</v>
      </c>
      <c r="BE169" s="151">
        <f>IF(N169="základní",J169,0)</f>
        <v>0</v>
      </c>
      <c r="BF169" s="151">
        <f>IF(N169="snížená",J169,0)</f>
        <v>0</v>
      </c>
      <c r="BG169" s="151">
        <f>IF(N169="zákl. přenesená",J169,0)</f>
        <v>0</v>
      </c>
      <c r="BH169" s="151">
        <f>IF(N169="sníž. přenesená",J169,0)</f>
        <v>0</v>
      </c>
      <c r="BI169" s="151">
        <f>IF(N169="nulová",J169,0)</f>
        <v>0</v>
      </c>
      <c r="BJ169" s="17" t="s">
        <v>90</v>
      </c>
      <c r="BK169" s="151">
        <f>ROUND(I169*H169,2)</f>
        <v>0</v>
      </c>
      <c r="BL169" s="17" t="s">
        <v>180</v>
      </c>
      <c r="BM169" s="150" t="s">
        <v>358</v>
      </c>
    </row>
    <row r="170" spans="2:65" s="1" customFormat="1" ht="6.95" customHeight="1">
      <c r="B170" s="44"/>
      <c r="C170" s="45"/>
      <c r="D170" s="45"/>
      <c r="E170" s="45"/>
      <c r="F170" s="45"/>
      <c r="G170" s="45"/>
      <c r="H170" s="45"/>
      <c r="I170" s="45"/>
      <c r="J170" s="45"/>
      <c r="K170" s="45"/>
      <c r="L170" s="32"/>
    </row>
  </sheetData>
  <autoFilter ref="C130:K169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7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111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customHeight="1">
      <c r="B4" s="20"/>
      <c r="D4" s="21" t="s">
        <v>136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8" t="str">
        <f>'Rekapitulace stavby'!K6</f>
        <v>STAVEBNÍ ÚPRAVY SRC ČNB V ULICI SENOVÁŽNÁ 864-1 NA PRAZE 1</v>
      </c>
      <c r="F7" s="249"/>
      <c r="G7" s="249"/>
      <c r="H7" s="249"/>
      <c r="L7" s="20"/>
    </row>
    <row r="8" spans="2:46" ht="12" customHeight="1">
      <c r="B8" s="20"/>
      <c r="D8" s="27" t="s">
        <v>137</v>
      </c>
      <c r="L8" s="20"/>
    </row>
    <row r="9" spans="2:46" s="1" customFormat="1" ht="16.5" customHeight="1">
      <c r="B9" s="32"/>
      <c r="E9" s="248" t="s">
        <v>1218</v>
      </c>
      <c r="F9" s="247"/>
      <c r="G9" s="247"/>
      <c r="H9" s="247"/>
      <c r="L9" s="32"/>
    </row>
    <row r="10" spans="2:46" s="1" customFormat="1" ht="12" customHeight="1">
      <c r="B10" s="32"/>
      <c r="D10" s="27" t="s">
        <v>1219</v>
      </c>
      <c r="L10" s="32"/>
    </row>
    <row r="11" spans="2:46" s="1" customFormat="1" ht="16.5" customHeight="1">
      <c r="B11" s="32"/>
      <c r="E11" s="243" t="s">
        <v>1309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5. 3. 2025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29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30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0" t="str">
        <f>'Rekapitulace stavby'!E14</f>
        <v>Vyplň údaj</v>
      </c>
      <c r="F20" s="234"/>
      <c r="G20" s="234"/>
      <c r="H20" s="234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25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28</v>
      </c>
      <c r="J23" s="25" t="s">
        <v>35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37</v>
      </c>
      <c r="I25" s="27" t="s">
        <v>25</v>
      </c>
      <c r="J25" s="25" t="s">
        <v>38</v>
      </c>
      <c r="L25" s="32"/>
    </row>
    <row r="26" spans="2:12" s="1" customFormat="1" ht="18" customHeight="1">
      <c r="B26" s="32"/>
      <c r="E26" s="25" t="s">
        <v>39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40</v>
      </c>
      <c r="L28" s="32"/>
    </row>
    <row r="29" spans="2:12" s="7" customFormat="1" ht="16.5" customHeight="1">
      <c r="B29" s="94"/>
      <c r="E29" s="238" t="s">
        <v>1</v>
      </c>
      <c r="F29" s="238"/>
      <c r="G29" s="238"/>
      <c r="H29" s="238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5" customHeight="1">
      <c r="B32" s="32"/>
      <c r="D32" s="95" t="s">
        <v>42</v>
      </c>
      <c r="J32" s="66">
        <f>ROUND(J128,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44</v>
      </c>
      <c r="I34" s="35" t="s">
        <v>43</v>
      </c>
      <c r="J34" s="35" t="s">
        <v>45</v>
      </c>
      <c r="L34" s="32"/>
    </row>
    <row r="35" spans="2:12" s="1" customFormat="1" ht="14.45" customHeight="1">
      <c r="B35" s="32"/>
      <c r="D35" s="55" t="s">
        <v>46</v>
      </c>
      <c r="E35" s="27" t="s">
        <v>47</v>
      </c>
      <c r="F35" s="86">
        <f>ROUND((SUM(BE128:BE171)),  2)</f>
        <v>0</v>
      </c>
      <c r="I35" s="96">
        <v>0.21</v>
      </c>
      <c r="J35" s="86">
        <f>ROUND(((SUM(BE128:BE171))*I35),  2)</f>
        <v>0</v>
      </c>
      <c r="L35" s="32"/>
    </row>
    <row r="36" spans="2:12" s="1" customFormat="1" ht="14.45" customHeight="1">
      <c r="B36" s="32"/>
      <c r="E36" s="27" t="s">
        <v>48</v>
      </c>
      <c r="F36" s="86">
        <f>ROUND((SUM(BF128:BF171)),  2)</f>
        <v>0</v>
      </c>
      <c r="I36" s="96">
        <v>0.12</v>
      </c>
      <c r="J36" s="86">
        <f>ROUND(((SUM(BF128:BF171))*I36),  2)</f>
        <v>0</v>
      </c>
      <c r="L36" s="32"/>
    </row>
    <row r="37" spans="2:12" s="1" customFormat="1" ht="14.45" hidden="1" customHeight="1">
      <c r="B37" s="32"/>
      <c r="E37" s="27" t="s">
        <v>49</v>
      </c>
      <c r="F37" s="86">
        <f>ROUND((SUM(BG128:BG171)),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50</v>
      </c>
      <c r="F38" s="86">
        <f>ROUND((SUM(BH128:BH171)),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51</v>
      </c>
      <c r="F39" s="86">
        <f>ROUND((SUM(BI128:BI171)),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5" customHeight="1">
      <c r="B41" s="32"/>
      <c r="C41" s="97"/>
      <c r="D41" s="98" t="s">
        <v>52</v>
      </c>
      <c r="E41" s="57"/>
      <c r="F41" s="57"/>
      <c r="G41" s="99" t="s">
        <v>53</v>
      </c>
      <c r="H41" s="100" t="s">
        <v>54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55</v>
      </c>
      <c r="E50" s="42"/>
      <c r="F50" s="42"/>
      <c r="G50" s="41" t="s">
        <v>56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57</v>
      </c>
      <c r="E61" s="34"/>
      <c r="F61" s="103" t="s">
        <v>58</v>
      </c>
      <c r="G61" s="43" t="s">
        <v>57</v>
      </c>
      <c r="H61" s="34"/>
      <c r="I61" s="34"/>
      <c r="J61" s="104" t="s">
        <v>58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59</v>
      </c>
      <c r="E65" s="42"/>
      <c r="F65" s="42"/>
      <c r="G65" s="41" t="s">
        <v>60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57</v>
      </c>
      <c r="E76" s="34"/>
      <c r="F76" s="103" t="s">
        <v>58</v>
      </c>
      <c r="G76" s="43" t="s">
        <v>57</v>
      </c>
      <c r="H76" s="34"/>
      <c r="I76" s="34"/>
      <c r="J76" s="104" t="s">
        <v>58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139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48" t="str">
        <f>E7</f>
        <v>STAVEBNÍ ÚPRAVY SRC ČNB V ULICI SENOVÁŽNÁ 864-1 NA PRAZE 1</v>
      </c>
      <c r="F85" s="249"/>
      <c r="G85" s="249"/>
      <c r="H85" s="249"/>
      <c r="L85" s="32"/>
    </row>
    <row r="86" spans="2:12" ht="12" customHeight="1">
      <c r="B86" s="20"/>
      <c r="C86" s="27" t="s">
        <v>137</v>
      </c>
      <c r="L86" s="20"/>
    </row>
    <row r="87" spans="2:12" s="1" customFormat="1" ht="16.5" customHeight="1">
      <c r="B87" s="32"/>
      <c r="E87" s="248" t="s">
        <v>1218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1219</v>
      </c>
      <c r="L88" s="32"/>
    </row>
    <row r="89" spans="2:12" s="1" customFormat="1" ht="16.5" customHeight="1">
      <c r="B89" s="32"/>
      <c r="E89" s="243" t="str">
        <f>E11</f>
        <v>05.2 - Chlazení sportovně - rekondičního centra</v>
      </c>
      <c r="F89" s="247"/>
      <c r="G89" s="247"/>
      <c r="H89" s="24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Senovážná 864/1, 110 00 Praha 1 - Nové Město</v>
      </c>
      <c r="I91" s="27" t="s">
        <v>22</v>
      </c>
      <c r="J91" s="52" t="str">
        <f>IF(J14="","",J14)</f>
        <v>5. 3. 2025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24</v>
      </c>
      <c r="F93" s="25" t="str">
        <f>E17</f>
        <v>ČESKÁ NÁRODNÍ BANKA</v>
      </c>
      <c r="I93" s="27" t="s">
        <v>32</v>
      </c>
      <c r="J93" s="30" t="str">
        <f>E23</f>
        <v>bdXarchitekti s.r.o.</v>
      </c>
      <c r="L93" s="32"/>
    </row>
    <row r="94" spans="2:12" s="1" customFormat="1" ht="15.2" customHeight="1">
      <c r="B94" s="32"/>
      <c r="C94" s="27" t="s">
        <v>30</v>
      </c>
      <c r="F94" s="25" t="str">
        <f>IF(E20="","",E20)</f>
        <v>Vyplň údaj</v>
      </c>
      <c r="I94" s="27" t="s">
        <v>37</v>
      </c>
      <c r="J94" s="30" t="str">
        <f>E26</f>
        <v>Ing. Jaroslav Stolička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140</v>
      </c>
      <c r="D96" s="97"/>
      <c r="E96" s="97"/>
      <c r="F96" s="97"/>
      <c r="G96" s="97"/>
      <c r="H96" s="97"/>
      <c r="I96" s="97"/>
      <c r="J96" s="106" t="s">
        <v>141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142</v>
      </c>
      <c r="J98" s="66">
        <f>J128</f>
        <v>0</v>
      </c>
      <c r="L98" s="32"/>
      <c r="AU98" s="17" t="s">
        <v>143</v>
      </c>
    </row>
    <row r="99" spans="2:47" s="8" customFormat="1" ht="24.95" customHeight="1">
      <c r="B99" s="108"/>
      <c r="D99" s="109" t="s">
        <v>1310</v>
      </c>
      <c r="E99" s="110"/>
      <c r="F99" s="110"/>
      <c r="G99" s="110"/>
      <c r="H99" s="110"/>
      <c r="I99" s="110"/>
      <c r="J99" s="111">
        <f>J129</f>
        <v>0</v>
      </c>
      <c r="L99" s="108"/>
    </row>
    <row r="100" spans="2:47" s="9" customFormat="1" ht="19.899999999999999" customHeight="1">
      <c r="B100" s="112"/>
      <c r="D100" s="113" t="s">
        <v>1222</v>
      </c>
      <c r="E100" s="114"/>
      <c r="F100" s="114"/>
      <c r="G100" s="114"/>
      <c r="H100" s="114"/>
      <c r="I100" s="114"/>
      <c r="J100" s="115">
        <f>J130</f>
        <v>0</v>
      </c>
      <c r="L100" s="112"/>
    </row>
    <row r="101" spans="2:47" s="9" customFormat="1" ht="19.899999999999999" customHeight="1">
      <c r="B101" s="112"/>
      <c r="D101" s="113" t="s">
        <v>1311</v>
      </c>
      <c r="E101" s="114"/>
      <c r="F101" s="114"/>
      <c r="G101" s="114"/>
      <c r="H101" s="114"/>
      <c r="I101" s="114"/>
      <c r="J101" s="115">
        <f>J135</f>
        <v>0</v>
      </c>
      <c r="L101" s="112"/>
    </row>
    <row r="102" spans="2:47" s="9" customFormat="1" ht="19.899999999999999" customHeight="1">
      <c r="B102" s="112"/>
      <c r="D102" s="113" t="s">
        <v>1312</v>
      </c>
      <c r="E102" s="114"/>
      <c r="F102" s="114"/>
      <c r="G102" s="114"/>
      <c r="H102" s="114"/>
      <c r="I102" s="114"/>
      <c r="J102" s="115">
        <f>J137</f>
        <v>0</v>
      </c>
      <c r="L102" s="112"/>
    </row>
    <row r="103" spans="2:47" s="9" customFormat="1" ht="19.899999999999999" customHeight="1">
      <c r="B103" s="112"/>
      <c r="D103" s="113" t="s">
        <v>1313</v>
      </c>
      <c r="E103" s="114"/>
      <c r="F103" s="114"/>
      <c r="G103" s="114"/>
      <c r="H103" s="114"/>
      <c r="I103" s="114"/>
      <c r="J103" s="115">
        <f>J145</f>
        <v>0</v>
      </c>
      <c r="L103" s="112"/>
    </row>
    <row r="104" spans="2:47" s="9" customFormat="1" ht="19.899999999999999" customHeight="1">
      <c r="B104" s="112"/>
      <c r="D104" s="113" t="s">
        <v>1314</v>
      </c>
      <c r="E104" s="114"/>
      <c r="F104" s="114"/>
      <c r="G104" s="114"/>
      <c r="H104" s="114"/>
      <c r="I104" s="114"/>
      <c r="J104" s="115">
        <f>J152</f>
        <v>0</v>
      </c>
      <c r="L104" s="112"/>
    </row>
    <row r="105" spans="2:47" s="9" customFormat="1" ht="19.899999999999999" customHeight="1">
      <c r="B105" s="112"/>
      <c r="D105" s="113" t="s">
        <v>1315</v>
      </c>
      <c r="E105" s="114"/>
      <c r="F105" s="114"/>
      <c r="G105" s="114"/>
      <c r="H105" s="114"/>
      <c r="I105" s="114"/>
      <c r="J105" s="115">
        <f>J161</f>
        <v>0</v>
      </c>
      <c r="L105" s="112"/>
    </row>
    <row r="106" spans="2:47" s="9" customFormat="1" ht="19.899999999999999" customHeight="1">
      <c r="B106" s="112"/>
      <c r="D106" s="113" t="s">
        <v>1316</v>
      </c>
      <c r="E106" s="114"/>
      <c r="F106" s="114"/>
      <c r="G106" s="114"/>
      <c r="H106" s="114"/>
      <c r="I106" s="114"/>
      <c r="J106" s="115">
        <f>J168</f>
        <v>0</v>
      </c>
      <c r="L106" s="112"/>
    </row>
    <row r="107" spans="2:47" s="1" customFormat="1" ht="21.95" customHeight="1">
      <c r="B107" s="32"/>
      <c r="L107" s="32"/>
    </row>
    <row r="108" spans="2:47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4.95" customHeight="1">
      <c r="B113" s="32"/>
      <c r="C113" s="21" t="s">
        <v>156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16</v>
      </c>
      <c r="L115" s="32"/>
    </row>
    <row r="116" spans="2:63" s="1" customFormat="1" ht="26.25" customHeight="1">
      <c r="B116" s="32"/>
      <c r="E116" s="248" t="str">
        <f>E7</f>
        <v>STAVEBNÍ ÚPRAVY SRC ČNB V ULICI SENOVÁŽNÁ 864-1 NA PRAZE 1</v>
      </c>
      <c r="F116" s="249"/>
      <c r="G116" s="249"/>
      <c r="H116" s="249"/>
      <c r="L116" s="32"/>
    </row>
    <row r="117" spans="2:63" ht="12" customHeight="1">
      <c r="B117" s="20"/>
      <c r="C117" s="27" t="s">
        <v>137</v>
      </c>
      <c r="L117" s="20"/>
    </row>
    <row r="118" spans="2:63" s="1" customFormat="1" ht="16.5" customHeight="1">
      <c r="B118" s="32"/>
      <c r="E118" s="248" t="s">
        <v>1218</v>
      </c>
      <c r="F118" s="247"/>
      <c r="G118" s="247"/>
      <c r="H118" s="247"/>
      <c r="L118" s="32"/>
    </row>
    <row r="119" spans="2:63" s="1" customFormat="1" ht="12" customHeight="1">
      <c r="B119" s="32"/>
      <c r="C119" s="27" t="s">
        <v>1219</v>
      </c>
      <c r="L119" s="32"/>
    </row>
    <row r="120" spans="2:63" s="1" customFormat="1" ht="16.5" customHeight="1">
      <c r="B120" s="32"/>
      <c r="E120" s="243" t="str">
        <f>E11</f>
        <v>05.2 - Chlazení sportovně - rekondičního centra</v>
      </c>
      <c r="F120" s="247"/>
      <c r="G120" s="247"/>
      <c r="H120" s="247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F14</f>
        <v>Senovážná 864/1, 110 00 Praha 1 - Nové Město</v>
      </c>
      <c r="I122" s="27" t="s">
        <v>22</v>
      </c>
      <c r="J122" s="52" t="str">
        <f>IF(J14="","",J14)</f>
        <v>5. 3. 2025</v>
      </c>
      <c r="L122" s="32"/>
    </row>
    <row r="123" spans="2:63" s="1" customFormat="1" ht="6.95" customHeight="1">
      <c r="B123" s="32"/>
      <c r="L123" s="32"/>
    </row>
    <row r="124" spans="2:63" s="1" customFormat="1" ht="15.2" customHeight="1">
      <c r="B124" s="32"/>
      <c r="C124" s="27" t="s">
        <v>24</v>
      </c>
      <c r="F124" s="25" t="str">
        <f>E17</f>
        <v>ČESKÁ NÁRODNÍ BANKA</v>
      </c>
      <c r="I124" s="27" t="s">
        <v>32</v>
      </c>
      <c r="J124" s="30" t="str">
        <f>E23</f>
        <v>bdXarchitekti s.r.o.</v>
      </c>
      <c r="L124" s="32"/>
    </row>
    <row r="125" spans="2:63" s="1" customFormat="1" ht="15.2" customHeight="1">
      <c r="B125" s="32"/>
      <c r="C125" s="27" t="s">
        <v>30</v>
      </c>
      <c r="F125" s="25" t="str">
        <f>IF(E20="","",E20)</f>
        <v>Vyplň údaj</v>
      </c>
      <c r="I125" s="27" t="s">
        <v>37</v>
      </c>
      <c r="J125" s="30" t="str">
        <f>E26</f>
        <v>Ing. Jaroslav Stolička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6"/>
      <c r="C127" s="117" t="s">
        <v>157</v>
      </c>
      <c r="D127" s="118" t="s">
        <v>67</v>
      </c>
      <c r="E127" s="118" t="s">
        <v>63</v>
      </c>
      <c r="F127" s="118" t="s">
        <v>64</v>
      </c>
      <c r="G127" s="118" t="s">
        <v>158</v>
      </c>
      <c r="H127" s="118" t="s">
        <v>159</v>
      </c>
      <c r="I127" s="118" t="s">
        <v>160</v>
      </c>
      <c r="J127" s="119" t="s">
        <v>141</v>
      </c>
      <c r="K127" s="120" t="s">
        <v>161</v>
      </c>
      <c r="L127" s="116"/>
      <c r="M127" s="59" t="s">
        <v>1</v>
      </c>
      <c r="N127" s="60" t="s">
        <v>46</v>
      </c>
      <c r="O127" s="60" t="s">
        <v>162</v>
      </c>
      <c r="P127" s="60" t="s">
        <v>163</v>
      </c>
      <c r="Q127" s="60" t="s">
        <v>164</v>
      </c>
      <c r="R127" s="60" t="s">
        <v>165</v>
      </c>
      <c r="S127" s="60" t="s">
        <v>166</v>
      </c>
      <c r="T127" s="61" t="s">
        <v>167</v>
      </c>
    </row>
    <row r="128" spans="2:63" s="1" customFormat="1" ht="22.9" customHeight="1">
      <c r="B128" s="32"/>
      <c r="C128" s="64" t="s">
        <v>168</v>
      </c>
      <c r="J128" s="121">
        <f>BK128</f>
        <v>0</v>
      </c>
      <c r="L128" s="32"/>
      <c r="M128" s="62"/>
      <c r="N128" s="53"/>
      <c r="O128" s="53"/>
      <c r="P128" s="122">
        <f>P129</f>
        <v>0</v>
      </c>
      <c r="Q128" s="53"/>
      <c r="R128" s="122">
        <f>R129</f>
        <v>0</v>
      </c>
      <c r="S128" s="53"/>
      <c r="T128" s="123">
        <f>T129</f>
        <v>0</v>
      </c>
      <c r="AT128" s="17" t="s">
        <v>81</v>
      </c>
      <c r="AU128" s="17" t="s">
        <v>143</v>
      </c>
      <c r="BK128" s="124">
        <f>BK129</f>
        <v>0</v>
      </c>
    </row>
    <row r="129" spans="2:65" s="11" customFormat="1" ht="25.9" customHeight="1">
      <c r="B129" s="125"/>
      <c r="D129" s="126" t="s">
        <v>81</v>
      </c>
      <c r="E129" s="127" t="s">
        <v>1232</v>
      </c>
      <c r="F129" s="127" t="s">
        <v>1317</v>
      </c>
      <c r="I129" s="128"/>
      <c r="J129" s="129">
        <f>BK129</f>
        <v>0</v>
      </c>
      <c r="L129" s="125"/>
      <c r="M129" s="130"/>
      <c r="P129" s="131">
        <f>P130+P135+P137+P145+P152+P161+P168</f>
        <v>0</v>
      </c>
      <c r="R129" s="131">
        <f>R130+R135+R137+R145+R152+R161+R168</f>
        <v>0</v>
      </c>
      <c r="T129" s="132">
        <f>T130+T135+T137+T145+T152+T161+T168</f>
        <v>0</v>
      </c>
      <c r="AR129" s="126" t="s">
        <v>90</v>
      </c>
      <c r="AT129" s="133" t="s">
        <v>81</v>
      </c>
      <c r="AU129" s="133" t="s">
        <v>82</v>
      </c>
      <c r="AY129" s="126" t="s">
        <v>171</v>
      </c>
      <c r="BK129" s="134">
        <f>BK130+BK135+BK137+BK145+BK152+BK161+BK168</f>
        <v>0</v>
      </c>
    </row>
    <row r="130" spans="2:65" s="11" customFormat="1" ht="22.9" customHeight="1">
      <c r="B130" s="125"/>
      <c r="D130" s="126" t="s">
        <v>81</v>
      </c>
      <c r="E130" s="135" t="s">
        <v>1234</v>
      </c>
      <c r="F130" s="135" t="s">
        <v>1235</v>
      </c>
      <c r="I130" s="128"/>
      <c r="J130" s="136">
        <f>BK130</f>
        <v>0</v>
      </c>
      <c r="L130" s="125"/>
      <c r="M130" s="130"/>
      <c r="P130" s="131">
        <f>SUM(P131:P134)</f>
        <v>0</v>
      </c>
      <c r="R130" s="131">
        <f>SUM(R131:R134)</f>
        <v>0</v>
      </c>
      <c r="T130" s="132">
        <f>SUM(T131:T134)</f>
        <v>0</v>
      </c>
      <c r="AR130" s="126" t="s">
        <v>90</v>
      </c>
      <c r="AT130" s="133" t="s">
        <v>81</v>
      </c>
      <c r="AU130" s="133" t="s">
        <v>90</v>
      </c>
      <c r="AY130" s="126" t="s">
        <v>171</v>
      </c>
      <c r="BK130" s="134">
        <f>SUM(BK131:BK134)</f>
        <v>0</v>
      </c>
    </row>
    <row r="131" spans="2:65" s="1" customFormat="1" ht="49.15" customHeight="1">
      <c r="B131" s="137"/>
      <c r="C131" s="138" t="s">
        <v>90</v>
      </c>
      <c r="D131" s="138" t="s">
        <v>176</v>
      </c>
      <c r="E131" s="139" t="s">
        <v>1318</v>
      </c>
      <c r="F131" s="140" t="s">
        <v>1319</v>
      </c>
      <c r="G131" s="141" t="s">
        <v>1238</v>
      </c>
      <c r="H131" s="142">
        <v>4</v>
      </c>
      <c r="I131" s="143"/>
      <c r="J131" s="144">
        <f>ROUND(I131*H131,2)</f>
        <v>0</v>
      </c>
      <c r="K131" s="145"/>
      <c r="L131" s="32"/>
      <c r="M131" s="146" t="s">
        <v>1</v>
      </c>
      <c r="N131" s="147" t="s">
        <v>47</v>
      </c>
      <c r="P131" s="148">
        <f>O131*H131</f>
        <v>0</v>
      </c>
      <c r="Q131" s="148">
        <v>0</v>
      </c>
      <c r="R131" s="148">
        <f>Q131*H131</f>
        <v>0</v>
      </c>
      <c r="S131" s="148">
        <v>0</v>
      </c>
      <c r="T131" s="149">
        <f>S131*H131</f>
        <v>0</v>
      </c>
      <c r="AR131" s="150" t="s">
        <v>180</v>
      </c>
      <c r="AT131" s="150" t="s">
        <v>176</v>
      </c>
      <c r="AU131" s="150" t="s">
        <v>92</v>
      </c>
      <c r="AY131" s="17" t="s">
        <v>171</v>
      </c>
      <c r="BE131" s="151">
        <f>IF(N131="základní",J131,0)</f>
        <v>0</v>
      </c>
      <c r="BF131" s="151">
        <f>IF(N131="snížená",J131,0)</f>
        <v>0</v>
      </c>
      <c r="BG131" s="151">
        <f>IF(N131="zákl. přenesená",J131,0)</f>
        <v>0</v>
      </c>
      <c r="BH131" s="151">
        <f>IF(N131="sníž. přenesená",J131,0)</f>
        <v>0</v>
      </c>
      <c r="BI131" s="151">
        <f>IF(N131="nulová",J131,0)</f>
        <v>0</v>
      </c>
      <c r="BJ131" s="17" t="s">
        <v>90</v>
      </c>
      <c r="BK131" s="151">
        <f>ROUND(I131*H131,2)</f>
        <v>0</v>
      </c>
      <c r="BL131" s="17" t="s">
        <v>180</v>
      </c>
      <c r="BM131" s="150" t="s">
        <v>92</v>
      </c>
    </row>
    <row r="132" spans="2:65" s="1" customFormat="1" ht="29.25">
      <c r="B132" s="32"/>
      <c r="D132" s="153" t="s">
        <v>561</v>
      </c>
      <c r="F132" s="194" t="s">
        <v>1320</v>
      </c>
      <c r="I132" s="195"/>
      <c r="L132" s="32"/>
      <c r="M132" s="196"/>
      <c r="T132" s="56"/>
      <c r="AT132" s="17" t="s">
        <v>561</v>
      </c>
      <c r="AU132" s="17" t="s">
        <v>92</v>
      </c>
    </row>
    <row r="133" spans="2:65" s="1" customFormat="1" ht="55.5" customHeight="1">
      <c r="B133" s="137"/>
      <c r="C133" s="138" t="s">
        <v>92</v>
      </c>
      <c r="D133" s="138" t="s">
        <v>176</v>
      </c>
      <c r="E133" s="139" t="s">
        <v>1321</v>
      </c>
      <c r="F133" s="140" t="s">
        <v>1322</v>
      </c>
      <c r="G133" s="141" t="s">
        <v>1238</v>
      </c>
      <c r="H133" s="142">
        <v>1</v>
      </c>
      <c r="I133" s="143"/>
      <c r="J133" s="144">
        <f>ROUND(I133*H133,2)</f>
        <v>0</v>
      </c>
      <c r="K133" s="145"/>
      <c r="L133" s="32"/>
      <c r="M133" s="146" t="s">
        <v>1</v>
      </c>
      <c r="N133" s="147" t="s">
        <v>47</v>
      </c>
      <c r="P133" s="148">
        <f>O133*H133</f>
        <v>0</v>
      </c>
      <c r="Q133" s="148">
        <v>0</v>
      </c>
      <c r="R133" s="148">
        <f>Q133*H133</f>
        <v>0</v>
      </c>
      <c r="S133" s="148">
        <v>0</v>
      </c>
      <c r="T133" s="149">
        <f>S133*H133</f>
        <v>0</v>
      </c>
      <c r="AR133" s="150" t="s">
        <v>180</v>
      </c>
      <c r="AT133" s="150" t="s">
        <v>176</v>
      </c>
      <c r="AU133" s="150" t="s">
        <v>92</v>
      </c>
      <c r="AY133" s="17" t="s">
        <v>171</v>
      </c>
      <c r="BE133" s="151">
        <f>IF(N133="základní",J133,0)</f>
        <v>0</v>
      </c>
      <c r="BF133" s="151">
        <f>IF(N133="snížená",J133,0)</f>
        <v>0</v>
      </c>
      <c r="BG133" s="151">
        <f>IF(N133="zákl. přenesená",J133,0)</f>
        <v>0</v>
      </c>
      <c r="BH133" s="151">
        <f>IF(N133="sníž. přenesená",J133,0)</f>
        <v>0</v>
      </c>
      <c r="BI133" s="151">
        <f>IF(N133="nulová",J133,0)</f>
        <v>0</v>
      </c>
      <c r="BJ133" s="17" t="s">
        <v>90</v>
      </c>
      <c r="BK133" s="151">
        <f>ROUND(I133*H133,2)</f>
        <v>0</v>
      </c>
      <c r="BL133" s="17" t="s">
        <v>180</v>
      </c>
      <c r="BM133" s="150" t="s">
        <v>180</v>
      </c>
    </row>
    <row r="134" spans="2:65" s="1" customFormat="1" ht="39">
      <c r="B134" s="32"/>
      <c r="D134" s="153" t="s">
        <v>561</v>
      </c>
      <c r="F134" s="194" t="s">
        <v>1323</v>
      </c>
      <c r="I134" s="195"/>
      <c r="L134" s="32"/>
      <c r="M134" s="196"/>
      <c r="T134" s="56"/>
      <c r="AT134" s="17" t="s">
        <v>561</v>
      </c>
      <c r="AU134" s="17" t="s">
        <v>92</v>
      </c>
    </row>
    <row r="135" spans="2:65" s="11" customFormat="1" ht="22.9" customHeight="1">
      <c r="B135" s="125"/>
      <c r="D135" s="126" t="s">
        <v>81</v>
      </c>
      <c r="E135" s="135" t="s">
        <v>1242</v>
      </c>
      <c r="F135" s="135" t="s">
        <v>1324</v>
      </c>
      <c r="I135" s="128"/>
      <c r="J135" s="136">
        <f>BK135</f>
        <v>0</v>
      </c>
      <c r="L135" s="125"/>
      <c r="M135" s="130"/>
      <c r="P135" s="131">
        <f>P136</f>
        <v>0</v>
      </c>
      <c r="R135" s="131">
        <f>R136</f>
        <v>0</v>
      </c>
      <c r="T135" s="132">
        <f>T136</f>
        <v>0</v>
      </c>
      <c r="AR135" s="126" t="s">
        <v>90</v>
      </c>
      <c r="AT135" s="133" t="s">
        <v>81</v>
      </c>
      <c r="AU135" s="133" t="s">
        <v>90</v>
      </c>
      <c r="AY135" s="126" t="s">
        <v>171</v>
      </c>
      <c r="BK135" s="134">
        <f>BK136</f>
        <v>0</v>
      </c>
    </row>
    <row r="136" spans="2:65" s="1" customFormat="1" ht="16.5" customHeight="1">
      <c r="B136" s="137"/>
      <c r="C136" s="138" t="s">
        <v>186</v>
      </c>
      <c r="D136" s="138" t="s">
        <v>176</v>
      </c>
      <c r="E136" s="139" t="s">
        <v>1325</v>
      </c>
      <c r="F136" s="140" t="s">
        <v>1326</v>
      </c>
      <c r="G136" s="141" t="s">
        <v>1238</v>
      </c>
      <c r="H136" s="142">
        <v>1</v>
      </c>
      <c r="I136" s="143"/>
      <c r="J136" s="144">
        <f>ROUND(I136*H136,2)</f>
        <v>0</v>
      </c>
      <c r="K136" s="145"/>
      <c r="L136" s="32"/>
      <c r="M136" s="146" t="s">
        <v>1</v>
      </c>
      <c r="N136" s="147" t="s">
        <v>47</v>
      </c>
      <c r="P136" s="148">
        <f>O136*H136</f>
        <v>0</v>
      </c>
      <c r="Q136" s="148">
        <v>0</v>
      </c>
      <c r="R136" s="148">
        <f>Q136*H136</f>
        <v>0</v>
      </c>
      <c r="S136" s="148">
        <v>0</v>
      </c>
      <c r="T136" s="149">
        <f>S136*H136</f>
        <v>0</v>
      </c>
      <c r="AR136" s="150" t="s">
        <v>180</v>
      </c>
      <c r="AT136" s="150" t="s">
        <v>176</v>
      </c>
      <c r="AU136" s="150" t="s">
        <v>92</v>
      </c>
      <c r="AY136" s="17" t="s">
        <v>171</v>
      </c>
      <c r="BE136" s="151">
        <f>IF(N136="základní",J136,0)</f>
        <v>0</v>
      </c>
      <c r="BF136" s="151">
        <f>IF(N136="snížená",J136,0)</f>
        <v>0</v>
      </c>
      <c r="BG136" s="151">
        <f>IF(N136="zákl. přenesená",J136,0)</f>
        <v>0</v>
      </c>
      <c r="BH136" s="151">
        <f>IF(N136="sníž. přenesená",J136,0)</f>
        <v>0</v>
      </c>
      <c r="BI136" s="151">
        <f>IF(N136="nulová",J136,0)</f>
        <v>0</v>
      </c>
      <c r="BJ136" s="17" t="s">
        <v>90</v>
      </c>
      <c r="BK136" s="151">
        <f>ROUND(I136*H136,2)</f>
        <v>0</v>
      </c>
      <c r="BL136" s="17" t="s">
        <v>180</v>
      </c>
      <c r="BM136" s="150" t="s">
        <v>198</v>
      </c>
    </row>
    <row r="137" spans="2:65" s="11" customFormat="1" ht="22.9" customHeight="1">
      <c r="B137" s="125"/>
      <c r="D137" s="126" t="s">
        <v>81</v>
      </c>
      <c r="E137" s="135" t="s">
        <v>1246</v>
      </c>
      <c r="F137" s="135" t="s">
        <v>1327</v>
      </c>
      <c r="I137" s="128"/>
      <c r="J137" s="136">
        <f>BK137</f>
        <v>0</v>
      </c>
      <c r="L137" s="125"/>
      <c r="M137" s="130"/>
      <c r="P137" s="131">
        <f>SUM(P138:P144)</f>
        <v>0</v>
      </c>
      <c r="R137" s="131">
        <f>SUM(R138:R144)</f>
        <v>0</v>
      </c>
      <c r="T137" s="132">
        <f>SUM(T138:T144)</f>
        <v>0</v>
      </c>
      <c r="AR137" s="126" t="s">
        <v>90</v>
      </c>
      <c r="AT137" s="133" t="s">
        <v>81</v>
      </c>
      <c r="AU137" s="133" t="s">
        <v>90</v>
      </c>
      <c r="AY137" s="126" t="s">
        <v>171</v>
      </c>
      <c r="BK137" s="134">
        <f>SUM(BK138:BK144)</f>
        <v>0</v>
      </c>
    </row>
    <row r="138" spans="2:65" s="1" customFormat="1" ht="16.5" customHeight="1">
      <c r="B138" s="137"/>
      <c r="C138" s="138" t="s">
        <v>180</v>
      </c>
      <c r="D138" s="138" t="s">
        <v>176</v>
      </c>
      <c r="E138" s="139" t="s">
        <v>1328</v>
      </c>
      <c r="F138" s="140" t="s">
        <v>1329</v>
      </c>
      <c r="G138" s="141" t="s">
        <v>1238</v>
      </c>
      <c r="H138" s="142">
        <v>16</v>
      </c>
      <c r="I138" s="143"/>
      <c r="J138" s="144">
        <f t="shared" ref="J138:J144" si="0">ROUND(I138*H138,2)</f>
        <v>0</v>
      </c>
      <c r="K138" s="145"/>
      <c r="L138" s="32"/>
      <c r="M138" s="146" t="s">
        <v>1</v>
      </c>
      <c r="N138" s="147" t="s">
        <v>47</v>
      </c>
      <c r="P138" s="148">
        <f t="shared" ref="P138:P144" si="1">O138*H138</f>
        <v>0</v>
      </c>
      <c r="Q138" s="148">
        <v>0</v>
      </c>
      <c r="R138" s="148">
        <f t="shared" ref="R138:R144" si="2">Q138*H138</f>
        <v>0</v>
      </c>
      <c r="S138" s="148">
        <v>0</v>
      </c>
      <c r="T138" s="149">
        <f t="shared" ref="T138:T144" si="3">S138*H138</f>
        <v>0</v>
      </c>
      <c r="AR138" s="150" t="s">
        <v>180</v>
      </c>
      <c r="AT138" s="150" t="s">
        <v>176</v>
      </c>
      <c r="AU138" s="150" t="s">
        <v>92</v>
      </c>
      <c r="AY138" s="17" t="s">
        <v>171</v>
      </c>
      <c r="BE138" s="151">
        <f t="shared" ref="BE138:BE144" si="4">IF(N138="základní",J138,0)</f>
        <v>0</v>
      </c>
      <c r="BF138" s="151">
        <f t="shared" ref="BF138:BF144" si="5">IF(N138="snížená",J138,0)</f>
        <v>0</v>
      </c>
      <c r="BG138" s="151">
        <f t="shared" ref="BG138:BG144" si="6">IF(N138="zákl. přenesená",J138,0)</f>
        <v>0</v>
      </c>
      <c r="BH138" s="151">
        <f t="shared" ref="BH138:BH144" si="7">IF(N138="sníž. přenesená",J138,0)</f>
        <v>0</v>
      </c>
      <c r="BI138" s="151">
        <f t="shared" ref="BI138:BI144" si="8">IF(N138="nulová",J138,0)</f>
        <v>0</v>
      </c>
      <c r="BJ138" s="17" t="s">
        <v>90</v>
      </c>
      <c r="BK138" s="151">
        <f t="shared" ref="BK138:BK144" si="9">ROUND(I138*H138,2)</f>
        <v>0</v>
      </c>
      <c r="BL138" s="17" t="s">
        <v>180</v>
      </c>
      <c r="BM138" s="150" t="s">
        <v>206</v>
      </c>
    </row>
    <row r="139" spans="2:65" s="1" customFormat="1" ht="16.5" customHeight="1">
      <c r="B139" s="137"/>
      <c r="C139" s="138" t="s">
        <v>209</v>
      </c>
      <c r="D139" s="138" t="s">
        <v>176</v>
      </c>
      <c r="E139" s="139" t="s">
        <v>1330</v>
      </c>
      <c r="F139" s="140" t="s">
        <v>1331</v>
      </c>
      <c r="G139" s="141" t="s">
        <v>1238</v>
      </c>
      <c r="H139" s="142">
        <v>1</v>
      </c>
      <c r="I139" s="143"/>
      <c r="J139" s="144">
        <f t="shared" si="0"/>
        <v>0</v>
      </c>
      <c r="K139" s="145"/>
      <c r="L139" s="32"/>
      <c r="M139" s="146" t="s">
        <v>1</v>
      </c>
      <c r="N139" s="147" t="s">
        <v>47</v>
      </c>
      <c r="P139" s="148">
        <f t="shared" si="1"/>
        <v>0</v>
      </c>
      <c r="Q139" s="148">
        <v>0</v>
      </c>
      <c r="R139" s="148">
        <f t="shared" si="2"/>
        <v>0</v>
      </c>
      <c r="S139" s="148">
        <v>0</v>
      </c>
      <c r="T139" s="149">
        <f t="shared" si="3"/>
        <v>0</v>
      </c>
      <c r="AR139" s="150" t="s">
        <v>180</v>
      </c>
      <c r="AT139" s="150" t="s">
        <v>176</v>
      </c>
      <c r="AU139" s="150" t="s">
        <v>92</v>
      </c>
      <c r="AY139" s="17" t="s">
        <v>171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7" t="s">
        <v>90</v>
      </c>
      <c r="BK139" s="151">
        <f t="shared" si="9"/>
        <v>0</v>
      </c>
      <c r="BL139" s="17" t="s">
        <v>180</v>
      </c>
      <c r="BM139" s="150" t="s">
        <v>130</v>
      </c>
    </row>
    <row r="140" spans="2:65" s="1" customFormat="1" ht="16.5" customHeight="1">
      <c r="B140" s="137"/>
      <c r="C140" s="138" t="s">
        <v>198</v>
      </c>
      <c r="D140" s="138" t="s">
        <v>176</v>
      </c>
      <c r="E140" s="139" t="s">
        <v>1332</v>
      </c>
      <c r="F140" s="140" t="s">
        <v>1333</v>
      </c>
      <c r="G140" s="141" t="s">
        <v>1238</v>
      </c>
      <c r="H140" s="142">
        <v>4</v>
      </c>
      <c r="I140" s="143"/>
      <c r="J140" s="144">
        <f t="shared" si="0"/>
        <v>0</v>
      </c>
      <c r="K140" s="145"/>
      <c r="L140" s="32"/>
      <c r="M140" s="146" t="s">
        <v>1</v>
      </c>
      <c r="N140" s="147" t="s">
        <v>47</v>
      </c>
      <c r="P140" s="148">
        <f t="shared" si="1"/>
        <v>0</v>
      </c>
      <c r="Q140" s="148">
        <v>0</v>
      </c>
      <c r="R140" s="148">
        <f t="shared" si="2"/>
        <v>0</v>
      </c>
      <c r="S140" s="148">
        <v>0</v>
      </c>
      <c r="T140" s="149">
        <f t="shared" si="3"/>
        <v>0</v>
      </c>
      <c r="AR140" s="150" t="s">
        <v>180</v>
      </c>
      <c r="AT140" s="150" t="s">
        <v>176</v>
      </c>
      <c r="AU140" s="150" t="s">
        <v>92</v>
      </c>
      <c r="AY140" s="17" t="s">
        <v>171</v>
      </c>
      <c r="BE140" s="151">
        <f t="shared" si="4"/>
        <v>0</v>
      </c>
      <c r="BF140" s="151">
        <f t="shared" si="5"/>
        <v>0</v>
      </c>
      <c r="BG140" s="151">
        <f t="shared" si="6"/>
        <v>0</v>
      </c>
      <c r="BH140" s="151">
        <f t="shared" si="7"/>
        <v>0</v>
      </c>
      <c r="BI140" s="151">
        <f t="shared" si="8"/>
        <v>0</v>
      </c>
      <c r="BJ140" s="17" t="s">
        <v>90</v>
      </c>
      <c r="BK140" s="151">
        <f t="shared" si="9"/>
        <v>0</v>
      </c>
      <c r="BL140" s="17" t="s">
        <v>180</v>
      </c>
      <c r="BM140" s="150" t="s">
        <v>8</v>
      </c>
    </row>
    <row r="141" spans="2:65" s="1" customFormat="1" ht="24.2" customHeight="1">
      <c r="B141" s="137"/>
      <c r="C141" s="138" t="s">
        <v>224</v>
      </c>
      <c r="D141" s="138" t="s">
        <v>176</v>
      </c>
      <c r="E141" s="139" t="s">
        <v>1334</v>
      </c>
      <c r="F141" s="140" t="s">
        <v>1335</v>
      </c>
      <c r="G141" s="141" t="s">
        <v>1238</v>
      </c>
      <c r="H141" s="142">
        <v>4</v>
      </c>
      <c r="I141" s="143"/>
      <c r="J141" s="144">
        <f t="shared" si="0"/>
        <v>0</v>
      </c>
      <c r="K141" s="145"/>
      <c r="L141" s="32"/>
      <c r="M141" s="146" t="s">
        <v>1</v>
      </c>
      <c r="N141" s="147" t="s">
        <v>47</v>
      </c>
      <c r="P141" s="148">
        <f t="shared" si="1"/>
        <v>0</v>
      </c>
      <c r="Q141" s="148">
        <v>0</v>
      </c>
      <c r="R141" s="148">
        <f t="shared" si="2"/>
        <v>0</v>
      </c>
      <c r="S141" s="148">
        <v>0</v>
      </c>
      <c r="T141" s="149">
        <f t="shared" si="3"/>
        <v>0</v>
      </c>
      <c r="AR141" s="150" t="s">
        <v>180</v>
      </c>
      <c r="AT141" s="150" t="s">
        <v>176</v>
      </c>
      <c r="AU141" s="150" t="s">
        <v>92</v>
      </c>
      <c r="AY141" s="17" t="s">
        <v>171</v>
      </c>
      <c r="BE141" s="151">
        <f t="shared" si="4"/>
        <v>0</v>
      </c>
      <c r="BF141" s="151">
        <f t="shared" si="5"/>
        <v>0</v>
      </c>
      <c r="BG141" s="151">
        <f t="shared" si="6"/>
        <v>0</v>
      </c>
      <c r="BH141" s="151">
        <f t="shared" si="7"/>
        <v>0</v>
      </c>
      <c r="BI141" s="151">
        <f t="shared" si="8"/>
        <v>0</v>
      </c>
      <c r="BJ141" s="17" t="s">
        <v>90</v>
      </c>
      <c r="BK141" s="151">
        <f t="shared" si="9"/>
        <v>0</v>
      </c>
      <c r="BL141" s="17" t="s">
        <v>180</v>
      </c>
      <c r="BM141" s="150" t="s">
        <v>228</v>
      </c>
    </row>
    <row r="142" spans="2:65" s="1" customFormat="1" ht="37.9" customHeight="1">
      <c r="B142" s="137"/>
      <c r="C142" s="138" t="s">
        <v>206</v>
      </c>
      <c r="D142" s="138" t="s">
        <v>176</v>
      </c>
      <c r="E142" s="139" t="s">
        <v>1336</v>
      </c>
      <c r="F142" s="140" t="s">
        <v>1337</v>
      </c>
      <c r="G142" s="141" t="s">
        <v>1238</v>
      </c>
      <c r="H142" s="142">
        <v>4</v>
      </c>
      <c r="I142" s="143"/>
      <c r="J142" s="144">
        <f t="shared" si="0"/>
        <v>0</v>
      </c>
      <c r="K142" s="145"/>
      <c r="L142" s="32"/>
      <c r="M142" s="146" t="s">
        <v>1</v>
      </c>
      <c r="N142" s="147" t="s">
        <v>47</v>
      </c>
      <c r="P142" s="148">
        <f t="shared" si="1"/>
        <v>0</v>
      </c>
      <c r="Q142" s="148">
        <v>0</v>
      </c>
      <c r="R142" s="148">
        <f t="shared" si="2"/>
        <v>0</v>
      </c>
      <c r="S142" s="148">
        <v>0</v>
      </c>
      <c r="T142" s="149">
        <f t="shared" si="3"/>
        <v>0</v>
      </c>
      <c r="AR142" s="150" t="s">
        <v>180</v>
      </c>
      <c r="AT142" s="150" t="s">
        <v>176</v>
      </c>
      <c r="AU142" s="150" t="s">
        <v>92</v>
      </c>
      <c r="AY142" s="17" t="s">
        <v>171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7" t="s">
        <v>90</v>
      </c>
      <c r="BK142" s="151">
        <f t="shared" si="9"/>
        <v>0</v>
      </c>
      <c r="BL142" s="17" t="s">
        <v>180</v>
      </c>
      <c r="BM142" s="150" t="s">
        <v>231</v>
      </c>
    </row>
    <row r="143" spans="2:65" s="1" customFormat="1" ht="16.5" customHeight="1">
      <c r="B143" s="137"/>
      <c r="C143" s="138" t="s">
        <v>172</v>
      </c>
      <c r="D143" s="138" t="s">
        <v>176</v>
      </c>
      <c r="E143" s="139" t="s">
        <v>1338</v>
      </c>
      <c r="F143" s="140" t="s">
        <v>1339</v>
      </c>
      <c r="G143" s="141" t="s">
        <v>1238</v>
      </c>
      <c r="H143" s="142">
        <v>8</v>
      </c>
      <c r="I143" s="143"/>
      <c r="J143" s="144">
        <f t="shared" si="0"/>
        <v>0</v>
      </c>
      <c r="K143" s="145"/>
      <c r="L143" s="32"/>
      <c r="M143" s="146" t="s">
        <v>1</v>
      </c>
      <c r="N143" s="147" t="s">
        <v>47</v>
      </c>
      <c r="P143" s="148">
        <f t="shared" si="1"/>
        <v>0</v>
      </c>
      <c r="Q143" s="148">
        <v>0</v>
      </c>
      <c r="R143" s="148">
        <f t="shared" si="2"/>
        <v>0</v>
      </c>
      <c r="S143" s="148">
        <v>0</v>
      </c>
      <c r="T143" s="149">
        <f t="shared" si="3"/>
        <v>0</v>
      </c>
      <c r="AR143" s="150" t="s">
        <v>180</v>
      </c>
      <c r="AT143" s="150" t="s">
        <v>176</v>
      </c>
      <c r="AU143" s="150" t="s">
        <v>92</v>
      </c>
      <c r="AY143" s="17" t="s">
        <v>171</v>
      </c>
      <c r="BE143" s="151">
        <f t="shared" si="4"/>
        <v>0</v>
      </c>
      <c r="BF143" s="151">
        <f t="shared" si="5"/>
        <v>0</v>
      </c>
      <c r="BG143" s="151">
        <f t="shared" si="6"/>
        <v>0</v>
      </c>
      <c r="BH143" s="151">
        <f t="shared" si="7"/>
        <v>0</v>
      </c>
      <c r="BI143" s="151">
        <f t="shared" si="8"/>
        <v>0</v>
      </c>
      <c r="BJ143" s="17" t="s">
        <v>90</v>
      </c>
      <c r="BK143" s="151">
        <f t="shared" si="9"/>
        <v>0</v>
      </c>
      <c r="BL143" s="17" t="s">
        <v>180</v>
      </c>
      <c r="BM143" s="150" t="s">
        <v>234</v>
      </c>
    </row>
    <row r="144" spans="2:65" s="1" customFormat="1" ht="16.5" customHeight="1">
      <c r="B144" s="137"/>
      <c r="C144" s="138" t="s">
        <v>130</v>
      </c>
      <c r="D144" s="138" t="s">
        <v>176</v>
      </c>
      <c r="E144" s="139" t="s">
        <v>1340</v>
      </c>
      <c r="F144" s="140" t="s">
        <v>1341</v>
      </c>
      <c r="G144" s="141" t="s">
        <v>1238</v>
      </c>
      <c r="H144" s="142">
        <v>8</v>
      </c>
      <c r="I144" s="143"/>
      <c r="J144" s="144">
        <f t="shared" si="0"/>
        <v>0</v>
      </c>
      <c r="K144" s="145"/>
      <c r="L144" s="32"/>
      <c r="M144" s="146" t="s">
        <v>1</v>
      </c>
      <c r="N144" s="147" t="s">
        <v>47</v>
      </c>
      <c r="P144" s="148">
        <f t="shared" si="1"/>
        <v>0</v>
      </c>
      <c r="Q144" s="148">
        <v>0</v>
      </c>
      <c r="R144" s="148">
        <f t="shared" si="2"/>
        <v>0</v>
      </c>
      <c r="S144" s="148">
        <v>0</v>
      </c>
      <c r="T144" s="149">
        <f t="shared" si="3"/>
        <v>0</v>
      </c>
      <c r="AR144" s="150" t="s">
        <v>180</v>
      </c>
      <c r="AT144" s="150" t="s">
        <v>176</v>
      </c>
      <c r="AU144" s="150" t="s">
        <v>92</v>
      </c>
      <c r="AY144" s="17" t="s">
        <v>171</v>
      </c>
      <c r="BE144" s="151">
        <f t="shared" si="4"/>
        <v>0</v>
      </c>
      <c r="BF144" s="151">
        <f t="shared" si="5"/>
        <v>0</v>
      </c>
      <c r="BG144" s="151">
        <f t="shared" si="6"/>
        <v>0</v>
      </c>
      <c r="BH144" s="151">
        <f t="shared" si="7"/>
        <v>0</v>
      </c>
      <c r="BI144" s="151">
        <f t="shared" si="8"/>
        <v>0</v>
      </c>
      <c r="BJ144" s="17" t="s">
        <v>90</v>
      </c>
      <c r="BK144" s="151">
        <f t="shared" si="9"/>
        <v>0</v>
      </c>
      <c r="BL144" s="17" t="s">
        <v>180</v>
      </c>
      <c r="BM144" s="150" t="s">
        <v>240</v>
      </c>
    </row>
    <row r="145" spans="2:65" s="11" customFormat="1" ht="22.9" customHeight="1">
      <c r="B145" s="125"/>
      <c r="D145" s="126" t="s">
        <v>81</v>
      </c>
      <c r="E145" s="135" t="s">
        <v>1254</v>
      </c>
      <c r="F145" s="135" t="s">
        <v>1342</v>
      </c>
      <c r="I145" s="128"/>
      <c r="J145" s="136">
        <f>BK145</f>
        <v>0</v>
      </c>
      <c r="L145" s="125"/>
      <c r="M145" s="130"/>
      <c r="P145" s="131">
        <f>SUM(P146:P151)</f>
        <v>0</v>
      </c>
      <c r="R145" s="131">
        <f>SUM(R146:R151)</f>
        <v>0</v>
      </c>
      <c r="T145" s="132">
        <f>SUM(T146:T151)</f>
        <v>0</v>
      </c>
      <c r="AR145" s="126" t="s">
        <v>90</v>
      </c>
      <c r="AT145" s="133" t="s">
        <v>81</v>
      </c>
      <c r="AU145" s="133" t="s">
        <v>90</v>
      </c>
      <c r="AY145" s="126" t="s">
        <v>171</v>
      </c>
      <c r="BK145" s="134">
        <f>SUM(BK146:BK151)</f>
        <v>0</v>
      </c>
    </row>
    <row r="146" spans="2:65" s="1" customFormat="1" ht="16.5" customHeight="1">
      <c r="B146" s="137"/>
      <c r="C146" s="138" t="s">
        <v>241</v>
      </c>
      <c r="D146" s="138" t="s">
        <v>176</v>
      </c>
      <c r="E146" s="139" t="s">
        <v>1343</v>
      </c>
      <c r="F146" s="140" t="s">
        <v>1344</v>
      </c>
      <c r="G146" s="141" t="s">
        <v>1238</v>
      </c>
      <c r="H146" s="142">
        <v>2</v>
      </c>
      <c r="I146" s="143"/>
      <c r="J146" s="144">
        <f t="shared" ref="J146:J151" si="10">ROUND(I146*H146,2)</f>
        <v>0</v>
      </c>
      <c r="K146" s="145"/>
      <c r="L146" s="32"/>
      <c r="M146" s="146" t="s">
        <v>1</v>
      </c>
      <c r="N146" s="147" t="s">
        <v>47</v>
      </c>
      <c r="P146" s="148">
        <f t="shared" ref="P146:P151" si="11">O146*H146</f>
        <v>0</v>
      </c>
      <c r="Q146" s="148">
        <v>0</v>
      </c>
      <c r="R146" s="148">
        <f t="shared" ref="R146:R151" si="12">Q146*H146</f>
        <v>0</v>
      </c>
      <c r="S146" s="148">
        <v>0</v>
      </c>
      <c r="T146" s="149">
        <f t="shared" ref="T146:T151" si="13">S146*H146</f>
        <v>0</v>
      </c>
      <c r="AR146" s="150" t="s">
        <v>180</v>
      </c>
      <c r="AT146" s="150" t="s">
        <v>176</v>
      </c>
      <c r="AU146" s="150" t="s">
        <v>92</v>
      </c>
      <c r="AY146" s="17" t="s">
        <v>171</v>
      </c>
      <c r="BE146" s="151">
        <f t="shared" ref="BE146:BE151" si="14">IF(N146="základní",J146,0)</f>
        <v>0</v>
      </c>
      <c r="BF146" s="151">
        <f t="shared" ref="BF146:BF151" si="15">IF(N146="snížená",J146,0)</f>
        <v>0</v>
      </c>
      <c r="BG146" s="151">
        <f t="shared" ref="BG146:BG151" si="16">IF(N146="zákl. přenesená",J146,0)</f>
        <v>0</v>
      </c>
      <c r="BH146" s="151">
        <f t="shared" ref="BH146:BH151" si="17">IF(N146="sníž. přenesená",J146,0)</f>
        <v>0</v>
      </c>
      <c r="BI146" s="151">
        <f t="shared" ref="BI146:BI151" si="18">IF(N146="nulová",J146,0)</f>
        <v>0</v>
      </c>
      <c r="BJ146" s="17" t="s">
        <v>90</v>
      </c>
      <c r="BK146" s="151">
        <f t="shared" ref="BK146:BK151" si="19">ROUND(I146*H146,2)</f>
        <v>0</v>
      </c>
      <c r="BL146" s="17" t="s">
        <v>180</v>
      </c>
      <c r="BM146" s="150" t="s">
        <v>244</v>
      </c>
    </row>
    <row r="147" spans="2:65" s="1" customFormat="1" ht="16.5" customHeight="1">
      <c r="B147" s="137"/>
      <c r="C147" s="138" t="s">
        <v>8</v>
      </c>
      <c r="D147" s="138" t="s">
        <v>176</v>
      </c>
      <c r="E147" s="139" t="s">
        <v>1345</v>
      </c>
      <c r="F147" s="140" t="s">
        <v>1346</v>
      </c>
      <c r="G147" s="141" t="s">
        <v>1238</v>
      </c>
      <c r="H147" s="142">
        <v>1</v>
      </c>
      <c r="I147" s="143"/>
      <c r="J147" s="144">
        <f t="shared" si="10"/>
        <v>0</v>
      </c>
      <c r="K147" s="145"/>
      <c r="L147" s="32"/>
      <c r="M147" s="146" t="s">
        <v>1</v>
      </c>
      <c r="N147" s="147" t="s">
        <v>47</v>
      </c>
      <c r="P147" s="148">
        <f t="shared" si="11"/>
        <v>0</v>
      </c>
      <c r="Q147" s="148">
        <v>0</v>
      </c>
      <c r="R147" s="148">
        <f t="shared" si="12"/>
        <v>0</v>
      </c>
      <c r="S147" s="148">
        <v>0</v>
      </c>
      <c r="T147" s="149">
        <f t="shared" si="13"/>
        <v>0</v>
      </c>
      <c r="AR147" s="150" t="s">
        <v>180</v>
      </c>
      <c r="AT147" s="150" t="s">
        <v>176</v>
      </c>
      <c r="AU147" s="150" t="s">
        <v>92</v>
      </c>
      <c r="AY147" s="17" t="s">
        <v>171</v>
      </c>
      <c r="BE147" s="151">
        <f t="shared" si="14"/>
        <v>0</v>
      </c>
      <c r="BF147" s="151">
        <f t="shared" si="15"/>
        <v>0</v>
      </c>
      <c r="BG147" s="151">
        <f t="shared" si="16"/>
        <v>0</v>
      </c>
      <c r="BH147" s="151">
        <f t="shared" si="17"/>
        <v>0</v>
      </c>
      <c r="BI147" s="151">
        <f t="shared" si="18"/>
        <v>0</v>
      </c>
      <c r="BJ147" s="17" t="s">
        <v>90</v>
      </c>
      <c r="BK147" s="151">
        <f t="shared" si="19"/>
        <v>0</v>
      </c>
      <c r="BL147" s="17" t="s">
        <v>180</v>
      </c>
      <c r="BM147" s="150" t="s">
        <v>247</v>
      </c>
    </row>
    <row r="148" spans="2:65" s="1" customFormat="1" ht="24.2" customHeight="1">
      <c r="B148" s="137"/>
      <c r="C148" s="138" t="s">
        <v>248</v>
      </c>
      <c r="D148" s="138" t="s">
        <v>176</v>
      </c>
      <c r="E148" s="139" t="s">
        <v>1347</v>
      </c>
      <c r="F148" s="140" t="s">
        <v>1348</v>
      </c>
      <c r="G148" s="141" t="s">
        <v>1238</v>
      </c>
      <c r="H148" s="142">
        <v>1</v>
      </c>
      <c r="I148" s="143"/>
      <c r="J148" s="144">
        <f t="shared" si="10"/>
        <v>0</v>
      </c>
      <c r="K148" s="145"/>
      <c r="L148" s="32"/>
      <c r="M148" s="146" t="s">
        <v>1</v>
      </c>
      <c r="N148" s="147" t="s">
        <v>47</v>
      </c>
      <c r="P148" s="148">
        <f t="shared" si="11"/>
        <v>0</v>
      </c>
      <c r="Q148" s="148">
        <v>0</v>
      </c>
      <c r="R148" s="148">
        <f t="shared" si="12"/>
        <v>0</v>
      </c>
      <c r="S148" s="148">
        <v>0</v>
      </c>
      <c r="T148" s="149">
        <f t="shared" si="13"/>
        <v>0</v>
      </c>
      <c r="AR148" s="150" t="s">
        <v>180</v>
      </c>
      <c r="AT148" s="150" t="s">
        <v>176</v>
      </c>
      <c r="AU148" s="150" t="s">
        <v>92</v>
      </c>
      <c r="AY148" s="17" t="s">
        <v>171</v>
      </c>
      <c r="BE148" s="151">
        <f t="shared" si="14"/>
        <v>0</v>
      </c>
      <c r="BF148" s="151">
        <f t="shared" si="15"/>
        <v>0</v>
      </c>
      <c r="BG148" s="151">
        <f t="shared" si="16"/>
        <v>0</v>
      </c>
      <c r="BH148" s="151">
        <f t="shared" si="17"/>
        <v>0</v>
      </c>
      <c r="BI148" s="151">
        <f t="shared" si="18"/>
        <v>0</v>
      </c>
      <c r="BJ148" s="17" t="s">
        <v>90</v>
      </c>
      <c r="BK148" s="151">
        <f t="shared" si="19"/>
        <v>0</v>
      </c>
      <c r="BL148" s="17" t="s">
        <v>180</v>
      </c>
      <c r="BM148" s="150" t="s">
        <v>251</v>
      </c>
    </row>
    <row r="149" spans="2:65" s="1" customFormat="1" ht="37.9" customHeight="1">
      <c r="B149" s="137"/>
      <c r="C149" s="138" t="s">
        <v>228</v>
      </c>
      <c r="D149" s="138" t="s">
        <v>176</v>
      </c>
      <c r="E149" s="139" t="s">
        <v>1349</v>
      </c>
      <c r="F149" s="140" t="s">
        <v>1350</v>
      </c>
      <c r="G149" s="141" t="s">
        <v>1238</v>
      </c>
      <c r="H149" s="142">
        <v>1</v>
      </c>
      <c r="I149" s="143"/>
      <c r="J149" s="144">
        <f t="shared" si="10"/>
        <v>0</v>
      </c>
      <c r="K149" s="145"/>
      <c r="L149" s="32"/>
      <c r="M149" s="146" t="s">
        <v>1</v>
      </c>
      <c r="N149" s="147" t="s">
        <v>47</v>
      </c>
      <c r="P149" s="148">
        <f t="shared" si="11"/>
        <v>0</v>
      </c>
      <c r="Q149" s="148">
        <v>0</v>
      </c>
      <c r="R149" s="148">
        <f t="shared" si="12"/>
        <v>0</v>
      </c>
      <c r="S149" s="148">
        <v>0</v>
      </c>
      <c r="T149" s="149">
        <f t="shared" si="13"/>
        <v>0</v>
      </c>
      <c r="AR149" s="150" t="s">
        <v>180</v>
      </c>
      <c r="AT149" s="150" t="s">
        <v>176</v>
      </c>
      <c r="AU149" s="150" t="s">
        <v>92</v>
      </c>
      <c r="AY149" s="17" t="s">
        <v>171</v>
      </c>
      <c r="BE149" s="151">
        <f t="shared" si="14"/>
        <v>0</v>
      </c>
      <c r="BF149" s="151">
        <f t="shared" si="15"/>
        <v>0</v>
      </c>
      <c r="BG149" s="151">
        <f t="shared" si="16"/>
        <v>0</v>
      </c>
      <c r="BH149" s="151">
        <f t="shared" si="17"/>
        <v>0</v>
      </c>
      <c r="BI149" s="151">
        <f t="shared" si="18"/>
        <v>0</v>
      </c>
      <c r="BJ149" s="17" t="s">
        <v>90</v>
      </c>
      <c r="BK149" s="151">
        <f t="shared" si="19"/>
        <v>0</v>
      </c>
      <c r="BL149" s="17" t="s">
        <v>180</v>
      </c>
      <c r="BM149" s="150" t="s">
        <v>255</v>
      </c>
    </row>
    <row r="150" spans="2:65" s="1" customFormat="1" ht="16.5" customHeight="1">
      <c r="B150" s="137"/>
      <c r="C150" s="138" t="s">
        <v>260</v>
      </c>
      <c r="D150" s="138" t="s">
        <v>176</v>
      </c>
      <c r="E150" s="139" t="s">
        <v>1338</v>
      </c>
      <c r="F150" s="140" t="s">
        <v>1339</v>
      </c>
      <c r="G150" s="141" t="s">
        <v>1238</v>
      </c>
      <c r="H150" s="142">
        <v>2</v>
      </c>
      <c r="I150" s="143"/>
      <c r="J150" s="144">
        <f t="shared" si="10"/>
        <v>0</v>
      </c>
      <c r="K150" s="145"/>
      <c r="L150" s="32"/>
      <c r="M150" s="146" t="s">
        <v>1</v>
      </c>
      <c r="N150" s="147" t="s">
        <v>47</v>
      </c>
      <c r="P150" s="148">
        <f t="shared" si="11"/>
        <v>0</v>
      </c>
      <c r="Q150" s="148">
        <v>0</v>
      </c>
      <c r="R150" s="148">
        <f t="shared" si="12"/>
        <v>0</v>
      </c>
      <c r="S150" s="148">
        <v>0</v>
      </c>
      <c r="T150" s="149">
        <f t="shared" si="13"/>
        <v>0</v>
      </c>
      <c r="AR150" s="150" t="s">
        <v>180</v>
      </c>
      <c r="AT150" s="150" t="s">
        <v>176</v>
      </c>
      <c r="AU150" s="150" t="s">
        <v>92</v>
      </c>
      <c r="AY150" s="17" t="s">
        <v>171</v>
      </c>
      <c r="BE150" s="151">
        <f t="shared" si="14"/>
        <v>0</v>
      </c>
      <c r="BF150" s="151">
        <f t="shared" si="15"/>
        <v>0</v>
      </c>
      <c r="BG150" s="151">
        <f t="shared" si="16"/>
        <v>0</v>
      </c>
      <c r="BH150" s="151">
        <f t="shared" si="17"/>
        <v>0</v>
      </c>
      <c r="BI150" s="151">
        <f t="shared" si="18"/>
        <v>0</v>
      </c>
      <c r="BJ150" s="17" t="s">
        <v>90</v>
      </c>
      <c r="BK150" s="151">
        <f t="shared" si="19"/>
        <v>0</v>
      </c>
      <c r="BL150" s="17" t="s">
        <v>180</v>
      </c>
      <c r="BM150" s="150" t="s">
        <v>264</v>
      </c>
    </row>
    <row r="151" spans="2:65" s="1" customFormat="1" ht="21.75" customHeight="1">
      <c r="B151" s="137"/>
      <c r="C151" s="138" t="s">
        <v>231</v>
      </c>
      <c r="D151" s="138" t="s">
        <v>176</v>
      </c>
      <c r="E151" s="139" t="s">
        <v>1351</v>
      </c>
      <c r="F151" s="140" t="s">
        <v>1352</v>
      </c>
      <c r="G151" s="141" t="s">
        <v>1238</v>
      </c>
      <c r="H151" s="142">
        <v>2</v>
      </c>
      <c r="I151" s="143"/>
      <c r="J151" s="144">
        <f t="shared" si="10"/>
        <v>0</v>
      </c>
      <c r="K151" s="145"/>
      <c r="L151" s="32"/>
      <c r="M151" s="146" t="s">
        <v>1</v>
      </c>
      <c r="N151" s="147" t="s">
        <v>47</v>
      </c>
      <c r="P151" s="148">
        <f t="shared" si="11"/>
        <v>0</v>
      </c>
      <c r="Q151" s="148">
        <v>0</v>
      </c>
      <c r="R151" s="148">
        <f t="shared" si="12"/>
        <v>0</v>
      </c>
      <c r="S151" s="148">
        <v>0</v>
      </c>
      <c r="T151" s="149">
        <f t="shared" si="13"/>
        <v>0</v>
      </c>
      <c r="AR151" s="150" t="s">
        <v>180</v>
      </c>
      <c r="AT151" s="150" t="s">
        <v>176</v>
      </c>
      <c r="AU151" s="150" t="s">
        <v>92</v>
      </c>
      <c r="AY151" s="17" t="s">
        <v>171</v>
      </c>
      <c r="BE151" s="151">
        <f t="shared" si="14"/>
        <v>0</v>
      </c>
      <c r="BF151" s="151">
        <f t="shared" si="15"/>
        <v>0</v>
      </c>
      <c r="BG151" s="151">
        <f t="shared" si="16"/>
        <v>0</v>
      </c>
      <c r="BH151" s="151">
        <f t="shared" si="17"/>
        <v>0</v>
      </c>
      <c r="BI151" s="151">
        <f t="shared" si="18"/>
        <v>0</v>
      </c>
      <c r="BJ151" s="17" t="s">
        <v>90</v>
      </c>
      <c r="BK151" s="151">
        <f t="shared" si="19"/>
        <v>0</v>
      </c>
      <c r="BL151" s="17" t="s">
        <v>180</v>
      </c>
      <c r="BM151" s="150" t="s">
        <v>274</v>
      </c>
    </row>
    <row r="152" spans="2:65" s="11" customFormat="1" ht="22.9" customHeight="1">
      <c r="B152" s="125"/>
      <c r="D152" s="126" t="s">
        <v>81</v>
      </c>
      <c r="E152" s="135" t="s">
        <v>1264</v>
      </c>
      <c r="F152" s="135" t="s">
        <v>1353</v>
      </c>
      <c r="I152" s="128"/>
      <c r="J152" s="136">
        <f>BK152</f>
        <v>0</v>
      </c>
      <c r="L152" s="125"/>
      <c r="M152" s="130"/>
      <c r="P152" s="131">
        <f>SUM(P153:P160)</f>
        <v>0</v>
      </c>
      <c r="R152" s="131">
        <f>SUM(R153:R160)</f>
        <v>0</v>
      </c>
      <c r="T152" s="132">
        <f>SUM(T153:T160)</f>
        <v>0</v>
      </c>
      <c r="AR152" s="126" t="s">
        <v>90</v>
      </c>
      <c r="AT152" s="133" t="s">
        <v>81</v>
      </c>
      <c r="AU152" s="133" t="s">
        <v>90</v>
      </c>
      <c r="AY152" s="126" t="s">
        <v>171</v>
      </c>
      <c r="BK152" s="134">
        <f>SUM(BK153:BK160)</f>
        <v>0</v>
      </c>
    </row>
    <row r="153" spans="2:65" s="1" customFormat="1" ht="24.2" customHeight="1">
      <c r="B153" s="137"/>
      <c r="C153" s="138" t="s">
        <v>281</v>
      </c>
      <c r="D153" s="138" t="s">
        <v>176</v>
      </c>
      <c r="E153" s="139" t="s">
        <v>1354</v>
      </c>
      <c r="F153" s="140" t="s">
        <v>1355</v>
      </c>
      <c r="G153" s="141" t="s">
        <v>1238</v>
      </c>
      <c r="H153" s="142">
        <v>1</v>
      </c>
      <c r="I153" s="143"/>
      <c r="J153" s="144">
        <f t="shared" ref="J153:J160" si="20">ROUND(I153*H153,2)</f>
        <v>0</v>
      </c>
      <c r="K153" s="145"/>
      <c r="L153" s="32"/>
      <c r="M153" s="146" t="s">
        <v>1</v>
      </c>
      <c r="N153" s="147" t="s">
        <v>47</v>
      </c>
      <c r="P153" s="148">
        <f t="shared" ref="P153:P160" si="21">O153*H153</f>
        <v>0</v>
      </c>
      <c r="Q153" s="148">
        <v>0</v>
      </c>
      <c r="R153" s="148">
        <f t="shared" ref="R153:R160" si="22">Q153*H153</f>
        <v>0</v>
      </c>
      <c r="S153" s="148">
        <v>0</v>
      </c>
      <c r="T153" s="149">
        <f t="shared" ref="T153:T160" si="23">S153*H153</f>
        <v>0</v>
      </c>
      <c r="AR153" s="150" t="s">
        <v>180</v>
      </c>
      <c r="AT153" s="150" t="s">
        <v>176</v>
      </c>
      <c r="AU153" s="150" t="s">
        <v>92</v>
      </c>
      <c r="AY153" s="17" t="s">
        <v>171</v>
      </c>
      <c r="BE153" s="151">
        <f t="shared" ref="BE153:BE160" si="24">IF(N153="základní",J153,0)</f>
        <v>0</v>
      </c>
      <c r="BF153" s="151">
        <f t="shared" ref="BF153:BF160" si="25">IF(N153="snížená",J153,0)</f>
        <v>0</v>
      </c>
      <c r="BG153" s="151">
        <f t="shared" ref="BG153:BG160" si="26">IF(N153="zákl. přenesená",J153,0)</f>
        <v>0</v>
      </c>
      <c r="BH153" s="151">
        <f t="shared" ref="BH153:BH160" si="27">IF(N153="sníž. přenesená",J153,0)</f>
        <v>0</v>
      </c>
      <c r="BI153" s="151">
        <f t="shared" ref="BI153:BI160" si="28">IF(N153="nulová",J153,0)</f>
        <v>0</v>
      </c>
      <c r="BJ153" s="17" t="s">
        <v>90</v>
      </c>
      <c r="BK153" s="151">
        <f t="shared" ref="BK153:BK160" si="29">ROUND(I153*H153,2)</f>
        <v>0</v>
      </c>
      <c r="BL153" s="17" t="s">
        <v>180</v>
      </c>
      <c r="BM153" s="150" t="s">
        <v>284</v>
      </c>
    </row>
    <row r="154" spans="2:65" s="1" customFormat="1" ht="16.5" customHeight="1">
      <c r="B154" s="137"/>
      <c r="C154" s="138" t="s">
        <v>234</v>
      </c>
      <c r="D154" s="138" t="s">
        <v>176</v>
      </c>
      <c r="E154" s="139" t="s">
        <v>1356</v>
      </c>
      <c r="F154" s="140" t="s">
        <v>1329</v>
      </c>
      <c r="G154" s="141" t="s">
        <v>1238</v>
      </c>
      <c r="H154" s="142">
        <v>2</v>
      </c>
      <c r="I154" s="143"/>
      <c r="J154" s="144">
        <f t="shared" si="20"/>
        <v>0</v>
      </c>
      <c r="K154" s="145"/>
      <c r="L154" s="32"/>
      <c r="M154" s="146" t="s">
        <v>1</v>
      </c>
      <c r="N154" s="147" t="s">
        <v>47</v>
      </c>
      <c r="P154" s="148">
        <f t="shared" si="21"/>
        <v>0</v>
      </c>
      <c r="Q154" s="148">
        <v>0</v>
      </c>
      <c r="R154" s="148">
        <f t="shared" si="22"/>
        <v>0</v>
      </c>
      <c r="S154" s="148">
        <v>0</v>
      </c>
      <c r="T154" s="149">
        <f t="shared" si="23"/>
        <v>0</v>
      </c>
      <c r="AR154" s="150" t="s">
        <v>180</v>
      </c>
      <c r="AT154" s="150" t="s">
        <v>176</v>
      </c>
      <c r="AU154" s="150" t="s">
        <v>92</v>
      </c>
      <c r="AY154" s="17" t="s">
        <v>171</v>
      </c>
      <c r="BE154" s="151">
        <f t="shared" si="24"/>
        <v>0</v>
      </c>
      <c r="BF154" s="151">
        <f t="shared" si="25"/>
        <v>0</v>
      </c>
      <c r="BG154" s="151">
        <f t="shared" si="26"/>
        <v>0</v>
      </c>
      <c r="BH154" s="151">
        <f t="shared" si="27"/>
        <v>0</v>
      </c>
      <c r="BI154" s="151">
        <f t="shared" si="28"/>
        <v>0</v>
      </c>
      <c r="BJ154" s="17" t="s">
        <v>90</v>
      </c>
      <c r="BK154" s="151">
        <f t="shared" si="29"/>
        <v>0</v>
      </c>
      <c r="BL154" s="17" t="s">
        <v>180</v>
      </c>
      <c r="BM154" s="150" t="s">
        <v>289</v>
      </c>
    </row>
    <row r="155" spans="2:65" s="1" customFormat="1" ht="16.5" customHeight="1">
      <c r="B155" s="137"/>
      <c r="C155" s="138" t="s">
        <v>291</v>
      </c>
      <c r="D155" s="138" t="s">
        <v>176</v>
      </c>
      <c r="E155" s="139" t="s">
        <v>1357</v>
      </c>
      <c r="F155" s="140" t="s">
        <v>1333</v>
      </c>
      <c r="G155" s="141" t="s">
        <v>1238</v>
      </c>
      <c r="H155" s="142">
        <v>1</v>
      </c>
      <c r="I155" s="143"/>
      <c r="J155" s="144">
        <f t="shared" si="20"/>
        <v>0</v>
      </c>
      <c r="K155" s="145"/>
      <c r="L155" s="32"/>
      <c r="M155" s="146" t="s">
        <v>1</v>
      </c>
      <c r="N155" s="147" t="s">
        <v>47</v>
      </c>
      <c r="P155" s="148">
        <f t="shared" si="21"/>
        <v>0</v>
      </c>
      <c r="Q155" s="148">
        <v>0</v>
      </c>
      <c r="R155" s="148">
        <f t="shared" si="22"/>
        <v>0</v>
      </c>
      <c r="S155" s="148">
        <v>0</v>
      </c>
      <c r="T155" s="149">
        <f t="shared" si="23"/>
        <v>0</v>
      </c>
      <c r="AR155" s="150" t="s">
        <v>180</v>
      </c>
      <c r="AT155" s="150" t="s">
        <v>176</v>
      </c>
      <c r="AU155" s="150" t="s">
        <v>92</v>
      </c>
      <c r="AY155" s="17" t="s">
        <v>171</v>
      </c>
      <c r="BE155" s="151">
        <f t="shared" si="24"/>
        <v>0</v>
      </c>
      <c r="BF155" s="151">
        <f t="shared" si="25"/>
        <v>0</v>
      </c>
      <c r="BG155" s="151">
        <f t="shared" si="26"/>
        <v>0</v>
      </c>
      <c r="BH155" s="151">
        <f t="shared" si="27"/>
        <v>0</v>
      </c>
      <c r="BI155" s="151">
        <f t="shared" si="28"/>
        <v>0</v>
      </c>
      <c r="BJ155" s="17" t="s">
        <v>90</v>
      </c>
      <c r="BK155" s="151">
        <f t="shared" si="29"/>
        <v>0</v>
      </c>
      <c r="BL155" s="17" t="s">
        <v>180</v>
      </c>
      <c r="BM155" s="150" t="s">
        <v>294</v>
      </c>
    </row>
    <row r="156" spans="2:65" s="1" customFormat="1" ht="16.5" customHeight="1">
      <c r="B156" s="137"/>
      <c r="C156" s="138" t="s">
        <v>240</v>
      </c>
      <c r="D156" s="138" t="s">
        <v>176</v>
      </c>
      <c r="E156" s="139" t="s">
        <v>1358</v>
      </c>
      <c r="F156" s="140" t="s">
        <v>1359</v>
      </c>
      <c r="G156" s="141" t="s">
        <v>1238</v>
      </c>
      <c r="H156" s="142">
        <v>1</v>
      </c>
      <c r="I156" s="143"/>
      <c r="J156" s="144">
        <f t="shared" si="20"/>
        <v>0</v>
      </c>
      <c r="K156" s="145"/>
      <c r="L156" s="32"/>
      <c r="M156" s="146" t="s">
        <v>1</v>
      </c>
      <c r="N156" s="147" t="s">
        <v>47</v>
      </c>
      <c r="P156" s="148">
        <f t="shared" si="21"/>
        <v>0</v>
      </c>
      <c r="Q156" s="148">
        <v>0</v>
      </c>
      <c r="R156" s="148">
        <f t="shared" si="22"/>
        <v>0</v>
      </c>
      <c r="S156" s="148">
        <v>0</v>
      </c>
      <c r="T156" s="149">
        <f t="shared" si="23"/>
        <v>0</v>
      </c>
      <c r="AR156" s="150" t="s">
        <v>180</v>
      </c>
      <c r="AT156" s="150" t="s">
        <v>176</v>
      </c>
      <c r="AU156" s="150" t="s">
        <v>92</v>
      </c>
      <c r="AY156" s="17" t="s">
        <v>171</v>
      </c>
      <c r="BE156" s="151">
        <f t="shared" si="24"/>
        <v>0</v>
      </c>
      <c r="BF156" s="151">
        <f t="shared" si="25"/>
        <v>0</v>
      </c>
      <c r="BG156" s="151">
        <f t="shared" si="26"/>
        <v>0</v>
      </c>
      <c r="BH156" s="151">
        <f t="shared" si="27"/>
        <v>0</v>
      </c>
      <c r="BI156" s="151">
        <f t="shared" si="28"/>
        <v>0</v>
      </c>
      <c r="BJ156" s="17" t="s">
        <v>90</v>
      </c>
      <c r="BK156" s="151">
        <f t="shared" si="29"/>
        <v>0</v>
      </c>
      <c r="BL156" s="17" t="s">
        <v>180</v>
      </c>
      <c r="BM156" s="150" t="s">
        <v>298</v>
      </c>
    </row>
    <row r="157" spans="2:65" s="1" customFormat="1" ht="24.2" customHeight="1">
      <c r="B157" s="137"/>
      <c r="C157" s="138" t="s">
        <v>7</v>
      </c>
      <c r="D157" s="138" t="s">
        <v>176</v>
      </c>
      <c r="E157" s="139" t="s">
        <v>1360</v>
      </c>
      <c r="F157" s="140" t="s">
        <v>1361</v>
      </c>
      <c r="G157" s="141" t="s">
        <v>1238</v>
      </c>
      <c r="H157" s="142">
        <v>1</v>
      </c>
      <c r="I157" s="143"/>
      <c r="J157" s="144">
        <f t="shared" si="20"/>
        <v>0</v>
      </c>
      <c r="K157" s="145"/>
      <c r="L157" s="32"/>
      <c r="M157" s="146" t="s">
        <v>1</v>
      </c>
      <c r="N157" s="147" t="s">
        <v>47</v>
      </c>
      <c r="P157" s="148">
        <f t="shared" si="21"/>
        <v>0</v>
      </c>
      <c r="Q157" s="148">
        <v>0</v>
      </c>
      <c r="R157" s="148">
        <f t="shared" si="22"/>
        <v>0</v>
      </c>
      <c r="S157" s="148">
        <v>0</v>
      </c>
      <c r="T157" s="149">
        <f t="shared" si="23"/>
        <v>0</v>
      </c>
      <c r="AR157" s="150" t="s">
        <v>180</v>
      </c>
      <c r="AT157" s="150" t="s">
        <v>176</v>
      </c>
      <c r="AU157" s="150" t="s">
        <v>92</v>
      </c>
      <c r="AY157" s="17" t="s">
        <v>171</v>
      </c>
      <c r="BE157" s="151">
        <f t="shared" si="24"/>
        <v>0</v>
      </c>
      <c r="BF157" s="151">
        <f t="shared" si="25"/>
        <v>0</v>
      </c>
      <c r="BG157" s="151">
        <f t="shared" si="26"/>
        <v>0</v>
      </c>
      <c r="BH157" s="151">
        <f t="shared" si="27"/>
        <v>0</v>
      </c>
      <c r="BI157" s="151">
        <f t="shared" si="28"/>
        <v>0</v>
      </c>
      <c r="BJ157" s="17" t="s">
        <v>90</v>
      </c>
      <c r="BK157" s="151">
        <f t="shared" si="29"/>
        <v>0</v>
      </c>
      <c r="BL157" s="17" t="s">
        <v>180</v>
      </c>
      <c r="BM157" s="150" t="s">
        <v>303</v>
      </c>
    </row>
    <row r="158" spans="2:65" s="1" customFormat="1" ht="37.9" customHeight="1">
      <c r="B158" s="137"/>
      <c r="C158" s="138" t="s">
        <v>244</v>
      </c>
      <c r="D158" s="138" t="s">
        <v>176</v>
      </c>
      <c r="E158" s="139" t="s">
        <v>1362</v>
      </c>
      <c r="F158" s="140" t="s">
        <v>1363</v>
      </c>
      <c r="G158" s="141" t="s">
        <v>1238</v>
      </c>
      <c r="H158" s="142">
        <v>1</v>
      </c>
      <c r="I158" s="143"/>
      <c r="J158" s="144">
        <f t="shared" si="20"/>
        <v>0</v>
      </c>
      <c r="K158" s="145"/>
      <c r="L158" s="32"/>
      <c r="M158" s="146" t="s">
        <v>1</v>
      </c>
      <c r="N158" s="147" t="s">
        <v>47</v>
      </c>
      <c r="P158" s="148">
        <f t="shared" si="21"/>
        <v>0</v>
      </c>
      <c r="Q158" s="148">
        <v>0</v>
      </c>
      <c r="R158" s="148">
        <f t="shared" si="22"/>
        <v>0</v>
      </c>
      <c r="S158" s="148">
        <v>0</v>
      </c>
      <c r="T158" s="149">
        <f t="shared" si="23"/>
        <v>0</v>
      </c>
      <c r="AR158" s="150" t="s">
        <v>180</v>
      </c>
      <c r="AT158" s="150" t="s">
        <v>176</v>
      </c>
      <c r="AU158" s="150" t="s">
        <v>92</v>
      </c>
      <c r="AY158" s="17" t="s">
        <v>171</v>
      </c>
      <c r="BE158" s="151">
        <f t="shared" si="24"/>
        <v>0</v>
      </c>
      <c r="BF158" s="151">
        <f t="shared" si="25"/>
        <v>0</v>
      </c>
      <c r="BG158" s="151">
        <f t="shared" si="26"/>
        <v>0</v>
      </c>
      <c r="BH158" s="151">
        <f t="shared" si="27"/>
        <v>0</v>
      </c>
      <c r="BI158" s="151">
        <f t="shared" si="28"/>
        <v>0</v>
      </c>
      <c r="BJ158" s="17" t="s">
        <v>90</v>
      </c>
      <c r="BK158" s="151">
        <f t="shared" si="29"/>
        <v>0</v>
      </c>
      <c r="BL158" s="17" t="s">
        <v>180</v>
      </c>
      <c r="BM158" s="150" t="s">
        <v>306</v>
      </c>
    </row>
    <row r="159" spans="2:65" s="1" customFormat="1" ht="16.5" customHeight="1">
      <c r="B159" s="137"/>
      <c r="C159" s="138" t="s">
        <v>313</v>
      </c>
      <c r="D159" s="138" t="s">
        <v>176</v>
      </c>
      <c r="E159" s="139" t="s">
        <v>1364</v>
      </c>
      <c r="F159" s="140" t="s">
        <v>1365</v>
      </c>
      <c r="G159" s="141" t="s">
        <v>1238</v>
      </c>
      <c r="H159" s="142">
        <v>2</v>
      </c>
      <c r="I159" s="143"/>
      <c r="J159" s="144">
        <f t="shared" si="20"/>
        <v>0</v>
      </c>
      <c r="K159" s="145"/>
      <c r="L159" s="32"/>
      <c r="M159" s="146" t="s">
        <v>1</v>
      </c>
      <c r="N159" s="147" t="s">
        <v>47</v>
      </c>
      <c r="P159" s="148">
        <f t="shared" si="21"/>
        <v>0</v>
      </c>
      <c r="Q159" s="148">
        <v>0</v>
      </c>
      <c r="R159" s="148">
        <f t="shared" si="22"/>
        <v>0</v>
      </c>
      <c r="S159" s="148">
        <v>0</v>
      </c>
      <c r="T159" s="149">
        <f t="shared" si="23"/>
        <v>0</v>
      </c>
      <c r="AR159" s="150" t="s">
        <v>180</v>
      </c>
      <c r="AT159" s="150" t="s">
        <v>176</v>
      </c>
      <c r="AU159" s="150" t="s">
        <v>92</v>
      </c>
      <c r="AY159" s="17" t="s">
        <v>171</v>
      </c>
      <c r="BE159" s="151">
        <f t="shared" si="24"/>
        <v>0</v>
      </c>
      <c r="BF159" s="151">
        <f t="shared" si="25"/>
        <v>0</v>
      </c>
      <c r="BG159" s="151">
        <f t="shared" si="26"/>
        <v>0</v>
      </c>
      <c r="BH159" s="151">
        <f t="shared" si="27"/>
        <v>0</v>
      </c>
      <c r="BI159" s="151">
        <f t="shared" si="28"/>
        <v>0</v>
      </c>
      <c r="BJ159" s="17" t="s">
        <v>90</v>
      </c>
      <c r="BK159" s="151">
        <f t="shared" si="29"/>
        <v>0</v>
      </c>
      <c r="BL159" s="17" t="s">
        <v>180</v>
      </c>
      <c r="BM159" s="150" t="s">
        <v>316</v>
      </c>
    </row>
    <row r="160" spans="2:65" s="1" customFormat="1" ht="21.75" customHeight="1">
      <c r="B160" s="137"/>
      <c r="C160" s="138" t="s">
        <v>247</v>
      </c>
      <c r="D160" s="138" t="s">
        <v>176</v>
      </c>
      <c r="E160" s="139" t="s">
        <v>1366</v>
      </c>
      <c r="F160" s="140" t="s">
        <v>1352</v>
      </c>
      <c r="G160" s="141" t="s">
        <v>1238</v>
      </c>
      <c r="H160" s="142">
        <v>2</v>
      </c>
      <c r="I160" s="143"/>
      <c r="J160" s="144">
        <f t="shared" si="20"/>
        <v>0</v>
      </c>
      <c r="K160" s="145"/>
      <c r="L160" s="32"/>
      <c r="M160" s="146" t="s">
        <v>1</v>
      </c>
      <c r="N160" s="147" t="s">
        <v>47</v>
      </c>
      <c r="P160" s="148">
        <f t="shared" si="21"/>
        <v>0</v>
      </c>
      <c r="Q160" s="148">
        <v>0</v>
      </c>
      <c r="R160" s="148">
        <f t="shared" si="22"/>
        <v>0</v>
      </c>
      <c r="S160" s="148">
        <v>0</v>
      </c>
      <c r="T160" s="149">
        <f t="shared" si="23"/>
        <v>0</v>
      </c>
      <c r="AR160" s="150" t="s">
        <v>180</v>
      </c>
      <c r="AT160" s="150" t="s">
        <v>176</v>
      </c>
      <c r="AU160" s="150" t="s">
        <v>92</v>
      </c>
      <c r="AY160" s="17" t="s">
        <v>171</v>
      </c>
      <c r="BE160" s="151">
        <f t="shared" si="24"/>
        <v>0</v>
      </c>
      <c r="BF160" s="151">
        <f t="shared" si="25"/>
        <v>0</v>
      </c>
      <c r="BG160" s="151">
        <f t="shared" si="26"/>
        <v>0</v>
      </c>
      <c r="BH160" s="151">
        <f t="shared" si="27"/>
        <v>0</v>
      </c>
      <c r="BI160" s="151">
        <f t="shared" si="28"/>
        <v>0</v>
      </c>
      <c r="BJ160" s="17" t="s">
        <v>90</v>
      </c>
      <c r="BK160" s="151">
        <f t="shared" si="29"/>
        <v>0</v>
      </c>
      <c r="BL160" s="17" t="s">
        <v>180</v>
      </c>
      <c r="BM160" s="150" t="s">
        <v>338</v>
      </c>
    </row>
    <row r="161" spans="2:65" s="11" customFormat="1" ht="22.9" customHeight="1">
      <c r="B161" s="125"/>
      <c r="D161" s="126" t="s">
        <v>81</v>
      </c>
      <c r="E161" s="135" t="s">
        <v>1268</v>
      </c>
      <c r="F161" s="135" t="s">
        <v>1291</v>
      </c>
      <c r="I161" s="128"/>
      <c r="J161" s="136">
        <f>BK161</f>
        <v>0</v>
      </c>
      <c r="L161" s="125"/>
      <c r="M161" s="130"/>
      <c r="P161" s="131">
        <f>SUM(P162:P167)</f>
        <v>0</v>
      </c>
      <c r="R161" s="131">
        <f>SUM(R162:R167)</f>
        <v>0</v>
      </c>
      <c r="T161" s="132">
        <f>SUM(T162:T167)</f>
        <v>0</v>
      </c>
      <c r="AR161" s="126" t="s">
        <v>90</v>
      </c>
      <c r="AT161" s="133" t="s">
        <v>81</v>
      </c>
      <c r="AU161" s="133" t="s">
        <v>90</v>
      </c>
      <c r="AY161" s="126" t="s">
        <v>171</v>
      </c>
      <c r="BK161" s="134">
        <f>SUM(BK162:BK167)</f>
        <v>0</v>
      </c>
    </row>
    <row r="162" spans="2:65" s="1" customFormat="1" ht="24.2" customHeight="1">
      <c r="B162" s="137"/>
      <c r="C162" s="138" t="s">
        <v>352</v>
      </c>
      <c r="D162" s="138" t="s">
        <v>176</v>
      </c>
      <c r="E162" s="139" t="s">
        <v>1367</v>
      </c>
      <c r="F162" s="140" t="s">
        <v>1368</v>
      </c>
      <c r="G162" s="141" t="s">
        <v>205</v>
      </c>
      <c r="H162" s="142">
        <v>15</v>
      </c>
      <c r="I162" s="143"/>
      <c r="J162" s="144">
        <f t="shared" ref="J162:J167" si="30">ROUND(I162*H162,2)</f>
        <v>0</v>
      </c>
      <c r="K162" s="145"/>
      <c r="L162" s="32"/>
      <c r="M162" s="146" t="s">
        <v>1</v>
      </c>
      <c r="N162" s="147" t="s">
        <v>47</v>
      </c>
      <c r="P162" s="148">
        <f t="shared" ref="P162:P167" si="31">O162*H162</f>
        <v>0</v>
      </c>
      <c r="Q162" s="148">
        <v>0</v>
      </c>
      <c r="R162" s="148">
        <f t="shared" ref="R162:R167" si="32">Q162*H162</f>
        <v>0</v>
      </c>
      <c r="S162" s="148">
        <v>0</v>
      </c>
      <c r="T162" s="149">
        <f t="shared" ref="T162:T167" si="33">S162*H162</f>
        <v>0</v>
      </c>
      <c r="AR162" s="150" t="s">
        <v>180</v>
      </c>
      <c r="AT162" s="150" t="s">
        <v>176</v>
      </c>
      <c r="AU162" s="150" t="s">
        <v>92</v>
      </c>
      <c r="AY162" s="17" t="s">
        <v>171</v>
      </c>
      <c r="BE162" s="151">
        <f t="shared" ref="BE162:BE167" si="34">IF(N162="základní",J162,0)</f>
        <v>0</v>
      </c>
      <c r="BF162" s="151">
        <f t="shared" ref="BF162:BF167" si="35">IF(N162="snížená",J162,0)</f>
        <v>0</v>
      </c>
      <c r="BG162" s="151">
        <f t="shared" ref="BG162:BG167" si="36">IF(N162="zákl. přenesená",J162,0)</f>
        <v>0</v>
      </c>
      <c r="BH162" s="151">
        <f t="shared" ref="BH162:BH167" si="37">IF(N162="sníž. přenesená",J162,0)</f>
        <v>0</v>
      </c>
      <c r="BI162" s="151">
        <f t="shared" ref="BI162:BI167" si="38">IF(N162="nulová",J162,0)</f>
        <v>0</v>
      </c>
      <c r="BJ162" s="17" t="s">
        <v>90</v>
      </c>
      <c r="BK162" s="151">
        <f t="shared" ref="BK162:BK167" si="39">ROUND(I162*H162,2)</f>
        <v>0</v>
      </c>
      <c r="BL162" s="17" t="s">
        <v>180</v>
      </c>
      <c r="BM162" s="150" t="s">
        <v>355</v>
      </c>
    </row>
    <row r="163" spans="2:65" s="1" customFormat="1" ht="24.2" customHeight="1">
      <c r="B163" s="137"/>
      <c r="C163" s="138" t="s">
        <v>251</v>
      </c>
      <c r="D163" s="138" t="s">
        <v>176</v>
      </c>
      <c r="E163" s="139" t="s">
        <v>1369</v>
      </c>
      <c r="F163" s="140" t="s">
        <v>1370</v>
      </c>
      <c r="G163" s="141" t="s">
        <v>205</v>
      </c>
      <c r="H163" s="142">
        <v>44</v>
      </c>
      <c r="I163" s="143"/>
      <c r="J163" s="144">
        <f t="shared" si="30"/>
        <v>0</v>
      </c>
      <c r="K163" s="145"/>
      <c r="L163" s="32"/>
      <c r="M163" s="146" t="s">
        <v>1</v>
      </c>
      <c r="N163" s="147" t="s">
        <v>47</v>
      </c>
      <c r="P163" s="148">
        <f t="shared" si="31"/>
        <v>0</v>
      </c>
      <c r="Q163" s="148">
        <v>0</v>
      </c>
      <c r="R163" s="148">
        <f t="shared" si="32"/>
        <v>0</v>
      </c>
      <c r="S163" s="148">
        <v>0</v>
      </c>
      <c r="T163" s="149">
        <f t="shared" si="33"/>
        <v>0</v>
      </c>
      <c r="AR163" s="150" t="s">
        <v>180</v>
      </c>
      <c r="AT163" s="150" t="s">
        <v>176</v>
      </c>
      <c r="AU163" s="150" t="s">
        <v>92</v>
      </c>
      <c r="AY163" s="17" t="s">
        <v>171</v>
      </c>
      <c r="BE163" s="151">
        <f t="shared" si="34"/>
        <v>0</v>
      </c>
      <c r="BF163" s="151">
        <f t="shared" si="35"/>
        <v>0</v>
      </c>
      <c r="BG163" s="151">
        <f t="shared" si="36"/>
        <v>0</v>
      </c>
      <c r="BH163" s="151">
        <f t="shared" si="37"/>
        <v>0</v>
      </c>
      <c r="BI163" s="151">
        <f t="shared" si="38"/>
        <v>0</v>
      </c>
      <c r="BJ163" s="17" t="s">
        <v>90</v>
      </c>
      <c r="BK163" s="151">
        <f t="shared" si="39"/>
        <v>0</v>
      </c>
      <c r="BL163" s="17" t="s">
        <v>180</v>
      </c>
      <c r="BM163" s="150" t="s">
        <v>358</v>
      </c>
    </row>
    <row r="164" spans="2:65" s="1" customFormat="1" ht="24.2" customHeight="1">
      <c r="B164" s="137"/>
      <c r="C164" s="138" t="s">
        <v>361</v>
      </c>
      <c r="D164" s="138" t="s">
        <v>176</v>
      </c>
      <c r="E164" s="139" t="s">
        <v>1371</v>
      </c>
      <c r="F164" s="140" t="s">
        <v>1372</v>
      </c>
      <c r="G164" s="141" t="s">
        <v>205</v>
      </c>
      <c r="H164" s="142">
        <v>42</v>
      </c>
      <c r="I164" s="143"/>
      <c r="J164" s="144">
        <f t="shared" si="30"/>
        <v>0</v>
      </c>
      <c r="K164" s="145"/>
      <c r="L164" s="32"/>
      <c r="M164" s="146" t="s">
        <v>1</v>
      </c>
      <c r="N164" s="147" t="s">
        <v>47</v>
      </c>
      <c r="P164" s="148">
        <f t="shared" si="31"/>
        <v>0</v>
      </c>
      <c r="Q164" s="148">
        <v>0</v>
      </c>
      <c r="R164" s="148">
        <f t="shared" si="32"/>
        <v>0</v>
      </c>
      <c r="S164" s="148">
        <v>0</v>
      </c>
      <c r="T164" s="149">
        <f t="shared" si="33"/>
        <v>0</v>
      </c>
      <c r="AR164" s="150" t="s">
        <v>180</v>
      </c>
      <c r="AT164" s="150" t="s">
        <v>176</v>
      </c>
      <c r="AU164" s="150" t="s">
        <v>92</v>
      </c>
      <c r="AY164" s="17" t="s">
        <v>171</v>
      </c>
      <c r="BE164" s="151">
        <f t="shared" si="34"/>
        <v>0</v>
      </c>
      <c r="BF164" s="151">
        <f t="shared" si="35"/>
        <v>0</v>
      </c>
      <c r="BG164" s="151">
        <f t="shared" si="36"/>
        <v>0</v>
      </c>
      <c r="BH164" s="151">
        <f t="shared" si="37"/>
        <v>0</v>
      </c>
      <c r="BI164" s="151">
        <f t="shared" si="38"/>
        <v>0</v>
      </c>
      <c r="BJ164" s="17" t="s">
        <v>90</v>
      </c>
      <c r="BK164" s="151">
        <f t="shared" si="39"/>
        <v>0</v>
      </c>
      <c r="BL164" s="17" t="s">
        <v>180</v>
      </c>
      <c r="BM164" s="150" t="s">
        <v>364</v>
      </c>
    </row>
    <row r="165" spans="2:65" s="1" customFormat="1" ht="24.2" customHeight="1">
      <c r="B165" s="137"/>
      <c r="C165" s="138" t="s">
        <v>255</v>
      </c>
      <c r="D165" s="138" t="s">
        <v>176</v>
      </c>
      <c r="E165" s="139" t="s">
        <v>1373</v>
      </c>
      <c r="F165" s="140" t="s">
        <v>1374</v>
      </c>
      <c r="G165" s="141" t="s">
        <v>205</v>
      </c>
      <c r="H165" s="142">
        <v>6</v>
      </c>
      <c r="I165" s="143"/>
      <c r="J165" s="144">
        <f t="shared" si="30"/>
        <v>0</v>
      </c>
      <c r="K165" s="145"/>
      <c r="L165" s="32"/>
      <c r="M165" s="146" t="s">
        <v>1</v>
      </c>
      <c r="N165" s="147" t="s">
        <v>47</v>
      </c>
      <c r="P165" s="148">
        <f t="shared" si="31"/>
        <v>0</v>
      </c>
      <c r="Q165" s="148">
        <v>0</v>
      </c>
      <c r="R165" s="148">
        <f t="shared" si="32"/>
        <v>0</v>
      </c>
      <c r="S165" s="148">
        <v>0</v>
      </c>
      <c r="T165" s="149">
        <f t="shared" si="33"/>
        <v>0</v>
      </c>
      <c r="AR165" s="150" t="s">
        <v>180</v>
      </c>
      <c r="AT165" s="150" t="s">
        <v>176</v>
      </c>
      <c r="AU165" s="150" t="s">
        <v>92</v>
      </c>
      <c r="AY165" s="17" t="s">
        <v>171</v>
      </c>
      <c r="BE165" s="151">
        <f t="shared" si="34"/>
        <v>0</v>
      </c>
      <c r="BF165" s="151">
        <f t="shared" si="35"/>
        <v>0</v>
      </c>
      <c r="BG165" s="151">
        <f t="shared" si="36"/>
        <v>0</v>
      </c>
      <c r="BH165" s="151">
        <f t="shared" si="37"/>
        <v>0</v>
      </c>
      <c r="BI165" s="151">
        <f t="shared" si="38"/>
        <v>0</v>
      </c>
      <c r="BJ165" s="17" t="s">
        <v>90</v>
      </c>
      <c r="BK165" s="151">
        <f t="shared" si="39"/>
        <v>0</v>
      </c>
      <c r="BL165" s="17" t="s">
        <v>180</v>
      </c>
      <c r="BM165" s="150" t="s">
        <v>375</v>
      </c>
    </row>
    <row r="166" spans="2:65" s="1" customFormat="1" ht="16.5" customHeight="1">
      <c r="B166" s="137"/>
      <c r="C166" s="138" t="s">
        <v>383</v>
      </c>
      <c r="D166" s="138" t="s">
        <v>176</v>
      </c>
      <c r="E166" s="139" t="s">
        <v>1375</v>
      </c>
      <c r="F166" s="140" t="s">
        <v>1376</v>
      </c>
      <c r="G166" s="141" t="s">
        <v>205</v>
      </c>
      <c r="H166" s="142">
        <v>107</v>
      </c>
      <c r="I166" s="143"/>
      <c r="J166" s="144">
        <f t="shared" si="30"/>
        <v>0</v>
      </c>
      <c r="K166" s="145"/>
      <c r="L166" s="32"/>
      <c r="M166" s="146" t="s">
        <v>1</v>
      </c>
      <c r="N166" s="147" t="s">
        <v>47</v>
      </c>
      <c r="P166" s="148">
        <f t="shared" si="31"/>
        <v>0</v>
      </c>
      <c r="Q166" s="148">
        <v>0</v>
      </c>
      <c r="R166" s="148">
        <f t="shared" si="32"/>
        <v>0</v>
      </c>
      <c r="S166" s="148">
        <v>0</v>
      </c>
      <c r="T166" s="149">
        <f t="shared" si="33"/>
        <v>0</v>
      </c>
      <c r="AR166" s="150" t="s">
        <v>180</v>
      </c>
      <c r="AT166" s="150" t="s">
        <v>176</v>
      </c>
      <c r="AU166" s="150" t="s">
        <v>92</v>
      </c>
      <c r="AY166" s="17" t="s">
        <v>171</v>
      </c>
      <c r="BE166" s="151">
        <f t="shared" si="34"/>
        <v>0</v>
      </c>
      <c r="BF166" s="151">
        <f t="shared" si="35"/>
        <v>0</v>
      </c>
      <c r="BG166" s="151">
        <f t="shared" si="36"/>
        <v>0</v>
      </c>
      <c r="BH166" s="151">
        <f t="shared" si="37"/>
        <v>0</v>
      </c>
      <c r="BI166" s="151">
        <f t="shared" si="38"/>
        <v>0</v>
      </c>
      <c r="BJ166" s="17" t="s">
        <v>90</v>
      </c>
      <c r="BK166" s="151">
        <f t="shared" si="39"/>
        <v>0</v>
      </c>
      <c r="BL166" s="17" t="s">
        <v>180</v>
      </c>
      <c r="BM166" s="150" t="s">
        <v>1377</v>
      </c>
    </row>
    <row r="167" spans="2:65" s="1" customFormat="1" ht="16.5" customHeight="1">
      <c r="B167" s="137"/>
      <c r="C167" s="138" t="s">
        <v>264</v>
      </c>
      <c r="D167" s="138" t="s">
        <v>176</v>
      </c>
      <c r="E167" s="139" t="s">
        <v>1378</v>
      </c>
      <c r="F167" s="140" t="s">
        <v>1153</v>
      </c>
      <c r="G167" s="141" t="s">
        <v>205</v>
      </c>
      <c r="H167" s="142">
        <v>107</v>
      </c>
      <c r="I167" s="143"/>
      <c r="J167" s="144">
        <f t="shared" si="30"/>
        <v>0</v>
      </c>
      <c r="K167" s="145"/>
      <c r="L167" s="32"/>
      <c r="M167" s="146" t="s">
        <v>1</v>
      </c>
      <c r="N167" s="147" t="s">
        <v>47</v>
      </c>
      <c r="P167" s="148">
        <f t="shared" si="31"/>
        <v>0</v>
      </c>
      <c r="Q167" s="148">
        <v>0</v>
      </c>
      <c r="R167" s="148">
        <f t="shared" si="32"/>
        <v>0</v>
      </c>
      <c r="S167" s="148">
        <v>0</v>
      </c>
      <c r="T167" s="149">
        <f t="shared" si="33"/>
        <v>0</v>
      </c>
      <c r="AR167" s="150" t="s">
        <v>180</v>
      </c>
      <c r="AT167" s="150" t="s">
        <v>176</v>
      </c>
      <c r="AU167" s="150" t="s">
        <v>92</v>
      </c>
      <c r="AY167" s="17" t="s">
        <v>171</v>
      </c>
      <c r="BE167" s="151">
        <f t="shared" si="34"/>
        <v>0</v>
      </c>
      <c r="BF167" s="151">
        <f t="shared" si="35"/>
        <v>0</v>
      </c>
      <c r="BG167" s="151">
        <f t="shared" si="36"/>
        <v>0</v>
      </c>
      <c r="BH167" s="151">
        <f t="shared" si="37"/>
        <v>0</v>
      </c>
      <c r="BI167" s="151">
        <f t="shared" si="38"/>
        <v>0</v>
      </c>
      <c r="BJ167" s="17" t="s">
        <v>90</v>
      </c>
      <c r="BK167" s="151">
        <f t="shared" si="39"/>
        <v>0</v>
      </c>
      <c r="BL167" s="17" t="s">
        <v>180</v>
      </c>
      <c r="BM167" s="150" t="s">
        <v>1379</v>
      </c>
    </row>
    <row r="168" spans="2:65" s="11" customFormat="1" ht="22.9" customHeight="1">
      <c r="B168" s="125"/>
      <c r="D168" s="126" t="s">
        <v>81</v>
      </c>
      <c r="E168" s="135" t="s">
        <v>1286</v>
      </c>
      <c r="F168" s="135" t="s">
        <v>1306</v>
      </c>
      <c r="I168" s="128"/>
      <c r="J168" s="136">
        <f>BK168</f>
        <v>0</v>
      </c>
      <c r="L168" s="125"/>
      <c r="M168" s="130"/>
      <c r="P168" s="131">
        <f>SUM(P169:P171)</f>
        <v>0</v>
      </c>
      <c r="R168" s="131">
        <f>SUM(R169:R171)</f>
        <v>0</v>
      </c>
      <c r="T168" s="132">
        <f>SUM(T169:T171)</f>
        <v>0</v>
      </c>
      <c r="AR168" s="126" t="s">
        <v>90</v>
      </c>
      <c r="AT168" s="133" t="s">
        <v>81</v>
      </c>
      <c r="AU168" s="133" t="s">
        <v>90</v>
      </c>
      <c r="AY168" s="126" t="s">
        <v>171</v>
      </c>
      <c r="BK168" s="134">
        <f>SUM(BK169:BK171)</f>
        <v>0</v>
      </c>
    </row>
    <row r="169" spans="2:65" s="1" customFormat="1" ht="37.9" customHeight="1">
      <c r="B169" s="137"/>
      <c r="C169" s="138" t="s">
        <v>395</v>
      </c>
      <c r="D169" s="138" t="s">
        <v>176</v>
      </c>
      <c r="E169" s="139" t="s">
        <v>1380</v>
      </c>
      <c r="F169" s="140" t="s">
        <v>1381</v>
      </c>
      <c r="G169" s="141" t="s">
        <v>205</v>
      </c>
      <c r="H169" s="142">
        <v>44</v>
      </c>
      <c r="I169" s="143"/>
      <c r="J169" s="144">
        <f>ROUND(I169*H169,2)</f>
        <v>0</v>
      </c>
      <c r="K169" s="145"/>
      <c r="L169" s="32"/>
      <c r="M169" s="146" t="s">
        <v>1</v>
      </c>
      <c r="N169" s="147" t="s">
        <v>47</v>
      </c>
      <c r="P169" s="148">
        <f>O169*H169</f>
        <v>0</v>
      </c>
      <c r="Q169" s="148">
        <v>0</v>
      </c>
      <c r="R169" s="148">
        <f>Q169*H169</f>
        <v>0</v>
      </c>
      <c r="S169" s="148">
        <v>0</v>
      </c>
      <c r="T169" s="149">
        <f>S169*H169</f>
        <v>0</v>
      </c>
      <c r="AR169" s="150" t="s">
        <v>180</v>
      </c>
      <c r="AT169" s="150" t="s">
        <v>176</v>
      </c>
      <c r="AU169" s="150" t="s">
        <v>92</v>
      </c>
      <c r="AY169" s="17" t="s">
        <v>171</v>
      </c>
      <c r="BE169" s="151">
        <f>IF(N169="základní",J169,0)</f>
        <v>0</v>
      </c>
      <c r="BF169" s="151">
        <f>IF(N169="snížená",J169,0)</f>
        <v>0</v>
      </c>
      <c r="BG169" s="151">
        <f>IF(N169="zákl. přenesená",J169,0)</f>
        <v>0</v>
      </c>
      <c r="BH169" s="151">
        <f>IF(N169="sníž. přenesená",J169,0)</f>
        <v>0</v>
      </c>
      <c r="BI169" s="151">
        <f>IF(N169="nulová",J169,0)</f>
        <v>0</v>
      </c>
      <c r="BJ169" s="17" t="s">
        <v>90</v>
      </c>
      <c r="BK169" s="151">
        <f>ROUND(I169*H169,2)</f>
        <v>0</v>
      </c>
      <c r="BL169" s="17" t="s">
        <v>180</v>
      </c>
      <c r="BM169" s="150" t="s">
        <v>386</v>
      </c>
    </row>
    <row r="170" spans="2:65" s="1" customFormat="1" ht="37.9" customHeight="1">
      <c r="B170" s="137"/>
      <c r="C170" s="138" t="s">
        <v>274</v>
      </c>
      <c r="D170" s="138" t="s">
        <v>176</v>
      </c>
      <c r="E170" s="139" t="s">
        <v>1382</v>
      </c>
      <c r="F170" s="140" t="s">
        <v>1383</v>
      </c>
      <c r="G170" s="141" t="s">
        <v>205</v>
      </c>
      <c r="H170" s="142">
        <v>42</v>
      </c>
      <c r="I170" s="143"/>
      <c r="J170" s="144">
        <f>ROUND(I170*H170,2)</f>
        <v>0</v>
      </c>
      <c r="K170" s="145"/>
      <c r="L170" s="32"/>
      <c r="M170" s="146" t="s">
        <v>1</v>
      </c>
      <c r="N170" s="147" t="s">
        <v>47</v>
      </c>
      <c r="P170" s="148">
        <f>O170*H170</f>
        <v>0</v>
      </c>
      <c r="Q170" s="148">
        <v>0</v>
      </c>
      <c r="R170" s="148">
        <f>Q170*H170</f>
        <v>0</v>
      </c>
      <c r="S170" s="148">
        <v>0</v>
      </c>
      <c r="T170" s="149">
        <f>S170*H170</f>
        <v>0</v>
      </c>
      <c r="AR170" s="150" t="s">
        <v>180</v>
      </c>
      <c r="AT170" s="150" t="s">
        <v>176</v>
      </c>
      <c r="AU170" s="150" t="s">
        <v>92</v>
      </c>
      <c r="AY170" s="17" t="s">
        <v>171</v>
      </c>
      <c r="BE170" s="151">
        <f>IF(N170="základní",J170,0)</f>
        <v>0</v>
      </c>
      <c r="BF170" s="151">
        <f>IF(N170="snížená",J170,0)</f>
        <v>0</v>
      </c>
      <c r="BG170" s="151">
        <f>IF(N170="zákl. přenesená",J170,0)</f>
        <v>0</v>
      </c>
      <c r="BH170" s="151">
        <f>IF(N170="sníž. přenesená",J170,0)</f>
        <v>0</v>
      </c>
      <c r="BI170" s="151">
        <f>IF(N170="nulová",J170,0)</f>
        <v>0</v>
      </c>
      <c r="BJ170" s="17" t="s">
        <v>90</v>
      </c>
      <c r="BK170" s="151">
        <f>ROUND(I170*H170,2)</f>
        <v>0</v>
      </c>
      <c r="BL170" s="17" t="s">
        <v>180</v>
      </c>
      <c r="BM170" s="150" t="s">
        <v>389</v>
      </c>
    </row>
    <row r="171" spans="2:65" s="1" customFormat="1" ht="37.9" customHeight="1">
      <c r="B171" s="137"/>
      <c r="C171" s="138" t="s">
        <v>554</v>
      </c>
      <c r="D171" s="138" t="s">
        <v>176</v>
      </c>
      <c r="E171" s="139" t="s">
        <v>1384</v>
      </c>
      <c r="F171" s="140" t="s">
        <v>1385</v>
      </c>
      <c r="G171" s="141" t="s">
        <v>205</v>
      </c>
      <c r="H171" s="142">
        <v>6</v>
      </c>
      <c r="I171" s="143"/>
      <c r="J171" s="144">
        <f>ROUND(I171*H171,2)</f>
        <v>0</v>
      </c>
      <c r="K171" s="145"/>
      <c r="L171" s="32"/>
      <c r="M171" s="198" t="s">
        <v>1</v>
      </c>
      <c r="N171" s="199" t="s">
        <v>47</v>
      </c>
      <c r="O171" s="200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AR171" s="150" t="s">
        <v>180</v>
      </c>
      <c r="AT171" s="150" t="s">
        <v>176</v>
      </c>
      <c r="AU171" s="150" t="s">
        <v>92</v>
      </c>
      <c r="AY171" s="17" t="s">
        <v>171</v>
      </c>
      <c r="BE171" s="151">
        <f>IF(N171="základní",J171,0)</f>
        <v>0</v>
      </c>
      <c r="BF171" s="151">
        <f>IF(N171="snížená",J171,0)</f>
        <v>0</v>
      </c>
      <c r="BG171" s="151">
        <f>IF(N171="zákl. přenesená",J171,0)</f>
        <v>0</v>
      </c>
      <c r="BH171" s="151">
        <f>IF(N171="sníž. přenesená",J171,0)</f>
        <v>0</v>
      </c>
      <c r="BI171" s="151">
        <f>IF(N171="nulová",J171,0)</f>
        <v>0</v>
      </c>
      <c r="BJ171" s="17" t="s">
        <v>90</v>
      </c>
      <c r="BK171" s="151">
        <f>ROUND(I171*H171,2)</f>
        <v>0</v>
      </c>
      <c r="BL171" s="17" t="s">
        <v>180</v>
      </c>
      <c r="BM171" s="150" t="s">
        <v>398</v>
      </c>
    </row>
    <row r="172" spans="2:65" s="1" customFormat="1" ht="6.95" customHeight="1">
      <c r="B172" s="44"/>
      <c r="C172" s="45"/>
      <c r="D172" s="45"/>
      <c r="E172" s="45"/>
      <c r="F172" s="45"/>
      <c r="G172" s="45"/>
      <c r="H172" s="45"/>
      <c r="I172" s="45"/>
      <c r="J172" s="45"/>
      <c r="K172" s="45"/>
      <c r="L172" s="32"/>
    </row>
  </sheetData>
  <autoFilter ref="C127:K171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7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114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customHeight="1">
      <c r="B4" s="20"/>
      <c r="D4" s="21" t="s">
        <v>136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8" t="str">
        <f>'Rekapitulace stavby'!K6</f>
        <v>STAVEBNÍ ÚPRAVY SRC ČNB V ULICI SENOVÁŽNÁ 864-1 NA PRAZE 1</v>
      </c>
      <c r="F7" s="249"/>
      <c r="G7" s="249"/>
      <c r="H7" s="249"/>
      <c r="L7" s="20"/>
    </row>
    <row r="8" spans="2:46" ht="12" customHeight="1">
      <c r="B8" s="20"/>
      <c r="D8" s="27" t="s">
        <v>137</v>
      </c>
      <c r="L8" s="20"/>
    </row>
    <row r="9" spans="2:46" s="1" customFormat="1" ht="16.5" customHeight="1">
      <c r="B9" s="32"/>
      <c r="E9" s="248" t="s">
        <v>1218</v>
      </c>
      <c r="F9" s="247"/>
      <c r="G9" s="247"/>
      <c r="H9" s="247"/>
      <c r="L9" s="32"/>
    </row>
    <row r="10" spans="2:46" s="1" customFormat="1" ht="12" customHeight="1">
      <c r="B10" s="32"/>
      <c r="D10" s="27" t="s">
        <v>1219</v>
      </c>
      <c r="L10" s="32"/>
    </row>
    <row r="11" spans="2:46" s="1" customFormat="1" ht="16.5" customHeight="1">
      <c r="B11" s="32"/>
      <c r="E11" s="243" t="s">
        <v>1386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5. 3. 2025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29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30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0" t="str">
        <f>'Rekapitulace stavby'!E14</f>
        <v>Vyplň údaj</v>
      </c>
      <c r="F20" s="234"/>
      <c r="G20" s="234"/>
      <c r="H20" s="234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25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28</v>
      </c>
      <c r="J23" s="25" t="s">
        <v>35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37</v>
      </c>
      <c r="I25" s="27" t="s">
        <v>25</v>
      </c>
      <c r="J25" s="25" t="s">
        <v>38</v>
      </c>
      <c r="L25" s="32"/>
    </row>
    <row r="26" spans="2:12" s="1" customFormat="1" ht="18" customHeight="1">
      <c r="B26" s="32"/>
      <c r="E26" s="25" t="s">
        <v>39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40</v>
      </c>
      <c r="L28" s="32"/>
    </row>
    <row r="29" spans="2:12" s="7" customFormat="1" ht="16.5" customHeight="1">
      <c r="B29" s="94"/>
      <c r="E29" s="238" t="s">
        <v>1</v>
      </c>
      <c r="F29" s="238"/>
      <c r="G29" s="238"/>
      <c r="H29" s="238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5" customHeight="1">
      <c r="B32" s="32"/>
      <c r="D32" s="95" t="s">
        <v>42</v>
      </c>
      <c r="J32" s="66">
        <f>ROUND(J131,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44</v>
      </c>
      <c r="I34" s="35" t="s">
        <v>43</v>
      </c>
      <c r="J34" s="35" t="s">
        <v>45</v>
      </c>
      <c r="L34" s="32"/>
    </row>
    <row r="35" spans="2:12" s="1" customFormat="1" ht="14.45" customHeight="1">
      <c r="B35" s="32"/>
      <c r="D35" s="55" t="s">
        <v>46</v>
      </c>
      <c r="E35" s="27" t="s">
        <v>47</v>
      </c>
      <c r="F35" s="86">
        <f>ROUND((SUM(BE131:BE154)),  2)</f>
        <v>0</v>
      </c>
      <c r="I35" s="96">
        <v>0.21</v>
      </c>
      <c r="J35" s="86">
        <f>ROUND(((SUM(BE131:BE154))*I35),  2)</f>
        <v>0</v>
      </c>
      <c r="L35" s="32"/>
    </row>
    <row r="36" spans="2:12" s="1" customFormat="1" ht="14.45" customHeight="1">
      <c r="B36" s="32"/>
      <c r="E36" s="27" t="s">
        <v>48</v>
      </c>
      <c r="F36" s="86">
        <f>ROUND((SUM(BF131:BF154)),  2)</f>
        <v>0</v>
      </c>
      <c r="I36" s="96">
        <v>0.12</v>
      </c>
      <c r="J36" s="86">
        <f>ROUND(((SUM(BF131:BF154))*I36),  2)</f>
        <v>0</v>
      </c>
      <c r="L36" s="32"/>
    </row>
    <row r="37" spans="2:12" s="1" customFormat="1" ht="14.45" hidden="1" customHeight="1">
      <c r="B37" s="32"/>
      <c r="E37" s="27" t="s">
        <v>49</v>
      </c>
      <c r="F37" s="86">
        <f>ROUND((SUM(BG131:BG154)),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50</v>
      </c>
      <c r="F38" s="86">
        <f>ROUND((SUM(BH131:BH154)),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51</v>
      </c>
      <c r="F39" s="86">
        <f>ROUND((SUM(BI131:BI154)),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5" customHeight="1">
      <c r="B41" s="32"/>
      <c r="C41" s="97"/>
      <c r="D41" s="98" t="s">
        <v>52</v>
      </c>
      <c r="E41" s="57"/>
      <c r="F41" s="57"/>
      <c r="G41" s="99" t="s">
        <v>53</v>
      </c>
      <c r="H41" s="100" t="s">
        <v>54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55</v>
      </c>
      <c r="E50" s="42"/>
      <c r="F50" s="42"/>
      <c r="G50" s="41" t="s">
        <v>56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57</v>
      </c>
      <c r="E61" s="34"/>
      <c r="F61" s="103" t="s">
        <v>58</v>
      </c>
      <c r="G61" s="43" t="s">
        <v>57</v>
      </c>
      <c r="H61" s="34"/>
      <c r="I61" s="34"/>
      <c r="J61" s="104" t="s">
        <v>58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59</v>
      </c>
      <c r="E65" s="42"/>
      <c r="F65" s="42"/>
      <c r="G65" s="41" t="s">
        <v>60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57</v>
      </c>
      <c r="E76" s="34"/>
      <c r="F76" s="103" t="s">
        <v>58</v>
      </c>
      <c r="G76" s="43" t="s">
        <v>57</v>
      </c>
      <c r="H76" s="34"/>
      <c r="I76" s="34"/>
      <c r="J76" s="104" t="s">
        <v>58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139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48" t="str">
        <f>E7</f>
        <v>STAVEBNÍ ÚPRAVY SRC ČNB V ULICI SENOVÁŽNÁ 864-1 NA PRAZE 1</v>
      </c>
      <c r="F85" s="249"/>
      <c r="G85" s="249"/>
      <c r="H85" s="249"/>
      <c r="L85" s="32"/>
    </row>
    <row r="86" spans="2:12" ht="12" customHeight="1">
      <c r="B86" s="20"/>
      <c r="C86" s="27" t="s">
        <v>137</v>
      </c>
      <c r="L86" s="20"/>
    </row>
    <row r="87" spans="2:12" s="1" customFormat="1" ht="16.5" customHeight="1">
      <c r="B87" s="32"/>
      <c r="E87" s="248" t="s">
        <v>1218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1219</v>
      </c>
      <c r="L88" s="32"/>
    </row>
    <row r="89" spans="2:12" s="1" customFormat="1" ht="16.5" customHeight="1">
      <c r="B89" s="32"/>
      <c r="E89" s="243" t="str">
        <f>E11</f>
        <v>05.3 - Demontáže</v>
      </c>
      <c r="F89" s="247"/>
      <c r="G89" s="247"/>
      <c r="H89" s="24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Senovážná 864/1, 110 00 Praha 1 - Nové Město</v>
      </c>
      <c r="I91" s="27" t="s">
        <v>22</v>
      </c>
      <c r="J91" s="52" t="str">
        <f>IF(J14="","",J14)</f>
        <v>5. 3. 2025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24</v>
      </c>
      <c r="F93" s="25" t="str">
        <f>E17</f>
        <v>ČESKÁ NÁRODNÍ BANKA</v>
      </c>
      <c r="I93" s="27" t="s">
        <v>32</v>
      </c>
      <c r="J93" s="30" t="str">
        <f>E23</f>
        <v>bdXarchitekti s.r.o.</v>
      </c>
      <c r="L93" s="32"/>
    </row>
    <row r="94" spans="2:12" s="1" customFormat="1" ht="15.2" customHeight="1">
      <c r="B94" s="32"/>
      <c r="C94" s="27" t="s">
        <v>30</v>
      </c>
      <c r="F94" s="25" t="str">
        <f>IF(E20="","",E20)</f>
        <v>Vyplň údaj</v>
      </c>
      <c r="I94" s="27" t="s">
        <v>37</v>
      </c>
      <c r="J94" s="30" t="str">
        <f>E26</f>
        <v>Ing. Jaroslav Stolička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140</v>
      </c>
      <c r="D96" s="97"/>
      <c r="E96" s="97"/>
      <c r="F96" s="97"/>
      <c r="G96" s="97"/>
      <c r="H96" s="97"/>
      <c r="I96" s="97"/>
      <c r="J96" s="106" t="s">
        <v>141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142</v>
      </c>
      <c r="J98" s="66">
        <f>J131</f>
        <v>0</v>
      </c>
      <c r="L98" s="32"/>
      <c r="AU98" s="17" t="s">
        <v>143</v>
      </c>
    </row>
    <row r="99" spans="2:47" s="8" customFormat="1" ht="24.95" customHeight="1">
      <c r="B99" s="108"/>
      <c r="D99" s="109" t="s">
        <v>1387</v>
      </c>
      <c r="E99" s="110"/>
      <c r="F99" s="110"/>
      <c r="G99" s="110"/>
      <c r="H99" s="110"/>
      <c r="I99" s="110"/>
      <c r="J99" s="111">
        <f>J132</f>
        <v>0</v>
      </c>
      <c r="L99" s="108"/>
    </row>
    <row r="100" spans="2:47" s="9" customFormat="1" ht="19.899999999999999" customHeight="1">
      <c r="B100" s="112"/>
      <c r="D100" s="113" t="s">
        <v>1388</v>
      </c>
      <c r="E100" s="114"/>
      <c r="F100" s="114"/>
      <c r="G100" s="114"/>
      <c r="H100" s="114"/>
      <c r="I100" s="114"/>
      <c r="J100" s="115">
        <f>J133</f>
        <v>0</v>
      </c>
      <c r="L100" s="112"/>
    </row>
    <row r="101" spans="2:47" s="9" customFormat="1" ht="19.899999999999999" customHeight="1">
      <c r="B101" s="112"/>
      <c r="D101" s="113" t="s">
        <v>1389</v>
      </c>
      <c r="E101" s="114"/>
      <c r="F101" s="114"/>
      <c r="G101" s="114"/>
      <c r="H101" s="114"/>
      <c r="I101" s="114"/>
      <c r="J101" s="115">
        <f>J134</f>
        <v>0</v>
      </c>
      <c r="L101" s="112"/>
    </row>
    <row r="102" spans="2:47" s="9" customFormat="1" ht="19.899999999999999" customHeight="1">
      <c r="B102" s="112"/>
      <c r="D102" s="113" t="s">
        <v>1389</v>
      </c>
      <c r="E102" s="114"/>
      <c r="F102" s="114"/>
      <c r="G102" s="114"/>
      <c r="H102" s="114"/>
      <c r="I102" s="114"/>
      <c r="J102" s="115">
        <f>J139</f>
        <v>0</v>
      </c>
      <c r="L102" s="112"/>
    </row>
    <row r="103" spans="2:47" s="9" customFormat="1" ht="19.899999999999999" customHeight="1">
      <c r="B103" s="112"/>
      <c r="D103" s="113" t="s">
        <v>1390</v>
      </c>
      <c r="E103" s="114"/>
      <c r="F103" s="114"/>
      <c r="G103" s="114"/>
      <c r="H103" s="114"/>
      <c r="I103" s="114"/>
      <c r="J103" s="115">
        <f>J141</f>
        <v>0</v>
      </c>
      <c r="L103" s="112"/>
    </row>
    <row r="104" spans="2:47" s="9" customFormat="1" ht="19.899999999999999" customHeight="1">
      <c r="B104" s="112"/>
      <c r="D104" s="113" t="s">
        <v>1391</v>
      </c>
      <c r="E104" s="114"/>
      <c r="F104" s="114"/>
      <c r="G104" s="114"/>
      <c r="H104" s="114"/>
      <c r="I104" s="114"/>
      <c r="J104" s="115">
        <f>J143</f>
        <v>0</v>
      </c>
      <c r="L104" s="112"/>
    </row>
    <row r="105" spans="2:47" s="9" customFormat="1" ht="19.899999999999999" customHeight="1">
      <c r="B105" s="112"/>
      <c r="D105" s="113" t="s">
        <v>1392</v>
      </c>
      <c r="E105" s="114"/>
      <c r="F105" s="114"/>
      <c r="G105" s="114"/>
      <c r="H105" s="114"/>
      <c r="I105" s="114"/>
      <c r="J105" s="115">
        <f>J145</f>
        <v>0</v>
      </c>
      <c r="L105" s="112"/>
    </row>
    <row r="106" spans="2:47" s="9" customFormat="1" ht="19.899999999999999" customHeight="1">
      <c r="B106" s="112"/>
      <c r="D106" s="113" t="s">
        <v>1389</v>
      </c>
      <c r="E106" s="114"/>
      <c r="F106" s="114"/>
      <c r="G106" s="114"/>
      <c r="H106" s="114"/>
      <c r="I106" s="114"/>
      <c r="J106" s="115">
        <f>J146</f>
        <v>0</v>
      </c>
      <c r="L106" s="112"/>
    </row>
    <row r="107" spans="2:47" s="9" customFormat="1" ht="19.899999999999999" customHeight="1">
      <c r="B107" s="112"/>
      <c r="D107" s="113" t="s">
        <v>1390</v>
      </c>
      <c r="E107" s="114"/>
      <c r="F107" s="114"/>
      <c r="G107" s="114"/>
      <c r="H107" s="114"/>
      <c r="I107" s="114"/>
      <c r="J107" s="115">
        <f>J148</f>
        <v>0</v>
      </c>
      <c r="L107" s="112"/>
    </row>
    <row r="108" spans="2:47" s="9" customFormat="1" ht="19.899999999999999" customHeight="1">
      <c r="B108" s="112"/>
      <c r="D108" s="113" t="s">
        <v>1393</v>
      </c>
      <c r="E108" s="114"/>
      <c r="F108" s="114"/>
      <c r="G108" s="114"/>
      <c r="H108" s="114"/>
      <c r="I108" s="114"/>
      <c r="J108" s="115">
        <f>J150</f>
        <v>0</v>
      </c>
      <c r="L108" s="112"/>
    </row>
    <row r="109" spans="2:47" s="9" customFormat="1" ht="19.899999999999999" customHeight="1">
      <c r="B109" s="112"/>
      <c r="D109" s="113" t="s">
        <v>1394</v>
      </c>
      <c r="E109" s="114"/>
      <c r="F109" s="114"/>
      <c r="G109" s="114"/>
      <c r="H109" s="114"/>
      <c r="I109" s="114"/>
      <c r="J109" s="115">
        <f>J152</f>
        <v>0</v>
      </c>
      <c r="L109" s="112"/>
    </row>
    <row r="110" spans="2:47" s="1" customFormat="1" ht="21.95" customHeight="1">
      <c r="B110" s="32"/>
      <c r="L110" s="32"/>
    </row>
    <row r="111" spans="2:47" s="1" customFormat="1" ht="6.95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12" s="1" customFormat="1" ht="6.95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12" s="1" customFormat="1" ht="24.95" customHeight="1">
      <c r="B116" s="32"/>
      <c r="C116" s="21" t="s">
        <v>156</v>
      </c>
      <c r="L116" s="32"/>
    </row>
    <row r="117" spans="2:12" s="1" customFormat="1" ht="6.95" customHeight="1">
      <c r="B117" s="32"/>
      <c r="L117" s="32"/>
    </row>
    <row r="118" spans="2:12" s="1" customFormat="1" ht="12" customHeight="1">
      <c r="B118" s="32"/>
      <c r="C118" s="27" t="s">
        <v>16</v>
      </c>
      <c r="L118" s="32"/>
    </row>
    <row r="119" spans="2:12" s="1" customFormat="1" ht="26.25" customHeight="1">
      <c r="B119" s="32"/>
      <c r="E119" s="248" t="str">
        <f>E7</f>
        <v>STAVEBNÍ ÚPRAVY SRC ČNB V ULICI SENOVÁŽNÁ 864-1 NA PRAZE 1</v>
      </c>
      <c r="F119" s="249"/>
      <c r="G119" s="249"/>
      <c r="H119" s="249"/>
      <c r="L119" s="32"/>
    </row>
    <row r="120" spans="2:12" ht="12" customHeight="1">
      <c r="B120" s="20"/>
      <c r="C120" s="27" t="s">
        <v>137</v>
      </c>
      <c r="L120" s="20"/>
    </row>
    <row r="121" spans="2:12" s="1" customFormat="1" ht="16.5" customHeight="1">
      <c r="B121" s="32"/>
      <c r="E121" s="248" t="s">
        <v>1218</v>
      </c>
      <c r="F121" s="247"/>
      <c r="G121" s="247"/>
      <c r="H121" s="247"/>
      <c r="L121" s="32"/>
    </row>
    <row r="122" spans="2:12" s="1" customFormat="1" ht="12" customHeight="1">
      <c r="B122" s="32"/>
      <c r="C122" s="27" t="s">
        <v>1219</v>
      </c>
      <c r="L122" s="32"/>
    </row>
    <row r="123" spans="2:12" s="1" customFormat="1" ht="16.5" customHeight="1">
      <c r="B123" s="32"/>
      <c r="E123" s="243" t="str">
        <f>E11</f>
        <v>05.3 - Demontáže</v>
      </c>
      <c r="F123" s="247"/>
      <c r="G123" s="247"/>
      <c r="H123" s="247"/>
      <c r="L123" s="32"/>
    </row>
    <row r="124" spans="2:12" s="1" customFormat="1" ht="6.95" customHeight="1">
      <c r="B124" s="32"/>
      <c r="L124" s="32"/>
    </row>
    <row r="125" spans="2:12" s="1" customFormat="1" ht="12" customHeight="1">
      <c r="B125" s="32"/>
      <c r="C125" s="27" t="s">
        <v>20</v>
      </c>
      <c r="F125" s="25" t="str">
        <f>F14</f>
        <v>Senovážná 864/1, 110 00 Praha 1 - Nové Město</v>
      </c>
      <c r="I125" s="27" t="s">
        <v>22</v>
      </c>
      <c r="J125" s="52" t="str">
        <f>IF(J14="","",J14)</f>
        <v>5. 3. 2025</v>
      </c>
      <c r="L125" s="32"/>
    </row>
    <row r="126" spans="2:12" s="1" customFormat="1" ht="6.95" customHeight="1">
      <c r="B126" s="32"/>
      <c r="L126" s="32"/>
    </row>
    <row r="127" spans="2:12" s="1" customFormat="1" ht="15.2" customHeight="1">
      <c r="B127" s="32"/>
      <c r="C127" s="27" t="s">
        <v>24</v>
      </c>
      <c r="F127" s="25" t="str">
        <f>E17</f>
        <v>ČESKÁ NÁRODNÍ BANKA</v>
      </c>
      <c r="I127" s="27" t="s">
        <v>32</v>
      </c>
      <c r="J127" s="30" t="str">
        <f>E23</f>
        <v>bdXarchitekti s.r.o.</v>
      </c>
      <c r="L127" s="32"/>
    </row>
    <row r="128" spans="2:12" s="1" customFormat="1" ht="15.2" customHeight="1">
      <c r="B128" s="32"/>
      <c r="C128" s="27" t="s">
        <v>30</v>
      </c>
      <c r="F128" s="25" t="str">
        <f>IF(E20="","",E20)</f>
        <v>Vyplň údaj</v>
      </c>
      <c r="I128" s="27" t="s">
        <v>37</v>
      </c>
      <c r="J128" s="30" t="str">
        <f>E26</f>
        <v>Ing. Jaroslav Stolička</v>
      </c>
      <c r="L128" s="32"/>
    </row>
    <row r="129" spans="2:65" s="1" customFormat="1" ht="10.35" customHeight="1">
      <c r="B129" s="32"/>
      <c r="L129" s="32"/>
    </row>
    <row r="130" spans="2:65" s="10" customFormat="1" ht="29.25" customHeight="1">
      <c r="B130" s="116"/>
      <c r="C130" s="117" t="s">
        <v>157</v>
      </c>
      <c r="D130" s="118" t="s">
        <v>67</v>
      </c>
      <c r="E130" s="118" t="s">
        <v>63</v>
      </c>
      <c r="F130" s="118" t="s">
        <v>64</v>
      </c>
      <c r="G130" s="118" t="s">
        <v>158</v>
      </c>
      <c r="H130" s="118" t="s">
        <v>159</v>
      </c>
      <c r="I130" s="118" t="s">
        <v>160</v>
      </c>
      <c r="J130" s="119" t="s">
        <v>141</v>
      </c>
      <c r="K130" s="120" t="s">
        <v>161</v>
      </c>
      <c r="L130" s="116"/>
      <c r="M130" s="59" t="s">
        <v>1</v>
      </c>
      <c r="N130" s="60" t="s">
        <v>46</v>
      </c>
      <c r="O130" s="60" t="s">
        <v>162</v>
      </c>
      <c r="P130" s="60" t="s">
        <v>163</v>
      </c>
      <c r="Q130" s="60" t="s">
        <v>164</v>
      </c>
      <c r="R130" s="60" t="s">
        <v>165</v>
      </c>
      <c r="S130" s="60" t="s">
        <v>166</v>
      </c>
      <c r="T130" s="61" t="s">
        <v>167</v>
      </c>
    </row>
    <row r="131" spans="2:65" s="1" customFormat="1" ht="22.9" customHeight="1">
      <c r="B131" s="32"/>
      <c r="C131" s="64" t="s">
        <v>168</v>
      </c>
      <c r="J131" s="121">
        <f>BK131</f>
        <v>0</v>
      </c>
      <c r="L131" s="32"/>
      <c r="M131" s="62"/>
      <c r="N131" s="53"/>
      <c r="O131" s="53"/>
      <c r="P131" s="122">
        <f>P132</f>
        <v>0</v>
      </c>
      <c r="Q131" s="53"/>
      <c r="R131" s="122">
        <f>R132</f>
        <v>0</v>
      </c>
      <c r="S131" s="53"/>
      <c r="T131" s="123">
        <f>T132</f>
        <v>0</v>
      </c>
      <c r="AT131" s="17" t="s">
        <v>81</v>
      </c>
      <c r="AU131" s="17" t="s">
        <v>143</v>
      </c>
      <c r="BK131" s="124">
        <f>BK132</f>
        <v>0</v>
      </c>
    </row>
    <row r="132" spans="2:65" s="11" customFormat="1" ht="25.9" customHeight="1">
      <c r="B132" s="125"/>
      <c r="D132" s="126" t="s">
        <v>81</v>
      </c>
      <c r="E132" s="127" t="s">
        <v>1232</v>
      </c>
      <c r="F132" s="127" t="s">
        <v>113</v>
      </c>
      <c r="I132" s="128"/>
      <c r="J132" s="129">
        <f>BK132</f>
        <v>0</v>
      </c>
      <c r="L132" s="125"/>
      <c r="M132" s="130"/>
      <c r="P132" s="131">
        <f>P133+P134+P139+P141+P143+P145+P146+P148+P150+P152</f>
        <v>0</v>
      </c>
      <c r="R132" s="131">
        <f>R133+R134+R139+R141+R143+R145+R146+R148+R150+R152</f>
        <v>0</v>
      </c>
      <c r="T132" s="132">
        <f>T133+T134+T139+T141+T143+T145+T146+T148+T150+T152</f>
        <v>0</v>
      </c>
      <c r="AR132" s="126" t="s">
        <v>90</v>
      </c>
      <c r="AT132" s="133" t="s">
        <v>81</v>
      </c>
      <c r="AU132" s="133" t="s">
        <v>82</v>
      </c>
      <c r="AY132" s="126" t="s">
        <v>171</v>
      </c>
      <c r="BK132" s="134">
        <f>BK133+BK134+BK139+BK141+BK143+BK145+BK146+BK148+BK150+BK152</f>
        <v>0</v>
      </c>
    </row>
    <row r="133" spans="2:65" s="11" customFormat="1" ht="22.9" customHeight="1">
      <c r="B133" s="125"/>
      <c r="D133" s="126" t="s">
        <v>81</v>
      </c>
      <c r="E133" s="135" t="s">
        <v>1234</v>
      </c>
      <c r="F133" s="135" t="s">
        <v>103</v>
      </c>
      <c r="I133" s="128"/>
      <c r="J133" s="136">
        <f>BK133</f>
        <v>0</v>
      </c>
      <c r="L133" s="125"/>
      <c r="M133" s="130"/>
      <c r="P133" s="131">
        <v>0</v>
      </c>
      <c r="R133" s="131">
        <v>0</v>
      </c>
      <c r="T133" s="132">
        <v>0</v>
      </c>
      <c r="AR133" s="126" t="s">
        <v>90</v>
      </c>
      <c r="AT133" s="133" t="s">
        <v>81</v>
      </c>
      <c r="AU133" s="133" t="s">
        <v>90</v>
      </c>
      <c r="AY133" s="126" t="s">
        <v>171</v>
      </c>
      <c r="BK133" s="134">
        <v>0</v>
      </c>
    </row>
    <row r="134" spans="2:65" s="11" customFormat="1" ht="22.9" customHeight="1">
      <c r="B134" s="125"/>
      <c r="D134" s="126" t="s">
        <v>81</v>
      </c>
      <c r="E134" s="135" t="s">
        <v>1242</v>
      </c>
      <c r="F134" s="135" t="s">
        <v>1235</v>
      </c>
      <c r="I134" s="128"/>
      <c r="J134" s="136">
        <f>BK134</f>
        <v>0</v>
      </c>
      <c r="L134" s="125"/>
      <c r="M134" s="130"/>
      <c r="P134" s="131">
        <f>SUM(P135:P138)</f>
        <v>0</v>
      </c>
      <c r="R134" s="131">
        <f>SUM(R135:R138)</f>
        <v>0</v>
      </c>
      <c r="T134" s="132">
        <f>SUM(T135:T138)</f>
        <v>0</v>
      </c>
      <c r="AR134" s="126" t="s">
        <v>90</v>
      </c>
      <c r="AT134" s="133" t="s">
        <v>81</v>
      </c>
      <c r="AU134" s="133" t="s">
        <v>90</v>
      </c>
      <c r="AY134" s="126" t="s">
        <v>171</v>
      </c>
      <c r="BK134" s="134">
        <f>SUM(BK135:BK138)</f>
        <v>0</v>
      </c>
    </row>
    <row r="135" spans="2:65" s="1" customFormat="1" ht="24.2" customHeight="1">
      <c r="B135" s="137"/>
      <c r="C135" s="138" t="s">
        <v>90</v>
      </c>
      <c r="D135" s="138" t="s">
        <v>176</v>
      </c>
      <c r="E135" s="139" t="s">
        <v>1375</v>
      </c>
      <c r="F135" s="140" t="s">
        <v>1395</v>
      </c>
      <c r="G135" s="141" t="s">
        <v>1238</v>
      </c>
      <c r="H135" s="142">
        <v>1</v>
      </c>
      <c r="I135" s="143"/>
      <c r="J135" s="144">
        <f>ROUND(I135*H135,2)</f>
        <v>0</v>
      </c>
      <c r="K135" s="145"/>
      <c r="L135" s="32"/>
      <c r="M135" s="146" t="s">
        <v>1</v>
      </c>
      <c r="N135" s="147" t="s">
        <v>47</v>
      </c>
      <c r="P135" s="148">
        <f>O135*H135</f>
        <v>0</v>
      </c>
      <c r="Q135" s="148">
        <v>0</v>
      </c>
      <c r="R135" s="148">
        <f>Q135*H135</f>
        <v>0</v>
      </c>
      <c r="S135" s="148">
        <v>0</v>
      </c>
      <c r="T135" s="149">
        <f>S135*H135</f>
        <v>0</v>
      </c>
      <c r="AR135" s="150" t="s">
        <v>180</v>
      </c>
      <c r="AT135" s="150" t="s">
        <v>176</v>
      </c>
      <c r="AU135" s="150" t="s">
        <v>92</v>
      </c>
      <c r="AY135" s="17" t="s">
        <v>171</v>
      </c>
      <c r="BE135" s="151">
        <f>IF(N135="základní",J135,0)</f>
        <v>0</v>
      </c>
      <c r="BF135" s="151">
        <f>IF(N135="snížená",J135,0)</f>
        <v>0</v>
      </c>
      <c r="BG135" s="151">
        <f>IF(N135="zákl. přenesená",J135,0)</f>
        <v>0</v>
      </c>
      <c r="BH135" s="151">
        <f>IF(N135="sníž. přenesená",J135,0)</f>
        <v>0</v>
      </c>
      <c r="BI135" s="151">
        <f>IF(N135="nulová",J135,0)</f>
        <v>0</v>
      </c>
      <c r="BJ135" s="17" t="s">
        <v>90</v>
      </c>
      <c r="BK135" s="151">
        <f>ROUND(I135*H135,2)</f>
        <v>0</v>
      </c>
      <c r="BL135" s="17" t="s">
        <v>180</v>
      </c>
      <c r="BM135" s="150" t="s">
        <v>92</v>
      </c>
    </row>
    <row r="136" spans="2:65" s="1" customFormat="1" ht="24.2" customHeight="1">
      <c r="B136" s="137"/>
      <c r="C136" s="138" t="s">
        <v>92</v>
      </c>
      <c r="D136" s="138" t="s">
        <v>176</v>
      </c>
      <c r="E136" s="139" t="s">
        <v>1378</v>
      </c>
      <c r="F136" s="140" t="s">
        <v>1396</v>
      </c>
      <c r="G136" s="141" t="s">
        <v>1238</v>
      </c>
      <c r="H136" s="142">
        <v>1</v>
      </c>
      <c r="I136" s="143"/>
      <c r="J136" s="144">
        <f>ROUND(I136*H136,2)</f>
        <v>0</v>
      </c>
      <c r="K136" s="145"/>
      <c r="L136" s="32"/>
      <c r="M136" s="146" t="s">
        <v>1</v>
      </c>
      <c r="N136" s="147" t="s">
        <v>47</v>
      </c>
      <c r="P136" s="148">
        <f>O136*H136</f>
        <v>0</v>
      </c>
      <c r="Q136" s="148">
        <v>0</v>
      </c>
      <c r="R136" s="148">
        <f>Q136*H136</f>
        <v>0</v>
      </c>
      <c r="S136" s="148">
        <v>0</v>
      </c>
      <c r="T136" s="149">
        <f>S136*H136</f>
        <v>0</v>
      </c>
      <c r="AR136" s="150" t="s">
        <v>180</v>
      </c>
      <c r="AT136" s="150" t="s">
        <v>176</v>
      </c>
      <c r="AU136" s="150" t="s">
        <v>92</v>
      </c>
      <c r="AY136" s="17" t="s">
        <v>171</v>
      </c>
      <c r="BE136" s="151">
        <f>IF(N136="základní",J136,0)</f>
        <v>0</v>
      </c>
      <c r="BF136" s="151">
        <f>IF(N136="snížená",J136,0)</f>
        <v>0</v>
      </c>
      <c r="BG136" s="151">
        <f>IF(N136="zákl. přenesená",J136,0)</f>
        <v>0</v>
      </c>
      <c r="BH136" s="151">
        <f>IF(N136="sníž. přenesená",J136,0)</f>
        <v>0</v>
      </c>
      <c r="BI136" s="151">
        <f>IF(N136="nulová",J136,0)</f>
        <v>0</v>
      </c>
      <c r="BJ136" s="17" t="s">
        <v>90</v>
      </c>
      <c r="BK136" s="151">
        <f>ROUND(I136*H136,2)</f>
        <v>0</v>
      </c>
      <c r="BL136" s="17" t="s">
        <v>180</v>
      </c>
      <c r="BM136" s="150" t="s">
        <v>180</v>
      </c>
    </row>
    <row r="137" spans="2:65" s="1" customFormat="1" ht="24.2" customHeight="1">
      <c r="B137" s="137"/>
      <c r="C137" s="138" t="s">
        <v>186</v>
      </c>
      <c r="D137" s="138" t="s">
        <v>176</v>
      </c>
      <c r="E137" s="139" t="s">
        <v>1397</v>
      </c>
      <c r="F137" s="140" t="s">
        <v>1398</v>
      </c>
      <c r="G137" s="141" t="s">
        <v>1238</v>
      </c>
      <c r="H137" s="142">
        <v>1</v>
      </c>
      <c r="I137" s="143"/>
      <c r="J137" s="144">
        <f>ROUND(I137*H137,2)</f>
        <v>0</v>
      </c>
      <c r="K137" s="145"/>
      <c r="L137" s="32"/>
      <c r="M137" s="146" t="s">
        <v>1</v>
      </c>
      <c r="N137" s="147" t="s">
        <v>47</v>
      </c>
      <c r="P137" s="148">
        <f>O137*H137</f>
        <v>0</v>
      </c>
      <c r="Q137" s="148">
        <v>0</v>
      </c>
      <c r="R137" s="148">
        <f>Q137*H137</f>
        <v>0</v>
      </c>
      <c r="S137" s="148">
        <v>0</v>
      </c>
      <c r="T137" s="149">
        <f>S137*H137</f>
        <v>0</v>
      </c>
      <c r="AR137" s="150" t="s">
        <v>180</v>
      </c>
      <c r="AT137" s="150" t="s">
        <v>176</v>
      </c>
      <c r="AU137" s="150" t="s">
        <v>92</v>
      </c>
      <c r="AY137" s="17" t="s">
        <v>171</v>
      </c>
      <c r="BE137" s="151">
        <f>IF(N137="základní",J137,0)</f>
        <v>0</v>
      </c>
      <c r="BF137" s="151">
        <f>IF(N137="snížená",J137,0)</f>
        <v>0</v>
      </c>
      <c r="BG137" s="151">
        <f>IF(N137="zákl. přenesená",J137,0)</f>
        <v>0</v>
      </c>
      <c r="BH137" s="151">
        <f>IF(N137="sníž. přenesená",J137,0)</f>
        <v>0</v>
      </c>
      <c r="BI137" s="151">
        <f>IF(N137="nulová",J137,0)</f>
        <v>0</v>
      </c>
      <c r="BJ137" s="17" t="s">
        <v>90</v>
      </c>
      <c r="BK137" s="151">
        <f>ROUND(I137*H137,2)</f>
        <v>0</v>
      </c>
      <c r="BL137" s="17" t="s">
        <v>180</v>
      </c>
      <c r="BM137" s="150" t="s">
        <v>198</v>
      </c>
    </row>
    <row r="138" spans="2:65" s="1" customFormat="1" ht="24.2" customHeight="1">
      <c r="B138" s="137"/>
      <c r="C138" s="138" t="s">
        <v>180</v>
      </c>
      <c r="D138" s="138" t="s">
        <v>176</v>
      </c>
      <c r="E138" s="139" t="s">
        <v>1399</v>
      </c>
      <c r="F138" s="140" t="s">
        <v>1400</v>
      </c>
      <c r="G138" s="141" t="s">
        <v>1238</v>
      </c>
      <c r="H138" s="142">
        <v>2</v>
      </c>
      <c r="I138" s="143"/>
      <c r="J138" s="144">
        <f>ROUND(I138*H138,2)</f>
        <v>0</v>
      </c>
      <c r="K138" s="145"/>
      <c r="L138" s="32"/>
      <c r="M138" s="146" t="s">
        <v>1</v>
      </c>
      <c r="N138" s="147" t="s">
        <v>47</v>
      </c>
      <c r="P138" s="148">
        <f>O138*H138</f>
        <v>0</v>
      </c>
      <c r="Q138" s="148">
        <v>0</v>
      </c>
      <c r="R138" s="148">
        <f>Q138*H138</f>
        <v>0</v>
      </c>
      <c r="S138" s="148">
        <v>0</v>
      </c>
      <c r="T138" s="149">
        <f>S138*H138</f>
        <v>0</v>
      </c>
      <c r="AR138" s="150" t="s">
        <v>180</v>
      </c>
      <c r="AT138" s="150" t="s">
        <v>176</v>
      </c>
      <c r="AU138" s="150" t="s">
        <v>92</v>
      </c>
      <c r="AY138" s="17" t="s">
        <v>171</v>
      </c>
      <c r="BE138" s="151">
        <f>IF(N138="základní",J138,0)</f>
        <v>0</v>
      </c>
      <c r="BF138" s="151">
        <f>IF(N138="snížená",J138,0)</f>
        <v>0</v>
      </c>
      <c r="BG138" s="151">
        <f>IF(N138="zákl. přenesená",J138,0)</f>
        <v>0</v>
      </c>
      <c r="BH138" s="151">
        <f>IF(N138="sníž. přenesená",J138,0)</f>
        <v>0</v>
      </c>
      <c r="BI138" s="151">
        <f>IF(N138="nulová",J138,0)</f>
        <v>0</v>
      </c>
      <c r="BJ138" s="17" t="s">
        <v>90</v>
      </c>
      <c r="BK138" s="151">
        <f>ROUND(I138*H138,2)</f>
        <v>0</v>
      </c>
      <c r="BL138" s="17" t="s">
        <v>180</v>
      </c>
      <c r="BM138" s="150" t="s">
        <v>206</v>
      </c>
    </row>
    <row r="139" spans="2:65" s="11" customFormat="1" ht="22.9" customHeight="1">
      <c r="B139" s="125"/>
      <c r="D139" s="126" t="s">
        <v>81</v>
      </c>
      <c r="E139" s="135" t="s">
        <v>1242</v>
      </c>
      <c r="F139" s="135" t="s">
        <v>1235</v>
      </c>
      <c r="I139" s="128"/>
      <c r="J139" s="136">
        <f>BK139</f>
        <v>0</v>
      </c>
      <c r="L139" s="125"/>
      <c r="M139" s="130"/>
      <c r="P139" s="131">
        <f>P140</f>
        <v>0</v>
      </c>
      <c r="R139" s="131">
        <f>R140</f>
        <v>0</v>
      </c>
      <c r="T139" s="132">
        <f>T140</f>
        <v>0</v>
      </c>
      <c r="AR139" s="126" t="s">
        <v>90</v>
      </c>
      <c r="AT139" s="133" t="s">
        <v>81</v>
      </c>
      <c r="AU139" s="133" t="s">
        <v>90</v>
      </c>
      <c r="AY139" s="126" t="s">
        <v>171</v>
      </c>
      <c r="BK139" s="134">
        <f>BK140</f>
        <v>0</v>
      </c>
    </row>
    <row r="140" spans="2:65" s="1" customFormat="1" ht="24.2" customHeight="1">
      <c r="B140" s="137"/>
      <c r="C140" s="138" t="s">
        <v>209</v>
      </c>
      <c r="D140" s="138" t="s">
        <v>176</v>
      </c>
      <c r="E140" s="139" t="s">
        <v>1401</v>
      </c>
      <c r="F140" s="140" t="s">
        <v>1402</v>
      </c>
      <c r="G140" s="141" t="s">
        <v>1238</v>
      </c>
      <c r="H140" s="142">
        <v>1</v>
      </c>
      <c r="I140" s="143"/>
      <c r="J140" s="144">
        <f>ROUND(I140*H140,2)</f>
        <v>0</v>
      </c>
      <c r="K140" s="145"/>
      <c r="L140" s="32"/>
      <c r="M140" s="146" t="s">
        <v>1</v>
      </c>
      <c r="N140" s="147" t="s">
        <v>47</v>
      </c>
      <c r="P140" s="148">
        <f>O140*H140</f>
        <v>0</v>
      </c>
      <c r="Q140" s="148">
        <v>0</v>
      </c>
      <c r="R140" s="148">
        <f>Q140*H140</f>
        <v>0</v>
      </c>
      <c r="S140" s="148">
        <v>0</v>
      </c>
      <c r="T140" s="149">
        <f>S140*H140</f>
        <v>0</v>
      </c>
      <c r="AR140" s="150" t="s">
        <v>180</v>
      </c>
      <c r="AT140" s="150" t="s">
        <v>176</v>
      </c>
      <c r="AU140" s="150" t="s">
        <v>92</v>
      </c>
      <c r="AY140" s="17" t="s">
        <v>171</v>
      </c>
      <c r="BE140" s="151">
        <f>IF(N140="základní",J140,0)</f>
        <v>0</v>
      </c>
      <c r="BF140" s="151">
        <f>IF(N140="snížená",J140,0)</f>
        <v>0</v>
      </c>
      <c r="BG140" s="151">
        <f>IF(N140="zákl. přenesená",J140,0)</f>
        <v>0</v>
      </c>
      <c r="BH140" s="151">
        <f>IF(N140="sníž. přenesená",J140,0)</f>
        <v>0</v>
      </c>
      <c r="BI140" s="151">
        <f>IF(N140="nulová",J140,0)</f>
        <v>0</v>
      </c>
      <c r="BJ140" s="17" t="s">
        <v>90</v>
      </c>
      <c r="BK140" s="151">
        <f>ROUND(I140*H140,2)</f>
        <v>0</v>
      </c>
      <c r="BL140" s="17" t="s">
        <v>180</v>
      </c>
      <c r="BM140" s="150" t="s">
        <v>130</v>
      </c>
    </row>
    <row r="141" spans="2:65" s="11" customFormat="1" ht="22.9" customHeight="1">
      <c r="B141" s="125"/>
      <c r="D141" s="126" t="s">
        <v>81</v>
      </c>
      <c r="E141" s="135" t="s">
        <v>1246</v>
      </c>
      <c r="F141" s="135" t="s">
        <v>1291</v>
      </c>
      <c r="I141" s="128"/>
      <c r="J141" s="136">
        <f>BK141</f>
        <v>0</v>
      </c>
      <c r="L141" s="125"/>
      <c r="M141" s="130"/>
      <c r="P141" s="131">
        <f>P142</f>
        <v>0</v>
      </c>
      <c r="R141" s="131">
        <f>R142</f>
        <v>0</v>
      </c>
      <c r="T141" s="132">
        <f>T142</f>
        <v>0</v>
      </c>
      <c r="AR141" s="126" t="s">
        <v>90</v>
      </c>
      <c r="AT141" s="133" t="s">
        <v>81</v>
      </c>
      <c r="AU141" s="133" t="s">
        <v>90</v>
      </c>
      <c r="AY141" s="126" t="s">
        <v>171</v>
      </c>
      <c r="BK141" s="134">
        <f>BK142</f>
        <v>0</v>
      </c>
    </row>
    <row r="142" spans="2:65" s="1" customFormat="1" ht="37.9" customHeight="1">
      <c r="B142" s="137"/>
      <c r="C142" s="138" t="s">
        <v>198</v>
      </c>
      <c r="D142" s="138" t="s">
        <v>176</v>
      </c>
      <c r="E142" s="139" t="s">
        <v>1403</v>
      </c>
      <c r="F142" s="140" t="s">
        <v>1404</v>
      </c>
      <c r="G142" s="141" t="s">
        <v>179</v>
      </c>
      <c r="H142" s="142">
        <v>200</v>
      </c>
      <c r="I142" s="143"/>
      <c r="J142" s="144">
        <f>ROUND(I142*H142,2)</f>
        <v>0</v>
      </c>
      <c r="K142" s="145"/>
      <c r="L142" s="32"/>
      <c r="M142" s="146" t="s">
        <v>1</v>
      </c>
      <c r="N142" s="147" t="s">
        <v>47</v>
      </c>
      <c r="P142" s="148">
        <f>O142*H142</f>
        <v>0</v>
      </c>
      <c r="Q142" s="148">
        <v>0</v>
      </c>
      <c r="R142" s="148">
        <f>Q142*H142</f>
        <v>0</v>
      </c>
      <c r="S142" s="148">
        <v>0</v>
      </c>
      <c r="T142" s="149">
        <f>S142*H142</f>
        <v>0</v>
      </c>
      <c r="AR142" s="150" t="s">
        <v>180</v>
      </c>
      <c r="AT142" s="150" t="s">
        <v>176</v>
      </c>
      <c r="AU142" s="150" t="s">
        <v>92</v>
      </c>
      <c r="AY142" s="17" t="s">
        <v>171</v>
      </c>
      <c r="BE142" s="151">
        <f>IF(N142="základní",J142,0)</f>
        <v>0</v>
      </c>
      <c r="BF142" s="151">
        <f>IF(N142="snížená",J142,0)</f>
        <v>0</v>
      </c>
      <c r="BG142" s="151">
        <f>IF(N142="zákl. přenesená",J142,0)</f>
        <v>0</v>
      </c>
      <c r="BH142" s="151">
        <f>IF(N142="sníž. přenesená",J142,0)</f>
        <v>0</v>
      </c>
      <c r="BI142" s="151">
        <f>IF(N142="nulová",J142,0)</f>
        <v>0</v>
      </c>
      <c r="BJ142" s="17" t="s">
        <v>90</v>
      </c>
      <c r="BK142" s="151">
        <f>ROUND(I142*H142,2)</f>
        <v>0</v>
      </c>
      <c r="BL142" s="17" t="s">
        <v>180</v>
      </c>
      <c r="BM142" s="150" t="s">
        <v>8</v>
      </c>
    </row>
    <row r="143" spans="2:65" s="11" customFormat="1" ht="22.9" customHeight="1">
      <c r="B143" s="125"/>
      <c r="D143" s="126" t="s">
        <v>81</v>
      </c>
      <c r="E143" s="135" t="s">
        <v>1254</v>
      </c>
      <c r="F143" s="135" t="s">
        <v>1269</v>
      </c>
      <c r="I143" s="128"/>
      <c r="J143" s="136">
        <f>BK143</f>
        <v>0</v>
      </c>
      <c r="L143" s="125"/>
      <c r="M143" s="130"/>
      <c r="P143" s="131">
        <f>P144</f>
        <v>0</v>
      </c>
      <c r="R143" s="131">
        <f>R144</f>
        <v>0</v>
      </c>
      <c r="T143" s="132">
        <f>T144</f>
        <v>0</v>
      </c>
      <c r="AR143" s="126" t="s">
        <v>90</v>
      </c>
      <c r="AT143" s="133" t="s">
        <v>81</v>
      </c>
      <c r="AU143" s="133" t="s">
        <v>90</v>
      </c>
      <c r="AY143" s="126" t="s">
        <v>171</v>
      </c>
      <c r="BK143" s="134">
        <f>BK144</f>
        <v>0</v>
      </c>
    </row>
    <row r="144" spans="2:65" s="1" customFormat="1" ht="24.2" customHeight="1">
      <c r="B144" s="137"/>
      <c r="C144" s="138" t="s">
        <v>224</v>
      </c>
      <c r="D144" s="138" t="s">
        <v>176</v>
      </c>
      <c r="E144" s="139" t="s">
        <v>1405</v>
      </c>
      <c r="F144" s="140" t="s">
        <v>1406</v>
      </c>
      <c r="G144" s="141" t="s">
        <v>1238</v>
      </c>
      <c r="H144" s="142">
        <v>22</v>
      </c>
      <c r="I144" s="143"/>
      <c r="J144" s="144">
        <f>ROUND(I144*H144,2)</f>
        <v>0</v>
      </c>
      <c r="K144" s="145"/>
      <c r="L144" s="32"/>
      <c r="M144" s="146" t="s">
        <v>1</v>
      </c>
      <c r="N144" s="147" t="s">
        <v>47</v>
      </c>
      <c r="P144" s="148">
        <f>O144*H144</f>
        <v>0</v>
      </c>
      <c r="Q144" s="148">
        <v>0</v>
      </c>
      <c r="R144" s="148">
        <f>Q144*H144</f>
        <v>0</v>
      </c>
      <c r="S144" s="148">
        <v>0</v>
      </c>
      <c r="T144" s="149">
        <f>S144*H144</f>
        <v>0</v>
      </c>
      <c r="AR144" s="150" t="s">
        <v>180</v>
      </c>
      <c r="AT144" s="150" t="s">
        <v>176</v>
      </c>
      <c r="AU144" s="150" t="s">
        <v>92</v>
      </c>
      <c r="AY144" s="17" t="s">
        <v>171</v>
      </c>
      <c r="BE144" s="151">
        <f>IF(N144="základní",J144,0)</f>
        <v>0</v>
      </c>
      <c r="BF144" s="151">
        <f>IF(N144="snížená",J144,0)</f>
        <v>0</v>
      </c>
      <c r="BG144" s="151">
        <f>IF(N144="zákl. přenesená",J144,0)</f>
        <v>0</v>
      </c>
      <c r="BH144" s="151">
        <f>IF(N144="sníž. přenesená",J144,0)</f>
        <v>0</v>
      </c>
      <c r="BI144" s="151">
        <f>IF(N144="nulová",J144,0)</f>
        <v>0</v>
      </c>
      <c r="BJ144" s="17" t="s">
        <v>90</v>
      </c>
      <c r="BK144" s="151">
        <f>ROUND(I144*H144,2)</f>
        <v>0</v>
      </c>
      <c r="BL144" s="17" t="s">
        <v>180</v>
      </c>
      <c r="BM144" s="150" t="s">
        <v>228</v>
      </c>
    </row>
    <row r="145" spans="2:65" s="11" customFormat="1" ht="22.9" customHeight="1">
      <c r="B145" s="125"/>
      <c r="D145" s="126" t="s">
        <v>81</v>
      </c>
      <c r="E145" s="135" t="s">
        <v>1264</v>
      </c>
      <c r="F145" s="135" t="s">
        <v>1407</v>
      </c>
      <c r="I145" s="128"/>
      <c r="J145" s="136">
        <f>BK145</f>
        <v>0</v>
      </c>
      <c r="L145" s="125"/>
      <c r="M145" s="130"/>
      <c r="P145" s="131">
        <v>0</v>
      </c>
      <c r="R145" s="131">
        <v>0</v>
      </c>
      <c r="T145" s="132">
        <v>0</v>
      </c>
      <c r="AR145" s="126" t="s">
        <v>90</v>
      </c>
      <c r="AT145" s="133" t="s">
        <v>81</v>
      </c>
      <c r="AU145" s="133" t="s">
        <v>90</v>
      </c>
      <c r="AY145" s="126" t="s">
        <v>171</v>
      </c>
      <c r="BK145" s="134">
        <v>0</v>
      </c>
    </row>
    <row r="146" spans="2:65" s="11" customFormat="1" ht="22.9" customHeight="1">
      <c r="B146" s="125"/>
      <c r="D146" s="126" t="s">
        <v>81</v>
      </c>
      <c r="E146" s="135" t="s">
        <v>1242</v>
      </c>
      <c r="F146" s="135" t="s">
        <v>1235</v>
      </c>
      <c r="I146" s="128"/>
      <c r="J146" s="136">
        <f>BK146</f>
        <v>0</v>
      </c>
      <c r="L146" s="125"/>
      <c r="M146" s="130"/>
      <c r="P146" s="131">
        <f>P147</f>
        <v>0</v>
      </c>
      <c r="R146" s="131">
        <f>R147</f>
        <v>0</v>
      </c>
      <c r="T146" s="132">
        <f>T147</f>
        <v>0</v>
      </c>
      <c r="AR146" s="126" t="s">
        <v>90</v>
      </c>
      <c r="AT146" s="133" t="s">
        <v>81</v>
      </c>
      <c r="AU146" s="133" t="s">
        <v>90</v>
      </c>
      <c r="AY146" s="126" t="s">
        <v>171</v>
      </c>
      <c r="BK146" s="134">
        <f>BK147</f>
        <v>0</v>
      </c>
    </row>
    <row r="147" spans="2:65" s="1" customFormat="1" ht="37.9" customHeight="1">
      <c r="B147" s="137"/>
      <c r="C147" s="138" t="s">
        <v>206</v>
      </c>
      <c r="D147" s="138" t="s">
        <v>176</v>
      </c>
      <c r="E147" s="139" t="s">
        <v>1408</v>
      </c>
      <c r="F147" s="140" t="s">
        <v>1409</v>
      </c>
      <c r="G147" s="141" t="s">
        <v>1238</v>
      </c>
      <c r="H147" s="142">
        <v>2</v>
      </c>
      <c r="I147" s="143"/>
      <c r="J147" s="144">
        <f>ROUND(I147*H147,2)</f>
        <v>0</v>
      </c>
      <c r="K147" s="145"/>
      <c r="L147" s="32"/>
      <c r="M147" s="146" t="s">
        <v>1</v>
      </c>
      <c r="N147" s="147" t="s">
        <v>47</v>
      </c>
      <c r="P147" s="148">
        <f>O147*H147</f>
        <v>0</v>
      </c>
      <c r="Q147" s="148">
        <v>0</v>
      </c>
      <c r="R147" s="148">
        <f>Q147*H147</f>
        <v>0</v>
      </c>
      <c r="S147" s="148">
        <v>0</v>
      </c>
      <c r="T147" s="149">
        <f>S147*H147</f>
        <v>0</v>
      </c>
      <c r="AR147" s="150" t="s">
        <v>180</v>
      </c>
      <c r="AT147" s="150" t="s">
        <v>176</v>
      </c>
      <c r="AU147" s="150" t="s">
        <v>92</v>
      </c>
      <c r="AY147" s="17" t="s">
        <v>171</v>
      </c>
      <c r="BE147" s="151">
        <f>IF(N147="základní",J147,0)</f>
        <v>0</v>
      </c>
      <c r="BF147" s="151">
        <f>IF(N147="snížená",J147,0)</f>
        <v>0</v>
      </c>
      <c r="BG147" s="151">
        <f>IF(N147="zákl. přenesená",J147,0)</f>
        <v>0</v>
      </c>
      <c r="BH147" s="151">
        <f>IF(N147="sníž. přenesená",J147,0)</f>
        <v>0</v>
      </c>
      <c r="BI147" s="151">
        <f>IF(N147="nulová",J147,0)</f>
        <v>0</v>
      </c>
      <c r="BJ147" s="17" t="s">
        <v>90</v>
      </c>
      <c r="BK147" s="151">
        <f>ROUND(I147*H147,2)</f>
        <v>0</v>
      </c>
      <c r="BL147" s="17" t="s">
        <v>180</v>
      </c>
      <c r="BM147" s="150" t="s">
        <v>231</v>
      </c>
    </row>
    <row r="148" spans="2:65" s="11" customFormat="1" ht="22.9" customHeight="1">
      <c r="B148" s="125"/>
      <c r="D148" s="126" t="s">
        <v>81</v>
      </c>
      <c r="E148" s="135" t="s">
        <v>1246</v>
      </c>
      <c r="F148" s="135" t="s">
        <v>1291</v>
      </c>
      <c r="I148" s="128"/>
      <c r="J148" s="136">
        <f>BK148</f>
        <v>0</v>
      </c>
      <c r="L148" s="125"/>
      <c r="M148" s="130"/>
      <c r="P148" s="131">
        <f>P149</f>
        <v>0</v>
      </c>
      <c r="R148" s="131">
        <f>R149</f>
        <v>0</v>
      </c>
      <c r="T148" s="132">
        <f>T149</f>
        <v>0</v>
      </c>
      <c r="AR148" s="126" t="s">
        <v>90</v>
      </c>
      <c r="AT148" s="133" t="s">
        <v>81</v>
      </c>
      <c r="AU148" s="133" t="s">
        <v>90</v>
      </c>
      <c r="AY148" s="126" t="s">
        <v>171</v>
      </c>
      <c r="BK148" s="134">
        <f>BK149</f>
        <v>0</v>
      </c>
    </row>
    <row r="149" spans="2:65" s="1" customFormat="1" ht="16.5" customHeight="1">
      <c r="B149" s="137"/>
      <c r="C149" s="138" t="s">
        <v>172</v>
      </c>
      <c r="D149" s="138" t="s">
        <v>176</v>
      </c>
      <c r="E149" s="139" t="s">
        <v>1410</v>
      </c>
      <c r="F149" s="140" t="s">
        <v>1411</v>
      </c>
      <c r="G149" s="141" t="s">
        <v>205</v>
      </c>
      <c r="H149" s="142">
        <v>30</v>
      </c>
      <c r="I149" s="143"/>
      <c r="J149" s="144">
        <f>ROUND(I149*H149,2)</f>
        <v>0</v>
      </c>
      <c r="K149" s="145"/>
      <c r="L149" s="32"/>
      <c r="M149" s="146" t="s">
        <v>1</v>
      </c>
      <c r="N149" s="147" t="s">
        <v>47</v>
      </c>
      <c r="P149" s="148">
        <f>O149*H149</f>
        <v>0</v>
      </c>
      <c r="Q149" s="148">
        <v>0</v>
      </c>
      <c r="R149" s="148">
        <f>Q149*H149</f>
        <v>0</v>
      </c>
      <c r="S149" s="148">
        <v>0</v>
      </c>
      <c r="T149" s="149">
        <f>S149*H149</f>
        <v>0</v>
      </c>
      <c r="AR149" s="150" t="s">
        <v>180</v>
      </c>
      <c r="AT149" s="150" t="s">
        <v>176</v>
      </c>
      <c r="AU149" s="150" t="s">
        <v>92</v>
      </c>
      <c r="AY149" s="17" t="s">
        <v>171</v>
      </c>
      <c r="BE149" s="151">
        <f>IF(N149="základní",J149,0)</f>
        <v>0</v>
      </c>
      <c r="BF149" s="151">
        <f>IF(N149="snížená",J149,0)</f>
        <v>0</v>
      </c>
      <c r="BG149" s="151">
        <f>IF(N149="zákl. přenesená",J149,0)</f>
        <v>0</v>
      </c>
      <c r="BH149" s="151">
        <f>IF(N149="sníž. přenesená",J149,0)</f>
        <v>0</v>
      </c>
      <c r="BI149" s="151">
        <f>IF(N149="nulová",J149,0)</f>
        <v>0</v>
      </c>
      <c r="BJ149" s="17" t="s">
        <v>90</v>
      </c>
      <c r="BK149" s="151">
        <f>ROUND(I149*H149,2)</f>
        <v>0</v>
      </c>
      <c r="BL149" s="17" t="s">
        <v>180</v>
      </c>
      <c r="BM149" s="150" t="s">
        <v>234</v>
      </c>
    </row>
    <row r="150" spans="2:65" s="11" customFormat="1" ht="22.9" customHeight="1">
      <c r="B150" s="125"/>
      <c r="D150" s="126" t="s">
        <v>81</v>
      </c>
      <c r="E150" s="135" t="s">
        <v>1268</v>
      </c>
      <c r="F150" s="135" t="s">
        <v>1306</v>
      </c>
      <c r="I150" s="128"/>
      <c r="J150" s="136">
        <f>BK150</f>
        <v>0</v>
      </c>
      <c r="L150" s="125"/>
      <c r="M150" s="130"/>
      <c r="P150" s="131">
        <f>P151</f>
        <v>0</v>
      </c>
      <c r="R150" s="131">
        <f>R151</f>
        <v>0</v>
      </c>
      <c r="T150" s="132">
        <f>T151</f>
        <v>0</v>
      </c>
      <c r="AR150" s="126" t="s">
        <v>90</v>
      </c>
      <c r="AT150" s="133" t="s">
        <v>81</v>
      </c>
      <c r="AU150" s="133" t="s">
        <v>90</v>
      </c>
      <c r="AY150" s="126" t="s">
        <v>171</v>
      </c>
      <c r="BK150" s="134">
        <f>BK151</f>
        <v>0</v>
      </c>
    </row>
    <row r="151" spans="2:65" s="1" customFormat="1" ht="24.2" customHeight="1">
      <c r="B151" s="137"/>
      <c r="C151" s="138" t="s">
        <v>130</v>
      </c>
      <c r="D151" s="138" t="s">
        <v>176</v>
      </c>
      <c r="E151" s="139" t="s">
        <v>1412</v>
      </c>
      <c r="F151" s="140" t="s">
        <v>1413</v>
      </c>
      <c r="G151" s="141" t="s">
        <v>205</v>
      </c>
      <c r="H151" s="142">
        <v>30</v>
      </c>
      <c r="I151" s="143"/>
      <c r="J151" s="144">
        <f>ROUND(I151*H151,2)</f>
        <v>0</v>
      </c>
      <c r="K151" s="145"/>
      <c r="L151" s="32"/>
      <c r="M151" s="146" t="s">
        <v>1</v>
      </c>
      <c r="N151" s="147" t="s">
        <v>47</v>
      </c>
      <c r="P151" s="148">
        <f>O151*H151</f>
        <v>0</v>
      </c>
      <c r="Q151" s="148">
        <v>0</v>
      </c>
      <c r="R151" s="148">
        <f>Q151*H151</f>
        <v>0</v>
      </c>
      <c r="S151" s="148">
        <v>0</v>
      </c>
      <c r="T151" s="149">
        <f>S151*H151</f>
        <v>0</v>
      </c>
      <c r="AR151" s="150" t="s">
        <v>180</v>
      </c>
      <c r="AT151" s="150" t="s">
        <v>176</v>
      </c>
      <c r="AU151" s="150" t="s">
        <v>92</v>
      </c>
      <c r="AY151" s="17" t="s">
        <v>171</v>
      </c>
      <c r="BE151" s="151">
        <f>IF(N151="základní",J151,0)</f>
        <v>0</v>
      </c>
      <c r="BF151" s="151">
        <f>IF(N151="snížená",J151,0)</f>
        <v>0</v>
      </c>
      <c r="BG151" s="151">
        <f>IF(N151="zákl. přenesená",J151,0)</f>
        <v>0</v>
      </c>
      <c r="BH151" s="151">
        <f>IF(N151="sníž. přenesená",J151,0)</f>
        <v>0</v>
      </c>
      <c r="BI151" s="151">
        <f>IF(N151="nulová",J151,0)</f>
        <v>0</v>
      </c>
      <c r="BJ151" s="17" t="s">
        <v>90</v>
      </c>
      <c r="BK151" s="151">
        <f>ROUND(I151*H151,2)</f>
        <v>0</v>
      </c>
      <c r="BL151" s="17" t="s">
        <v>180</v>
      </c>
      <c r="BM151" s="150" t="s">
        <v>240</v>
      </c>
    </row>
    <row r="152" spans="2:65" s="11" customFormat="1" ht="22.9" customHeight="1">
      <c r="B152" s="125"/>
      <c r="D152" s="126" t="s">
        <v>81</v>
      </c>
      <c r="E152" s="135" t="s">
        <v>1286</v>
      </c>
      <c r="F152" s="135" t="s">
        <v>1324</v>
      </c>
      <c r="I152" s="128"/>
      <c r="J152" s="136">
        <f>BK152</f>
        <v>0</v>
      </c>
      <c r="L152" s="125"/>
      <c r="M152" s="130"/>
      <c r="P152" s="131">
        <f>SUM(P153:P154)</f>
        <v>0</v>
      </c>
      <c r="R152" s="131">
        <f>SUM(R153:R154)</f>
        <v>0</v>
      </c>
      <c r="T152" s="132">
        <f>SUM(T153:T154)</f>
        <v>0</v>
      </c>
      <c r="AR152" s="126" t="s">
        <v>90</v>
      </c>
      <c r="AT152" s="133" t="s">
        <v>81</v>
      </c>
      <c r="AU152" s="133" t="s">
        <v>90</v>
      </c>
      <c r="AY152" s="126" t="s">
        <v>171</v>
      </c>
      <c r="BK152" s="134">
        <f>SUM(BK153:BK154)</f>
        <v>0</v>
      </c>
    </row>
    <row r="153" spans="2:65" s="1" customFormat="1" ht="44.25" customHeight="1">
      <c r="B153" s="137"/>
      <c r="C153" s="138" t="s">
        <v>241</v>
      </c>
      <c r="D153" s="138" t="s">
        <v>176</v>
      </c>
      <c r="E153" s="139" t="s">
        <v>1414</v>
      </c>
      <c r="F153" s="140" t="s">
        <v>1415</v>
      </c>
      <c r="G153" s="141" t="s">
        <v>227</v>
      </c>
      <c r="H153" s="142">
        <v>1</v>
      </c>
      <c r="I153" s="143"/>
      <c r="J153" s="144">
        <f>ROUND(I153*H153,2)</f>
        <v>0</v>
      </c>
      <c r="K153" s="145"/>
      <c r="L153" s="32"/>
      <c r="M153" s="146" t="s">
        <v>1</v>
      </c>
      <c r="N153" s="147" t="s">
        <v>47</v>
      </c>
      <c r="P153" s="148">
        <f>O153*H153</f>
        <v>0</v>
      </c>
      <c r="Q153" s="148">
        <v>0</v>
      </c>
      <c r="R153" s="148">
        <f>Q153*H153</f>
        <v>0</v>
      </c>
      <c r="S153" s="148">
        <v>0</v>
      </c>
      <c r="T153" s="149">
        <f>S153*H153</f>
        <v>0</v>
      </c>
      <c r="AR153" s="150" t="s">
        <v>180</v>
      </c>
      <c r="AT153" s="150" t="s">
        <v>176</v>
      </c>
      <c r="AU153" s="150" t="s">
        <v>92</v>
      </c>
      <c r="AY153" s="17" t="s">
        <v>171</v>
      </c>
      <c r="BE153" s="151">
        <f>IF(N153="základní",J153,0)</f>
        <v>0</v>
      </c>
      <c r="BF153" s="151">
        <f>IF(N153="snížená",J153,0)</f>
        <v>0</v>
      </c>
      <c r="BG153" s="151">
        <f>IF(N153="zákl. přenesená",J153,0)</f>
        <v>0</v>
      </c>
      <c r="BH153" s="151">
        <f>IF(N153="sníž. přenesená",J153,0)</f>
        <v>0</v>
      </c>
      <c r="BI153" s="151">
        <f>IF(N153="nulová",J153,0)</f>
        <v>0</v>
      </c>
      <c r="BJ153" s="17" t="s">
        <v>90</v>
      </c>
      <c r="BK153" s="151">
        <f>ROUND(I153*H153,2)</f>
        <v>0</v>
      </c>
      <c r="BL153" s="17" t="s">
        <v>180</v>
      </c>
      <c r="BM153" s="150" t="s">
        <v>244</v>
      </c>
    </row>
    <row r="154" spans="2:65" s="1" customFormat="1" ht="37.9" customHeight="1">
      <c r="B154" s="137"/>
      <c r="C154" s="138" t="s">
        <v>8</v>
      </c>
      <c r="D154" s="138" t="s">
        <v>176</v>
      </c>
      <c r="E154" s="139" t="s">
        <v>1416</v>
      </c>
      <c r="F154" s="140" t="s">
        <v>1417</v>
      </c>
      <c r="G154" s="141" t="s">
        <v>227</v>
      </c>
      <c r="H154" s="142">
        <v>2</v>
      </c>
      <c r="I154" s="143"/>
      <c r="J154" s="144">
        <f>ROUND(I154*H154,2)</f>
        <v>0</v>
      </c>
      <c r="K154" s="145"/>
      <c r="L154" s="32"/>
      <c r="M154" s="198" t="s">
        <v>1</v>
      </c>
      <c r="N154" s="199" t="s">
        <v>47</v>
      </c>
      <c r="O154" s="200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AR154" s="150" t="s">
        <v>180</v>
      </c>
      <c r="AT154" s="150" t="s">
        <v>176</v>
      </c>
      <c r="AU154" s="150" t="s">
        <v>92</v>
      </c>
      <c r="AY154" s="17" t="s">
        <v>171</v>
      </c>
      <c r="BE154" s="151">
        <f>IF(N154="základní",J154,0)</f>
        <v>0</v>
      </c>
      <c r="BF154" s="151">
        <f>IF(N154="snížená",J154,0)</f>
        <v>0</v>
      </c>
      <c r="BG154" s="151">
        <f>IF(N154="zákl. přenesená",J154,0)</f>
        <v>0</v>
      </c>
      <c r="BH154" s="151">
        <f>IF(N154="sníž. přenesená",J154,0)</f>
        <v>0</v>
      </c>
      <c r="BI154" s="151">
        <f>IF(N154="nulová",J154,0)</f>
        <v>0</v>
      </c>
      <c r="BJ154" s="17" t="s">
        <v>90</v>
      </c>
      <c r="BK154" s="151">
        <f>ROUND(I154*H154,2)</f>
        <v>0</v>
      </c>
      <c r="BL154" s="17" t="s">
        <v>180</v>
      </c>
      <c r="BM154" s="150" t="s">
        <v>247</v>
      </c>
    </row>
    <row r="155" spans="2:65" s="1" customFormat="1" ht="6.95" customHeight="1">
      <c r="B155" s="44"/>
      <c r="C155" s="45"/>
      <c r="D155" s="45"/>
      <c r="E155" s="45"/>
      <c r="F155" s="45"/>
      <c r="G155" s="45"/>
      <c r="H155" s="45"/>
      <c r="I155" s="45"/>
      <c r="J155" s="45"/>
      <c r="K155" s="45"/>
      <c r="L155" s="32"/>
    </row>
  </sheetData>
  <autoFilter ref="C130:K154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2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7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117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customHeight="1">
      <c r="B4" s="20"/>
      <c r="D4" s="21" t="s">
        <v>136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8" t="str">
        <f>'Rekapitulace stavby'!K6</f>
        <v>STAVEBNÍ ÚPRAVY SRC ČNB V ULICI SENOVÁŽNÁ 864-1 NA PRAZE 1</v>
      </c>
      <c r="F7" s="249"/>
      <c r="G7" s="249"/>
      <c r="H7" s="249"/>
      <c r="L7" s="20"/>
    </row>
    <row r="8" spans="2:46" ht="12" customHeight="1">
      <c r="B8" s="20"/>
      <c r="D8" s="27" t="s">
        <v>137</v>
      </c>
      <c r="L8" s="20"/>
    </row>
    <row r="9" spans="2:46" s="1" customFormat="1" ht="16.5" customHeight="1">
      <c r="B9" s="32"/>
      <c r="E9" s="248" t="s">
        <v>1218</v>
      </c>
      <c r="F9" s="247"/>
      <c r="G9" s="247"/>
      <c r="H9" s="247"/>
      <c r="L9" s="32"/>
    </row>
    <row r="10" spans="2:46" s="1" customFormat="1" ht="12" customHeight="1">
      <c r="B10" s="32"/>
      <c r="D10" s="27" t="s">
        <v>1219</v>
      </c>
      <c r="L10" s="32"/>
    </row>
    <row r="11" spans="2:46" s="1" customFormat="1" ht="16.5" customHeight="1">
      <c r="B11" s="32"/>
      <c r="E11" s="243" t="s">
        <v>1418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5. 3. 2025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29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30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0" t="str">
        <f>'Rekapitulace stavby'!E14</f>
        <v>Vyplň údaj</v>
      </c>
      <c r="F20" s="234"/>
      <c r="G20" s="234"/>
      <c r="H20" s="234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25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28</v>
      </c>
      <c r="J23" s="25" t="s">
        <v>35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37</v>
      </c>
      <c r="I25" s="27" t="s">
        <v>25</v>
      </c>
      <c r="J25" s="25" t="s">
        <v>38</v>
      </c>
      <c r="L25" s="32"/>
    </row>
    <row r="26" spans="2:12" s="1" customFormat="1" ht="18" customHeight="1">
      <c r="B26" s="32"/>
      <c r="E26" s="25" t="s">
        <v>39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40</v>
      </c>
      <c r="L28" s="32"/>
    </row>
    <row r="29" spans="2:12" s="7" customFormat="1" ht="16.5" customHeight="1">
      <c r="B29" s="94"/>
      <c r="E29" s="238" t="s">
        <v>1</v>
      </c>
      <c r="F29" s="238"/>
      <c r="G29" s="238"/>
      <c r="H29" s="238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5" customHeight="1">
      <c r="B32" s="32"/>
      <c r="D32" s="95" t="s">
        <v>42</v>
      </c>
      <c r="J32" s="66">
        <f>ROUND(J121,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44</v>
      </c>
      <c r="I34" s="35" t="s">
        <v>43</v>
      </c>
      <c r="J34" s="35" t="s">
        <v>45</v>
      </c>
      <c r="L34" s="32"/>
    </row>
    <row r="35" spans="2:12" s="1" customFormat="1" ht="14.45" customHeight="1">
      <c r="B35" s="32"/>
      <c r="D35" s="55" t="s">
        <v>46</v>
      </c>
      <c r="E35" s="27" t="s">
        <v>47</v>
      </c>
      <c r="F35" s="86">
        <f>ROUND((SUM(BE121:BE128)),  2)</f>
        <v>0</v>
      </c>
      <c r="I35" s="96">
        <v>0.21</v>
      </c>
      <c r="J35" s="86">
        <f>ROUND(((SUM(BE121:BE128))*I35),  2)</f>
        <v>0</v>
      </c>
      <c r="L35" s="32"/>
    </row>
    <row r="36" spans="2:12" s="1" customFormat="1" ht="14.45" customHeight="1">
      <c r="B36" s="32"/>
      <c r="E36" s="27" t="s">
        <v>48</v>
      </c>
      <c r="F36" s="86">
        <f>ROUND((SUM(BF121:BF128)),  2)</f>
        <v>0</v>
      </c>
      <c r="I36" s="96">
        <v>0.12</v>
      </c>
      <c r="J36" s="86">
        <f>ROUND(((SUM(BF121:BF128))*I36),  2)</f>
        <v>0</v>
      </c>
      <c r="L36" s="32"/>
    </row>
    <row r="37" spans="2:12" s="1" customFormat="1" ht="14.45" hidden="1" customHeight="1">
      <c r="B37" s="32"/>
      <c r="E37" s="27" t="s">
        <v>49</v>
      </c>
      <c r="F37" s="86">
        <f>ROUND((SUM(BG121:BG128)),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50</v>
      </c>
      <c r="F38" s="86">
        <f>ROUND((SUM(BH121:BH128)),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51</v>
      </c>
      <c r="F39" s="86">
        <f>ROUND((SUM(BI121:BI128)),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5" customHeight="1">
      <c r="B41" s="32"/>
      <c r="C41" s="97"/>
      <c r="D41" s="98" t="s">
        <v>52</v>
      </c>
      <c r="E41" s="57"/>
      <c r="F41" s="57"/>
      <c r="G41" s="99" t="s">
        <v>53</v>
      </c>
      <c r="H41" s="100" t="s">
        <v>54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55</v>
      </c>
      <c r="E50" s="42"/>
      <c r="F50" s="42"/>
      <c r="G50" s="41" t="s">
        <v>56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57</v>
      </c>
      <c r="E61" s="34"/>
      <c r="F61" s="103" t="s">
        <v>58</v>
      </c>
      <c r="G61" s="43" t="s">
        <v>57</v>
      </c>
      <c r="H61" s="34"/>
      <c r="I61" s="34"/>
      <c r="J61" s="104" t="s">
        <v>58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59</v>
      </c>
      <c r="E65" s="42"/>
      <c r="F65" s="42"/>
      <c r="G65" s="41" t="s">
        <v>60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57</v>
      </c>
      <c r="E76" s="34"/>
      <c r="F76" s="103" t="s">
        <v>58</v>
      </c>
      <c r="G76" s="43" t="s">
        <v>57</v>
      </c>
      <c r="H76" s="34"/>
      <c r="I76" s="34"/>
      <c r="J76" s="104" t="s">
        <v>58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139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48" t="str">
        <f>E7</f>
        <v>STAVEBNÍ ÚPRAVY SRC ČNB V ULICI SENOVÁŽNÁ 864-1 NA PRAZE 1</v>
      </c>
      <c r="F85" s="249"/>
      <c r="G85" s="249"/>
      <c r="H85" s="249"/>
      <c r="L85" s="32"/>
    </row>
    <row r="86" spans="2:12" ht="12" customHeight="1">
      <c r="B86" s="20"/>
      <c r="C86" s="27" t="s">
        <v>137</v>
      </c>
      <c r="L86" s="20"/>
    </row>
    <row r="87" spans="2:12" s="1" customFormat="1" ht="16.5" customHeight="1">
      <c r="B87" s="32"/>
      <c r="E87" s="248" t="s">
        <v>1218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1219</v>
      </c>
      <c r="L88" s="32"/>
    </row>
    <row r="89" spans="2:12" s="1" customFormat="1" ht="16.5" customHeight="1">
      <c r="B89" s="32"/>
      <c r="E89" s="243" t="str">
        <f>E11</f>
        <v>05.4 - Společné položky</v>
      </c>
      <c r="F89" s="247"/>
      <c r="G89" s="247"/>
      <c r="H89" s="24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Senovážná 864/1, 110 00 Praha 1 - Nové Město</v>
      </c>
      <c r="I91" s="27" t="s">
        <v>22</v>
      </c>
      <c r="J91" s="52" t="str">
        <f>IF(J14="","",J14)</f>
        <v>5. 3. 2025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24</v>
      </c>
      <c r="F93" s="25" t="str">
        <f>E17</f>
        <v>ČESKÁ NÁRODNÍ BANKA</v>
      </c>
      <c r="I93" s="27" t="s">
        <v>32</v>
      </c>
      <c r="J93" s="30" t="str">
        <f>E23</f>
        <v>bdXarchitekti s.r.o.</v>
      </c>
      <c r="L93" s="32"/>
    </row>
    <row r="94" spans="2:12" s="1" customFormat="1" ht="15.2" customHeight="1">
      <c r="B94" s="32"/>
      <c r="C94" s="27" t="s">
        <v>30</v>
      </c>
      <c r="F94" s="25" t="str">
        <f>IF(E20="","",E20)</f>
        <v>Vyplň údaj</v>
      </c>
      <c r="I94" s="27" t="s">
        <v>37</v>
      </c>
      <c r="J94" s="30" t="str">
        <f>E26</f>
        <v>Ing. Jaroslav Stolička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140</v>
      </c>
      <c r="D96" s="97"/>
      <c r="E96" s="97"/>
      <c r="F96" s="97"/>
      <c r="G96" s="97"/>
      <c r="H96" s="97"/>
      <c r="I96" s="97"/>
      <c r="J96" s="106" t="s">
        <v>141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142</v>
      </c>
      <c r="J98" s="66">
        <f>J121</f>
        <v>0</v>
      </c>
      <c r="L98" s="32"/>
      <c r="AU98" s="17" t="s">
        <v>143</v>
      </c>
    </row>
    <row r="99" spans="2:47" s="8" customFormat="1" ht="24.95" customHeight="1">
      <c r="B99" s="108"/>
      <c r="D99" s="109" t="s">
        <v>1419</v>
      </c>
      <c r="E99" s="110"/>
      <c r="F99" s="110"/>
      <c r="G99" s="110"/>
      <c r="H99" s="110"/>
      <c r="I99" s="110"/>
      <c r="J99" s="111">
        <f>J122</f>
        <v>0</v>
      </c>
      <c r="L99" s="108"/>
    </row>
    <row r="100" spans="2:47" s="1" customFormat="1" ht="21.95" customHeight="1">
      <c r="B100" s="32"/>
      <c r="L100" s="32"/>
    </row>
    <row r="101" spans="2:47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47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47" s="1" customFormat="1" ht="24.95" customHeight="1">
      <c r="B106" s="32"/>
      <c r="C106" s="21" t="s">
        <v>156</v>
      </c>
      <c r="L106" s="32"/>
    </row>
    <row r="107" spans="2:47" s="1" customFormat="1" ht="6.95" customHeight="1">
      <c r="B107" s="32"/>
      <c r="L107" s="32"/>
    </row>
    <row r="108" spans="2:47" s="1" customFormat="1" ht="12" customHeight="1">
      <c r="B108" s="32"/>
      <c r="C108" s="27" t="s">
        <v>16</v>
      </c>
      <c r="L108" s="32"/>
    </row>
    <row r="109" spans="2:47" s="1" customFormat="1" ht="26.25" customHeight="1">
      <c r="B109" s="32"/>
      <c r="E109" s="248" t="str">
        <f>E7</f>
        <v>STAVEBNÍ ÚPRAVY SRC ČNB V ULICI SENOVÁŽNÁ 864-1 NA PRAZE 1</v>
      </c>
      <c r="F109" s="249"/>
      <c r="G109" s="249"/>
      <c r="H109" s="249"/>
      <c r="L109" s="32"/>
    </row>
    <row r="110" spans="2:47" ht="12" customHeight="1">
      <c r="B110" s="20"/>
      <c r="C110" s="27" t="s">
        <v>137</v>
      </c>
      <c r="L110" s="20"/>
    </row>
    <row r="111" spans="2:47" s="1" customFormat="1" ht="16.5" customHeight="1">
      <c r="B111" s="32"/>
      <c r="E111" s="248" t="s">
        <v>1218</v>
      </c>
      <c r="F111" s="247"/>
      <c r="G111" s="247"/>
      <c r="H111" s="247"/>
      <c r="L111" s="32"/>
    </row>
    <row r="112" spans="2:47" s="1" customFormat="1" ht="12" customHeight="1">
      <c r="B112" s="32"/>
      <c r="C112" s="27" t="s">
        <v>1219</v>
      </c>
      <c r="L112" s="32"/>
    </row>
    <row r="113" spans="2:65" s="1" customFormat="1" ht="16.5" customHeight="1">
      <c r="B113" s="32"/>
      <c r="E113" s="243" t="str">
        <f>E11</f>
        <v>05.4 - Společné položky</v>
      </c>
      <c r="F113" s="247"/>
      <c r="G113" s="247"/>
      <c r="H113" s="247"/>
      <c r="L113" s="32"/>
    </row>
    <row r="114" spans="2:65" s="1" customFormat="1" ht="6.95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F14</f>
        <v>Senovážná 864/1, 110 00 Praha 1 - Nové Město</v>
      </c>
      <c r="I115" s="27" t="s">
        <v>22</v>
      </c>
      <c r="J115" s="52" t="str">
        <f>IF(J14="","",J14)</f>
        <v>5. 3. 2025</v>
      </c>
      <c r="L115" s="32"/>
    </row>
    <row r="116" spans="2:65" s="1" customFormat="1" ht="6.95" customHeight="1">
      <c r="B116" s="32"/>
      <c r="L116" s="32"/>
    </row>
    <row r="117" spans="2:65" s="1" customFormat="1" ht="15.2" customHeight="1">
      <c r="B117" s="32"/>
      <c r="C117" s="27" t="s">
        <v>24</v>
      </c>
      <c r="F117" s="25" t="str">
        <f>E17</f>
        <v>ČESKÁ NÁRODNÍ BANKA</v>
      </c>
      <c r="I117" s="27" t="s">
        <v>32</v>
      </c>
      <c r="J117" s="30" t="str">
        <f>E23</f>
        <v>bdXarchitekti s.r.o.</v>
      </c>
      <c r="L117" s="32"/>
    </row>
    <row r="118" spans="2:65" s="1" customFormat="1" ht="15.2" customHeight="1">
      <c r="B118" s="32"/>
      <c r="C118" s="27" t="s">
        <v>30</v>
      </c>
      <c r="F118" s="25" t="str">
        <f>IF(E20="","",E20)</f>
        <v>Vyplň údaj</v>
      </c>
      <c r="I118" s="27" t="s">
        <v>37</v>
      </c>
      <c r="J118" s="30" t="str">
        <f>E26</f>
        <v>Ing. Jaroslav Stolička</v>
      </c>
      <c r="L118" s="32"/>
    </row>
    <row r="119" spans="2:65" s="1" customFormat="1" ht="10.35" customHeight="1">
      <c r="B119" s="32"/>
      <c r="L119" s="32"/>
    </row>
    <row r="120" spans="2:65" s="10" customFormat="1" ht="29.25" customHeight="1">
      <c r="B120" s="116"/>
      <c r="C120" s="117" t="s">
        <v>157</v>
      </c>
      <c r="D120" s="118" t="s">
        <v>67</v>
      </c>
      <c r="E120" s="118" t="s">
        <v>63</v>
      </c>
      <c r="F120" s="118" t="s">
        <v>64</v>
      </c>
      <c r="G120" s="118" t="s">
        <v>158</v>
      </c>
      <c r="H120" s="118" t="s">
        <v>159</v>
      </c>
      <c r="I120" s="118" t="s">
        <v>160</v>
      </c>
      <c r="J120" s="119" t="s">
        <v>141</v>
      </c>
      <c r="K120" s="120" t="s">
        <v>161</v>
      </c>
      <c r="L120" s="116"/>
      <c r="M120" s="59" t="s">
        <v>1</v>
      </c>
      <c r="N120" s="60" t="s">
        <v>46</v>
      </c>
      <c r="O120" s="60" t="s">
        <v>162</v>
      </c>
      <c r="P120" s="60" t="s">
        <v>163</v>
      </c>
      <c r="Q120" s="60" t="s">
        <v>164</v>
      </c>
      <c r="R120" s="60" t="s">
        <v>165</v>
      </c>
      <c r="S120" s="60" t="s">
        <v>166</v>
      </c>
      <c r="T120" s="61" t="s">
        <v>167</v>
      </c>
    </row>
    <row r="121" spans="2:65" s="1" customFormat="1" ht="22.9" customHeight="1">
      <c r="B121" s="32"/>
      <c r="C121" s="64" t="s">
        <v>168</v>
      </c>
      <c r="J121" s="121">
        <f>BK121</f>
        <v>0</v>
      </c>
      <c r="L121" s="32"/>
      <c r="M121" s="62"/>
      <c r="N121" s="53"/>
      <c r="O121" s="53"/>
      <c r="P121" s="122">
        <f>P122</f>
        <v>0</v>
      </c>
      <c r="Q121" s="53"/>
      <c r="R121" s="122">
        <f>R122</f>
        <v>0</v>
      </c>
      <c r="S121" s="53"/>
      <c r="T121" s="123">
        <f>T122</f>
        <v>0</v>
      </c>
      <c r="AT121" s="17" t="s">
        <v>81</v>
      </c>
      <c r="AU121" s="17" t="s">
        <v>143</v>
      </c>
      <c r="BK121" s="124">
        <f>BK122</f>
        <v>0</v>
      </c>
    </row>
    <row r="122" spans="2:65" s="11" customFormat="1" ht="25.9" customHeight="1">
      <c r="B122" s="125"/>
      <c r="D122" s="126" t="s">
        <v>81</v>
      </c>
      <c r="E122" s="127" t="s">
        <v>1232</v>
      </c>
      <c r="F122" s="127" t="s">
        <v>116</v>
      </c>
      <c r="I122" s="128"/>
      <c r="J122" s="129">
        <f>BK122</f>
        <v>0</v>
      </c>
      <c r="L122" s="125"/>
      <c r="M122" s="130"/>
      <c r="P122" s="131">
        <f>SUM(P123:P128)</f>
        <v>0</v>
      </c>
      <c r="R122" s="131">
        <f>SUM(R123:R128)</f>
        <v>0</v>
      </c>
      <c r="T122" s="132">
        <f>SUM(T123:T128)</f>
        <v>0</v>
      </c>
      <c r="AR122" s="126" t="s">
        <v>90</v>
      </c>
      <c r="AT122" s="133" t="s">
        <v>81</v>
      </c>
      <c r="AU122" s="133" t="s">
        <v>82</v>
      </c>
      <c r="AY122" s="126" t="s">
        <v>171</v>
      </c>
      <c r="BK122" s="134">
        <f>SUM(BK123:BK128)</f>
        <v>0</v>
      </c>
    </row>
    <row r="123" spans="2:65" s="1" customFormat="1" ht="37.9" customHeight="1">
      <c r="B123" s="137"/>
      <c r="C123" s="138" t="s">
        <v>90</v>
      </c>
      <c r="D123" s="138" t="s">
        <v>176</v>
      </c>
      <c r="E123" s="139" t="s">
        <v>1420</v>
      </c>
      <c r="F123" s="140" t="s">
        <v>1421</v>
      </c>
      <c r="G123" s="141" t="s">
        <v>179</v>
      </c>
      <c r="H123" s="142">
        <v>2</v>
      </c>
      <c r="I123" s="143"/>
      <c r="J123" s="144">
        <f t="shared" ref="J123:J128" si="0">ROUND(I123*H123,2)</f>
        <v>0</v>
      </c>
      <c r="K123" s="145"/>
      <c r="L123" s="32"/>
      <c r="M123" s="146" t="s">
        <v>1</v>
      </c>
      <c r="N123" s="147" t="s">
        <v>47</v>
      </c>
      <c r="P123" s="148">
        <f t="shared" ref="P123:P128" si="1">O123*H123</f>
        <v>0</v>
      </c>
      <c r="Q123" s="148">
        <v>0</v>
      </c>
      <c r="R123" s="148">
        <f t="shared" ref="R123:R128" si="2">Q123*H123</f>
        <v>0</v>
      </c>
      <c r="S123" s="148">
        <v>0</v>
      </c>
      <c r="T123" s="149">
        <f t="shared" ref="T123:T128" si="3">S123*H123</f>
        <v>0</v>
      </c>
      <c r="AR123" s="150" t="s">
        <v>180</v>
      </c>
      <c r="AT123" s="150" t="s">
        <v>176</v>
      </c>
      <c r="AU123" s="150" t="s">
        <v>90</v>
      </c>
      <c r="AY123" s="17" t="s">
        <v>171</v>
      </c>
      <c r="BE123" s="151">
        <f t="shared" ref="BE123:BE128" si="4">IF(N123="základní",J123,0)</f>
        <v>0</v>
      </c>
      <c r="BF123" s="151">
        <f t="shared" ref="BF123:BF128" si="5">IF(N123="snížená",J123,0)</f>
        <v>0</v>
      </c>
      <c r="BG123" s="151">
        <f t="shared" ref="BG123:BG128" si="6">IF(N123="zákl. přenesená",J123,0)</f>
        <v>0</v>
      </c>
      <c r="BH123" s="151">
        <f t="shared" ref="BH123:BH128" si="7">IF(N123="sníž. přenesená",J123,0)</f>
        <v>0</v>
      </c>
      <c r="BI123" s="151">
        <f t="shared" ref="BI123:BI128" si="8">IF(N123="nulová",J123,0)</f>
        <v>0</v>
      </c>
      <c r="BJ123" s="17" t="s">
        <v>90</v>
      </c>
      <c r="BK123" s="151">
        <f t="shared" ref="BK123:BK128" si="9">ROUND(I123*H123,2)</f>
        <v>0</v>
      </c>
      <c r="BL123" s="17" t="s">
        <v>180</v>
      </c>
      <c r="BM123" s="150" t="s">
        <v>92</v>
      </c>
    </row>
    <row r="124" spans="2:65" s="1" customFormat="1" ht="16.5" customHeight="1">
      <c r="B124" s="137"/>
      <c r="C124" s="138" t="s">
        <v>92</v>
      </c>
      <c r="D124" s="138" t="s">
        <v>176</v>
      </c>
      <c r="E124" s="139" t="s">
        <v>1422</v>
      </c>
      <c r="F124" s="140" t="s">
        <v>1423</v>
      </c>
      <c r="G124" s="141" t="s">
        <v>227</v>
      </c>
      <c r="H124" s="142">
        <v>1</v>
      </c>
      <c r="I124" s="143"/>
      <c r="J124" s="144">
        <f t="shared" si="0"/>
        <v>0</v>
      </c>
      <c r="K124" s="145"/>
      <c r="L124" s="32"/>
      <c r="M124" s="146" t="s">
        <v>1</v>
      </c>
      <c r="N124" s="147" t="s">
        <v>47</v>
      </c>
      <c r="P124" s="148">
        <f t="shared" si="1"/>
        <v>0</v>
      </c>
      <c r="Q124" s="148">
        <v>0</v>
      </c>
      <c r="R124" s="148">
        <f t="shared" si="2"/>
        <v>0</v>
      </c>
      <c r="S124" s="148">
        <v>0</v>
      </c>
      <c r="T124" s="149">
        <f t="shared" si="3"/>
        <v>0</v>
      </c>
      <c r="AR124" s="150" t="s">
        <v>180</v>
      </c>
      <c r="AT124" s="150" t="s">
        <v>176</v>
      </c>
      <c r="AU124" s="150" t="s">
        <v>90</v>
      </c>
      <c r="AY124" s="17" t="s">
        <v>171</v>
      </c>
      <c r="BE124" s="151">
        <f t="shared" si="4"/>
        <v>0</v>
      </c>
      <c r="BF124" s="151">
        <f t="shared" si="5"/>
        <v>0</v>
      </c>
      <c r="BG124" s="151">
        <f t="shared" si="6"/>
        <v>0</v>
      </c>
      <c r="BH124" s="151">
        <f t="shared" si="7"/>
        <v>0</v>
      </c>
      <c r="BI124" s="151">
        <f t="shared" si="8"/>
        <v>0</v>
      </c>
      <c r="BJ124" s="17" t="s">
        <v>90</v>
      </c>
      <c r="BK124" s="151">
        <f t="shared" si="9"/>
        <v>0</v>
      </c>
      <c r="BL124" s="17" t="s">
        <v>180</v>
      </c>
      <c r="BM124" s="150" t="s">
        <v>180</v>
      </c>
    </row>
    <row r="125" spans="2:65" s="1" customFormat="1" ht="37.9" customHeight="1">
      <c r="B125" s="137"/>
      <c r="C125" s="138" t="s">
        <v>186</v>
      </c>
      <c r="D125" s="138" t="s">
        <v>176</v>
      </c>
      <c r="E125" s="139" t="s">
        <v>1424</v>
      </c>
      <c r="F125" s="140" t="s">
        <v>1425</v>
      </c>
      <c r="G125" s="141" t="s">
        <v>227</v>
      </c>
      <c r="H125" s="142">
        <v>1</v>
      </c>
      <c r="I125" s="143"/>
      <c r="J125" s="144">
        <f t="shared" si="0"/>
        <v>0</v>
      </c>
      <c r="K125" s="145"/>
      <c r="L125" s="32"/>
      <c r="M125" s="146" t="s">
        <v>1</v>
      </c>
      <c r="N125" s="147" t="s">
        <v>47</v>
      </c>
      <c r="P125" s="148">
        <f t="shared" si="1"/>
        <v>0</v>
      </c>
      <c r="Q125" s="148">
        <v>0</v>
      </c>
      <c r="R125" s="148">
        <f t="shared" si="2"/>
        <v>0</v>
      </c>
      <c r="S125" s="148">
        <v>0</v>
      </c>
      <c r="T125" s="149">
        <f t="shared" si="3"/>
        <v>0</v>
      </c>
      <c r="AR125" s="150" t="s">
        <v>180</v>
      </c>
      <c r="AT125" s="150" t="s">
        <v>176</v>
      </c>
      <c r="AU125" s="150" t="s">
        <v>90</v>
      </c>
      <c r="AY125" s="17" t="s">
        <v>171</v>
      </c>
      <c r="BE125" s="151">
        <f t="shared" si="4"/>
        <v>0</v>
      </c>
      <c r="BF125" s="151">
        <f t="shared" si="5"/>
        <v>0</v>
      </c>
      <c r="BG125" s="151">
        <f t="shared" si="6"/>
        <v>0</v>
      </c>
      <c r="BH125" s="151">
        <f t="shared" si="7"/>
        <v>0</v>
      </c>
      <c r="BI125" s="151">
        <f t="shared" si="8"/>
        <v>0</v>
      </c>
      <c r="BJ125" s="17" t="s">
        <v>90</v>
      </c>
      <c r="BK125" s="151">
        <f t="shared" si="9"/>
        <v>0</v>
      </c>
      <c r="BL125" s="17" t="s">
        <v>180</v>
      </c>
      <c r="BM125" s="150" t="s">
        <v>198</v>
      </c>
    </row>
    <row r="126" spans="2:65" s="1" customFormat="1" ht="16.5" customHeight="1">
      <c r="B126" s="137"/>
      <c r="C126" s="138" t="s">
        <v>180</v>
      </c>
      <c r="D126" s="138" t="s">
        <v>176</v>
      </c>
      <c r="E126" s="139" t="s">
        <v>1426</v>
      </c>
      <c r="F126" s="140" t="s">
        <v>543</v>
      </c>
      <c r="G126" s="141" t="s">
        <v>239</v>
      </c>
      <c r="H126" s="142">
        <v>1.5</v>
      </c>
      <c r="I126" s="143"/>
      <c r="J126" s="144">
        <f t="shared" si="0"/>
        <v>0</v>
      </c>
      <c r="K126" s="145"/>
      <c r="L126" s="32"/>
      <c r="M126" s="146" t="s">
        <v>1</v>
      </c>
      <c r="N126" s="147" t="s">
        <v>47</v>
      </c>
      <c r="P126" s="148">
        <f t="shared" si="1"/>
        <v>0</v>
      </c>
      <c r="Q126" s="148">
        <v>0</v>
      </c>
      <c r="R126" s="148">
        <f t="shared" si="2"/>
        <v>0</v>
      </c>
      <c r="S126" s="148">
        <v>0</v>
      </c>
      <c r="T126" s="149">
        <f t="shared" si="3"/>
        <v>0</v>
      </c>
      <c r="AR126" s="150" t="s">
        <v>180</v>
      </c>
      <c r="AT126" s="150" t="s">
        <v>176</v>
      </c>
      <c r="AU126" s="150" t="s">
        <v>90</v>
      </c>
      <c r="AY126" s="17" t="s">
        <v>171</v>
      </c>
      <c r="BE126" s="151">
        <f t="shared" si="4"/>
        <v>0</v>
      </c>
      <c r="BF126" s="151">
        <f t="shared" si="5"/>
        <v>0</v>
      </c>
      <c r="BG126" s="151">
        <f t="shared" si="6"/>
        <v>0</v>
      </c>
      <c r="BH126" s="151">
        <f t="shared" si="7"/>
        <v>0</v>
      </c>
      <c r="BI126" s="151">
        <f t="shared" si="8"/>
        <v>0</v>
      </c>
      <c r="BJ126" s="17" t="s">
        <v>90</v>
      </c>
      <c r="BK126" s="151">
        <f t="shared" si="9"/>
        <v>0</v>
      </c>
      <c r="BL126" s="17" t="s">
        <v>180</v>
      </c>
      <c r="BM126" s="150" t="s">
        <v>206</v>
      </c>
    </row>
    <row r="127" spans="2:65" s="1" customFormat="1" ht="21.75" customHeight="1">
      <c r="B127" s="137"/>
      <c r="C127" s="138" t="s">
        <v>209</v>
      </c>
      <c r="D127" s="138" t="s">
        <v>176</v>
      </c>
      <c r="E127" s="139" t="s">
        <v>1427</v>
      </c>
      <c r="F127" s="140" t="s">
        <v>1428</v>
      </c>
      <c r="G127" s="141" t="s">
        <v>1238</v>
      </c>
      <c r="H127" s="142">
        <v>1</v>
      </c>
      <c r="I127" s="143"/>
      <c r="J127" s="144">
        <f t="shared" si="0"/>
        <v>0</v>
      </c>
      <c r="K127" s="145"/>
      <c r="L127" s="32"/>
      <c r="M127" s="146" t="s">
        <v>1</v>
      </c>
      <c r="N127" s="147" t="s">
        <v>47</v>
      </c>
      <c r="P127" s="148">
        <f t="shared" si="1"/>
        <v>0</v>
      </c>
      <c r="Q127" s="148">
        <v>0</v>
      </c>
      <c r="R127" s="148">
        <f t="shared" si="2"/>
        <v>0</v>
      </c>
      <c r="S127" s="148">
        <v>0</v>
      </c>
      <c r="T127" s="149">
        <f t="shared" si="3"/>
        <v>0</v>
      </c>
      <c r="AR127" s="150" t="s">
        <v>180</v>
      </c>
      <c r="AT127" s="150" t="s">
        <v>176</v>
      </c>
      <c r="AU127" s="150" t="s">
        <v>90</v>
      </c>
      <c r="AY127" s="17" t="s">
        <v>171</v>
      </c>
      <c r="BE127" s="151">
        <f t="shared" si="4"/>
        <v>0</v>
      </c>
      <c r="BF127" s="151">
        <f t="shared" si="5"/>
        <v>0</v>
      </c>
      <c r="BG127" s="151">
        <f t="shared" si="6"/>
        <v>0</v>
      </c>
      <c r="BH127" s="151">
        <f t="shared" si="7"/>
        <v>0</v>
      </c>
      <c r="BI127" s="151">
        <f t="shared" si="8"/>
        <v>0</v>
      </c>
      <c r="BJ127" s="17" t="s">
        <v>90</v>
      </c>
      <c r="BK127" s="151">
        <f t="shared" si="9"/>
        <v>0</v>
      </c>
      <c r="BL127" s="17" t="s">
        <v>180</v>
      </c>
      <c r="BM127" s="150" t="s">
        <v>130</v>
      </c>
    </row>
    <row r="128" spans="2:65" s="1" customFormat="1" ht="21.75" customHeight="1">
      <c r="B128" s="137"/>
      <c r="C128" s="138" t="s">
        <v>198</v>
      </c>
      <c r="D128" s="138" t="s">
        <v>176</v>
      </c>
      <c r="E128" s="139" t="s">
        <v>1429</v>
      </c>
      <c r="F128" s="140" t="s">
        <v>1430</v>
      </c>
      <c r="G128" s="141" t="s">
        <v>1238</v>
      </c>
      <c r="H128" s="142">
        <v>1</v>
      </c>
      <c r="I128" s="143"/>
      <c r="J128" s="144">
        <f t="shared" si="0"/>
        <v>0</v>
      </c>
      <c r="K128" s="145"/>
      <c r="L128" s="32"/>
      <c r="M128" s="198" t="s">
        <v>1</v>
      </c>
      <c r="N128" s="199" t="s">
        <v>47</v>
      </c>
      <c r="O128" s="200"/>
      <c r="P128" s="201">
        <f t="shared" si="1"/>
        <v>0</v>
      </c>
      <c r="Q128" s="201">
        <v>0</v>
      </c>
      <c r="R128" s="201">
        <f t="shared" si="2"/>
        <v>0</v>
      </c>
      <c r="S128" s="201">
        <v>0</v>
      </c>
      <c r="T128" s="202">
        <f t="shared" si="3"/>
        <v>0</v>
      </c>
      <c r="AR128" s="150" t="s">
        <v>180</v>
      </c>
      <c r="AT128" s="150" t="s">
        <v>176</v>
      </c>
      <c r="AU128" s="150" t="s">
        <v>90</v>
      </c>
      <c r="AY128" s="17" t="s">
        <v>171</v>
      </c>
      <c r="BE128" s="151">
        <f t="shared" si="4"/>
        <v>0</v>
      </c>
      <c r="BF128" s="151">
        <f t="shared" si="5"/>
        <v>0</v>
      </c>
      <c r="BG128" s="151">
        <f t="shared" si="6"/>
        <v>0</v>
      </c>
      <c r="BH128" s="151">
        <f t="shared" si="7"/>
        <v>0</v>
      </c>
      <c r="BI128" s="151">
        <f t="shared" si="8"/>
        <v>0</v>
      </c>
      <c r="BJ128" s="17" t="s">
        <v>90</v>
      </c>
      <c r="BK128" s="151">
        <f t="shared" si="9"/>
        <v>0</v>
      </c>
      <c r="BL128" s="17" t="s">
        <v>180</v>
      </c>
      <c r="BM128" s="150" t="s">
        <v>8</v>
      </c>
    </row>
    <row r="129" spans="2:12" s="1" customFormat="1" ht="6.95" customHeight="1">
      <c r="B129" s="44"/>
      <c r="C129" s="45"/>
      <c r="D129" s="45"/>
      <c r="E129" s="45"/>
      <c r="F129" s="45"/>
      <c r="G129" s="45"/>
      <c r="H129" s="45"/>
      <c r="I129" s="45"/>
      <c r="J129" s="45"/>
      <c r="K129" s="45"/>
      <c r="L129" s="32"/>
    </row>
  </sheetData>
  <autoFilter ref="C120:K128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8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7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120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customHeight="1">
      <c r="B4" s="20"/>
      <c r="D4" s="21" t="s">
        <v>136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8" t="str">
        <f>'Rekapitulace stavby'!K6</f>
        <v>STAVEBNÍ ÚPRAVY SRC ČNB V ULICI SENOVÁŽNÁ 864-1 NA PRAZE 1</v>
      </c>
      <c r="F7" s="249"/>
      <c r="G7" s="249"/>
      <c r="H7" s="249"/>
      <c r="L7" s="20"/>
    </row>
    <row r="8" spans="2:46" s="1" customFormat="1" ht="12" customHeight="1">
      <c r="B8" s="32"/>
      <c r="D8" s="27" t="s">
        <v>137</v>
      </c>
      <c r="L8" s="32"/>
    </row>
    <row r="9" spans="2:46" s="1" customFormat="1" ht="16.5" customHeight="1">
      <c r="B9" s="32"/>
      <c r="E9" s="243" t="s">
        <v>1431</v>
      </c>
      <c r="F9" s="247"/>
      <c r="G9" s="247"/>
      <c r="H9" s="247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5. 3. 2025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29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0" t="str">
        <f>'Rekapitulace stavby'!E14</f>
        <v>Vyplň údaj</v>
      </c>
      <c r="F18" s="234"/>
      <c r="G18" s="234"/>
      <c r="H18" s="234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25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28</v>
      </c>
      <c r="J21" s="25" t="s">
        <v>35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25</v>
      </c>
      <c r="J23" s="25" t="s">
        <v>38</v>
      </c>
      <c r="L23" s="32"/>
    </row>
    <row r="24" spans="2:12" s="1" customFormat="1" ht="18" customHeight="1">
      <c r="B24" s="32"/>
      <c r="E24" s="25" t="s">
        <v>39</v>
      </c>
      <c r="I24" s="27" t="s">
        <v>28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40</v>
      </c>
      <c r="L26" s="32"/>
    </row>
    <row r="27" spans="2:12" s="7" customFormat="1" ht="16.5" customHeight="1">
      <c r="B27" s="94"/>
      <c r="E27" s="238" t="s">
        <v>1</v>
      </c>
      <c r="F27" s="238"/>
      <c r="G27" s="238"/>
      <c r="H27" s="238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5" customHeight="1">
      <c r="B30" s="32"/>
      <c r="D30" s="95" t="s">
        <v>42</v>
      </c>
      <c r="J30" s="66">
        <f>ROUND(J120,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5" customHeight="1">
      <c r="B33" s="32"/>
      <c r="D33" s="55" t="s">
        <v>46</v>
      </c>
      <c r="E33" s="27" t="s">
        <v>47</v>
      </c>
      <c r="F33" s="86">
        <f>ROUND((SUM(BE120:BE182)),  2)</f>
        <v>0</v>
      </c>
      <c r="I33" s="96">
        <v>0.21</v>
      </c>
      <c r="J33" s="86">
        <f>ROUND(((SUM(BE120:BE182))*I33),  2)</f>
        <v>0</v>
      </c>
      <c r="L33" s="32"/>
    </row>
    <row r="34" spans="2:12" s="1" customFormat="1" ht="14.45" customHeight="1">
      <c r="B34" s="32"/>
      <c r="E34" s="27" t="s">
        <v>48</v>
      </c>
      <c r="F34" s="86">
        <f>ROUND((SUM(BF120:BF182)),  2)</f>
        <v>0</v>
      </c>
      <c r="I34" s="96">
        <v>0.12</v>
      </c>
      <c r="J34" s="86">
        <f>ROUND(((SUM(BF120:BF182))*I34),  2)</f>
        <v>0</v>
      </c>
      <c r="L34" s="32"/>
    </row>
    <row r="35" spans="2:12" s="1" customFormat="1" ht="14.45" hidden="1" customHeight="1">
      <c r="B35" s="32"/>
      <c r="E35" s="27" t="s">
        <v>49</v>
      </c>
      <c r="F35" s="86">
        <f>ROUND((SUM(BG120:BG182)),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50</v>
      </c>
      <c r="F36" s="86">
        <f>ROUND((SUM(BH120:BH182)),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51</v>
      </c>
      <c r="F37" s="86">
        <f>ROUND((SUM(BI120:BI182)),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5" customHeight="1">
      <c r="B39" s="32"/>
      <c r="C39" s="97"/>
      <c r="D39" s="98" t="s">
        <v>52</v>
      </c>
      <c r="E39" s="57"/>
      <c r="F39" s="57"/>
      <c r="G39" s="99" t="s">
        <v>53</v>
      </c>
      <c r="H39" s="100" t="s">
        <v>54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55</v>
      </c>
      <c r="E50" s="42"/>
      <c r="F50" s="42"/>
      <c r="G50" s="41" t="s">
        <v>56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57</v>
      </c>
      <c r="E61" s="34"/>
      <c r="F61" s="103" t="s">
        <v>58</v>
      </c>
      <c r="G61" s="43" t="s">
        <v>57</v>
      </c>
      <c r="H61" s="34"/>
      <c r="I61" s="34"/>
      <c r="J61" s="104" t="s">
        <v>58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59</v>
      </c>
      <c r="E65" s="42"/>
      <c r="F65" s="42"/>
      <c r="G65" s="41" t="s">
        <v>60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57</v>
      </c>
      <c r="E76" s="34"/>
      <c r="F76" s="103" t="s">
        <v>58</v>
      </c>
      <c r="G76" s="43" t="s">
        <v>57</v>
      </c>
      <c r="H76" s="34"/>
      <c r="I76" s="34"/>
      <c r="J76" s="104" t="s">
        <v>58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139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48" t="str">
        <f>E7</f>
        <v>STAVEBNÍ ÚPRAVY SRC ČNB V ULICI SENOVÁŽNÁ 864-1 NA PRAZE 1</v>
      </c>
      <c r="F85" s="249"/>
      <c r="G85" s="249"/>
      <c r="H85" s="249"/>
      <c r="L85" s="32"/>
    </row>
    <row r="86" spans="2:47" s="1" customFormat="1" ht="12" customHeight="1">
      <c r="B86" s="32"/>
      <c r="C86" s="27" t="s">
        <v>137</v>
      </c>
      <c r="L86" s="32"/>
    </row>
    <row r="87" spans="2:47" s="1" customFormat="1" ht="16.5" customHeight="1">
      <c r="B87" s="32"/>
      <c r="E87" s="243" t="str">
        <f>E9</f>
        <v>06 - Silnoproud</v>
      </c>
      <c r="F87" s="247"/>
      <c r="G87" s="247"/>
      <c r="H87" s="247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Senovážná 864/1, 110 00 Praha 1 - Nové Město</v>
      </c>
      <c r="I89" s="27" t="s">
        <v>22</v>
      </c>
      <c r="J89" s="52" t="str">
        <f>IF(J12="","",J12)</f>
        <v>5. 3. 2025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ČESKÁ NÁRODNÍ BANKA</v>
      </c>
      <c r="I91" s="27" t="s">
        <v>32</v>
      </c>
      <c r="J91" s="30" t="str">
        <f>E21</f>
        <v>bdXarchitekti s.r.o.</v>
      </c>
      <c r="L91" s="32"/>
    </row>
    <row r="92" spans="2:47" s="1" customFormat="1" ht="15.2" customHeight="1">
      <c r="B92" s="32"/>
      <c r="C92" s="27" t="s">
        <v>30</v>
      </c>
      <c r="F92" s="25" t="str">
        <f>IF(E18="","",E18)</f>
        <v>Vyplň údaj</v>
      </c>
      <c r="I92" s="27" t="s">
        <v>37</v>
      </c>
      <c r="J92" s="30" t="str">
        <f>E24</f>
        <v>Ing. Jaroslav Stolička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140</v>
      </c>
      <c r="D94" s="97"/>
      <c r="E94" s="97"/>
      <c r="F94" s="97"/>
      <c r="G94" s="97"/>
      <c r="H94" s="97"/>
      <c r="I94" s="97"/>
      <c r="J94" s="106" t="s">
        <v>141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142</v>
      </c>
      <c r="J96" s="66">
        <f>J120</f>
        <v>0</v>
      </c>
      <c r="L96" s="32"/>
      <c r="AU96" s="17" t="s">
        <v>143</v>
      </c>
    </row>
    <row r="97" spans="2:12" s="8" customFormat="1" ht="24.95" customHeight="1">
      <c r="B97" s="108"/>
      <c r="D97" s="109" t="s">
        <v>149</v>
      </c>
      <c r="E97" s="110"/>
      <c r="F97" s="110"/>
      <c r="G97" s="110"/>
      <c r="H97" s="110"/>
      <c r="I97" s="110"/>
      <c r="J97" s="111">
        <f>J121</f>
        <v>0</v>
      </c>
      <c r="L97" s="108"/>
    </row>
    <row r="98" spans="2:12" s="9" customFormat="1" ht="19.899999999999999" customHeight="1">
      <c r="B98" s="112"/>
      <c r="D98" s="113" t="s">
        <v>1432</v>
      </c>
      <c r="E98" s="114"/>
      <c r="F98" s="114"/>
      <c r="G98" s="114"/>
      <c r="H98" s="114"/>
      <c r="I98" s="114"/>
      <c r="J98" s="115">
        <f>J122</f>
        <v>0</v>
      </c>
      <c r="L98" s="112"/>
    </row>
    <row r="99" spans="2:12" s="9" customFormat="1" ht="19.899999999999999" customHeight="1">
      <c r="B99" s="112"/>
      <c r="D99" s="113" t="s">
        <v>1433</v>
      </c>
      <c r="E99" s="114"/>
      <c r="F99" s="114"/>
      <c r="G99" s="114"/>
      <c r="H99" s="114"/>
      <c r="I99" s="114"/>
      <c r="J99" s="115">
        <f>J154</f>
        <v>0</v>
      </c>
      <c r="L99" s="112"/>
    </row>
    <row r="100" spans="2:12" s="9" customFormat="1" ht="19.899999999999999" customHeight="1">
      <c r="B100" s="112"/>
      <c r="D100" s="113" t="s">
        <v>1434</v>
      </c>
      <c r="E100" s="114"/>
      <c r="F100" s="114"/>
      <c r="G100" s="114"/>
      <c r="H100" s="114"/>
      <c r="I100" s="114"/>
      <c r="J100" s="115">
        <f>J169</f>
        <v>0</v>
      </c>
      <c r="L100" s="112"/>
    </row>
    <row r="101" spans="2:12" s="1" customFormat="1" ht="21.95" customHeight="1">
      <c r="B101" s="32"/>
      <c r="L101" s="32"/>
    </row>
    <row r="102" spans="2:12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12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4.95" customHeight="1">
      <c r="B107" s="32"/>
      <c r="C107" s="21" t="s">
        <v>156</v>
      </c>
      <c r="L107" s="32"/>
    </row>
    <row r="108" spans="2:12" s="1" customFormat="1" ht="6.95" customHeight="1">
      <c r="B108" s="32"/>
      <c r="L108" s="32"/>
    </row>
    <row r="109" spans="2:12" s="1" customFormat="1" ht="12" customHeight="1">
      <c r="B109" s="32"/>
      <c r="C109" s="27" t="s">
        <v>16</v>
      </c>
      <c r="L109" s="32"/>
    </row>
    <row r="110" spans="2:12" s="1" customFormat="1" ht="26.25" customHeight="1">
      <c r="B110" s="32"/>
      <c r="E110" s="248" t="str">
        <f>E7</f>
        <v>STAVEBNÍ ÚPRAVY SRC ČNB V ULICI SENOVÁŽNÁ 864-1 NA PRAZE 1</v>
      </c>
      <c r="F110" s="249"/>
      <c r="G110" s="249"/>
      <c r="H110" s="249"/>
      <c r="L110" s="32"/>
    </row>
    <row r="111" spans="2:12" s="1" customFormat="1" ht="12" customHeight="1">
      <c r="B111" s="32"/>
      <c r="C111" s="27" t="s">
        <v>137</v>
      </c>
      <c r="L111" s="32"/>
    </row>
    <row r="112" spans="2:12" s="1" customFormat="1" ht="16.5" customHeight="1">
      <c r="B112" s="32"/>
      <c r="E112" s="243" t="str">
        <f>E9</f>
        <v>06 - Silnoproud</v>
      </c>
      <c r="F112" s="247"/>
      <c r="G112" s="247"/>
      <c r="H112" s="247"/>
      <c r="L112" s="32"/>
    </row>
    <row r="113" spans="2:65" s="1" customFormat="1" ht="6.95" customHeight="1">
      <c r="B113" s="32"/>
      <c r="L113" s="32"/>
    </row>
    <row r="114" spans="2:65" s="1" customFormat="1" ht="12" customHeight="1">
      <c r="B114" s="32"/>
      <c r="C114" s="27" t="s">
        <v>20</v>
      </c>
      <c r="F114" s="25" t="str">
        <f>F12</f>
        <v>Senovážná 864/1, 110 00 Praha 1 - Nové Město</v>
      </c>
      <c r="I114" s="27" t="s">
        <v>22</v>
      </c>
      <c r="J114" s="52" t="str">
        <f>IF(J12="","",J12)</f>
        <v>5. 3. 2025</v>
      </c>
      <c r="L114" s="32"/>
    </row>
    <row r="115" spans="2:65" s="1" customFormat="1" ht="6.95" customHeight="1">
      <c r="B115" s="32"/>
      <c r="L115" s="32"/>
    </row>
    <row r="116" spans="2:65" s="1" customFormat="1" ht="15.2" customHeight="1">
      <c r="B116" s="32"/>
      <c r="C116" s="27" t="s">
        <v>24</v>
      </c>
      <c r="F116" s="25" t="str">
        <f>E15</f>
        <v>ČESKÁ NÁRODNÍ BANKA</v>
      </c>
      <c r="I116" s="27" t="s">
        <v>32</v>
      </c>
      <c r="J116" s="30" t="str">
        <f>E21</f>
        <v>bdXarchitekti s.r.o.</v>
      </c>
      <c r="L116" s="32"/>
    </row>
    <row r="117" spans="2:65" s="1" customFormat="1" ht="15.2" customHeight="1">
      <c r="B117" s="32"/>
      <c r="C117" s="27" t="s">
        <v>30</v>
      </c>
      <c r="F117" s="25" t="str">
        <f>IF(E18="","",E18)</f>
        <v>Vyplň údaj</v>
      </c>
      <c r="I117" s="27" t="s">
        <v>37</v>
      </c>
      <c r="J117" s="30" t="str">
        <f>E24</f>
        <v>Ing. Jaroslav Stolička</v>
      </c>
      <c r="L117" s="32"/>
    </row>
    <row r="118" spans="2:65" s="1" customFormat="1" ht="10.35" customHeight="1">
      <c r="B118" s="32"/>
      <c r="L118" s="32"/>
    </row>
    <row r="119" spans="2:65" s="10" customFormat="1" ht="29.25" customHeight="1">
      <c r="B119" s="116"/>
      <c r="C119" s="117" t="s">
        <v>157</v>
      </c>
      <c r="D119" s="118" t="s">
        <v>67</v>
      </c>
      <c r="E119" s="118" t="s">
        <v>63</v>
      </c>
      <c r="F119" s="118" t="s">
        <v>64</v>
      </c>
      <c r="G119" s="118" t="s">
        <v>158</v>
      </c>
      <c r="H119" s="118" t="s">
        <v>159</v>
      </c>
      <c r="I119" s="118" t="s">
        <v>160</v>
      </c>
      <c r="J119" s="119" t="s">
        <v>141</v>
      </c>
      <c r="K119" s="120" t="s">
        <v>161</v>
      </c>
      <c r="L119" s="116"/>
      <c r="M119" s="59" t="s">
        <v>1</v>
      </c>
      <c r="N119" s="60" t="s">
        <v>46</v>
      </c>
      <c r="O119" s="60" t="s">
        <v>162</v>
      </c>
      <c r="P119" s="60" t="s">
        <v>163</v>
      </c>
      <c r="Q119" s="60" t="s">
        <v>164</v>
      </c>
      <c r="R119" s="60" t="s">
        <v>165</v>
      </c>
      <c r="S119" s="60" t="s">
        <v>166</v>
      </c>
      <c r="T119" s="61" t="s">
        <v>167</v>
      </c>
    </row>
    <row r="120" spans="2:65" s="1" customFormat="1" ht="22.9" customHeight="1">
      <c r="B120" s="32"/>
      <c r="C120" s="64" t="s">
        <v>168</v>
      </c>
      <c r="J120" s="121">
        <f>BK120</f>
        <v>0</v>
      </c>
      <c r="L120" s="32"/>
      <c r="M120" s="62"/>
      <c r="N120" s="53"/>
      <c r="O120" s="53"/>
      <c r="P120" s="122">
        <f>P121</f>
        <v>0</v>
      </c>
      <c r="Q120" s="53"/>
      <c r="R120" s="122">
        <f>R121</f>
        <v>0</v>
      </c>
      <c r="S120" s="53"/>
      <c r="T120" s="123">
        <f>T121</f>
        <v>0</v>
      </c>
      <c r="AT120" s="17" t="s">
        <v>81</v>
      </c>
      <c r="AU120" s="17" t="s">
        <v>143</v>
      </c>
      <c r="BK120" s="124">
        <f>BK121</f>
        <v>0</v>
      </c>
    </row>
    <row r="121" spans="2:65" s="11" customFormat="1" ht="25.9" customHeight="1">
      <c r="B121" s="125"/>
      <c r="D121" s="126" t="s">
        <v>81</v>
      </c>
      <c r="E121" s="127" t="s">
        <v>256</v>
      </c>
      <c r="F121" s="127" t="s">
        <v>257</v>
      </c>
      <c r="I121" s="128"/>
      <c r="J121" s="129">
        <f>BK121</f>
        <v>0</v>
      </c>
      <c r="L121" s="125"/>
      <c r="M121" s="130"/>
      <c r="P121" s="131">
        <f>P122+P154+P169</f>
        <v>0</v>
      </c>
      <c r="R121" s="131">
        <f>R122+R154+R169</f>
        <v>0</v>
      </c>
      <c r="T121" s="132">
        <f>T122+T154+T169</f>
        <v>0</v>
      </c>
      <c r="AR121" s="126" t="s">
        <v>92</v>
      </c>
      <c r="AT121" s="133" t="s">
        <v>81</v>
      </c>
      <c r="AU121" s="133" t="s">
        <v>82</v>
      </c>
      <c r="AY121" s="126" t="s">
        <v>171</v>
      </c>
      <c r="BK121" s="134">
        <f>BK122+BK154+BK169</f>
        <v>0</v>
      </c>
    </row>
    <row r="122" spans="2:65" s="11" customFormat="1" ht="22.9" customHeight="1">
      <c r="B122" s="125"/>
      <c r="D122" s="126" t="s">
        <v>81</v>
      </c>
      <c r="E122" s="135" t="s">
        <v>1435</v>
      </c>
      <c r="F122" s="135" t="s">
        <v>1436</v>
      </c>
      <c r="I122" s="128"/>
      <c r="J122" s="136">
        <f>BK122</f>
        <v>0</v>
      </c>
      <c r="L122" s="125"/>
      <c r="M122" s="130"/>
      <c r="P122" s="131">
        <f>SUM(P123:P153)</f>
        <v>0</v>
      </c>
      <c r="R122" s="131">
        <f>SUM(R123:R153)</f>
        <v>0</v>
      </c>
      <c r="T122" s="132">
        <f>SUM(T123:T153)</f>
        <v>0</v>
      </c>
      <c r="AR122" s="126" t="s">
        <v>92</v>
      </c>
      <c r="AT122" s="133" t="s">
        <v>81</v>
      </c>
      <c r="AU122" s="133" t="s">
        <v>90</v>
      </c>
      <c r="AY122" s="126" t="s">
        <v>171</v>
      </c>
      <c r="BK122" s="134">
        <f>SUM(BK123:BK153)</f>
        <v>0</v>
      </c>
    </row>
    <row r="123" spans="2:65" s="1" customFormat="1" ht="21.75" customHeight="1">
      <c r="B123" s="137"/>
      <c r="C123" s="138" t="s">
        <v>90</v>
      </c>
      <c r="D123" s="138" t="s">
        <v>176</v>
      </c>
      <c r="E123" s="139" t="s">
        <v>1437</v>
      </c>
      <c r="F123" s="140" t="s">
        <v>1438</v>
      </c>
      <c r="G123" s="141" t="s">
        <v>1238</v>
      </c>
      <c r="H123" s="142">
        <v>40</v>
      </c>
      <c r="I123" s="143"/>
      <c r="J123" s="144">
        <f t="shared" ref="J123:J153" si="0">ROUND(I123*H123,2)</f>
        <v>0</v>
      </c>
      <c r="K123" s="145"/>
      <c r="L123" s="32"/>
      <c r="M123" s="146" t="s">
        <v>1</v>
      </c>
      <c r="N123" s="147" t="s">
        <v>47</v>
      </c>
      <c r="P123" s="148">
        <f t="shared" ref="P123:P153" si="1">O123*H123</f>
        <v>0</v>
      </c>
      <c r="Q123" s="148">
        <v>0</v>
      </c>
      <c r="R123" s="148">
        <f t="shared" ref="R123:R153" si="2">Q123*H123</f>
        <v>0</v>
      </c>
      <c r="S123" s="148">
        <v>0</v>
      </c>
      <c r="T123" s="149">
        <f t="shared" ref="T123:T153" si="3">S123*H123</f>
        <v>0</v>
      </c>
      <c r="AR123" s="150" t="s">
        <v>231</v>
      </c>
      <c r="AT123" s="150" t="s">
        <v>176</v>
      </c>
      <c r="AU123" s="150" t="s">
        <v>92</v>
      </c>
      <c r="AY123" s="17" t="s">
        <v>171</v>
      </c>
      <c r="BE123" s="151">
        <f t="shared" ref="BE123:BE153" si="4">IF(N123="základní",J123,0)</f>
        <v>0</v>
      </c>
      <c r="BF123" s="151">
        <f t="shared" ref="BF123:BF153" si="5">IF(N123="snížená",J123,0)</f>
        <v>0</v>
      </c>
      <c r="BG123" s="151">
        <f t="shared" ref="BG123:BG153" si="6">IF(N123="zákl. přenesená",J123,0)</f>
        <v>0</v>
      </c>
      <c r="BH123" s="151">
        <f t="shared" ref="BH123:BH153" si="7">IF(N123="sníž. přenesená",J123,0)</f>
        <v>0</v>
      </c>
      <c r="BI123" s="151">
        <f t="shared" ref="BI123:BI153" si="8">IF(N123="nulová",J123,0)</f>
        <v>0</v>
      </c>
      <c r="BJ123" s="17" t="s">
        <v>90</v>
      </c>
      <c r="BK123" s="151">
        <f t="shared" ref="BK123:BK153" si="9">ROUND(I123*H123,2)</f>
        <v>0</v>
      </c>
      <c r="BL123" s="17" t="s">
        <v>231</v>
      </c>
      <c r="BM123" s="150" t="s">
        <v>92</v>
      </c>
    </row>
    <row r="124" spans="2:65" s="1" customFormat="1" ht="24.2" customHeight="1">
      <c r="B124" s="137"/>
      <c r="C124" s="138" t="s">
        <v>92</v>
      </c>
      <c r="D124" s="138" t="s">
        <v>176</v>
      </c>
      <c r="E124" s="139" t="s">
        <v>1439</v>
      </c>
      <c r="F124" s="140" t="s">
        <v>1440</v>
      </c>
      <c r="G124" s="141" t="s">
        <v>1238</v>
      </c>
      <c r="H124" s="142">
        <v>34</v>
      </c>
      <c r="I124" s="143"/>
      <c r="J124" s="144">
        <f t="shared" si="0"/>
        <v>0</v>
      </c>
      <c r="K124" s="145"/>
      <c r="L124" s="32"/>
      <c r="M124" s="146" t="s">
        <v>1</v>
      </c>
      <c r="N124" s="147" t="s">
        <v>47</v>
      </c>
      <c r="P124" s="148">
        <f t="shared" si="1"/>
        <v>0</v>
      </c>
      <c r="Q124" s="148">
        <v>0</v>
      </c>
      <c r="R124" s="148">
        <f t="shared" si="2"/>
        <v>0</v>
      </c>
      <c r="S124" s="148">
        <v>0</v>
      </c>
      <c r="T124" s="149">
        <f t="shared" si="3"/>
        <v>0</v>
      </c>
      <c r="AR124" s="150" t="s">
        <v>231</v>
      </c>
      <c r="AT124" s="150" t="s">
        <v>176</v>
      </c>
      <c r="AU124" s="150" t="s">
        <v>92</v>
      </c>
      <c r="AY124" s="17" t="s">
        <v>171</v>
      </c>
      <c r="BE124" s="151">
        <f t="shared" si="4"/>
        <v>0</v>
      </c>
      <c r="BF124" s="151">
        <f t="shared" si="5"/>
        <v>0</v>
      </c>
      <c r="BG124" s="151">
        <f t="shared" si="6"/>
        <v>0</v>
      </c>
      <c r="BH124" s="151">
        <f t="shared" si="7"/>
        <v>0</v>
      </c>
      <c r="BI124" s="151">
        <f t="shared" si="8"/>
        <v>0</v>
      </c>
      <c r="BJ124" s="17" t="s">
        <v>90</v>
      </c>
      <c r="BK124" s="151">
        <f t="shared" si="9"/>
        <v>0</v>
      </c>
      <c r="BL124" s="17" t="s">
        <v>231</v>
      </c>
      <c r="BM124" s="150" t="s">
        <v>180</v>
      </c>
    </row>
    <row r="125" spans="2:65" s="1" customFormat="1" ht="24.2" customHeight="1">
      <c r="B125" s="137"/>
      <c r="C125" s="138" t="s">
        <v>186</v>
      </c>
      <c r="D125" s="138" t="s">
        <v>176</v>
      </c>
      <c r="E125" s="139" t="s">
        <v>1441</v>
      </c>
      <c r="F125" s="140" t="s">
        <v>1442</v>
      </c>
      <c r="G125" s="141" t="s">
        <v>1238</v>
      </c>
      <c r="H125" s="142">
        <v>31</v>
      </c>
      <c r="I125" s="143"/>
      <c r="J125" s="144">
        <f t="shared" si="0"/>
        <v>0</v>
      </c>
      <c r="K125" s="145"/>
      <c r="L125" s="32"/>
      <c r="M125" s="146" t="s">
        <v>1</v>
      </c>
      <c r="N125" s="147" t="s">
        <v>47</v>
      </c>
      <c r="P125" s="148">
        <f t="shared" si="1"/>
        <v>0</v>
      </c>
      <c r="Q125" s="148">
        <v>0</v>
      </c>
      <c r="R125" s="148">
        <f t="shared" si="2"/>
        <v>0</v>
      </c>
      <c r="S125" s="148">
        <v>0</v>
      </c>
      <c r="T125" s="149">
        <f t="shared" si="3"/>
        <v>0</v>
      </c>
      <c r="AR125" s="150" t="s">
        <v>231</v>
      </c>
      <c r="AT125" s="150" t="s">
        <v>176</v>
      </c>
      <c r="AU125" s="150" t="s">
        <v>92</v>
      </c>
      <c r="AY125" s="17" t="s">
        <v>171</v>
      </c>
      <c r="BE125" s="151">
        <f t="shared" si="4"/>
        <v>0</v>
      </c>
      <c r="BF125" s="151">
        <f t="shared" si="5"/>
        <v>0</v>
      </c>
      <c r="BG125" s="151">
        <f t="shared" si="6"/>
        <v>0</v>
      </c>
      <c r="BH125" s="151">
        <f t="shared" si="7"/>
        <v>0</v>
      </c>
      <c r="BI125" s="151">
        <f t="shared" si="8"/>
        <v>0</v>
      </c>
      <c r="BJ125" s="17" t="s">
        <v>90</v>
      </c>
      <c r="BK125" s="151">
        <f t="shared" si="9"/>
        <v>0</v>
      </c>
      <c r="BL125" s="17" t="s">
        <v>231</v>
      </c>
      <c r="BM125" s="150" t="s">
        <v>198</v>
      </c>
    </row>
    <row r="126" spans="2:65" s="1" customFormat="1" ht="16.5" customHeight="1">
      <c r="B126" s="137"/>
      <c r="C126" s="138" t="s">
        <v>180</v>
      </c>
      <c r="D126" s="138" t="s">
        <v>176</v>
      </c>
      <c r="E126" s="139" t="s">
        <v>1443</v>
      </c>
      <c r="F126" s="140" t="s">
        <v>1444</v>
      </c>
      <c r="G126" s="141" t="s">
        <v>1238</v>
      </c>
      <c r="H126" s="142">
        <v>17</v>
      </c>
      <c r="I126" s="143"/>
      <c r="J126" s="144">
        <f t="shared" si="0"/>
        <v>0</v>
      </c>
      <c r="K126" s="145"/>
      <c r="L126" s="32"/>
      <c r="M126" s="146" t="s">
        <v>1</v>
      </c>
      <c r="N126" s="147" t="s">
        <v>47</v>
      </c>
      <c r="P126" s="148">
        <f t="shared" si="1"/>
        <v>0</v>
      </c>
      <c r="Q126" s="148">
        <v>0</v>
      </c>
      <c r="R126" s="148">
        <f t="shared" si="2"/>
        <v>0</v>
      </c>
      <c r="S126" s="148">
        <v>0</v>
      </c>
      <c r="T126" s="149">
        <f t="shared" si="3"/>
        <v>0</v>
      </c>
      <c r="AR126" s="150" t="s">
        <v>231</v>
      </c>
      <c r="AT126" s="150" t="s">
        <v>176</v>
      </c>
      <c r="AU126" s="150" t="s">
        <v>92</v>
      </c>
      <c r="AY126" s="17" t="s">
        <v>171</v>
      </c>
      <c r="BE126" s="151">
        <f t="shared" si="4"/>
        <v>0</v>
      </c>
      <c r="BF126" s="151">
        <f t="shared" si="5"/>
        <v>0</v>
      </c>
      <c r="BG126" s="151">
        <f t="shared" si="6"/>
        <v>0</v>
      </c>
      <c r="BH126" s="151">
        <f t="shared" si="7"/>
        <v>0</v>
      </c>
      <c r="BI126" s="151">
        <f t="shared" si="8"/>
        <v>0</v>
      </c>
      <c r="BJ126" s="17" t="s">
        <v>90</v>
      </c>
      <c r="BK126" s="151">
        <f t="shared" si="9"/>
        <v>0</v>
      </c>
      <c r="BL126" s="17" t="s">
        <v>231</v>
      </c>
      <c r="BM126" s="150" t="s">
        <v>206</v>
      </c>
    </row>
    <row r="127" spans="2:65" s="1" customFormat="1" ht="24.2" customHeight="1">
      <c r="B127" s="137"/>
      <c r="C127" s="138" t="s">
        <v>209</v>
      </c>
      <c r="D127" s="138" t="s">
        <v>176</v>
      </c>
      <c r="E127" s="139" t="s">
        <v>1445</v>
      </c>
      <c r="F127" s="140" t="s">
        <v>1446</v>
      </c>
      <c r="G127" s="141" t="s">
        <v>1238</v>
      </c>
      <c r="H127" s="142">
        <v>8</v>
      </c>
      <c r="I127" s="143"/>
      <c r="J127" s="144">
        <f t="shared" si="0"/>
        <v>0</v>
      </c>
      <c r="K127" s="145"/>
      <c r="L127" s="32"/>
      <c r="M127" s="146" t="s">
        <v>1</v>
      </c>
      <c r="N127" s="147" t="s">
        <v>47</v>
      </c>
      <c r="P127" s="148">
        <f t="shared" si="1"/>
        <v>0</v>
      </c>
      <c r="Q127" s="148">
        <v>0</v>
      </c>
      <c r="R127" s="148">
        <f t="shared" si="2"/>
        <v>0</v>
      </c>
      <c r="S127" s="148">
        <v>0</v>
      </c>
      <c r="T127" s="149">
        <f t="shared" si="3"/>
        <v>0</v>
      </c>
      <c r="AR127" s="150" t="s">
        <v>231</v>
      </c>
      <c r="AT127" s="150" t="s">
        <v>176</v>
      </c>
      <c r="AU127" s="150" t="s">
        <v>92</v>
      </c>
      <c r="AY127" s="17" t="s">
        <v>171</v>
      </c>
      <c r="BE127" s="151">
        <f t="shared" si="4"/>
        <v>0</v>
      </c>
      <c r="BF127" s="151">
        <f t="shared" si="5"/>
        <v>0</v>
      </c>
      <c r="BG127" s="151">
        <f t="shared" si="6"/>
        <v>0</v>
      </c>
      <c r="BH127" s="151">
        <f t="shared" si="7"/>
        <v>0</v>
      </c>
      <c r="BI127" s="151">
        <f t="shared" si="8"/>
        <v>0</v>
      </c>
      <c r="BJ127" s="17" t="s">
        <v>90</v>
      </c>
      <c r="BK127" s="151">
        <f t="shared" si="9"/>
        <v>0</v>
      </c>
      <c r="BL127" s="17" t="s">
        <v>231</v>
      </c>
      <c r="BM127" s="150" t="s">
        <v>130</v>
      </c>
    </row>
    <row r="128" spans="2:65" s="1" customFormat="1" ht="24.2" customHeight="1">
      <c r="B128" s="137"/>
      <c r="C128" s="138" t="s">
        <v>198</v>
      </c>
      <c r="D128" s="138" t="s">
        <v>176</v>
      </c>
      <c r="E128" s="139" t="s">
        <v>1447</v>
      </c>
      <c r="F128" s="140" t="s">
        <v>1448</v>
      </c>
      <c r="G128" s="141" t="s">
        <v>1238</v>
      </c>
      <c r="H128" s="142">
        <v>2</v>
      </c>
      <c r="I128" s="143"/>
      <c r="J128" s="144">
        <f t="shared" si="0"/>
        <v>0</v>
      </c>
      <c r="K128" s="145"/>
      <c r="L128" s="32"/>
      <c r="M128" s="146" t="s">
        <v>1</v>
      </c>
      <c r="N128" s="147" t="s">
        <v>47</v>
      </c>
      <c r="P128" s="148">
        <f t="shared" si="1"/>
        <v>0</v>
      </c>
      <c r="Q128" s="148">
        <v>0</v>
      </c>
      <c r="R128" s="148">
        <f t="shared" si="2"/>
        <v>0</v>
      </c>
      <c r="S128" s="148">
        <v>0</v>
      </c>
      <c r="T128" s="149">
        <f t="shared" si="3"/>
        <v>0</v>
      </c>
      <c r="AR128" s="150" t="s">
        <v>231</v>
      </c>
      <c r="AT128" s="150" t="s">
        <v>176</v>
      </c>
      <c r="AU128" s="150" t="s">
        <v>92</v>
      </c>
      <c r="AY128" s="17" t="s">
        <v>171</v>
      </c>
      <c r="BE128" s="151">
        <f t="shared" si="4"/>
        <v>0</v>
      </c>
      <c r="BF128" s="151">
        <f t="shared" si="5"/>
        <v>0</v>
      </c>
      <c r="BG128" s="151">
        <f t="shared" si="6"/>
        <v>0</v>
      </c>
      <c r="BH128" s="151">
        <f t="shared" si="7"/>
        <v>0</v>
      </c>
      <c r="BI128" s="151">
        <f t="shared" si="8"/>
        <v>0</v>
      </c>
      <c r="BJ128" s="17" t="s">
        <v>90</v>
      </c>
      <c r="BK128" s="151">
        <f t="shared" si="9"/>
        <v>0</v>
      </c>
      <c r="BL128" s="17" t="s">
        <v>231</v>
      </c>
      <c r="BM128" s="150" t="s">
        <v>8</v>
      </c>
    </row>
    <row r="129" spans="2:65" s="1" customFormat="1" ht="21.75" customHeight="1">
      <c r="B129" s="137"/>
      <c r="C129" s="138" t="s">
        <v>224</v>
      </c>
      <c r="D129" s="138" t="s">
        <v>176</v>
      </c>
      <c r="E129" s="139" t="s">
        <v>1449</v>
      </c>
      <c r="F129" s="140" t="s">
        <v>1450</v>
      </c>
      <c r="G129" s="141" t="s">
        <v>1238</v>
      </c>
      <c r="H129" s="142">
        <v>3</v>
      </c>
      <c r="I129" s="143"/>
      <c r="J129" s="144">
        <f t="shared" si="0"/>
        <v>0</v>
      </c>
      <c r="K129" s="145"/>
      <c r="L129" s="32"/>
      <c r="M129" s="146" t="s">
        <v>1</v>
      </c>
      <c r="N129" s="147" t="s">
        <v>47</v>
      </c>
      <c r="P129" s="148">
        <f t="shared" si="1"/>
        <v>0</v>
      </c>
      <c r="Q129" s="148">
        <v>0</v>
      </c>
      <c r="R129" s="148">
        <f t="shared" si="2"/>
        <v>0</v>
      </c>
      <c r="S129" s="148">
        <v>0</v>
      </c>
      <c r="T129" s="149">
        <f t="shared" si="3"/>
        <v>0</v>
      </c>
      <c r="AR129" s="150" t="s">
        <v>231</v>
      </c>
      <c r="AT129" s="150" t="s">
        <v>176</v>
      </c>
      <c r="AU129" s="150" t="s">
        <v>92</v>
      </c>
      <c r="AY129" s="17" t="s">
        <v>171</v>
      </c>
      <c r="BE129" s="151">
        <f t="shared" si="4"/>
        <v>0</v>
      </c>
      <c r="BF129" s="151">
        <f t="shared" si="5"/>
        <v>0</v>
      </c>
      <c r="BG129" s="151">
        <f t="shared" si="6"/>
        <v>0</v>
      </c>
      <c r="BH129" s="151">
        <f t="shared" si="7"/>
        <v>0</v>
      </c>
      <c r="BI129" s="151">
        <f t="shared" si="8"/>
        <v>0</v>
      </c>
      <c r="BJ129" s="17" t="s">
        <v>90</v>
      </c>
      <c r="BK129" s="151">
        <f t="shared" si="9"/>
        <v>0</v>
      </c>
      <c r="BL129" s="17" t="s">
        <v>231</v>
      </c>
      <c r="BM129" s="150" t="s">
        <v>228</v>
      </c>
    </row>
    <row r="130" spans="2:65" s="1" customFormat="1" ht="21.75" customHeight="1">
      <c r="B130" s="137"/>
      <c r="C130" s="138" t="s">
        <v>206</v>
      </c>
      <c r="D130" s="138" t="s">
        <v>176</v>
      </c>
      <c r="E130" s="139" t="s">
        <v>1451</v>
      </c>
      <c r="F130" s="140" t="s">
        <v>1452</v>
      </c>
      <c r="G130" s="141" t="s">
        <v>1238</v>
      </c>
      <c r="H130" s="142">
        <v>4</v>
      </c>
      <c r="I130" s="143"/>
      <c r="J130" s="144">
        <f t="shared" si="0"/>
        <v>0</v>
      </c>
      <c r="K130" s="145"/>
      <c r="L130" s="32"/>
      <c r="M130" s="146" t="s">
        <v>1</v>
      </c>
      <c r="N130" s="147" t="s">
        <v>47</v>
      </c>
      <c r="P130" s="148">
        <f t="shared" si="1"/>
        <v>0</v>
      </c>
      <c r="Q130" s="148">
        <v>0</v>
      </c>
      <c r="R130" s="148">
        <f t="shared" si="2"/>
        <v>0</v>
      </c>
      <c r="S130" s="148">
        <v>0</v>
      </c>
      <c r="T130" s="149">
        <f t="shared" si="3"/>
        <v>0</v>
      </c>
      <c r="AR130" s="150" t="s">
        <v>231</v>
      </c>
      <c r="AT130" s="150" t="s">
        <v>176</v>
      </c>
      <c r="AU130" s="150" t="s">
        <v>92</v>
      </c>
      <c r="AY130" s="17" t="s">
        <v>171</v>
      </c>
      <c r="BE130" s="151">
        <f t="shared" si="4"/>
        <v>0</v>
      </c>
      <c r="BF130" s="151">
        <f t="shared" si="5"/>
        <v>0</v>
      </c>
      <c r="BG130" s="151">
        <f t="shared" si="6"/>
        <v>0</v>
      </c>
      <c r="BH130" s="151">
        <f t="shared" si="7"/>
        <v>0</v>
      </c>
      <c r="BI130" s="151">
        <f t="shared" si="8"/>
        <v>0</v>
      </c>
      <c r="BJ130" s="17" t="s">
        <v>90</v>
      </c>
      <c r="BK130" s="151">
        <f t="shared" si="9"/>
        <v>0</v>
      </c>
      <c r="BL130" s="17" t="s">
        <v>231</v>
      </c>
      <c r="BM130" s="150" t="s">
        <v>231</v>
      </c>
    </row>
    <row r="131" spans="2:65" s="1" customFormat="1" ht="21.75" customHeight="1">
      <c r="B131" s="137"/>
      <c r="C131" s="138" t="s">
        <v>172</v>
      </c>
      <c r="D131" s="138" t="s">
        <v>176</v>
      </c>
      <c r="E131" s="139" t="s">
        <v>1453</v>
      </c>
      <c r="F131" s="140" t="s">
        <v>1454</v>
      </c>
      <c r="G131" s="141" t="s">
        <v>1238</v>
      </c>
      <c r="H131" s="142">
        <v>14</v>
      </c>
      <c r="I131" s="143"/>
      <c r="J131" s="144">
        <f t="shared" si="0"/>
        <v>0</v>
      </c>
      <c r="K131" s="145"/>
      <c r="L131" s="32"/>
      <c r="M131" s="146" t="s">
        <v>1</v>
      </c>
      <c r="N131" s="147" t="s">
        <v>47</v>
      </c>
      <c r="P131" s="148">
        <f t="shared" si="1"/>
        <v>0</v>
      </c>
      <c r="Q131" s="148">
        <v>0</v>
      </c>
      <c r="R131" s="148">
        <f t="shared" si="2"/>
        <v>0</v>
      </c>
      <c r="S131" s="148">
        <v>0</v>
      </c>
      <c r="T131" s="149">
        <f t="shared" si="3"/>
        <v>0</v>
      </c>
      <c r="AR131" s="150" t="s">
        <v>231</v>
      </c>
      <c r="AT131" s="150" t="s">
        <v>176</v>
      </c>
      <c r="AU131" s="150" t="s">
        <v>92</v>
      </c>
      <c r="AY131" s="17" t="s">
        <v>171</v>
      </c>
      <c r="BE131" s="151">
        <f t="shared" si="4"/>
        <v>0</v>
      </c>
      <c r="BF131" s="151">
        <f t="shared" si="5"/>
        <v>0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7" t="s">
        <v>90</v>
      </c>
      <c r="BK131" s="151">
        <f t="shared" si="9"/>
        <v>0</v>
      </c>
      <c r="BL131" s="17" t="s">
        <v>231</v>
      </c>
      <c r="BM131" s="150" t="s">
        <v>234</v>
      </c>
    </row>
    <row r="132" spans="2:65" s="1" customFormat="1" ht="16.5" customHeight="1">
      <c r="B132" s="137"/>
      <c r="C132" s="138" t="s">
        <v>130</v>
      </c>
      <c r="D132" s="138" t="s">
        <v>176</v>
      </c>
      <c r="E132" s="139" t="s">
        <v>1455</v>
      </c>
      <c r="F132" s="140" t="s">
        <v>1456</v>
      </c>
      <c r="G132" s="141" t="s">
        <v>205</v>
      </c>
      <c r="H132" s="142">
        <v>93</v>
      </c>
      <c r="I132" s="143"/>
      <c r="J132" s="144">
        <f t="shared" si="0"/>
        <v>0</v>
      </c>
      <c r="K132" s="145"/>
      <c r="L132" s="32"/>
      <c r="M132" s="146" t="s">
        <v>1</v>
      </c>
      <c r="N132" s="147" t="s">
        <v>47</v>
      </c>
      <c r="P132" s="148">
        <f t="shared" si="1"/>
        <v>0</v>
      </c>
      <c r="Q132" s="148">
        <v>0</v>
      </c>
      <c r="R132" s="148">
        <f t="shared" si="2"/>
        <v>0</v>
      </c>
      <c r="S132" s="148">
        <v>0</v>
      </c>
      <c r="T132" s="149">
        <f t="shared" si="3"/>
        <v>0</v>
      </c>
      <c r="AR132" s="150" t="s">
        <v>231</v>
      </c>
      <c r="AT132" s="150" t="s">
        <v>176</v>
      </c>
      <c r="AU132" s="150" t="s">
        <v>92</v>
      </c>
      <c r="AY132" s="17" t="s">
        <v>171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7" t="s">
        <v>90</v>
      </c>
      <c r="BK132" s="151">
        <f t="shared" si="9"/>
        <v>0</v>
      </c>
      <c r="BL132" s="17" t="s">
        <v>231</v>
      </c>
      <c r="BM132" s="150" t="s">
        <v>240</v>
      </c>
    </row>
    <row r="133" spans="2:65" s="1" customFormat="1" ht="16.5" customHeight="1">
      <c r="B133" s="137"/>
      <c r="C133" s="138" t="s">
        <v>241</v>
      </c>
      <c r="D133" s="138" t="s">
        <v>176</v>
      </c>
      <c r="E133" s="139" t="s">
        <v>1457</v>
      </c>
      <c r="F133" s="140" t="s">
        <v>1458</v>
      </c>
      <c r="G133" s="141" t="s">
        <v>1238</v>
      </c>
      <c r="H133" s="142">
        <v>12</v>
      </c>
      <c r="I133" s="143"/>
      <c r="J133" s="144">
        <f t="shared" si="0"/>
        <v>0</v>
      </c>
      <c r="K133" s="145"/>
      <c r="L133" s="32"/>
      <c r="M133" s="146" t="s">
        <v>1</v>
      </c>
      <c r="N133" s="147" t="s">
        <v>47</v>
      </c>
      <c r="P133" s="148">
        <f t="shared" si="1"/>
        <v>0</v>
      </c>
      <c r="Q133" s="148">
        <v>0</v>
      </c>
      <c r="R133" s="148">
        <f t="shared" si="2"/>
        <v>0</v>
      </c>
      <c r="S133" s="148">
        <v>0</v>
      </c>
      <c r="T133" s="149">
        <f t="shared" si="3"/>
        <v>0</v>
      </c>
      <c r="AR133" s="150" t="s">
        <v>231</v>
      </c>
      <c r="AT133" s="150" t="s">
        <v>176</v>
      </c>
      <c r="AU133" s="150" t="s">
        <v>92</v>
      </c>
      <c r="AY133" s="17" t="s">
        <v>171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7" t="s">
        <v>90</v>
      </c>
      <c r="BK133" s="151">
        <f t="shared" si="9"/>
        <v>0</v>
      </c>
      <c r="BL133" s="17" t="s">
        <v>231</v>
      </c>
      <c r="BM133" s="150" t="s">
        <v>244</v>
      </c>
    </row>
    <row r="134" spans="2:65" s="1" customFormat="1" ht="16.5" customHeight="1">
      <c r="B134" s="137"/>
      <c r="C134" s="138" t="s">
        <v>8</v>
      </c>
      <c r="D134" s="138" t="s">
        <v>176</v>
      </c>
      <c r="E134" s="139" t="s">
        <v>1459</v>
      </c>
      <c r="F134" s="140" t="s">
        <v>1460</v>
      </c>
      <c r="G134" s="141" t="s">
        <v>1238</v>
      </c>
      <c r="H134" s="142">
        <v>27</v>
      </c>
      <c r="I134" s="143"/>
      <c r="J134" s="144">
        <f t="shared" si="0"/>
        <v>0</v>
      </c>
      <c r="K134" s="145"/>
      <c r="L134" s="32"/>
      <c r="M134" s="146" t="s">
        <v>1</v>
      </c>
      <c r="N134" s="147" t="s">
        <v>47</v>
      </c>
      <c r="P134" s="148">
        <f t="shared" si="1"/>
        <v>0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AR134" s="150" t="s">
        <v>231</v>
      </c>
      <c r="AT134" s="150" t="s">
        <v>176</v>
      </c>
      <c r="AU134" s="150" t="s">
        <v>92</v>
      </c>
      <c r="AY134" s="17" t="s">
        <v>171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7" t="s">
        <v>90</v>
      </c>
      <c r="BK134" s="151">
        <f t="shared" si="9"/>
        <v>0</v>
      </c>
      <c r="BL134" s="17" t="s">
        <v>231</v>
      </c>
      <c r="BM134" s="150" t="s">
        <v>247</v>
      </c>
    </row>
    <row r="135" spans="2:65" s="1" customFormat="1" ht="16.5" customHeight="1">
      <c r="B135" s="137"/>
      <c r="C135" s="138" t="s">
        <v>248</v>
      </c>
      <c r="D135" s="138" t="s">
        <v>176</v>
      </c>
      <c r="E135" s="139" t="s">
        <v>1461</v>
      </c>
      <c r="F135" s="140" t="s">
        <v>1462</v>
      </c>
      <c r="G135" s="141" t="s">
        <v>1238</v>
      </c>
      <c r="H135" s="142">
        <v>4</v>
      </c>
      <c r="I135" s="143"/>
      <c r="J135" s="144">
        <f t="shared" si="0"/>
        <v>0</v>
      </c>
      <c r="K135" s="145"/>
      <c r="L135" s="32"/>
      <c r="M135" s="146" t="s">
        <v>1</v>
      </c>
      <c r="N135" s="147" t="s">
        <v>47</v>
      </c>
      <c r="P135" s="148">
        <f t="shared" si="1"/>
        <v>0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AR135" s="150" t="s">
        <v>231</v>
      </c>
      <c r="AT135" s="150" t="s">
        <v>176</v>
      </c>
      <c r="AU135" s="150" t="s">
        <v>92</v>
      </c>
      <c r="AY135" s="17" t="s">
        <v>171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7" t="s">
        <v>90</v>
      </c>
      <c r="BK135" s="151">
        <f t="shared" si="9"/>
        <v>0</v>
      </c>
      <c r="BL135" s="17" t="s">
        <v>231</v>
      </c>
      <c r="BM135" s="150" t="s">
        <v>251</v>
      </c>
    </row>
    <row r="136" spans="2:65" s="1" customFormat="1" ht="16.5" customHeight="1">
      <c r="B136" s="137"/>
      <c r="C136" s="138" t="s">
        <v>228</v>
      </c>
      <c r="D136" s="138" t="s">
        <v>176</v>
      </c>
      <c r="E136" s="139" t="s">
        <v>1463</v>
      </c>
      <c r="F136" s="140" t="s">
        <v>1464</v>
      </c>
      <c r="G136" s="141" t="s">
        <v>1238</v>
      </c>
      <c r="H136" s="142">
        <v>7</v>
      </c>
      <c r="I136" s="143"/>
      <c r="J136" s="144">
        <f t="shared" si="0"/>
        <v>0</v>
      </c>
      <c r="K136" s="145"/>
      <c r="L136" s="32"/>
      <c r="M136" s="146" t="s">
        <v>1</v>
      </c>
      <c r="N136" s="147" t="s">
        <v>47</v>
      </c>
      <c r="P136" s="148">
        <f t="shared" si="1"/>
        <v>0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AR136" s="150" t="s">
        <v>231</v>
      </c>
      <c r="AT136" s="150" t="s">
        <v>176</v>
      </c>
      <c r="AU136" s="150" t="s">
        <v>92</v>
      </c>
      <c r="AY136" s="17" t="s">
        <v>171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7" t="s">
        <v>90</v>
      </c>
      <c r="BK136" s="151">
        <f t="shared" si="9"/>
        <v>0</v>
      </c>
      <c r="BL136" s="17" t="s">
        <v>231</v>
      </c>
      <c r="BM136" s="150" t="s">
        <v>255</v>
      </c>
    </row>
    <row r="137" spans="2:65" s="1" customFormat="1" ht="16.5" customHeight="1">
      <c r="B137" s="137"/>
      <c r="C137" s="138" t="s">
        <v>260</v>
      </c>
      <c r="D137" s="138" t="s">
        <v>176</v>
      </c>
      <c r="E137" s="139" t="s">
        <v>1465</v>
      </c>
      <c r="F137" s="140" t="s">
        <v>1466</v>
      </c>
      <c r="G137" s="141" t="s">
        <v>1238</v>
      </c>
      <c r="H137" s="142">
        <v>36</v>
      </c>
      <c r="I137" s="143"/>
      <c r="J137" s="144">
        <f t="shared" si="0"/>
        <v>0</v>
      </c>
      <c r="K137" s="145"/>
      <c r="L137" s="32"/>
      <c r="M137" s="146" t="s">
        <v>1</v>
      </c>
      <c r="N137" s="147" t="s">
        <v>47</v>
      </c>
      <c r="P137" s="148">
        <f t="shared" si="1"/>
        <v>0</v>
      </c>
      <c r="Q137" s="148">
        <v>0</v>
      </c>
      <c r="R137" s="148">
        <f t="shared" si="2"/>
        <v>0</v>
      </c>
      <c r="S137" s="148">
        <v>0</v>
      </c>
      <c r="T137" s="149">
        <f t="shared" si="3"/>
        <v>0</v>
      </c>
      <c r="AR137" s="150" t="s">
        <v>231</v>
      </c>
      <c r="AT137" s="150" t="s">
        <v>176</v>
      </c>
      <c r="AU137" s="150" t="s">
        <v>92</v>
      </c>
      <c r="AY137" s="17" t="s">
        <v>171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7" t="s">
        <v>90</v>
      </c>
      <c r="BK137" s="151">
        <f t="shared" si="9"/>
        <v>0</v>
      </c>
      <c r="BL137" s="17" t="s">
        <v>231</v>
      </c>
      <c r="BM137" s="150" t="s">
        <v>264</v>
      </c>
    </row>
    <row r="138" spans="2:65" s="1" customFormat="1" ht="24.2" customHeight="1">
      <c r="B138" s="137"/>
      <c r="C138" s="138" t="s">
        <v>231</v>
      </c>
      <c r="D138" s="138" t="s">
        <v>176</v>
      </c>
      <c r="E138" s="139" t="s">
        <v>1467</v>
      </c>
      <c r="F138" s="140" t="s">
        <v>1468</v>
      </c>
      <c r="G138" s="141" t="s">
        <v>1238</v>
      </c>
      <c r="H138" s="142">
        <v>20</v>
      </c>
      <c r="I138" s="143"/>
      <c r="J138" s="144">
        <f t="shared" si="0"/>
        <v>0</v>
      </c>
      <c r="K138" s="145"/>
      <c r="L138" s="32"/>
      <c r="M138" s="146" t="s">
        <v>1</v>
      </c>
      <c r="N138" s="147" t="s">
        <v>47</v>
      </c>
      <c r="P138" s="148">
        <f t="shared" si="1"/>
        <v>0</v>
      </c>
      <c r="Q138" s="148">
        <v>0</v>
      </c>
      <c r="R138" s="148">
        <f t="shared" si="2"/>
        <v>0</v>
      </c>
      <c r="S138" s="148">
        <v>0</v>
      </c>
      <c r="T138" s="149">
        <f t="shared" si="3"/>
        <v>0</v>
      </c>
      <c r="AR138" s="150" t="s">
        <v>231</v>
      </c>
      <c r="AT138" s="150" t="s">
        <v>176</v>
      </c>
      <c r="AU138" s="150" t="s">
        <v>92</v>
      </c>
      <c r="AY138" s="17" t="s">
        <v>171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7" t="s">
        <v>90</v>
      </c>
      <c r="BK138" s="151">
        <f t="shared" si="9"/>
        <v>0</v>
      </c>
      <c r="BL138" s="17" t="s">
        <v>231</v>
      </c>
      <c r="BM138" s="150" t="s">
        <v>274</v>
      </c>
    </row>
    <row r="139" spans="2:65" s="1" customFormat="1" ht="16.5" customHeight="1">
      <c r="B139" s="137"/>
      <c r="C139" s="138" t="s">
        <v>281</v>
      </c>
      <c r="D139" s="138" t="s">
        <v>176</v>
      </c>
      <c r="E139" s="139" t="s">
        <v>1469</v>
      </c>
      <c r="F139" s="140" t="s">
        <v>1470</v>
      </c>
      <c r="G139" s="141" t="s">
        <v>1238</v>
      </c>
      <c r="H139" s="142">
        <v>40</v>
      </c>
      <c r="I139" s="143"/>
      <c r="J139" s="144">
        <f t="shared" si="0"/>
        <v>0</v>
      </c>
      <c r="K139" s="145"/>
      <c r="L139" s="32"/>
      <c r="M139" s="146" t="s">
        <v>1</v>
      </c>
      <c r="N139" s="147" t="s">
        <v>47</v>
      </c>
      <c r="P139" s="148">
        <f t="shared" si="1"/>
        <v>0</v>
      </c>
      <c r="Q139" s="148">
        <v>0</v>
      </c>
      <c r="R139" s="148">
        <f t="shared" si="2"/>
        <v>0</v>
      </c>
      <c r="S139" s="148">
        <v>0</v>
      </c>
      <c r="T139" s="149">
        <f t="shared" si="3"/>
        <v>0</v>
      </c>
      <c r="AR139" s="150" t="s">
        <v>231</v>
      </c>
      <c r="AT139" s="150" t="s">
        <v>176</v>
      </c>
      <c r="AU139" s="150" t="s">
        <v>92</v>
      </c>
      <c r="AY139" s="17" t="s">
        <v>171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7" t="s">
        <v>90</v>
      </c>
      <c r="BK139" s="151">
        <f t="shared" si="9"/>
        <v>0</v>
      </c>
      <c r="BL139" s="17" t="s">
        <v>231</v>
      </c>
      <c r="BM139" s="150" t="s">
        <v>284</v>
      </c>
    </row>
    <row r="140" spans="2:65" s="1" customFormat="1" ht="16.5" customHeight="1">
      <c r="B140" s="137"/>
      <c r="C140" s="138" t="s">
        <v>234</v>
      </c>
      <c r="D140" s="138" t="s">
        <v>176</v>
      </c>
      <c r="E140" s="139" t="s">
        <v>1471</v>
      </c>
      <c r="F140" s="140" t="s">
        <v>1472</v>
      </c>
      <c r="G140" s="141" t="s">
        <v>1238</v>
      </c>
      <c r="H140" s="142">
        <v>20</v>
      </c>
      <c r="I140" s="143"/>
      <c r="J140" s="144">
        <f t="shared" si="0"/>
        <v>0</v>
      </c>
      <c r="K140" s="145"/>
      <c r="L140" s="32"/>
      <c r="M140" s="146" t="s">
        <v>1</v>
      </c>
      <c r="N140" s="147" t="s">
        <v>47</v>
      </c>
      <c r="P140" s="148">
        <f t="shared" si="1"/>
        <v>0</v>
      </c>
      <c r="Q140" s="148">
        <v>0</v>
      </c>
      <c r="R140" s="148">
        <f t="shared" si="2"/>
        <v>0</v>
      </c>
      <c r="S140" s="148">
        <v>0</v>
      </c>
      <c r="T140" s="149">
        <f t="shared" si="3"/>
        <v>0</v>
      </c>
      <c r="AR140" s="150" t="s">
        <v>231</v>
      </c>
      <c r="AT140" s="150" t="s">
        <v>176</v>
      </c>
      <c r="AU140" s="150" t="s">
        <v>92</v>
      </c>
      <c r="AY140" s="17" t="s">
        <v>171</v>
      </c>
      <c r="BE140" s="151">
        <f t="shared" si="4"/>
        <v>0</v>
      </c>
      <c r="BF140" s="151">
        <f t="shared" si="5"/>
        <v>0</v>
      </c>
      <c r="BG140" s="151">
        <f t="shared" si="6"/>
        <v>0</v>
      </c>
      <c r="BH140" s="151">
        <f t="shared" si="7"/>
        <v>0</v>
      </c>
      <c r="BI140" s="151">
        <f t="shared" si="8"/>
        <v>0</v>
      </c>
      <c r="BJ140" s="17" t="s">
        <v>90</v>
      </c>
      <c r="BK140" s="151">
        <f t="shared" si="9"/>
        <v>0</v>
      </c>
      <c r="BL140" s="17" t="s">
        <v>231</v>
      </c>
      <c r="BM140" s="150" t="s">
        <v>289</v>
      </c>
    </row>
    <row r="141" spans="2:65" s="1" customFormat="1" ht="16.5" customHeight="1">
      <c r="B141" s="137"/>
      <c r="C141" s="138" t="s">
        <v>291</v>
      </c>
      <c r="D141" s="138" t="s">
        <v>176</v>
      </c>
      <c r="E141" s="139" t="s">
        <v>1473</v>
      </c>
      <c r="F141" s="140" t="s">
        <v>1474</v>
      </c>
      <c r="G141" s="141" t="s">
        <v>1238</v>
      </c>
      <c r="H141" s="142">
        <v>2</v>
      </c>
      <c r="I141" s="143"/>
      <c r="J141" s="144">
        <f t="shared" si="0"/>
        <v>0</v>
      </c>
      <c r="K141" s="145"/>
      <c r="L141" s="32"/>
      <c r="M141" s="146" t="s">
        <v>1</v>
      </c>
      <c r="N141" s="147" t="s">
        <v>47</v>
      </c>
      <c r="P141" s="148">
        <f t="shared" si="1"/>
        <v>0</v>
      </c>
      <c r="Q141" s="148">
        <v>0</v>
      </c>
      <c r="R141" s="148">
        <f t="shared" si="2"/>
        <v>0</v>
      </c>
      <c r="S141" s="148">
        <v>0</v>
      </c>
      <c r="T141" s="149">
        <f t="shared" si="3"/>
        <v>0</v>
      </c>
      <c r="AR141" s="150" t="s">
        <v>231</v>
      </c>
      <c r="AT141" s="150" t="s">
        <v>176</v>
      </c>
      <c r="AU141" s="150" t="s">
        <v>92</v>
      </c>
      <c r="AY141" s="17" t="s">
        <v>171</v>
      </c>
      <c r="BE141" s="151">
        <f t="shared" si="4"/>
        <v>0</v>
      </c>
      <c r="BF141" s="151">
        <f t="shared" si="5"/>
        <v>0</v>
      </c>
      <c r="BG141" s="151">
        <f t="shared" si="6"/>
        <v>0</v>
      </c>
      <c r="BH141" s="151">
        <f t="shared" si="7"/>
        <v>0</v>
      </c>
      <c r="BI141" s="151">
        <f t="shared" si="8"/>
        <v>0</v>
      </c>
      <c r="BJ141" s="17" t="s">
        <v>90</v>
      </c>
      <c r="BK141" s="151">
        <f t="shared" si="9"/>
        <v>0</v>
      </c>
      <c r="BL141" s="17" t="s">
        <v>231</v>
      </c>
      <c r="BM141" s="150" t="s">
        <v>294</v>
      </c>
    </row>
    <row r="142" spans="2:65" s="1" customFormat="1" ht="16.5" customHeight="1">
      <c r="B142" s="137"/>
      <c r="C142" s="138" t="s">
        <v>240</v>
      </c>
      <c r="D142" s="138" t="s">
        <v>176</v>
      </c>
      <c r="E142" s="139" t="s">
        <v>1475</v>
      </c>
      <c r="F142" s="140" t="s">
        <v>1476</v>
      </c>
      <c r="G142" s="141" t="s">
        <v>205</v>
      </c>
      <c r="H142" s="142">
        <v>35</v>
      </c>
      <c r="I142" s="143"/>
      <c r="J142" s="144">
        <f t="shared" si="0"/>
        <v>0</v>
      </c>
      <c r="K142" s="145"/>
      <c r="L142" s="32"/>
      <c r="M142" s="146" t="s">
        <v>1</v>
      </c>
      <c r="N142" s="147" t="s">
        <v>47</v>
      </c>
      <c r="P142" s="148">
        <f t="shared" si="1"/>
        <v>0</v>
      </c>
      <c r="Q142" s="148">
        <v>0</v>
      </c>
      <c r="R142" s="148">
        <f t="shared" si="2"/>
        <v>0</v>
      </c>
      <c r="S142" s="148">
        <v>0</v>
      </c>
      <c r="T142" s="149">
        <f t="shared" si="3"/>
        <v>0</v>
      </c>
      <c r="AR142" s="150" t="s">
        <v>231</v>
      </c>
      <c r="AT142" s="150" t="s">
        <v>176</v>
      </c>
      <c r="AU142" s="150" t="s">
        <v>92</v>
      </c>
      <c r="AY142" s="17" t="s">
        <v>171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7" t="s">
        <v>90</v>
      </c>
      <c r="BK142" s="151">
        <f t="shared" si="9"/>
        <v>0</v>
      </c>
      <c r="BL142" s="17" t="s">
        <v>231</v>
      </c>
      <c r="BM142" s="150" t="s">
        <v>298</v>
      </c>
    </row>
    <row r="143" spans="2:65" s="1" customFormat="1" ht="16.5" customHeight="1">
      <c r="B143" s="137"/>
      <c r="C143" s="138" t="s">
        <v>7</v>
      </c>
      <c r="D143" s="138" t="s">
        <v>176</v>
      </c>
      <c r="E143" s="139" t="s">
        <v>1477</v>
      </c>
      <c r="F143" s="140" t="s">
        <v>1478</v>
      </c>
      <c r="G143" s="141" t="s">
        <v>205</v>
      </c>
      <c r="H143" s="142">
        <v>465</v>
      </c>
      <c r="I143" s="143"/>
      <c r="J143" s="144">
        <f t="shared" si="0"/>
        <v>0</v>
      </c>
      <c r="K143" s="145"/>
      <c r="L143" s="32"/>
      <c r="M143" s="146" t="s">
        <v>1</v>
      </c>
      <c r="N143" s="147" t="s">
        <v>47</v>
      </c>
      <c r="P143" s="148">
        <f t="shared" si="1"/>
        <v>0</v>
      </c>
      <c r="Q143" s="148">
        <v>0</v>
      </c>
      <c r="R143" s="148">
        <f t="shared" si="2"/>
        <v>0</v>
      </c>
      <c r="S143" s="148">
        <v>0</v>
      </c>
      <c r="T143" s="149">
        <f t="shared" si="3"/>
        <v>0</v>
      </c>
      <c r="AR143" s="150" t="s">
        <v>231</v>
      </c>
      <c r="AT143" s="150" t="s">
        <v>176</v>
      </c>
      <c r="AU143" s="150" t="s">
        <v>92</v>
      </c>
      <c r="AY143" s="17" t="s">
        <v>171</v>
      </c>
      <c r="BE143" s="151">
        <f t="shared" si="4"/>
        <v>0</v>
      </c>
      <c r="BF143" s="151">
        <f t="shared" si="5"/>
        <v>0</v>
      </c>
      <c r="BG143" s="151">
        <f t="shared" si="6"/>
        <v>0</v>
      </c>
      <c r="BH143" s="151">
        <f t="shared" si="7"/>
        <v>0</v>
      </c>
      <c r="BI143" s="151">
        <f t="shared" si="8"/>
        <v>0</v>
      </c>
      <c r="BJ143" s="17" t="s">
        <v>90</v>
      </c>
      <c r="BK143" s="151">
        <f t="shared" si="9"/>
        <v>0</v>
      </c>
      <c r="BL143" s="17" t="s">
        <v>231</v>
      </c>
      <c r="BM143" s="150" t="s">
        <v>303</v>
      </c>
    </row>
    <row r="144" spans="2:65" s="1" customFormat="1" ht="16.5" customHeight="1">
      <c r="B144" s="137"/>
      <c r="C144" s="138" t="s">
        <v>244</v>
      </c>
      <c r="D144" s="138" t="s">
        <v>176</v>
      </c>
      <c r="E144" s="139" t="s">
        <v>1479</v>
      </c>
      <c r="F144" s="140" t="s">
        <v>1480</v>
      </c>
      <c r="G144" s="141" t="s">
        <v>205</v>
      </c>
      <c r="H144" s="142">
        <v>1040</v>
      </c>
      <c r="I144" s="143"/>
      <c r="J144" s="144">
        <f t="shared" si="0"/>
        <v>0</v>
      </c>
      <c r="K144" s="145"/>
      <c r="L144" s="32"/>
      <c r="M144" s="146" t="s">
        <v>1</v>
      </c>
      <c r="N144" s="147" t="s">
        <v>47</v>
      </c>
      <c r="P144" s="148">
        <f t="shared" si="1"/>
        <v>0</v>
      </c>
      <c r="Q144" s="148">
        <v>0</v>
      </c>
      <c r="R144" s="148">
        <f t="shared" si="2"/>
        <v>0</v>
      </c>
      <c r="S144" s="148">
        <v>0</v>
      </c>
      <c r="T144" s="149">
        <f t="shared" si="3"/>
        <v>0</v>
      </c>
      <c r="AR144" s="150" t="s">
        <v>231</v>
      </c>
      <c r="AT144" s="150" t="s">
        <v>176</v>
      </c>
      <c r="AU144" s="150" t="s">
        <v>92</v>
      </c>
      <c r="AY144" s="17" t="s">
        <v>171</v>
      </c>
      <c r="BE144" s="151">
        <f t="shared" si="4"/>
        <v>0</v>
      </c>
      <c r="BF144" s="151">
        <f t="shared" si="5"/>
        <v>0</v>
      </c>
      <c r="BG144" s="151">
        <f t="shared" si="6"/>
        <v>0</v>
      </c>
      <c r="BH144" s="151">
        <f t="shared" si="7"/>
        <v>0</v>
      </c>
      <c r="BI144" s="151">
        <f t="shared" si="8"/>
        <v>0</v>
      </c>
      <c r="BJ144" s="17" t="s">
        <v>90</v>
      </c>
      <c r="BK144" s="151">
        <f t="shared" si="9"/>
        <v>0</v>
      </c>
      <c r="BL144" s="17" t="s">
        <v>231</v>
      </c>
      <c r="BM144" s="150" t="s">
        <v>306</v>
      </c>
    </row>
    <row r="145" spans="2:65" s="1" customFormat="1" ht="16.5" customHeight="1">
      <c r="B145" s="137"/>
      <c r="C145" s="138" t="s">
        <v>313</v>
      </c>
      <c r="D145" s="138" t="s">
        <v>176</v>
      </c>
      <c r="E145" s="139" t="s">
        <v>1481</v>
      </c>
      <c r="F145" s="140" t="s">
        <v>1482</v>
      </c>
      <c r="G145" s="141" t="s">
        <v>205</v>
      </c>
      <c r="H145" s="142">
        <v>45</v>
      </c>
      <c r="I145" s="143"/>
      <c r="J145" s="144">
        <f t="shared" si="0"/>
        <v>0</v>
      </c>
      <c r="K145" s="145"/>
      <c r="L145" s="32"/>
      <c r="M145" s="146" t="s">
        <v>1</v>
      </c>
      <c r="N145" s="147" t="s">
        <v>47</v>
      </c>
      <c r="P145" s="148">
        <f t="shared" si="1"/>
        <v>0</v>
      </c>
      <c r="Q145" s="148">
        <v>0</v>
      </c>
      <c r="R145" s="148">
        <f t="shared" si="2"/>
        <v>0</v>
      </c>
      <c r="S145" s="148">
        <v>0</v>
      </c>
      <c r="T145" s="149">
        <f t="shared" si="3"/>
        <v>0</v>
      </c>
      <c r="AR145" s="150" t="s">
        <v>231</v>
      </c>
      <c r="AT145" s="150" t="s">
        <v>176</v>
      </c>
      <c r="AU145" s="150" t="s">
        <v>92</v>
      </c>
      <c r="AY145" s="17" t="s">
        <v>171</v>
      </c>
      <c r="BE145" s="151">
        <f t="shared" si="4"/>
        <v>0</v>
      </c>
      <c r="BF145" s="151">
        <f t="shared" si="5"/>
        <v>0</v>
      </c>
      <c r="BG145" s="151">
        <f t="shared" si="6"/>
        <v>0</v>
      </c>
      <c r="BH145" s="151">
        <f t="shared" si="7"/>
        <v>0</v>
      </c>
      <c r="BI145" s="151">
        <f t="shared" si="8"/>
        <v>0</v>
      </c>
      <c r="BJ145" s="17" t="s">
        <v>90</v>
      </c>
      <c r="BK145" s="151">
        <f t="shared" si="9"/>
        <v>0</v>
      </c>
      <c r="BL145" s="17" t="s">
        <v>231</v>
      </c>
      <c r="BM145" s="150" t="s">
        <v>316</v>
      </c>
    </row>
    <row r="146" spans="2:65" s="1" customFormat="1" ht="16.5" customHeight="1">
      <c r="B146" s="137"/>
      <c r="C146" s="138" t="s">
        <v>247</v>
      </c>
      <c r="D146" s="138" t="s">
        <v>176</v>
      </c>
      <c r="E146" s="139" t="s">
        <v>1483</v>
      </c>
      <c r="F146" s="140" t="s">
        <v>1484</v>
      </c>
      <c r="G146" s="141" t="s">
        <v>205</v>
      </c>
      <c r="H146" s="142">
        <v>640</v>
      </c>
      <c r="I146" s="143"/>
      <c r="J146" s="144">
        <f t="shared" si="0"/>
        <v>0</v>
      </c>
      <c r="K146" s="145"/>
      <c r="L146" s="32"/>
      <c r="M146" s="146" t="s">
        <v>1</v>
      </c>
      <c r="N146" s="147" t="s">
        <v>47</v>
      </c>
      <c r="P146" s="148">
        <f t="shared" si="1"/>
        <v>0</v>
      </c>
      <c r="Q146" s="148">
        <v>0</v>
      </c>
      <c r="R146" s="148">
        <f t="shared" si="2"/>
        <v>0</v>
      </c>
      <c r="S146" s="148">
        <v>0</v>
      </c>
      <c r="T146" s="149">
        <f t="shared" si="3"/>
        <v>0</v>
      </c>
      <c r="AR146" s="150" t="s">
        <v>231</v>
      </c>
      <c r="AT146" s="150" t="s">
        <v>176</v>
      </c>
      <c r="AU146" s="150" t="s">
        <v>92</v>
      </c>
      <c r="AY146" s="17" t="s">
        <v>171</v>
      </c>
      <c r="BE146" s="151">
        <f t="shared" si="4"/>
        <v>0</v>
      </c>
      <c r="BF146" s="151">
        <f t="shared" si="5"/>
        <v>0</v>
      </c>
      <c r="BG146" s="151">
        <f t="shared" si="6"/>
        <v>0</v>
      </c>
      <c r="BH146" s="151">
        <f t="shared" si="7"/>
        <v>0</v>
      </c>
      <c r="BI146" s="151">
        <f t="shared" si="8"/>
        <v>0</v>
      </c>
      <c r="BJ146" s="17" t="s">
        <v>90</v>
      </c>
      <c r="BK146" s="151">
        <f t="shared" si="9"/>
        <v>0</v>
      </c>
      <c r="BL146" s="17" t="s">
        <v>231</v>
      </c>
      <c r="BM146" s="150" t="s">
        <v>338</v>
      </c>
    </row>
    <row r="147" spans="2:65" s="1" customFormat="1" ht="16.5" customHeight="1">
      <c r="B147" s="137"/>
      <c r="C147" s="138" t="s">
        <v>352</v>
      </c>
      <c r="D147" s="138" t="s">
        <v>176</v>
      </c>
      <c r="E147" s="139" t="s">
        <v>1485</v>
      </c>
      <c r="F147" s="140" t="s">
        <v>1486</v>
      </c>
      <c r="G147" s="141" t="s">
        <v>1238</v>
      </c>
      <c r="H147" s="142">
        <v>190</v>
      </c>
      <c r="I147" s="143"/>
      <c r="J147" s="144">
        <f t="shared" si="0"/>
        <v>0</v>
      </c>
      <c r="K147" s="145"/>
      <c r="L147" s="32"/>
      <c r="M147" s="146" t="s">
        <v>1</v>
      </c>
      <c r="N147" s="147" t="s">
        <v>47</v>
      </c>
      <c r="P147" s="148">
        <f t="shared" si="1"/>
        <v>0</v>
      </c>
      <c r="Q147" s="148">
        <v>0</v>
      </c>
      <c r="R147" s="148">
        <f t="shared" si="2"/>
        <v>0</v>
      </c>
      <c r="S147" s="148">
        <v>0</v>
      </c>
      <c r="T147" s="149">
        <f t="shared" si="3"/>
        <v>0</v>
      </c>
      <c r="AR147" s="150" t="s">
        <v>231</v>
      </c>
      <c r="AT147" s="150" t="s">
        <v>176</v>
      </c>
      <c r="AU147" s="150" t="s">
        <v>92</v>
      </c>
      <c r="AY147" s="17" t="s">
        <v>171</v>
      </c>
      <c r="BE147" s="151">
        <f t="shared" si="4"/>
        <v>0</v>
      </c>
      <c r="BF147" s="151">
        <f t="shared" si="5"/>
        <v>0</v>
      </c>
      <c r="BG147" s="151">
        <f t="shared" si="6"/>
        <v>0</v>
      </c>
      <c r="BH147" s="151">
        <f t="shared" si="7"/>
        <v>0</v>
      </c>
      <c r="BI147" s="151">
        <f t="shared" si="8"/>
        <v>0</v>
      </c>
      <c r="BJ147" s="17" t="s">
        <v>90</v>
      </c>
      <c r="BK147" s="151">
        <f t="shared" si="9"/>
        <v>0</v>
      </c>
      <c r="BL147" s="17" t="s">
        <v>231</v>
      </c>
      <c r="BM147" s="150" t="s">
        <v>355</v>
      </c>
    </row>
    <row r="148" spans="2:65" s="1" customFormat="1" ht="16.5" customHeight="1">
      <c r="B148" s="137"/>
      <c r="C148" s="138" t="s">
        <v>251</v>
      </c>
      <c r="D148" s="138" t="s">
        <v>176</v>
      </c>
      <c r="E148" s="139" t="s">
        <v>1487</v>
      </c>
      <c r="F148" s="140" t="s">
        <v>1488</v>
      </c>
      <c r="G148" s="141" t="s">
        <v>205</v>
      </c>
      <c r="H148" s="142">
        <v>250</v>
      </c>
      <c r="I148" s="143"/>
      <c r="J148" s="144">
        <f t="shared" si="0"/>
        <v>0</v>
      </c>
      <c r="K148" s="145"/>
      <c r="L148" s="32"/>
      <c r="M148" s="146" t="s">
        <v>1</v>
      </c>
      <c r="N148" s="147" t="s">
        <v>47</v>
      </c>
      <c r="P148" s="148">
        <f t="shared" si="1"/>
        <v>0</v>
      </c>
      <c r="Q148" s="148">
        <v>0</v>
      </c>
      <c r="R148" s="148">
        <f t="shared" si="2"/>
        <v>0</v>
      </c>
      <c r="S148" s="148">
        <v>0</v>
      </c>
      <c r="T148" s="149">
        <f t="shared" si="3"/>
        <v>0</v>
      </c>
      <c r="AR148" s="150" t="s">
        <v>231</v>
      </c>
      <c r="AT148" s="150" t="s">
        <v>176</v>
      </c>
      <c r="AU148" s="150" t="s">
        <v>92</v>
      </c>
      <c r="AY148" s="17" t="s">
        <v>171</v>
      </c>
      <c r="BE148" s="151">
        <f t="shared" si="4"/>
        <v>0</v>
      </c>
      <c r="BF148" s="151">
        <f t="shared" si="5"/>
        <v>0</v>
      </c>
      <c r="BG148" s="151">
        <f t="shared" si="6"/>
        <v>0</v>
      </c>
      <c r="BH148" s="151">
        <f t="shared" si="7"/>
        <v>0</v>
      </c>
      <c r="BI148" s="151">
        <f t="shared" si="8"/>
        <v>0</v>
      </c>
      <c r="BJ148" s="17" t="s">
        <v>90</v>
      </c>
      <c r="BK148" s="151">
        <f t="shared" si="9"/>
        <v>0</v>
      </c>
      <c r="BL148" s="17" t="s">
        <v>231</v>
      </c>
      <c r="BM148" s="150" t="s">
        <v>358</v>
      </c>
    </row>
    <row r="149" spans="2:65" s="1" customFormat="1" ht="16.5" customHeight="1">
      <c r="B149" s="137"/>
      <c r="C149" s="138" t="s">
        <v>361</v>
      </c>
      <c r="D149" s="138" t="s">
        <v>176</v>
      </c>
      <c r="E149" s="139" t="s">
        <v>1489</v>
      </c>
      <c r="F149" s="140" t="s">
        <v>1490</v>
      </c>
      <c r="G149" s="141" t="s">
        <v>1238</v>
      </c>
      <c r="H149" s="142">
        <v>1</v>
      </c>
      <c r="I149" s="143"/>
      <c r="J149" s="144">
        <f t="shared" si="0"/>
        <v>0</v>
      </c>
      <c r="K149" s="145"/>
      <c r="L149" s="32"/>
      <c r="M149" s="146" t="s">
        <v>1</v>
      </c>
      <c r="N149" s="147" t="s">
        <v>47</v>
      </c>
      <c r="P149" s="148">
        <f t="shared" si="1"/>
        <v>0</v>
      </c>
      <c r="Q149" s="148">
        <v>0</v>
      </c>
      <c r="R149" s="148">
        <f t="shared" si="2"/>
        <v>0</v>
      </c>
      <c r="S149" s="148">
        <v>0</v>
      </c>
      <c r="T149" s="149">
        <f t="shared" si="3"/>
        <v>0</v>
      </c>
      <c r="AR149" s="150" t="s">
        <v>231</v>
      </c>
      <c r="AT149" s="150" t="s">
        <v>176</v>
      </c>
      <c r="AU149" s="150" t="s">
        <v>92</v>
      </c>
      <c r="AY149" s="17" t="s">
        <v>171</v>
      </c>
      <c r="BE149" s="151">
        <f t="shared" si="4"/>
        <v>0</v>
      </c>
      <c r="BF149" s="151">
        <f t="shared" si="5"/>
        <v>0</v>
      </c>
      <c r="BG149" s="151">
        <f t="shared" si="6"/>
        <v>0</v>
      </c>
      <c r="BH149" s="151">
        <f t="shared" si="7"/>
        <v>0</v>
      </c>
      <c r="BI149" s="151">
        <f t="shared" si="8"/>
        <v>0</v>
      </c>
      <c r="BJ149" s="17" t="s">
        <v>90</v>
      </c>
      <c r="BK149" s="151">
        <f t="shared" si="9"/>
        <v>0</v>
      </c>
      <c r="BL149" s="17" t="s">
        <v>231</v>
      </c>
      <c r="BM149" s="150" t="s">
        <v>364</v>
      </c>
    </row>
    <row r="150" spans="2:65" s="1" customFormat="1" ht="24.2" customHeight="1">
      <c r="B150" s="137"/>
      <c r="C150" s="138" t="s">
        <v>255</v>
      </c>
      <c r="D150" s="138" t="s">
        <v>176</v>
      </c>
      <c r="E150" s="139" t="s">
        <v>1491</v>
      </c>
      <c r="F150" s="140" t="s">
        <v>1492</v>
      </c>
      <c r="G150" s="141" t="s">
        <v>1238</v>
      </c>
      <c r="H150" s="142">
        <v>1</v>
      </c>
      <c r="I150" s="143"/>
      <c r="J150" s="144">
        <f t="shared" si="0"/>
        <v>0</v>
      </c>
      <c r="K150" s="145"/>
      <c r="L150" s="32"/>
      <c r="M150" s="146" t="s">
        <v>1</v>
      </c>
      <c r="N150" s="147" t="s">
        <v>47</v>
      </c>
      <c r="P150" s="148">
        <f t="shared" si="1"/>
        <v>0</v>
      </c>
      <c r="Q150" s="148">
        <v>0</v>
      </c>
      <c r="R150" s="148">
        <f t="shared" si="2"/>
        <v>0</v>
      </c>
      <c r="S150" s="148">
        <v>0</v>
      </c>
      <c r="T150" s="149">
        <f t="shared" si="3"/>
        <v>0</v>
      </c>
      <c r="AR150" s="150" t="s">
        <v>231</v>
      </c>
      <c r="AT150" s="150" t="s">
        <v>176</v>
      </c>
      <c r="AU150" s="150" t="s">
        <v>92</v>
      </c>
      <c r="AY150" s="17" t="s">
        <v>171</v>
      </c>
      <c r="BE150" s="151">
        <f t="shared" si="4"/>
        <v>0</v>
      </c>
      <c r="BF150" s="151">
        <f t="shared" si="5"/>
        <v>0</v>
      </c>
      <c r="BG150" s="151">
        <f t="shared" si="6"/>
        <v>0</v>
      </c>
      <c r="BH150" s="151">
        <f t="shared" si="7"/>
        <v>0</v>
      </c>
      <c r="BI150" s="151">
        <f t="shared" si="8"/>
        <v>0</v>
      </c>
      <c r="BJ150" s="17" t="s">
        <v>90</v>
      </c>
      <c r="BK150" s="151">
        <f t="shared" si="9"/>
        <v>0</v>
      </c>
      <c r="BL150" s="17" t="s">
        <v>231</v>
      </c>
      <c r="BM150" s="150" t="s">
        <v>375</v>
      </c>
    </row>
    <row r="151" spans="2:65" s="1" customFormat="1" ht="16.5" customHeight="1">
      <c r="B151" s="137"/>
      <c r="C151" s="138" t="s">
        <v>383</v>
      </c>
      <c r="D151" s="138" t="s">
        <v>176</v>
      </c>
      <c r="E151" s="139" t="s">
        <v>1493</v>
      </c>
      <c r="F151" s="140" t="s">
        <v>1494</v>
      </c>
      <c r="G151" s="141" t="s">
        <v>227</v>
      </c>
      <c r="H151" s="142">
        <v>1</v>
      </c>
      <c r="I151" s="143"/>
      <c r="J151" s="144">
        <f t="shared" si="0"/>
        <v>0</v>
      </c>
      <c r="K151" s="145"/>
      <c r="L151" s="32"/>
      <c r="M151" s="146" t="s">
        <v>1</v>
      </c>
      <c r="N151" s="147" t="s">
        <v>47</v>
      </c>
      <c r="P151" s="148">
        <f t="shared" si="1"/>
        <v>0</v>
      </c>
      <c r="Q151" s="148">
        <v>0</v>
      </c>
      <c r="R151" s="148">
        <f t="shared" si="2"/>
        <v>0</v>
      </c>
      <c r="S151" s="148">
        <v>0</v>
      </c>
      <c r="T151" s="149">
        <f t="shared" si="3"/>
        <v>0</v>
      </c>
      <c r="AR151" s="150" t="s">
        <v>231</v>
      </c>
      <c r="AT151" s="150" t="s">
        <v>176</v>
      </c>
      <c r="AU151" s="150" t="s">
        <v>92</v>
      </c>
      <c r="AY151" s="17" t="s">
        <v>171</v>
      </c>
      <c r="BE151" s="151">
        <f t="shared" si="4"/>
        <v>0</v>
      </c>
      <c r="BF151" s="151">
        <f t="shared" si="5"/>
        <v>0</v>
      </c>
      <c r="BG151" s="151">
        <f t="shared" si="6"/>
        <v>0</v>
      </c>
      <c r="BH151" s="151">
        <f t="shared" si="7"/>
        <v>0</v>
      </c>
      <c r="BI151" s="151">
        <f t="shared" si="8"/>
        <v>0</v>
      </c>
      <c r="BJ151" s="17" t="s">
        <v>90</v>
      </c>
      <c r="BK151" s="151">
        <f t="shared" si="9"/>
        <v>0</v>
      </c>
      <c r="BL151" s="17" t="s">
        <v>231</v>
      </c>
      <c r="BM151" s="150" t="s">
        <v>386</v>
      </c>
    </row>
    <row r="152" spans="2:65" s="1" customFormat="1" ht="16.5" customHeight="1">
      <c r="B152" s="137"/>
      <c r="C152" s="138" t="s">
        <v>264</v>
      </c>
      <c r="D152" s="138" t="s">
        <v>176</v>
      </c>
      <c r="E152" s="139" t="s">
        <v>1495</v>
      </c>
      <c r="F152" s="140" t="s">
        <v>1496</v>
      </c>
      <c r="G152" s="141" t="s">
        <v>227</v>
      </c>
      <c r="H152" s="142">
        <v>1</v>
      </c>
      <c r="I152" s="143"/>
      <c r="J152" s="144">
        <f t="shared" si="0"/>
        <v>0</v>
      </c>
      <c r="K152" s="145"/>
      <c r="L152" s="32"/>
      <c r="M152" s="146" t="s">
        <v>1</v>
      </c>
      <c r="N152" s="147" t="s">
        <v>47</v>
      </c>
      <c r="P152" s="148">
        <f t="shared" si="1"/>
        <v>0</v>
      </c>
      <c r="Q152" s="148">
        <v>0</v>
      </c>
      <c r="R152" s="148">
        <f t="shared" si="2"/>
        <v>0</v>
      </c>
      <c r="S152" s="148">
        <v>0</v>
      </c>
      <c r="T152" s="149">
        <f t="shared" si="3"/>
        <v>0</v>
      </c>
      <c r="AR152" s="150" t="s">
        <v>231</v>
      </c>
      <c r="AT152" s="150" t="s">
        <v>176</v>
      </c>
      <c r="AU152" s="150" t="s">
        <v>92</v>
      </c>
      <c r="AY152" s="17" t="s">
        <v>171</v>
      </c>
      <c r="BE152" s="151">
        <f t="shared" si="4"/>
        <v>0</v>
      </c>
      <c r="BF152" s="151">
        <f t="shared" si="5"/>
        <v>0</v>
      </c>
      <c r="BG152" s="151">
        <f t="shared" si="6"/>
        <v>0</v>
      </c>
      <c r="BH152" s="151">
        <f t="shared" si="7"/>
        <v>0</v>
      </c>
      <c r="BI152" s="151">
        <f t="shared" si="8"/>
        <v>0</v>
      </c>
      <c r="BJ152" s="17" t="s">
        <v>90</v>
      </c>
      <c r="BK152" s="151">
        <f t="shared" si="9"/>
        <v>0</v>
      </c>
      <c r="BL152" s="17" t="s">
        <v>231</v>
      </c>
      <c r="BM152" s="150" t="s">
        <v>389</v>
      </c>
    </row>
    <row r="153" spans="2:65" s="1" customFormat="1" ht="16.5" customHeight="1">
      <c r="B153" s="137"/>
      <c r="C153" s="138" t="s">
        <v>395</v>
      </c>
      <c r="D153" s="138" t="s">
        <v>176</v>
      </c>
      <c r="E153" s="139" t="s">
        <v>1497</v>
      </c>
      <c r="F153" s="140" t="s">
        <v>1498</v>
      </c>
      <c r="G153" s="141" t="s">
        <v>227</v>
      </c>
      <c r="H153" s="142">
        <v>1</v>
      </c>
      <c r="I153" s="143"/>
      <c r="J153" s="144">
        <f t="shared" si="0"/>
        <v>0</v>
      </c>
      <c r="K153" s="145"/>
      <c r="L153" s="32"/>
      <c r="M153" s="146" t="s">
        <v>1</v>
      </c>
      <c r="N153" s="147" t="s">
        <v>47</v>
      </c>
      <c r="P153" s="148">
        <f t="shared" si="1"/>
        <v>0</v>
      </c>
      <c r="Q153" s="148">
        <v>0</v>
      </c>
      <c r="R153" s="148">
        <f t="shared" si="2"/>
        <v>0</v>
      </c>
      <c r="S153" s="148">
        <v>0</v>
      </c>
      <c r="T153" s="149">
        <f t="shared" si="3"/>
        <v>0</v>
      </c>
      <c r="AR153" s="150" t="s">
        <v>231</v>
      </c>
      <c r="AT153" s="150" t="s">
        <v>176</v>
      </c>
      <c r="AU153" s="150" t="s">
        <v>92</v>
      </c>
      <c r="AY153" s="17" t="s">
        <v>171</v>
      </c>
      <c r="BE153" s="151">
        <f t="shared" si="4"/>
        <v>0</v>
      </c>
      <c r="BF153" s="151">
        <f t="shared" si="5"/>
        <v>0</v>
      </c>
      <c r="BG153" s="151">
        <f t="shared" si="6"/>
        <v>0</v>
      </c>
      <c r="BH153" s="151">
        <f t="shared" si="7"/>
        <v>0</v>
      </c>
      <c r="BI153" s="151">
        <f t="shared" si="8"/>
        <v>0</v>
      </c>
      <c r="BJ153" s="17" t="s">
        <v>90</v>
      </c>
      <c r="BK153" s="151">
        <f t="shared" si="9"/>
        <v>0</v>
      </c>
      <c r="BL153" s="17" t="s">
        <v>231</v>
      </c>
      <c r="BM153" s="150" t="s">
        <v>552</v>
      </c>
    </row>
    <row r="154" spans="2:65" s="11" customFormat="1" ht="22.9" customHeight="1">
      <c r="B154" s="125"/>
      <c r="D154" s="126" t="s">
        <v>81</v>
      </c>
      <c r="E154" s="135" t="s">
        <v>1499</v>
      </c>
      <c r="F154" s="135" t="s">
        <v>1500</v>
      </c>
      <c r="I154" s="128"/>
      <c r="J154" s="136">
        <f>BK154</f>
        <v>0</v>
      </c>
      <c r="L154" s="125"/>
      <c r="M154" s="130"/>
      <c r="P154" s="131">
        <f>SUM(P155:P168)</f>
        <v>0</v>
      </c>
      <c r="R154" s="131">
        <f>SUM(R155:R168)</f>
        <v>0</v>
      </c>
      <c r="T154" s="132">
        <f>SUM(T155:T168)</f>
        <v>0</v>
      </c>
      <c r="AR154" s="126" t="s">
        <v>90</v>
      </c>
      <c r="AT154" s="133" t="s">
        <v>81</v>
      </c>
      <c r="AU154" s="133" t="s">
        <v>90</v>
      </c>
      <c r="AY154" s="126" t="s">
        <v>171</v>
      </c>
      <c r="BK154" s="134">
        <f>SUM(BK155:BK168)</f>
        <v>0</v>
      </c>
    </row>
    <row r="155" spans="2:65" s="1" customFormat="1" ht="55.5" customHeight="1">
      <c r="B155" s="137"/>
      <c r="C155" s="138" t="s">
        <v>274</v>
      </c>
      <c r="D155" s="138" t="s">
        <v>176</v>
      </c>
      <c r="E155" s="139" t="s">
        <v>1501</v>
      </c>
      <c r="F155" s="140" t="s">
        <v>1502</v>
      </c>
      <c r="G155" s="141" t="s">
        <v>1238</v>
      </c>
      <c r="H155" s="142">
        <v>1</v>
      </c>
      <c r="I155" s="143"/>
      <c r="J155" s="144">
        <f t="shared" ref="J155:J168" si="10">ROUND(I155*H155,2)</f>
        <v>0</v>
      </c>
      <c r="K155" s="145"/>
      <c r="L155" s="32"/>
      <c r="M155" s="146" t="s">
        <v>1</v>
      </c>
      <c r="N155" s="147" t="s">
        <v>47</v>
      </c>
      <c r="P155" s="148">
        <f t="shared" ref="P155:P168" si="11">O155*H155</f>
        <v>0</v>
      </c>
      <c r="Q155" s="148">
        <v>0</v>
      </c>
      <c r="R155" s="148">
        <f t="shared" ref="R155:R168" si="12">Q155*H155</f>
        <v>0</v>
      </c>
      <c r="S155" s="148">
        <v>0</v>
      </c>
      <c r="T155" s="149">
        <f t="shared" ref="T155:T168" si="13">S155*H155</f>
        <v>0</v>
      </c>
      <c r="AR155" s="150" t="s">
        <v>180</v>
      </c>
      <c r="AT155" s="150" t="s">
        <v>176</v>
      </c>
      <c r="AU155" s="150" t="s">
        <v>92</v>
      </c>
      <c r="AY155" s="17" t="s">
        <v>171</v>
      </c>
      <c r="BE155" s="151">
        <f t="shared" ref="BE155:BE168" si="14">IF(N155="základní",J155,0)</f>
        <v>0</v>
      </c>
      <c r="BF155" s="151">
        <f t="shared" ref="BF155:BF168" si="15">IF(N155="snížená",J155,0)</f>
        <v>0</v>
      </c>
      <c r="BG155" s="151">
        <f t="shared" ref="BG155:BG168" si="16">IF(N155="zákl. přenesená",J155,0)</f>
        <v>0</v>
      </c>
      <c r="BH155" s="151">
        <f t="shared" ref="BH155:BH168" si="17">IF(N155="sníž. přenesená",J155,0)</f>
        <v>0</v>
      </c>
      <c r="BI155" s="151">
        <f t="shared" ref="BI155:BI168" si="18">IF(N155="nulová",J155,0)</f>
        <v>0</v>
      </c>
      <c r="BJ155" s="17" t="s">
        <v>90</v>
      </c>
      <c r="BK155" s="151">
        <f t="shared" ref="BK155:BK168" si="19">ROUND(I155*H155,2)</f>
        <v>0</v>
      </c>
      <c r="BL155" s="17" t="s">
        <v>180</v>
      </c>
      <c r="BM155" s="150" t="s">
        <v>557</v>
      </c>
    </row>
    <row r="156" spans="2:65" s="1" customFormat="1" ht="16.5" customHeight="1">
      <c r="B156" s="137"/>
      <c r="C156" s="138" t="s">
        <v>554</v>
      </c>
      <c r="D156" s="138" t="s">
        <v>176</v>
      </c>
      <c r="E156" s="139" t="s">
        <v>1503</v>
      </c>
      <c r="F156" s="140" t="s">
        <v>1504</v>
      </c>
      <c r="G156" s="141" t="s">
        <v>1238</v>
      </c>
      <c r="H156" s="142">
        <v>1</v>
      </c>
      <c r="I156" s="143"/>
      <c r="J156" s="144">
        <f t="shared" si="10"/>
        <v>0</v>
      </c>
      <c r="K156" s="145"/>
      <c r="L156" s="32"/>
      <c r="M156" s="146" t="s">
        <v>1</v>
      </c>
      <c r="N156" s="147" t="s">
        <v>47</v>
      </c>
      <c r="P156" s="148">
        <f t="shared" si="11"/>
        <v>0</v>
      </c>
      <c r="Q156" s="148">
        <v>0</v>
      </c>
      <c r="R156" s="148">
        <f t="shared" si="12"/>
        <v>0</v>
      </c>
      <c r="S156" s="148">
        <v>0</v>
      </c>
      <c r="T156" s="149">
        <f t="shared" si="13"/>
        <v>0</v>
      </c>
      <c r="AR156" s="150" t="s">
        <v>180</v>
      </c>
      <c r="AT156" s="150" t="s">
        <v>176</v>
      </c>
      <c r="AU156" s="150" t="s">
        <v>92</v>
      </c>
      <c r="AY156" s="17" t="s">
        <v>171</v>
      </c>
      <c r="BE156" s="151">
        <f t="shared" si="14"/>
        <v>0</v>
      </c>
      <c r="BF156" s="151">
        <f t="shared" si="15"/>
        <v>0</v>
      </c>
      <c r="BG156" s="151">
        <f t="shared" si="16"/>
        <v>0</v>
      </c>
      <c r="BH156" s="151">
        <f t="shared" si="17"/>
        <v>0</v>
      </c>
      <c r="BI156" s="151">
        <f t="shared" si="18"/>
        <v>0</v>
      </c>
      <c r="BJ156" s="17" t="s">
        <v>90</v>
      </c>
      <c r="BK156" s="151">
        <f t="shared" si="19"/>
        <v>0</v>
      </c>
      <c r="BL156" s="17" t="s">
        <v>180</v>
      </c>
      <c r="BM156" s="150" t="s">
        <v>560</v>
      </c>
    </row>
    <row r="157" spans="2:65" s="1" customFormat="1" ht="16.5" customHeight="1">
      <c r="B157" s="137"/>
      <c r="C157" s="138" t="s">
        <v>284</v>
      </c>
      <c r="D157" s="138" t="s">
        <v>176</v>
      </c>
      <c r="E157" s="139" t="s">
        <v>1505</v>
      </c>
      <c r="F157" s="140" t="s">
        <v>1506</v>
      </c>
      <c r="G157" s="141" t="s">
        <v>1238</v>
      </c>
      <c r="H157" s="142">
        <v>9</v>
      </c>
      <c r="I157" s="143"/>
      <c r="J157" s="144">
        <f t="shared" si="10"/>
        <v>0</v>
      </c>
      <c r="K157" s="145"/>
      <c r="L157" s="32"/>
      <c r="M157" s="146" t="s">
        <v>1</v>
      </c>
      <c r="N157" s="147" t="s">
        <v>47</v>
      </c>
      <c r="P157" s="148">
        <f t="shared" si="11"/>
        <v>0</v>
      </c>
      <c r="Q157" s="148">
        <v>0</v>
      </c>
      <c r="R157" s="148">
        <f t="shared" si="12"/>
        <v>0</v>
      </c>
      <c r="S157" s="148">
        <v>0</v>
      </c>
      <c r="T157" s="149">
        <f t="shared" si="13"/>
        <v>0</v>
      </c>
      <c r="AR157" s="150" t="s">
        <v>180</v>
      </c>
      <c r="AT157" s="150" t="s">
        <v>176</v>
      </c>
      <c r="AU157" s="150" t="s">
        <v>92</v>
      </c>
      <c r="AY157" s="17" t="s">
        <v>171</v>
      </c>
      <c r="BE157" s="151">
        <f t="shared" si="14"/>
        <v>0</v>
      </c>
      <c r="BF157" s="151">
        <f t="shared" si="15"/>
        <v>0</v>
      </c>
      <c r="BG157" s="151">
        <f t="shared" si="16"/>
        <v>0</v>
      </c>
      <c r="BH157" s="151">
        <f t="shared" si="17"/>
        <v>0</v>
      </c>
      <c r="BI157" s="151">
        <f t="shared" si="18"/>
        <v>0</v>
      </c>
      <c r="BJ157" s="17" t="s">
        <v>90</v>
      </c>
      <c r="BK157" s="151">
        <f t="shared" si="19"/>
        <v>0</v>
      </c>
      <c r="BL157" s="17" t="s">
        <v>180</v>
      </c>
      <c r="BM157" s="150" t="s">
        <v>566</v>
      </c>
    </row>
    <row r="158" spans="2:65" s="1" customFormat="1" ht="16.5" customHeight="1">
      <c r="B158" s="137"/>
      <c r="C158" s="138" t="s">
        <v>563</v>
      </c>
      <c r="D158" s="138" t="s">
        <v>176</v>
      </c>
      <c r="E158" s="139" t="s">
        <v>1507</v>
      </c>
      <c r="F158" s="140" t="s">
        <v>1508</v>
      </c>
      <c r="G158" s="141" t="s">
        <v>1238</v>
      </c>
      <c r="H158" s="142">
        <v>12</v>
      </c>
      <c r="I158" s="143"/>
      <c r="J158" s="144">
        <f t="shared" si="10"/>
        <v>0</v>
      </c>
      <c r="K158" s="145"/>
      <c r="L158" s="32"/>
      <c r="M158" s="146" t="s">
        <v>1</v>
      </c>
      <c r="N158" s="147" t="s">
        <v>47</v>
      </c>
      <c r="P158" s="148">
        <f t="shared" si="11"/>
        <v>0</v>
      </c>
      <c r="Q158" s="148">
        <v>0</v>
      </c>
      <c r="R158" s="148">
        <f t="shared" si="12"/>
        <v>0</v>
      </c>
      <c r="S158" s="148">
        <v>0</v>
      </c>
      <c r="T158" s="149">
        <f t="shared" si="13"/>
        <v>0</v>
      </c>
      <c r="AR158" s="150" t="s">
        <v>180</v>
      </c>
      <c r="AT158" s="150" t="s">
        <v>176</v>
      </c>
      <c r="AU158" s="150" t="s">
        <v>92</v>
      </c>
      <c r="AY158" s="17" t="s">
        <v>171</v>
      </c>
      <c r="BE158" s="151">
        <f t="shared" si="14"/>
        <v>0</v>
      </c>
      <c r="BF158" s="151">
        <f t="shared" si="15"/>
        <v>0</v>
      </c>
      <c r="BG158" s="151">
        <f t="shared" si="16"/>
        <v>0</v>
      </c>
      <c r="BH158" s="151">
        <f t="shared" si="17"/>
        <v>0</v>
      </c>
      <c r="BI158" s="151">
        <f t="shared" si="18"/>
        <v>0</v>
      </c>
      <c r="BJ158" s="17" t="s">
        <v>90</v>
      </c>
      <c r="BK158" s="151">
        <f t="shared" si="19"/>
        <v>0</v>
      </c>
      <c r="BL158" s="17" t="s">
        <v>180</v>
      </c>
      <c r="BM158" s="150" t="s">
        <v>570</v>
      </c>
    </row>
    <row r="159" spans="2:65" s="1" customFormat="1" ht="16.5" customHeight="1">
      <c r="B159" s="137"/>
      <c r="C159" s="138" t="s">
        <v>289</v>
      </c>
      <c r="D159" s="138" t="s">
        <v>176</v>
      </c>
      <c r="E159" s="139" t="s">
        <v>1509</v>
      </c>
      <c r="F159" s="140" t="s">
        <v>1510</v>
      </c>
      <c r="G159" s="141" t="s">
        <v>1238</v>
      </c>
      <c r="H159" s="142">
        <v>1</v>
      </c>
      <c r="I159" s="143"/>
      <c r="J159" s="144">
        <f t="shared" si="10"/>
        <v>0</v>
      </c>
      <c r="K159" s="145"/>
      <c r="L159" s="32"/>
      <c r="M159" s="146" t="s">
        <v>1</v>
      </c>
      <c r="N159" s="147" t="s">
        <v>47</v>
      </c>
      <c r="P159" s="148">
        <f t="shared" si="11"/>
        <v>0</v>
      </c>
      <c r="Q159" s="148">
        <v>0</v>
      </c>
      <c r="R159" s="148">
        <f t="shared" si="12"/>
        <v>0</v>
      </c>
      <c r="S159" s="148">
        <v>0</v>
      </c>
      <c r="T159" s="149">
        <f t="shared" si="13"/>
        <v>0</v>
      </c>
      <c r="AR159" s="150" t="s">
        <v>180</v>
      </c>
      <c r="AT159" s="150" t="s">
        <v>176</v>
      </c>
      <c r="AU159" s="150" t="s">
        <v>92</v>
      </c>
      <c r="AY159" s="17" t="s">
        <v>171</v>
      </c>
      <c r="BE159" s="151">
        <f t="shared" si="14"/>
        <v>0</v>
      </c>
      <c r="BF159" s="151">
        <f t="shared" si="15"/>
        <v>0</v>
      </c>
      <c r="BG159" s="151">
        <f t="shared" si="16"/>
        <v>0</v>
      </c>
      <c r="BH159" s="151">
        <f t="shared" si="17"/>
        <v>0</v>
      </c>
      <c r="BI159" s="151">
        <f t="shared" si="18"/>
        <v>0</v>
      </c>
      <c r="BJ159" s="17" t="s">
        <v>90</v>
      </c>
      <c r="BK159" s="151">
        <f t="shared" si="19"/>
        <v>0</v>
      </c>
      <c r="BL159" s="17" t="s">
        <v>180</v>
      </c>
      <c r="BM159" s="150" t="s">
        <v>575</v>
      </c>
    </row>
    <row r="160" spans="2:65" s="1" customFormat="1" ht="16.5" customHeight="1">
      <c r="B160" s="137"/>
      <c r="C160" s="138" t="s">
        <v>572</v>
      </c>
      <c r="D160" s="138" t="s">
        <v>176</v>
      </c>
      <c r="E160" s="139" t="s">
        <v>1511</v>
      </c>
      <c r="F160" s="140" t="s">
        <v>1512</v>
      </c>
      <c r="G160" s="141" t="s">
        <v>1238</v>
      </c>
      <c r="H160" s="142">
        <v>2</v>
      </c>
      <c r="I160" s="143"/>
      <c r="J160" s="144">
        <f t="shared" si="10"/>
        <v>0</v>
      </c>
      <c r="K160" s="145"/>
      <c r="L160" s="32"/>
      <c r="M160" s="146" t="s">
        <v>1</v>
      </c>
      <c r="N160" s="147" t="s">
        <v>47</v>
      </c>
      <c r="P160" s="148">
        <f t="shared" si="11"/>
        <v>0</v>
      </c>
      <c r="Q160" s="148">
        <v>0</v>
      </c>
      <c r="R160" s="148">
        <f t="shared" si="12"/>
        <v>0</v>
      </c>
      <c r="S160" s="148">
        <v>0</v>
      </c>
      <c r="T160" s="149">
        <f t="shared" si="13"/>
        <v>0</v>
      </c>
      <c r="AR160" s="150" t="s">
        <v>180</v>
      </c>
      <c r="AT160" s="150" t="s">
        <v>176</v>
      </c>
      <c r="AU160" s="150" t="s">
        <v>92</v>
      </c>
      <c r="AY160" s="17" t="s">
        <v>171</v>
      </c>
      <c r="BE160" s="151">
        <f t="shared" si="14"/>
        <v>0</v>
      </c>
      <c r="BF160" s="151">
        <f t="shared" si="15"/>
        <v>0</v>
      </c>
      <c r="BG160" s="151">
        <f t="shared" si="16"/>
        <v>0</v>
      </c>
      <c r="BH160" s="151">
        <f t="shared" si="17"/>
        <v>0</v>
      </c>
      <c r="BI160" s="151">
        <f t="shared" si="18"/>
        <v>0</v>
      </c>
      <c r="BJ160" s="17" t="s">
        <v>90</v>
      </c>
      <c r="BK160" s="151">
        <f t="shared" si="19"/>
        <v>0</v>
      </c>
      <c r="BL160" s="17" t="s">
        <v>180</v>
      </c>
      <c r="BM160" s="150" t="s">
        <v>579</v>
      </c>
    </row>
    <row r="161" spans="2:65" s="1" customFormat="1" ht="16.5" customHeight="1">
      <c r="B161" s="137"/>
      <c r="C161" s="138" t="s">
        <v>294</v>
      </c>
      <c r="D161" s="138" t="s">
        <v>176</v>
      </c>
      <c r="E161" s="139" t="s">
        <v>1513</v>
      </c>
      <c r="F161" s="140" t="s">
        <v>1514</v>
      </c>
      <c r="G161" s="141" t="s">
        <v>1238</v>
      </c>
      <c r="H161" s="142">
        <v>1</v>
      </c>
      <c r="I161" s="143"/>
      <c r="J161" s="144">
        <f t="shared" si="10"/>
        <v>0</v>
      </c>
      <c r="K161" s="145"/>
      <c r="L161" s="32"/>
      <c r="M161" s="146" t="s">
        <v>1</v>
      </c>
      <c r="N161" s="147" t="s">
        <v>47</v>
      </c>
      <c r="P161" s="148">
        <f t="shared" si="11"/>
        <v>0</v>
      </c>
      <c r="Q161" s="148">
        <v>0</v>
      </c>
      <c r="R161" s="148">
        <f t="shared" si="12"/>
        <v>0</v>
      </c>
      <c r="S161" s="148">
        <v>0</v>
      </c>
      <c r="T161" s="149">
        <f t="shared" si="13"/>
        <v>0</v>
      </c>
      <c r="AR161" s="150" t="s">
        <v>180</v>
      </c>
      <c r="AT161" s="150" t="s">
        <v>176</v>
      </c>
      <c r="AU161" s="150" t="s">
        <v>92</v>
      </c>
      <c r="AY161" s="17" t="s">
        <v>171</v>
      </c>
      <c r="BE161" s="151">
        <f t="shared" si="14"/>
        <v>0</v>
      </c>
      <c r="BF161" s="151">
        <f t="shared" si="15"/>
        <v>0</v>
      </c>
      <c r="BG161" s="151">
        <f t="shared" si="16"/>
        <v>0</v>
      </c>
      <c r="BH161" s="151">
        <f t="shared" si="17"/>
        <v>0</v>
      </c>
      <c r="BI161" s="151">
        <f t="shared" si="18"/>
        <v>0</v>
      </c>
      <c r="BJ161" s="17" t="s">
        <v>90</v>
      </c>
      <c r="BK161" s="151">
        <f t="shared" si="19"/>
        <v>0</v>
      </c>
      <c r="BL161" s="17" t="s">
        <v>180</v>
      </c>
      <c r="BM161" s="150" t="s">
        <v>584</v>
      </c>
    </row>
    <row r="162" spans="2:65" s="1" customFormat="1" ht="16.5" customHeight="1">
      <c r="B162" s="137"/>
      <c r="C162" s="138" t="s">
        <v>581</v>
      </c>
      <c r="D162" s="138" t="s">
        <v>176</v>
      </c>
      <c r="E162" s="139" t="s">
        <v>1515</v>
      </c>
      <c r="F162" s="140" t="s">
        <v>1516</v>
      </c>
      <c r="G162" s="141" t="s">
        <v>1238</v>
      </c>
      <c r="H162" s="142">
        <v>1</v>
      </c>
      <c r="I162" s="143"/>
      <c r="J162" s="144">
        <f t="shared" si="10"/>
        <v>0</v>
      </c>
      <c r="K162" s="145"/>
      <c r="L162" s="32"/>
      <c r="M162" s="146" t="s">
        <v>1</v>
      </c>
      <c r="N162" s="147" t="s">
        <v>47</v>
      </c>
      <c r="P162" s="148">
        <f t="shared" si="11"/>
        <v>0</v>
      </c>
      <c r="Q162" s="148">
        <v>0</v>
      </c>
      <c r="R162" s="148">
        <f t="shared" si="12"/>
        <v>0</v>
      </c>
      <c r="S162" s="148">
        <v>0</v>
      </c>
      <c r="T162" s="149">
        <f t="shared" si="13"/>
        <v>0</v>
      </c>
      <c r="AR162" s="150" t="s">
        <v>180</v>
      </c>
      <c r="AT162" s="150" t="s">
        <v>176</v>
      </c>
      <c r="AU162" s="150" t="s">
        <v>92</v>
      </c>
      <c r="AY162" s="17" t="s">
        <v>171</v>
      </c>
      <c r="BE162" s="151">
        <f t="shared" si="14"/>
        <v>0</v>
      </c>
      <c r="BF162" s="151">
        <f t="shared" si="15"/>
        <v>0</v>
      </c>
      <c r="BG162" s="151">
        <f t="shared" si="16"/>
        <v>0</v>
      </c>
      <c r="BH162" s="151">
        <f t="shared" si="17"/>
        <v>0</v>
      </c>
      <c r="BI162" s="151">
        <f t="shared" si="18"/>
        <v>0</v>
      </c>
      <c r="BJ162" s="17" t="s">
        <v>90</v>
      </c>
      <c r="BK162" s="151">
        <f t="shared" si="19"/>
        <v>0</v>
      </c>
      <c r="BL162" s="17" t="s">
        <v>180</v>
      </c>
      <c r="BM162" s="150" t="s">
        <v>588</v>
      </c>
    </row>
    <row r="163" spans="2:65" s="1" customFormat="1" ht="16.5" customHeight="1">
      <c r="B163" s="137"/>
      <c r="C163" s="138" t="s">
        <v>298</v>
      </c>
      <c r="D163" s="138" t="s">
        <v>176</v>
      </c>
      <c r="E163" s="139" t="s">
        <v>1517</v>
      </c>
      <c r="F163" s="140" t="s">
        <v>1518</v>
      </c>
      <c r="G163" s="141" t="s">
        <v>1238</v>
      </c>
      <c r="H163" s="142">
        <v>3</v>
      </c>
      <c r="I163" s="143"/>
      <c r="J163" s="144">
        <f t="shared" si="10"/>
        <v>0</v>
      </c>
      <c r="K163" s="145"/>
      <c r="L163" s="32"/>
      <c r="M163" s="146" t="s">
        <v>1</v>
      </c>
      <c r="N163" s="147" t="s">
        <v>47</v>
      </c>
      <c r="P163" s="148">
        <f t="shared" si="11"/>
        <v>0</v>
      </c>
      <c r="Q163" s="148">
        <v>0</v>
      </c>
      <c r="R163" s="148">
        <f t="shared" si="12"/>
        <v>0</v>
      </c>
      <c r="S163" s="148">
        <v>0</v>
      </c>
      <c r="T163" s="149">
        <f t="shared" si="13"/>
        <v>0</v>
      </c>
      <c r="AR163" s="150" t="s">
        <v>180</v>
      </c>
      <c r="AT163" s="150" t="s">
        <v>176</v>
      </c>
      <c r="AU163" s="150" t="s">
        <v>92</v>
      </c>
      <c r="AY163" s="17" t="s">
        <v>171</v>
      </c>
      <c r="BE163" s="151">
        <f t="shared" si="14"/>
        <v>0</v>
      </c>
      <c r="BF163" s="151">
        <f t="shared" si="15"/>
        <v>0</v>
      </c>
      <c r="BG163" s="151">
        <f t="shared" si="16"/>
        <v>0</v>
      </c>
      <c r="BH163" s="151">
        <f t="shared" si="17"/>
        <v>0</v>
      </c>
      <c r="BI163" s="151">
        <f t="shared" si="18"/>
        <v>0</v>
      </c>
      <c r="BJ163" s="17" t="s">
        <v>90</v>
      </c>
      <c r="BK163" s="151">
        <f t="shared" si="19"/>
        <v>0</v>
      </c>
      <c r="BL163" s="17" t="s">
        <v>180</v>
      </c>
      <c r="BM163" s="150" t="s">
        <v>593</v>
      </c>
    </row>
    <row r="164" spans="2:65" s="1" customFormat="1" ht="16.5" customHeight="1">
      <c r="B164" s="137"/>
      <c r="C164" s="138" t="s">
        <v>590</v>
      </c>
      <c r="D164" s="138" t="s">
        <v>176</v>
      </c>
      <c r="E164" s="139" t="s">
        <v>1519</v>
      </c>
      <c r="F164" s="140" t="s">
        <v>1520</v>
      </c>
      <c r="G164" s="141" t="s">
        <v>1238</v>
      </c>
      <c r="H164" s="142">
        <v>1</v>
      </c>
      <c r="I164" s="143"/>
      <c r="J164" s="144">
        <f t="shared" si="10"/>
        <v>0</v>
      </c>
      <c r="K164" s="145"/>
      <c r="L164" s="32"/>
      <c r="M164" s="146" t="s">
        <v>1</v>
      </c>
      <c r="N164" s="147" t="s">
        <v>47</v>
      </c>
      <c r="P164" s="148">
        <f t="shared" si="11"/>
        <v>0</v>
      </c>
      <c r="Q164" s="148">
        <v>0</v>
      </c>
      <c r="R164" s="148">
        <f t="shared" si="12"/>
        <v>0</v>
      </c>
      <c r="S164" s="148">
        <v>0</v>
      </c>
      <c r="T164" s="149">
        <f t="shared" si="13"/>
        <v>0</v>
      </c>
      <c r="AR164" s="150" t="s">
        <v>180</v>
      </c>
      <c r="AT164" s="150" t="s">
        <v>176</v>
      </c>
      <c r="AU164" s="150" t="s">
        <v>92</v>
      </c>
      <c r="AY164" s="17" t="s">
        <v>171</v>
      </c>
      <c r="BE164" s="151">
        <f t="shared" si="14"/>
        <v>0</v>
      </c>
      <c r="BF164" s="151">
        <f t="shared" si="15"/>
        <v>0</v>
      </c>
      <c r="BG164" s="151">
        <f t="shared" si="16"/>
        <v>0</v>
      </c>
      <c r="BH164" s="151">
        <f t="shared" si="17"/>
        <v>0</v>
      </c>
      <c r="BI164" s="151">
        <f t="shared" si="18"/>
        <v>0</v>
      </c>
      <c r="BJ164" s="17" t="s">
        <v>90</v>
      </c>
      <c r="BK164" s="151">
        <f t="shared" si="19"/>
        <v>0</v>
      </c>
      <c r="BL164" s="17" t="s">
        <v>180</v>
      </c>
      <c r="BM164" s="150" t="s">
        <v>597</v>
      </c>
    </row>
    <row r="165" spans="2:65" s="1" customFormat="1" ht="16.5" customHeight="1">
      <c r="B165" s="137"/>
      <c r="C165" s="138" t="s">
        <v>303</v>
      </c>
      <c r="D165" s="138" t="s">
        <v>176</v>
      </c>
      <c r="E165" s="139" t="s">
        <v>1521</v>
      </c>
      <c r="F165" s="140" t="s">
        <v>1522</v>
      </c>
      <c r="G165" s="141" t="s">
        <v>1238</v>
      </c>
      <c r="H165" s="142">
        <v>1</v>
      </c>
      <c r="I165" s="143"/>
      <c r="J165" s="144">
        <f t="shared" si="10"/>
        <v>0</v>
      </c>
      <c r="K165" s="145"/>
      <c r="L165" s="32"/>
      <c r="M165" s="146" t="s">
        <v>1</v>
      </c>
      <c r="N165" s="147" t="s">
        <v>47</v>
      </c>
      <c r="P165" s="148">
        <f t="shared" si="11"/>
        <v>0</v>
      </c>
      <c r="Q165" s="148">
        <v>0</v>
      </c>
      <c r="R165" s="148">
        <f t="shared" si="12"/>
        <v>0</v>
      </c>
      <c r="S165" s="148">
        <v>0</v>
      </c>
      <c r="T165" s="149">
        <f t="shared" si="13"/>
        <v>0</v>
      </c>
      <c r="AR165" s="150" t="s">
        <v>180</v>
      </c>
      <c r="AT165" s="150" t="s">
        <v>176</v>
      </c>
      <c r="AU165" s="150" t="s">
        <v>92</v>
      </c>
      <c r="AY165" s="17" t="s">
        <v>171</v>
      </c>
      <c r="BE165" s="151">
        <f t="shared" si="14"/>
        <v>0</v>
      </c>
      <c r="BF165" s="151">
        <f t="shared" si="15"/>
        <v>0</v>
      </c>
      <c r="BG165" s="151">
        <f t="shared" si="16"/>
        <v>0</v>
      </c>
      <c r="BH165" s="151">
        <f t="shared" si="17"/>
        <v>0</v>
      </c>
      <c r="BI165" s="151">
        <f t="shared" si="18"/>
        <v>0</v>
      </c>
      <c r="BJ165" s="17" t="s">
        <v>90</v>
      </c>
      <c r="BK165" s="151">
        <f t="shared" si="19"/>
        <v>0</v>
      </c>
      <c r="BL165" s="17" t="s">
        <v>180</v>
      </c>
      <c r="BM165" s="150" t="s">
        <v>602</v>
      </c>
    </row>
    <row r="166" spans="2:65" s="1" customFormat="1" ht="16.5" customHeight="1">
      <c r="B166" s="137"/>
      <c r="C166" s="138" t="s">
        <v>599</v>
      </c>
      <c r="D166" s="138" t="s">
        <v>176</v>
      </c>
      <c r="E166" s="139" t="s">
        <v>1523</v>
      </c>
      <c r="F166" s="140" t="s">
        <v>1524</v>
      </c>
      <c r="G166" s="141" t="s">
        <v>1238</v>
      </c>
      <c r="H166" s="142">
        <v>1</v>
      </c>
      <c r="I166" s="143"/>
      <c r="J166" s="144">
        <f t="shared" si="10"/>
        <v>0</v>
      </c>
      <c r="K166" s="145"/>
      <c r="L166" s="32"/>
      <c r="M166" s="146" t="s">
        <v>1</v>
      </c>
      <c r="N166" s="147" t="s">
        <v>47</v>
      </c>
      <c r="P166" s="148">
        <f t="shared" si="11"/>
        <v>0</v>
      </c>
      <c r="Q166" s="148">
        <v>0</v>
      </c>
      <c r="R166" s="148">
        <f t="shared" si="12"/>
        <v>0</v>
      </c>
      <c r="S166" s="148">
        <v>0</v>
      </c>
      <c r="T166" s="149">
        <f t="shared" si="13"/>
        <v>0</v>
      </c>
      <c r="AR166" s="150" t="s">
        <v>180</v>
      </c>
      <c r="AT166" s="150" t="s">
        <v>176</v>
      </c>
      <c r="AU166" s="150" t="s">
        <v>92</v>
      </c>
      <c r="AY166" s="17" t="s">
        <v>171</v>
      </c>
      <c r="BE166" s="151">
        <f t="shared" si="14"/>
        <v>0</v>
      </c>
      <c r="BF166" s="151">
        <f t="shared" si="15"/>
        <v>0</v>
      </c>
      <c r="BG166" s="151">
        <f t="shared" si="16"/>
        <v>0</v>
      </c>
      <c r="BH166" s="151">
        <f t="shared" si="17"/>
        <v>0</v>
      </c>
      <c r="BI166" s="151">
        <f t="shared" si="18"/>
        <v>0</v>
      </c>
      <c r="BJ166" s="17" t="s">
        <v>90</v>
      </c>
      <c r="BK166" s="151">
        <f t="shared" si="19"/>
        <v>0</v>
      </c>
      <c r="BL166" s="17" t="s">
        <v>180</v>
      </c>
      <c r="BM166" s="150" t="s">
        <v>607</v>
      </c>
    </row>
    <row r="167" spans="2:65" s="1" customFormat="1" ht="16.5" customHeight="1">
      <c r="B167" s="137"/>
      <c r="C167" s="138" t="s">
        <v>306</v>
      </c>
      <c r="D167" s="138" t="s">
        <v>176</v>
      </c>
      <c r="E167" s="139" t="s">
        <v>1525</v>
      </c>
      <c r="F167" s="140" t="s">
        <v>1526</v>
      </c>
      <c r="G167" s="141" t="s">
        <v>1238</v>
      </c>
      <c r="H167" s="142">
        <v>1</v>
      </c>
      <c r="I167" s="143"/>
      <c r="J167" s="144">
        <f t="shared" si="10"/>
        <v>0</v>
      </c>
      <c r="K167" s="145"/>
      <c r="L167" s="32"/>
      <c r="M167" s="146" t="s">
        <v>1</v>
      </c>
      <c r="N167" s="147" t="s">
        <v>47</v>
      </c>
      <c r="P167" s="148">
        <f t="shared" si="11"/>
        <v>0</v>
      </c>
      <c r="Q167" s="148">
        <v>0</v>
      </c>
      <c r="R167" s="148">
        <f t="shared" si="12"/>
        <v>0</v>
      </c>
      <c r="S167" s="148">
        <v>0</v>
      </c>
      <c r="T167" s="149">
        <f t="shared" si="13"/>
        <v>0</v>
      </c>
      <c r="AR167" s="150" t="s">
        <v>180</v>
      </c>
      <c r="AT167" s="150" t="s">
        <v>176</v>
      </c>
      <c r="AU167" s="150" t="s">
        <v>92</v>
      </c>
      <c r="AY167" s="17" t="s">
        <v>171</v>
      </c>
      <c r="BE167" s="151">
        <f t="shared" si="14"/>
        <v>0</v>
      </c>
      <c r="BF167" s="151">
        <f t="shared" si="15"/>
        <v>0</v>
      </c>
      <c r="BG167" s="151">
        <f t="shared" si="16"/>
        <v>0</v>
      </c>
      <c r="BH167" s="151">
        <f t="shared" si="17"/>
        <v>0</v>
      </c>
      <c r="BI167" s="151">
        <f t="shared" si="18"/>
        <v>0</v>
      </c>
      <c r="BJ167" s="17" t="s">
        <v>90</v>
      </c>
      <c r="BK167" s="151">
        <f t="shared" si="19"/>
        <v>0</v>
      </c>
      <c r="BL167" s="17" t="s">
        <v>180</v>
      </c>
      <c r="BM167" s="150" t="s">
        <v>611</v>
      </c>
    </row>
    <row r="168" spans="2:65" s="1" customFormat="1" ht="16.5" customHeight="1">
      <c r="B168" s="137"/>
      <c r="C168" s="138" t="s">
        <v>608</v>
      </c>
      <c r="D168" s="138" t="s">
        <v>176</v>
      </c>
      <c r="E168" s="139" t="s">
        <v>1527</v>
      </c>
      <c r="F168" s="140" t="s">
        <v>1528</v>
      </c>
      <c r="G168" s="141" t="s">
        <v>227</v>
      </c>
      <c r="H168" s="142">
        <v>1</v>
      </c>
      <c r="I168" s="143"/>
      <c r="J168" s="144">
        <f t="shared" si="10"/>
        <v>0</v>
      </c>
      <c r="K168" s="145"/>
      <c r="L168" s="32"/>
      <c r="M168" s="146" t="s">
        <v>1</v>
      </c>
      <c r="N168" s="147" t="s">
        <v>47</v>
      </c>
      <c r="P168" s="148">
        <f t="shared" si="11"/>
        <v>0</v>
      </c>
      <c r="Q168" s="148">
        <v>0</v>
      </c>
      <c r="R168" s="148">
        <f t="shared" si="12"/>
        <v>0</v>
      </c>
      <c r="S168" s="148">
        <v>0</v>
      </c>
      <c r="T168" s="149">
        <f t="shared" si="13"/>
        <v>0</v>
      </c>
      <c r="AR168" s="150" t="s">
        <v>180</v>
      </c>
      <c r="AT168" s="150" t="s">
        <v>176</v>
      </c>
      <c r="AU168" s="150" t="s">
        <v>92</v>
      </c>
      <c r="AY168" s="17" t="s">
        <v>171</v>
      </c>
      <c r="BE168" s="151">
        <f t="shared" si="14"/>
        <v>0</v>
      </c>
      <c r="BF168" s="151">
        <f t="shared" si="15"/>
        <v>0</v>
      </c>
      <c r="BG168" s="151">
        <f t="shared" si="16"/>
        <v>0</v>
      </c>
      <c r="BH168" s="151">
        <f t="shared" si="17"/>
        <v>0</v>
      </c>
      <c r="BI168" s="151">
        <f t="shared" si="18"/>
        <v>0</v>
      </c>
      <c r="BJ168" s="17" t="s">
        <v>90</v>
      </c>
      <c r="BK168" s="151">
        <f t="shared" si="19"/>
        <v>0</v>
      </c>
      <c r="BL168" s="17" t="s">
        <v>180</v>
      </c>
      <c r="BM168" s="150" t="s">
        <v>615</v>
      </c>
    </row>
    <row r="169" spans="2:65" s="11" customFormat="1" ht="22.9" customHeight="1">
      <c r="B169" s="125"/>
      <c r="D169" s="126" t="s">
        <v>81</v>
      </c>
      <c r="E169" s="135" t="s">
        <v>1529</v>
      </c>
      <c r="F169" s="135" t="s">
        <v>1530</v>
      </c>
      <c r="I169" s="128"/>
      <c r="J169" s="136">
        <f>BK169</f>
        <v>0</v>
      </c>
      <c r="L169" s="125"/>
      <c r="M169" s="130"/>
      <c r="P169" s="131">
        <f>SUM(P170:P182)</f>
        <v>0</v>
      </c>
      <c r="R169" s="131">
        <f>SUM(R170:R182)</f>
        <v>0</v>
      </c>
      <c r="T169" s="132">
        <f>SUM(T170:T182)</f>
        <v>0</v>
      </c>
      <c r="AR169" s="126" t="s">
        <v>90</v>
      </c>
      <c r="AT169" s="133" t="s">
        <v>81</v>
      </c>
      <c r="AU169" s="133" t="s">
        <v>90</v>
      </c>
      <c r="AY169" s="126" t="s">
        <v>171</v>
      </c>
      <c r="BK169" s="134">
        <f>SUM(BK170:BK182)</f>
        <v>0</v>
      </c>
    </row>
    <row r="170" spans="2:65" s="1" customFormat="1" ht="55.5" customHeight="1">
      <c r="B170" s="137"/>
      <c r="C170" s="138" t="s">
        <v>316</v>
      </c>
      <c r="D170" s="138" t="s">
        <v>176</v>
      </c>
      <c r="E170" s="139" t="s">
        <v>1501</v>
      </c>
      <c r="F170" s="140" t="s">
        <v>1502</v>
      </c>
      <c r="G170" s="141" t="s">
        <v>1238</v>
      </c>
      <c r="H170" s="142">
        <v>1</v>
      </c>
      <c r="I170" s="143"/>
      <c r="J170" s="144">
        <f t="shared" ref="J170:J182" si="20">ROUND(I170*H170,2)</f>
        <v>0</v>
      </c>
      <c r="K170" s="145"/>
      <c r="L170" s="32"/>
      <c r="M170" s="146" t="s">
        <v>1</v>
      </c>
      <c r="N170" s="147" t="s">
        <v>47</v>
      </c>
      <c r="P170" s="148">
        <f t="shared" ref="P170:P182" si="21">O170*H170</f>
        <v>0</v>
      </c>
      <c r="Q170" s="148">
        <v>0</v>
      </c>
      <c r="R170" s="148">
        <f t="shared" ref="R170:R182" si="22">Q170*H170</f>
        <v>0</v>
      </c>
      <c r="S170" s="148">
        <v>0</v>
      </c>
      <c r="T170" s="149">
        <f t="shared" ref="T170:T182" si="23">S170*H170</f>
        <v>0</v>
      </c>
      <c r="AR170" s="150" t="s">
        <v>180</v>
      </c>
      <c r="AT170" s="150" t="s">
        <v>176</v>
      </c>
      <c r="AU170" s="150" t="s">
        <v>92</v>
      </c>
      <c r="AY170" s="17" t="s">
        <v>171</v>
      </c>
      <c r="BE170" s="151">
        <f t="shared" ref="BE170:BE182" si="24">IF(N170="základní",J170,0)</f>
        <v>0</v>
      </c>
      <c r="BF170" s="151">
        <f t="shared" ref="BF170:BF182" si="25">IF(N170="snížená",J170,0)</f>
        <v>0</v>
      </c>
      <c r="BG170" s="151">
        <f t="shared" ref="BG170:BG182" si="26">IF(N170="zákl. přenesená",J170,0)</f>
        <v>0</v>
      </c>
      <c r="BH170" s="151">
        <f t="shared" ref="BH170:BH182" si="27">IF(N170="sníž. přenesená",J170,0)</f>
        <v>0</v>
      </c>
      <c r="BI170" s="151">
        <f t="shared" ref="BI170:BI182" si="28">IF(N170="nulová",J170,0)</f>
        <v>0</v>
      </c>
      <c r="BJ170" s="17" t="s">
        <v>90</v>
      </c>
      <c r="BK170" s="151">
        <f t="shared" ref="BK170:BK182" si="29">ROUND(I170*H170,2)</f>
        <v>0</v>
      </c>
      <c r="BL170" s="17" t="s">
        <v>180</v>
      </c>
      <c r="BM170" s="150" t="s">
        <v>520</v>
      </c>
    </row>
    <row r="171" spans="2:65" s="1" customFormat="1" ht="16.5" customHeight="1">
      <c r="B171" s="137"/>
      <c r="C171" s="138" t="s">
        <v>616</v>
      </c>
      <c r="D171" s="138" t="s">
        <v>176</v>
      </c>
      <c r="E171" s="139" t="s">
        <v>1503</v>
      </c>
      <c r="F171" s="140" t="s">
        <v>1504</v>
      </c>
      <c r="G171" s="141" t="s">
        <v>1238</v>
      </c>
      <c r="H171" s="142">
        <v>1</v>
      </c>
      <c r="I171" s="143"/>
      <c r="J171" s="144">
        <f t="shared" si="20"/>
        <v>0</v>
      </c>
      <c r="K171" s="145"/>
      <c r="L171" s="32"/>
      <c r="M171" s="146" t="s">
        <v>1</v>
      </c>
      <c r="N171" s="147" t="s">
        <v>47</v>
      </c>
      <c r="P171" s="148">
        <f t="shared" si="21"/>
        <v>0</v>
      </c>
      <c r="Q171" s="148">
        <v>0</v>
      </c>
      <c r="R171" s="148">
        <f t="shared" si="22"/>
        <v>0</v>
      </c>
      <c r="S171" s="148">
        <v>0</v>
      </c>
      <c r="T171" s="149">
        <f t="shared" si="23"/>
        <v>0</v>
      </c>
      <c r="AR171" s="150" t="s">
        <v>180</v>
      </c>
      <c r="AT171" s="150" t="s">
        <v>176</v>
      </c>
      <c r="AU171" s="150" t="s">
        <v>92</v>
      </c>
      <c r="AY171" s="17" t="s">
        <v>171</v>
      </c>
      <c r="BE171" s="151">
        <f t="shared" si="24"/>
        <v>0</v>
      </c>
      <c r="BF171" s="151">
        <f t="shared" si="25"/>
        <v>0</v>
      </c>
      <c r="BG171" s="151">
        <f t="shared" si="26"/>
        <v>0</v>
      </c>
      <c r="BH171" s="151">
        <f t="shared" si="27"/>
        <v>0</v>
      </c>
      <c r="BI171" s="151">
        <f t="shared" si="28"/>
        <v>0</v>
      </c>
      <c r="BJ171" s="17" t="s">
        <v>90</v>
      </c>
      <c r="BK171" s="151">
        <f t="shared" si="29"/>
        <v>0</v>
      </c>
      <c r="BL171" s="17" t="s">
        <v>180</v>
      </c>
      <c r="BM171" s="150" t="s">
        <v>174</v>
      </c>
    </row>
    <row r="172" spans="2:65" s="1" customFormat="1" ht="16.5" customHeight="1">
      <c r="B172" s="137"/>
      <c r="C172" s="138" t="s">
        <v>338</v>
      </c>
      <c r="D172" s="138" t="s">
        <v>176</v>
      </c>
      <c r="E172" s="139" t="s">
        <v>1505</v>
      </c>
      <c r="F172" s="140" t="s">
        <v>1506</v>
      </c>
      <c r="G172" s="141" t="s">
        <v>1238</v>
      </c>
      <c r="H172" s="142">
        <v>9</v>
      </c>
      <c r="I172" s="143"/>
      <c r="J172" s="144">
        <f t="shared" si="20"/>
        <v>0</v>
      </c>
      <c r="K172" s="145"/>
      <c r="L172" s="32"/>
      <c r="M172" s="146" t="s">
        <v>1</v>
      </c>
      <c r="N172" s="147" t="s">
        <v>47</v>
      </c>
      <c r="P172" s="148">
        <f t="shared" si="21"/>
        <v>0</v>
      </c>
      <c r="Q172" s="148">
        <v>0</v>
      </c>
      <c r="R172" s="148">
        <f t="shared" si="22"/>
        <v>0</v>
      </c>
      <c r="S172" s="148">
        <v>0</v>
      </c>
      <c r="T172" s="149">
        <f t="shared" si="23"/>
        <v>0</v>
      </c>
      <c r="AR172" s="150" t="s">
        <v>180</v>
      </c>
      <c r="AT172" s="150" t="s">
        <v>176</v>
      </c>
      <c r="AU172" s="150" t="s">
        <v>92</v>
      </c>
      <c r="AY172" s="17" t="s">
        <v>171</v>
      </c>
      <c r="BE172" s="151">
        <f t="shared" si="24"/>
        <v>0</v>
      </c>
      <c r="BF172" s="151">
        <f t="shared" si="25"/>
        <v>0</v>
      </c>
      <c r="BG172" s="151">
        <f t="shared" si="26"/>
        <v>0</v>
      </c>
      <c r="BH172" s="151">
        <f t="shared" si="27"/>
        <v>0</v>
      </c>
      <c r="BI172" s="151">
        <f t="shared" si="28"/>
        <v>0</v>
      </c>
      <c r="BJ172" s="17" t="s">
        <v>90</v>
      </c>
      <c r="BK172" s="151">
        <f t="shared" si="29"/>
        <v>0</v>
      </c>
      <c r="BL172" s="17" t="s">
        <v>180</v>
      </c>
      <c r="BM172" s="150" t="s">
        <v>626</v>
      </c>
    </row>
    <row r="173" spans="2:65" s="1" customFormat="1" ht="16.5" customHeight="1">
      <c r="B173" s="137"/>
      <c r="C173" s="138" t="s">
        <v>623</v>
      </c>
      <c r="D173" s="138" t="s">
        <v>176</v>
      </c>
      <c r="E173" s="139" t="s">
        <v>1507</v>
      </c>
      <c r="F173" s="140" t="s">
        <v>1508</v>
      </c>
      <c r="G173" s="141" t="s">
        <v>1238</v>
      </c>
      <c r="H173" s="142">
        <v>13</v>
      </c>
      <c r="I173" s="143"/>
      <c r="J173" s="144">
        <f t="shared" si="20"/>
        <v>0</v>
      </c>
      <c r="K173" s="145"/>
      <c r="L173" s="32"/>
      <c r="M173" s="146" t="s">
        <v>1</v>
      </c>
      <c r="N173" s="147" t="s">
        <v>47</v>
      </c>
      <c r="P173" s="148">
        <f t="shared" si="21"/>
        <v>0</v>
      </c>
      <c r="Q173" s="148">
        <v>0</v>
      </c>
      <c r="R173" s="148">
        <f t="shared" si="22"/>
        <v>0</v>
      </c>
      <c r="S173" s="148">
        <v>0</v>
      </c>
      <c r="T173" s="149">
        <f t="shared" si="23"/>
        <v>0</v>
      </c>
      <c r="AR173" s="150" t="s">
        <v>180</v>
      </c>
      <c r="AT173" s="150" t="s">
        <v>176</v>
      </c>
      <c r="AU173" s="150" t="s">
        <v>92</v>
      </c>
      <c r="AY173" s="17" t="s">
        <v>171</v>
      </c>
      <c r="BE173" s="151">
        <f t="shared" si="24"/>
        <v>0</v>
      </c>
      <c r="BF173" s="151">
        <f t="shared" si="25"/>
        <v>0</v>
      </c>
      <c r="BG173" s="151">
        <f t="shared" si="26"/>
        <v>0</v>
      </c>
      <c r="BH173" s="151">
        <f t="shared" si="27"/>
        <v>0</v>
      </c>
      <c r="BI173" s="151">
        <f t="shared" si="28"/>
        <v>0</v>
      </c>
      <c r="BJ173" s="17" t="s">
        <v>90</v>
      </c>
      <c r="BK173" s="151">
        <f t="shared" si="29"/>
        <v>0</v>
      </c>
      <c r="BL173" s="17" t="s">
        <v>180</v>
      </c>
      <c r="BM173" s="150" t="s">
        <v>634</v>
      </c>
    </row>
    <row r="174" spans="2:65" s="1" customFormat="1" ht="16.5" customHeight="1">
      <c r="B174" s="137"/>
      <c r="C174" s="138" t="s">
        <v>355</v>
      </c>
      <c r="D174" s="138" t="s">
        <v>176</v>
      </c>
      <c r="E174" s="139" t="s">
        <v>1509</v>
      </c>
      <c r="F174" s="140" t="s">
        <v>1510</v>
      </c>
      <c r="G174" s="141" t="s">
        <v>1238</v>
      </c>
      <c r="H174" s="142">
        <v>1</v>
      </c>
      <c r="I174" s="143"/>
      <c r="J174" s="144">
        <f t="shared" si="20"/>
        <v>0</v>
      </c>
      <c r="K174" s="145"/>
      <c r="L174" s="32"/>
      <c r="M174" s="146" t="s">
        <v>1</v>
      </c>
      <c r="N174" s="147" t="s">
        <v>47</v>
      </c>
      <c r="P174" s="148">
        <f t="shared" si="21"/>
        <v>0</v>
      </c>
      <c r="Q174" s="148">
        <v>0</v>
      </c>
      <c r="R174" s="148">
        <f t="shared" si="22"/>
        <v>0</v>
      </c>
      <c r="S174" s="148">
        <v>0</v>
      </c>
      <c r="T174" s="149">
        <f t="shared" si="23"/>
        <v>0</v>
      </c>
      <c r="AR174" s="150" t="s">
        <v>180</v>
      </c>
      <c r="AT174" s="150" t="s">
        <v>176</v>
      </c>
      <c r="AU174" s="150" t="s">
        <v>92</v>
      </c>
      <c r="AY174" s="17" t="s">
        <v>171</v>
      </c>
      <c r="BE174" s="151">
        <f t="shared" si="24"/>
        <v>0</v>
      </c>
      <c r="BF174" s="151">
        <f t="shared" si="25"/>
        <v>0</v>
      </c>
      <c r="BG174" s="151">
        <f t="shared" si="26"/>
        <v>0</v>
      </c>
      <c r="BH174" s="151">
        <f t="shared" si="27"/>
        <v>0</v>
      </c>
      <c r="BI174" s="151">
        <f t="shared" si="28"/>
        <v>0</v>
      </c>
      <c r="BJ174" s="17" t="s">
        <v>90</v>
      </c>
      <c r="BK174" s="151">
        <f t="shared" si="29"/>
        <v>0</v>
      </c>
      <c r="BL174" s="17" t="s">
        <v>180</v>
      </c>
      <c r="BM174" s="150" t="s">
        <v>640</v>
      </c>
    </row>
    <row r="175" spans="2:65" s="1" customFormat="1" ht="16.5" customHeight="1">
      <c r="B175" s="137"/>
      <c r="C175" s="138" t="s">
        <v>637</v>
      </c>
      <c r="D175" s="138" t="s">
        <v>176</v>
      </c>
      <c r="E175" s="139" t="s">
        <v>1511</v>
      </c>
      <c r="F175" s="140" t="s">
        <v>1512</v>
      </c>
      <c r="G175" s="141" t="s">
        <v>1238</v>
      </c>
      <c r="H175" s="142">
        <v>2</v>
      </c>
      <c r="I175" s="143"/>
      <c r="J175" s="144">
        <f t="shared" si="20"/>
        <v>0</v>
      </c>
      <c r="K175" s="145"/>
      <c r="L175" s="32"/>
      <c r="M175" s="146" t="s">
        <v>1</v>
      </c>
      <c r="N175" s="147" t="s">
        <v>47</v>
      </c>
      <c r="P175" s="148">
        <f t="shared" si="21"/>
        <v>0</v>
      </c>
      <c r="Q175" s="148">
        <v>0</v>
      </c>
      <c r="R175" s="148">
        <f t="shared" si="22"/>
        <v>0</v>
      </c>
      <c r="S175" s="148">
        <v>0</v>
      </c>
      <c r="T175" s="149">
        <f t="shared" si="23"/>
        <v>0</v>
      </c>
      <c r="AR175" s="150" t="s">
        <v>180</v>
      </c>
      <c r="AT175" s="150" t="s">
        <v>176</v>
      </c>
      <c r="AU175" s="150" t="s">
        <v>92</v>
      </c>
      <c r="AY175" s="17" t="s">
        <v>171</v>
      </c>
      <c r="BE175" s="151">
        <f t="shared" si="24"/>
        <v>0</v>
      </c>
      <c r="BF175" s="151">
        <f t="shared" si="25"/>
        <v>0</v>
      </c>
      <c r="BG175" s="151">
        <f t="shared" si="26"/>
        <v>0</v>
      </c>
      <c r="BH175" s="151">
        <f t="shared" si="27"/>
        <v>0</v>
      </c>
      <c r="BI175" s="151">
        <f t="shared" si="28"/>
        <v>0</v>
      </c>
      <c r="BJ175" s="17" t="s">
        <v>90</v>
      </c>
      <c r="BK175" s="151">
        <f t="shared" si="29"/>
        <v>0</v>
      </c>
      <c r="BL175" s="17" t="s">
        <v>180</v>
      </c>
      <c r="BM175" s="150" t="s">
        <v>649</v>
      </c>
    </row>
    <row r="176" spans="2:65" s="1" customFormat="1" ht="16.5" customHeight="1">
      <c r="B176" s="137"/>
      <c r="C176" s="138" t="s">
        <v>358</v>
      </c>
      <c r="D176" s="138" t="s">
        <v>176</v>
      </c>
      <c r="E176" s="139" t="s">
        <v>1515</v>
      </c>
      <c r="F176" s="140" t="s">
        <v>1516</v>
      </c>
      <c r="G176" s="141" t="s">
        <v>1238</v>
      </c>
      <c r="H176" s="142">
        <v>1</v>
      </c>
      <c r="I176" s="143"/>
      <c r="J176" s="144">
        <f t="shared" si="20"/>
        <v>0</v>
      </c>
      <c r="K176" s="145"/>
      <c r="L176" s="32"/>
      <c r="M176" s="146" t="s">
        <v>1</v>
      </c>
      <c r="N176" s="147" t="s">
        <v>47</v>
      </c>
      <c r="P176" s="148">
        <f t="shared" si="21"/>
        <v>0</v>
      </c>
      <c r="Q176" s="148">
        <v>0</v>
      </c>
      <c r="R176" s="148">
        <f t="shared" si="22"/>
        <v>0</v>
      </c>
      <c r="S176" s="148">
        <v>0</v>
      </c>
      <c r="T176" s="149">
        <f t="shared" si="23"/>
        <v>0</v>
      </c>
      <c r="AR176" s="150" t="s">
        <v>180</v>
      </c>
      <c r="AT176" s="150" t="s">
        <v>176</v>
      </c>
      <c r="AU176" s="150" t="s">
        <v>92</v>
      </c>
      <c r="AY176" s="17" t="s">
        <v>171</v>
      </c>
      <c r="BE176" s="151">
        <f t="shared" si="24"/>
        <v>0</v>
      </c>
      <c r="BF176" s="151">
        <f t="shared" si="25"/>
        <v>0</v>
      </c>
      <c r="BG176" s="151">
        <f t="shared" si="26"/>
        <v>0</v>
      </c>
      <c r="BH176" s="151">
        <f t="shared" si="27"/>
        <v>0</v>
      </c>
      <c r="BI176" s="151">
        <f t="shared" si="28"/>
        <v>0</v>
      </c>
      <c r="BJ176" s="17" t="s">
        <v>90</v>
      </c>
      <c r="BK176" s="151">
        <f t="shared" si="29"/>
        <v>0</v>
      </c>
      <c r="BL176" s="17" t="s">
        <v>180</v>
      </c>
      <c r="BM176" s="150" t="s">
        <v>653</v>
      </c>
    </row>
    <row r="177" spans="2:65" s="1" customFormat="1" ht="16.5" customHeight="1">
      <c r="B177" s="137"/>
      <c r="C177" s="138" t="s">
        <v>650</v>
      </c>
      <c r="D177" s="138" t="s">
        <v>176</v>
      </c>
      <c r="E177" s="139" t="s">
        <v>1517</v>
      </c>
      <c r="F177" s="140" t="s">
        <v>1518</v>
      </c>
      <c r="G177" s="141" t="s">
        <v>1238</v>
      </c>
      <c r="H177" s="142">
        <v>3</v>
      </c>
      <c r="I177" s="143"/>
      <c r="J177" s="144">
        <f t="shared" si="20"/>
        <v>0</v>
      </c>
      <c r="K177" s="145"/>
      <c r="L177" s="32"/>
      <c r="M177" s="146" t="s">
        <v>1</v>
      </c>
      <c r="N177" s="147" t="s">
        <v>47</v>
      </c>
      <c r="P177" s="148">
        <f t="shared" si="21"/>
        <v>0</v>
      </c>
      <c r="Q177" s="148">
        <v>0</v>
      </c>
      <c r="R177" s="148">
        <f t="shared" si="22"/>
        <v>0</v>
      </c>
      <c r="S177" s="148">
        <v>0</v>
      </c>
      <c r="T177" s="149">
        <f t="shared" si="23"/>
        <v>0</v>
      </c>
      <c r="AR177" s="150" t="s">
        <v>180</v>
      </c>
      <c r="AT177" s="150" t="s">
        <v>176</v>
      </c>
      <c r="AU177" s="150" t="s">
        <v>92</v>
      </c>
      <c r="AY177" s="17" t="s">
        <v>171</v>
      </c>
      <c r="BE177" s="151">
        <f t="shared" si="24"/>
        <v>0</v>
      </c>
      <c r="BF177" s="151">
        <f t="shared" si="25"/>
        <v>0</v>
      </c>
      <c r="BG177" s="151">
        <f t="shared" si="26"/>
        <v>0</v>
      </c>
      <c r="BH177" s="151">
        <f t="shared" si="27"/>
        <v>0</v>
      </c>
      <c r="BI177" s="151">
        <f t="shared" si="28"/>
        <v>0</v>
      </c>
      <c r="BJ177" s="17" t="s">
        <v>90</v>
      </c>
      <c r="BK177" s="151">
        <f t="shared" si="29"/>
        <v>0</v>
      </c>
      <c r="BL177" s="17" t="s">
        <v>180</v>
      </c>
      <c r="BM177" s="150" t="s">
        <v>656</v>
      </c>
    </row>
    <row r="178" spans="2:65" s="1" customFormat="1" ht="16.5" customHeight="1">
      <c r="B178" s="137"/>
      <c r="C178" s="138" t="s">
        <v>364</v>
      </c>
      <c r="D178" s="138" t="s">
        <v>176</v>
      </c>
      <c r="E178" s="139" t="s">
        <v>1519</v>
      </c>
      <c r="F178" s="140" t="s">
        <v>1520</v>
      </c>
      <c r="G178" s="141" t="s">
        <v>1238</v>
      </c>
      <c r="H178" s="142">
        <v>1</v>
      </c>
      <c r="I178" s="143"/>
      <c r="J178" s="144">
        <f t="shared" si="20"/>
        <v>0</v>
      </c>
      <c r="K178" s="145"/>
      <c r="L178" s="32"/>
      <c r="M178" s="146" t="s">
        <v>1</v>
      </c>
      <c r="N178" s="147" t="s">
        <v>47</v>
      </c>
      <c r="P178" s="148">
        <f t="shared" si="21"/>
        <v>0</v>
      </c>
      <c r="Q178" s="148">
        <v>0</v>
      </c>
      <c r="R178" s="148">
        <f t="shared" si="22"/>
        <v>0</v>
      </c>
      <c r="S178" s="148">
        <v>0</v>
      </c>
      <c r="T178" s="149">
        <f t="shared" si="23"/>
        <v>0</v>
      </c>
      <c r="AR178" s="150" t="s">
        <v>180</v>
      </c>
      <c r="AT178" s="150" t="s">
        <v>176</v>
      </c>
      <c r="AU178" s="150" t="s">
        <v>92</v>
      </c>
      <c r="AY178" s="17" t="s">
        <v>171</v>
      </c>
      <c r="BE178" s="151">
        <f t="shared" si="24"/>
        <v>0</v>
      </c>
      <c r="BF178" s="151">
        <f t="shared" si="25"/>
        <v>0</v>
      </c>
      <c r="BG178" s="151">
        <f t="shared" si="26"/>
        <v>0</v>
      </c>
      <c r="BH178" s="151">
        <f t="shared" si="27"/>
        <v>0</v>
      </c>
      <c r="BI178" s="151">
        <f t="shared" si="28"/>
        <v>0</v>
      </c>
      <c r="BJ178" s="17" t="s">
        <v>90</v>
      </c>
      <c r="BK178" s="151">
        <f t="shared" si="29"/>
        <v>0</v>
      </c>
      <c r="BL178" s="17" t="s">
        <v>180</v>
      </c>
      <c r="BM178" s="150" t="s">
        <v>664</v>
      </c>
    </row>
    <row r="179" spans="2:65" s="1" customFormat="1" ht="16.5" customHeight="1">
      <c r="B179" s="137"/>
      <c r="C179" s="138" t="s">
        <v>661</v>
      </c>
      <c r="D179" s="138" t="s">
        <v>176</v>
      </c>
      <c r="E179" s="139" t="s">
        <v>1531</v>
      </c>
      <c r="F179" s="140" t="s">
        <v>1522</v>
      </c>
      <c r="G179" s="141" t="s">
        <v>1238</v>
      </c>
      <c r="H179" s="142">
        <v>1</v>
      </c>
      <c r="I179" s="143"/>
      <c r="J179" s="144">
        <f t="shared" si="20"/>
        <v>0</v>
      </c>
      <c r="K179" s="145"/>
      <c r="L179" s="32"/>
      <c r="M179" s="146" t="s">
        <v>1</v>
      </c>
      <c r="N179" s="147" t="s">
        <v>47</v>
      </c>
      <c r="P179" s="148">
        <f t="shared" si="21"/>
        <v>0</v>
      </c>
      <c r="Q179" s="148">
        <v>0</v>
      </c>
      <c r="R179" s="148">
        <f t="shared" si="22"/>
        <v>0</v>
      </c>
      <c r="S179" s="148">
        <v>0</v>
      </c>
      <c r="T179" s="149">
        <f t="shared" si="23"/>
        <v>0</v>
      </c>
      <c r="AR179" s="150" t="s">
        <v>180</v>
      </c>
      <c r="AT179" s="150" t="s">
        <v>176</v>
      </c>
      <c r="AU179" s="150" t="s">
        <v>92</v>
      </c>
      <c r="AY179" s="17" t="s">
        <v>171</v>
      </c>
      <c r="BE179" s="151">
        <f t="shared" si="24"/>
        <v>0</v>
      </c>
      <c r="BF179" s="151">
        <f t="shared" si="25"/>
        <v>0</v>
      </c>
      <c r="BG179" s="151">
        <f t="shared" si="26"/>
        <v>0</v>
      </c>
      <c r="BH179" s="151">
        <f t="shared" si="27"/>
        <v>0</v>
      </c>
      <c r="BI179" s="151">
        <f t="shared" si="28"/>
        <v>0</v>
      </c>
      <c r="BJ179" s="17" t="s">
        <v>90</v>
      </c>
      <c r="BK179" s="151">
        <f t="shared" si="29"/>
        <v>0</v>
      </c>
      <c r="BL179" s="17" t="s">
        <v>180</v>
      </c>
      <c r="BM179" s="150" t="s">
        <v>671</v>
      </c>
    </row>
    <row r="180" spans="2:65" s="1" customFormat="1" ht="16.5" customHeight="1">
      <c r="B180" s="137"/>
      <c r="C180" s="138" t="s">
        <v>375</v>
      </c>
      <c r="D180" s="138" t="s">
        <v>176</v>
      </c>
      <c r="E180" s="139" t="s">
        <v>1523</v>
      </c>
      <c r="F180" s="140" t="s">
        <v>1524</v>
      </c>
      <c r="G180" s="141" t="s">
        <v>1238</v>
      </c>
      <c r="H180" s="142">
        <v>1</v>
      </c>
      <c r="I180" s="143"/>
      <c r="J180" s="144">
        <f t="shared" si="20"/>
        <v>0</v>
      </c>
      <c r="K180" s="145"/>
      <c r="L180" s="32"/>
      <c r="M180" s="146" t="s">
        <v>1</v>
      </c>
      <c r="N180" s="147" t="s">
        <v>47</v>
      </c>
      <c r="P180" s="148">
        <f t="shared" si="21"/>
        <v>0</v>
      </c>
      <c r="Q180" s="148">
        <v>0</v>
      </c>
      <c r="R180" s="148">
        <f t="shared" si="22"/>
        <v>0</v>
      </c>
      <c r="S180" s="148">
        <v>0</v>
      </c>
      <c r="T180" s="149">
        <f t="shared" si="23"/>
        <v>0</v>
      </c>
      <c r="AR180" s="150" t="s">
        <v>180</v>
      </c>
      <c r="AT180" s="150" t="s">
        <v>176</v>
      </c>
      <c r="AU180" s="150" t="s">
        <v>92</v>
      </c>
      <c r="AY180" s="17" t="s">
        <v>171</v>
      </c>
      <c r="BE180" s="151">
        <f t="shared" si="24"/>
        <v>0</v>
      </c>
      <c r="BF180" s="151">
        <f t="shared" si="25"/>
        <v>0</v>
      </c>
      <c r="BG180" s="151">
        <f t="shared" si="26"/>
        <v>0</v>
      </c>
      <c r="BH180" s="151">
        <f t="shared" si="27"/>
        <v>0</v>
      </c>
      <c r="BI180" s="151">
        <f t="shared" si="28"/>
        <v>0</v>
      </c>
      <c r="BJ180" s="17" t="s">
        <v>90</v>
      </c>
      <c r="BK180" s="151">
        <f t="shared" si="29"/>
        <v>0</v>
      </c>
      <c r="BL180" s="17" t="s">
        <v>180</v>
      </c>
      <c r="BM180" s="150" t="s">
        <v>675</v>
      </c>
    </row>
    <row r="181" spans="2:65" s="1" customFormat="1" ht="16.5" customHeight="1">
      <c r="B181" s="137"/>
      <c r="C181" s="138" t="s">
        <v>672</v>
      </c>
      <c r="D181" s="138" t="s">
        <v>176</v>
      </c>
      <c r="E181" s="139" t="s">
        <v>1525</v>
      </c>
      <c r="F181" s="140" t="s">
        <v>1526</v>
      </c>
      <c r="G181" s="141" t="s">
        <v>1238</v>
      </c>
      <c r="H181" s="142">
        <v>1</v>
      </c>
      <c r="I181" s="143"/>
      <c r="J181" s="144">
        <f t="shared" si="20"/>
        <v>0</v>
      </c>
      <c r="K181" s="145"/>
      <c r="L181" s="32"/>
      <c r="M181" s="146" t="s">
        <v>1</v>
      </c>
      <c r="N181" s="147" t="s">
        <v>47</v>
      </c>
      <c r="P181" s="148">
        <f t="shared" si="21"/>
        <v>0</v>
      </c>
      <c r="Q181" s="148">
        <v>0</v>
      </c>
      <c r="R181" s="148">
        <f t="shared" si="22"/>
        <v>0</v>
      </c>
      <c r="S181" s="148">
        <v>0</v>
      </c>
      <c r="T181" s="149">
        <f t="shared" si="23"/>
        <v>0</v>
      </c>
      <c r="AR181" s="150" t="s">
        <v>180</v>
      </c>
      <c r="AT181" s="150" t="s">
        <v>176</v>
      </c>
      <c r="AU181" s="150" t="s">
        <v>92</v>
      </c>
      <c r="AY181" s="17" t="s">
        <v>171</v>
      </c>
      <c r="BE181" s="151">
        <f t="shared" si="24"/>
        <v>0</v>
      </c>
      <c r="BF181" s="151">
        <f t="shared" si="25"/>
        <v>0</v>
      </c>
      <c r="BG181" s="151">
        <f t="shared" si="26"/>
        <v>0</v>
      </c>
      <c r="BH181" s="151">
        <f t="shared" si="27"/>
        <v>0</v>
      </c>
      <c r="BI181" s="151">
        <f t="shared" si="28"/>
        <v>0</v>
      </c>
      <c r="BJ181" s="17" t="s">
        <v>90</v>
      </c>
      <c r="BK181" s="151">
        <f t="shared" si="29"/>
        <v>0</v>
      </c>
      <c r="BL181" s="17" t="s">
        <v>180</v>
      </c>
      <c r="BM181" s="150" t="s">
        <v>678</v>
      </c>
    </row>
    <row r="182" spans="2:65" s="1" customFormat="1" ht="16.5" customHeight="1">
      <c r="B182" s="137"/>
      <c r="C182" s="138" t="s">
        <v>386</v>
      </c>
      <c r="D182" s="138" t="s">
        <v>176</v>
      </c>
      <c r="E182" s="139" t="s">
        <v>1527</v>
      </c>
      <c r="F182" s="140" t="s">
        <v>1528</v>
      </c>
      <c r="G182" s="141" t="s">
        <v>227</v>
      </c>
      <c r="H182" s="142">
        <v>1</v>
      </c>
      <c r="I182" s="143"/>
      <c r="J182" s="144">
        <f t="shared" si="20"/>
        <v>0</v>
      </c>
      <c r="K182" s="145"/>
      <c r="L182" s="32"/>
      <c r="M182" s="198" t="s">
        <v>1</v>
      </c>
      <c r="N182" s="199" t="s">
        <v>47</v>
      </c>
      <c r="O182" s="200"/>
      <c r="P182" s="201">
        <f t="shared" si="21"/>
        <v>0</v>
      </c>
      <c r="Q182" s="201">
        <v>0</v>
      </c>
      <c r="R182" s="201">
        <f t="shared" si="22"/>
        <v>0</v>
      </c>
      <c r="S182" s="201">
        <v>0</v>
      </c>
      <c r="T182" s="202">
        <f t="shared" si="23"/>
        <v>0</v>
      </c>
      <c r="AR182" s="150" t="s">
        <v>180</v>
      </c>
      <c r="AT182" s="150" t="s">
        <v>176</v>
      </c>
      <c r="AU182" s="150" t="s">
        <v>92</v>
      </c>
      <c r="AY182" s="17" t="s">
        <v>171</v>
      </c>
      <c r="BE182" s="151">
        <f t="shared" si="24"/>
        <v>0</v>
      </c>
      <c r="BF182" s="151">
        <f t="shared" si="25"/>
        <v>0</v>
      </c>
      <c r="BG182" s="151">
        <f t="shared" si="26"/>
        <v>0</v>
      </c>
      <c r="BH182" s="151">
        <f t="shared" si="27"/>
        <v>0</v>
      </c>
      <c r="BI182" s="151">
        <f t="shared" si="28"/>
        <v>0</v>
      </c>
      <c r="BJ182" s="17" t="s">
        <v>90</v>
      </c>
      <c r="BK182" s="151">
        <f t="shared" si="29"/>
        <v>0</v>
      </c>
      <c r="BL182" s="17" t="s">
        <v>180</v>
      </c>
      <c r="BM182" s="150" t="s">
        <v>682</v>
      </c>
    </row>
    <row r="183" spans="2:65" s="1" customFormat="1" ht="6.95" customHeight="1">
      <c r="B183" s="44"/>
      <c r="C183" s="45"/>
      <c r="D183" s="45"/>
      <c r="E183" s="45"/>
      <c r="F183" s="45"/>
      <c r="G183" s="45"/>
      <c r="H183" s="45"/>
      <c r="I183" s="45"/>
      <c r="J183" s="45"/>
      <c r="K183" s="45"/>
      <c r="L183" s="32"/>
    </row>
  </sheetData>
  <autoFilter ref="C119:K182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7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123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customHeight="1">
      <c r="B4" s="20"/>
      <c r="D4" s="21" t="s">
        <v>136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8" t="str">
        <f>'Rekapitulace stavby'!K6</f>
        <v>STAVEBNÍ ÚPRAVY SRC ČNB V ULICI SENOVÁŽNÁ 864-1 NA PRAZE 1</v>
      </c>
      <c r="F7" s="249"/>
      <c r="G7" s="249"/>
      <c r="H7" s="249"/>
      <c r="L7" s="20"/>
    </row>
    <row r="8" spans="2:46" s="1" customFormat="1" ht="12" customHeight="1">
      <c r="B8" s="32"/>
      <c r="D8" s="27" t="s">
        <v>137</v>
      </c>
      <c r="L8" s="32"/>
    </row>
    <row r="9" spans="2:46" s="1" customFormat="1" ht="16.5" customHeight="1">
      <c r="B9" s="32"/>
      <c r="E9" s="243" t="s">
        <v>1532</v>
      </c>
      <c r="F9" s="247"/>
      <c r="G9" s="247"/>
      <c r="H9" s="247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5. 3. 2025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29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0" t="str">
        <f>'Rekapitulace stavby'!E14</f>
        <v>Vyplň údaj</v>
      </c>
      <c r="F18" s="234"/>
      <c r="G18" s="234"/>
      <c r="H18" s="234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25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28</v>
      </c>
      <c r="J21" s="25" t="s">
        <v>35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25</v>
      </c>
      <c r="J23" s="25" t="s">
        <v>38</v>
      </c>
      <c r="L23" s="32"/>
    </row>
    <row r="24" spans="2:12" s="1" customFormat="1" ht="18" customHeight="1">
      <c r="B24" s="32"/>
      <c r="E24" s="25" t="s">
        <v>39</v>
      </c>
      <c r="I24" s="27" t="s">
        <v>28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40</v>
      </c>
      <c r="L26" s="32"/>
    </row>
    <row r="27" spans="2:12" s="7" customFormat="1" ht="16.5" customHeight="1">
      <c r="B27" s="94"/>
      <c r="E27" s="238" t="s">
        <v>1</v>
      </c>
      <c r="F27" s="238"/>
      <c r="G27" s="238"/>
      <c r="H27" s="238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5" customHeight="1">
      <c r="B30" s="32"/>
      <c r="D30" s="95" t="s">
        <v>42</v>
      </c>
      <c r="J30" s="66">
        <f>ROUND(J122,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5" customHeight="1">
      <c r="B33" s="32"/>
      <c r="D33" s="55" t="s">
        <v>46</v>
      </c>
      <c r="E33" s="27" t="s">
        <v>47</v>
      </c>
      <c r="F33" s="86">
        <f>ROUND((SUM(BE122:BE161)),  2)</f>
        <v>0</v>
      </c>
      <c r="I33" s="96">
        <v>0.21</v>
      </c>
      <c r="J33" s="86">
        <f>ROUND(((SUM(BE122:BE161))*I33),  2)</f>
        <v>0</v>
      </c>
      <c r="L33" s="32"/>
    </row>
    <row r="34" spans="2:12" s="1" customFormat="1" ht="14.45" customHeight="1">
      <c r="B34" s="32"/>
      <c r="E34" s="27" t="s">
        <v>48</v>
      </c>
      <c r="F34" s="86">
        <f>ROUND((SUM(BF122:BF161)),  2)</f>
        <v>0</v>
      </c>
      <c r="I34" s="96">
        <v>0.12</v>
      </c>
      <c r="J34" s="86">
        <f>ROUND(((SUM(BF122:BF161))*I34),  2)</f>
        <v>0</v>
      </c>
      <c r="L34" s="32"/>
    </row>
    <row r="35" spans="2:12" s="1" customFormat="1" ht="14.45" hidden="1" customHeight="1">
      <c r="B35" s="32"/>
      <c r="E35" s="27" t="s">
        <v>49</v>
      </c>
      <c r="F35" s="86">
        <f>ROUND((SUM(BG122:BG161)),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50</v>
      </c>
      <c r="F36" s="86">
        <f>ROUND((SUM(BH122:BH161)),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51</v>
      </c>
      <c r="F37" s="86">
        <f>ROUND((SUM(BI122:BI161)),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5" customHeight="1">
      <c r="B39" s="32"/>
      <c r="C39" s="97"/>
      <c r="D39" s="98" t="s">
        <v>52</v>
      </c>
      <c r="E39" s="57"/>
      <c r="F39" s="57"/>
      <c r="G39" s="99" t="s">
        <v>53</v>
      </c>
      <c r="H39" s="100" t="s">
        <v>54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55</v>
      </c>
      <c r="E50" s="42"/>
      <c r="F50" s="42"/>
      <c r="G50" s="41" t="s">
        <v>56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57</v>
      </c>
      <c r="E61" s="34"/>
      <c r="F61" s="103" t="s">
        <v>58</v>
      </c>
      <c r="G61" s="43" t="s">
        <v>57</v>
      </c>
      <c r="H61" s="34"/>
      <c r="I61" s="34"/>
      <c r="J61" s="104" t="s">
        <v>58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59</v>
      </c>
      <c r="E65" s="42"/>
      <c r="F65" s="42"/>
      <c r="G65" s="41" t="s">
        <v>60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57</v>
      </c>
      <c r="E76" s="34"/>
      <c r="F76" s="103" t="s">
        <v>58</v>
      </c>
      <c r="G76" s="43" t="s">
        <v>57</v>
      </c>
      <c r="H76" s="34"/>
      <c r="I76" s="34"/>
      <c r="J76" s="104" t="s">
        <v>58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139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48" t="str">
        <f>E7</f>
        <v>STAVEBNÍ ÚPRAVY SRC ČNB V ULICI SENOVÁŽNÁ 864-1 NA PRAZE 1</v>
      </c>
      <c r="F85" s="249"/>
      <c r="G85" s="249"/>
      <c r="H85" s="249"/>
      <c r="L85" s="32"/>
    </row>
    <row r="86" spans="2:47" s="1" customFormat="1" ht="12" customHeight="1">
      <c r="B86" s="32"/>
      <c r="C86" s="27" t="s">
        <v>137</v>
      </c>
      <c r="L86" s="32"/>
    </row>
    <row r="87" spans="2:47" s="1" customFormat="1" ht="16.5" customHeight="1">
      <c r="B87" s="32"/>
      <c r="E87" s="243" t="str">
        <f>E9</f>
        <v>07 - Slaboproud</v>
      </c>
      <c r="F87" s="247"/>
      <c r="G87" s="247"/>
      <c r="H87" s="247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Senovážná 864/1, 110 00 Praha 1 - Nové Město</v>
      </c>
      <c r="I89" s="27" t="s">
        <v>22</v>
      </c>
      <c r="J89" s="52" t="str">
        <f>IF(J12="","",J12)</f>
        <v>5. 3. 2025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ČESKÁ NÁRODNÍ BANKA</v>
      </c>
      <c r="I91" s="27" t="s">
        <v>32</v>
      </c>
      <c r="J91" s="30" t="str">
        <f>E21</f>
        <v>bdXarchitekti s.r.o.</v>
      </c>
      <c r="L91" s="32"/>
    </row>
    <row r="92" spans="2:47" s="1" customFormat="1" ht="15.2" customHeight="1">
      <c r="B92" s="32"/>
      <c r="C92" s="27" t="s">
        <v>30</v>
      </c>
      <c r="F92" s="25" t="str">
        <f>IF(E18="","",E18)</f>
        <v>Vyplň údaj</v>
      </c>
      <c r="I92" s="27" t="s">
        <v>37</v>
      </c>
      <c r="J92" s="30" t="str">
        <f>E24</f>
        <v>Ing. Jaroslav Stolička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140</v>
      </c>
      <c r="D94" s="97"/>
      <c r="E94" s="97"/>
      <c r="F94" s="97"/>
      <c r="G94" s="97"/>
      <c r="H94" s="97"/>
      <c r="I94" s="97"/>
      <c r="J94" s="106" t="s">
        <v>141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142</v>
      </c>
      <c r="J96" s="66">
        <f>J122</f>
        <v>0</v>
      </c>
      <c r="L96" s="32"/>
      <c r="AU96" s="17" t="s">
        <v>143</v>
      </c>
    </row>
    <row r="97" spans="2:12" s="8" customFormat="1" ht="24.95" customHeight="1">
      <c r="B97" s="108"/>
      <c r="D97" s="109" t="s">
        <v>1533</v>
      </c>
      <c r="E97" s="110"/>
      <c r="F97" s="110"/>
      <c r="G97" s="110"/>
      <c r="H97" s="110"/>
      <c r="I97" s="110"/>
      <c r="J97" s="111">
        <f>J123</f>
        <v>0</v>
      </c>
      <c r="L97" s="108"/>
    </row>
    <row r="98" spans="2:12" s="8" customFormat="1" ht="24.95" customHeight="1">
      <c r="B98" s="108"/>
      <c r="D98" s="109" t="s">
        <v>1534</v>
      </c>
      <c r="E98" s="110"/>
      <c r="F98" s="110"/>
      <c r="G98" s="110"/>
      <c r="H98" s="110"/>
      <c r="I98" s="110"/>
      <c r="J98" s="111">
        <f>J134</f>
        <v>0</v>
      </c>
      <c r="L98" s="108"/>
    </row>
    <row r="99" spans="2:12" s="8" customFormat="1" ht="24.95" customHeight="1">
      <c r="B99" s="108"/>
      <c r="D99" s="109" t="s">
        <v>1535</v>
      </c>
      <c r="E99" s="110"/>
      <c r="F99" s="110"/>
      <c r="G99" s="110"/>
      <c r="H99" s="110"/>
      <c r="I99" s="110"/>
      <c r="J99" s="111">
        <f>J138</f>
        <v>0</v>
      </c>
      <c r="L99" s="108"/>
    </row>
    <row r="100" spans="2:12" s="8" customFormat="1" ht="24.95" customHeight="1">
      <c r="B100" s="108"/>
      <c r="D100" s="109" t="s">
        <v>1536</v>
      </c>
      <c r="E100" s="110"/>
      <c r="F100" s="110"/>
      <c r="G100" s="110"/>
      <c r="H100" s="110"/>
      <c r="I100" s="110"/>
      <c r="J100" s="111">
        <f>J146</f>
        <v>0</v>
      </c>
      <c r="L100" s="108"/>
    </row>
    <row r="101" spans="2:12" s="8" customFormat="1" ht="24.95" customHeight="1">
      <c r="B101" s="108"/>
      <c r="D101" s="109" t="s">
        <v>1537</v>
      </c>
      <c r="E101" s="110"/>
      <c r="F101" s="110"/>
      <c r="G101" s="110"/>
      <c r="H101" s="110"/>
      <c r="I101" s="110"/>
      <c r="J101" s="111">
        <f>J150</f>
        <v>0</v>
      </c>
      <c r="L101" s="108"/>
    </row>
    <row r="102" spans="2:12" s="8" customFormat="1" ht="24.95" customHeight="1">
      <c r="B102" s="108"/>
      <c r="D102" s="109" t="s">
        <v>1538</v>
      </c>
      <c r="E102" s="110"/>
      <c r="F102" s="110"/>
      <c r="G102" s="110"/>
      <c r="H102" s="110"/>
      <c r="I102" s="110"/>
      <c r="J102" s="111">
        <f>J154</f>
        <v>0</v>
      </c>
      <c r="L102" s="108"/>
    </row>
    <row r="103" spans="2:12" s="1" customFormat="1" ht="21.95" customHeight="1">
      <c r="B103" s="32"/>
      <c r="L103" s="32"/>
    </row>
    <row r="104" spans="2:12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12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4.95" customHeight="1">
      <c r="B109" s="32"/>
      <c r="C109" s="21" t="s">
        <v>156</v>
      </c>
      <c r="L109" s="32"/>
    </row>
    <row r="110" spans="2:12" s="1" customFormat="1" ht="6.95" customHeight="1">
      <c r="B110" s="32"/>
      <c r="L110" s="32"/>
    </row>
    <row r="111" spans="2:12" s="1" customFormat="1" ht="12" customHeight="1">
      <c r="B111" s="32"/>
      <c r="C111" s="27" t="s">
        <v>16</v>
      </c>
      <c r="L111" s="32"/>
    </row>
    <row r="112" spans="2:12" s="1" customFormat="1" ht="26.25" customHeight="1">
      <c r="B112" s="32"/>
      <c r="E112" s="248" t="str">
        <f>E7</f>
        <v>STAVEBNÍ ÚPRAVY SRC ČNB V ULICI SENOVÁŽNÁ 864-1 NA PRAZE 1</v>
      </c>
      <c r="F112" s="249"/>
      <c r="G112" s="249"/>
      <c r="H112" s="249"/>
      <c r="L112" s="32"/>
    </row>
    <row r="113" spans="2:65" s="1" customFormat="1" ht="12" customHeight="1">
      <c r="B113" s="32"/>
      <c r="C113" s="27" t="s">
        <v>137</v>
      </c>
      <c r="L113" s="32"/>
    </row>
    <row r="114" spans="2:65" s="1" customFormat="1" ht="16.5" customHeight="1">
      <c r="B114" s="32"/>
      <c r="E114" s="243" t="str">
        <f>E9</f>
        <v>07 - Slaboproud</v>
      </c>
      <c r="F114" s="247"/>
      <c r="G114" s="247"/>
      <c r="H114" s="247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F12</f>
        <v>Senovážná 864/1, 110 00 Praha 1 - Nové Město</v>
      </c>
      <c r="I116" s="27" t="s">
        <v>22</v>
      </c>
      <c r="J116" s="52" t="str">
        <f>IF(J12="","",J12)</f>
        <v>5. 3. 2025</v>
      </c>
      <c r="L116" s="32"/>
    </row>
    <row r="117" spans="2:65" s="1" customFormat="1" ht="6.95" customHeight="1">
      <c r="B117" s="32"/>
      <c r="L117" s="32"/>
    </row>
    <row r="118" spans="2:65" s="1" customFormat="1" ht="15.2" customHeight="1">
      <c r="B118" s="32"/>
      <c r="C118" s="27" t="s">
        <v>24</v>
      </c>
      <c r="F118" s="25" t="str">
        <f>E15</f>
        <v>ČESKÁ NÁRODNÍ BANKA</v>
      </c>
      <c r="I118" s="27" t="s">
        <v>32</v>
      </c>
      <c r="J118" s="30" t="str">
        <f>E21</f>
        <v>bdXarchitekti s.r.o.</v>
      </c>
      <c r="L118" s="32"/>
    </row>
    <row r="119" spans="2:65" s="1" customFormat="1" ht="15.2" customHeight="1">
      <c r="B119" s="32"/>
      <c r="C119" s="27" t="s">
        <v>30</v>
      </c>
      <c r="F119" s="25" t="str">
        <f>IF(E18="","",E18)</f>
        <v>Vyplň údaj</v>
      </c>
      <c r="I119" s="27" t="s">
        <v>37</v>
      </c>
      <c r="J119" s="30" t="str">
        <f>E24</f>
        <v>Ing. Jaroslav Stolička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6"/>
      <c r="C121" s="117" t="s">
        <v>157</v>
      </c>
      <c r="D121" s="118" t="s">
        <v>67</v>
      </c>
      <c r="E121" s="118" t="s">
        <v>63</v>
      </c>
      <c r="F121" s="118" t="s">
        <v>64</v>
      </c>
      <c r="G121" s="118" t="s">
        <v>158</v>
      </c>
      <c r="H121" s="118" t="s">
        <v>159</v>
      </c>
      <c r="I121" s="118" t="s">
        <v>160</v>
      </c>
      <c r="J121" s="119" t="s">
        <v>141</v>
      </c>
      <c r="K121" s="120" t="s">
        <v>161</v>
      </c>
      <c r="L121" s="116"/>
      <c r="M121" s="59" t="s">
        <v>1</v>
      </c>
      <c r="N121" s="60" t="s">
        <v>46</v>
      </c>
      <c r="O121" s="60" t="s">
        <v>162</v>
      </c>
      <c r="P121" s="60" t="s">
        <v>163</v>
      </c>
      <c r="Q121" s="60" t="s">
        <v>164</v>
      </c>
      <c r="R121" s="60" t="s">
        <v>165</v>
      </c>
      <c r="S121" s="60" t="s">
        <v>166</v>
      </c>
      <c r="T121" s="61" t="s">
        <v>167</v>
      </c>
    </row>
    <row r="122" spans="2:65" s="1" customFormat="1" ht="22.9" customHeight="1">
      <c r="B122" s="32"/>
      <c r="C122" s="64" t="s">
        <v>168</v>
      </c>
      <c r="J122" s="121">
        <f>BK122</f>
        <v>0</v>
      </c>
      <c r="L122" s="32"/>
      <c r="M122" s="62"/>
      <c r="N122" s="53"/>
      <c r="O122" s="53"/>
      <c r="P122" s="122">
        <f>P123+P134+P138+P146+P150+P154</f>
        <v>0</v>
      </c>
      <c r="Q122" s="53"/>
      <c r="R122" s="122">
        <f>R123+R134+R138+R146+R150+R154</f>
        <v>0</v>
      </c>
      <c r="S122" s="53"/>
      <c r="T122" s="123">
        <f>T123+T134+T138+T146+T150+T154</f>
        <v>0</v>
      </c>
      <c r="AT122" s="17" t="s">
        <v>81</v>
      </c>
      <c r="AU122" s="17" t="s">
        <v>143</v>
      </c>
      <c r="BK122" s="124">
        <f>BK123+BK134+BK138+BK146+BK150+BK154</f>
        <v>0</v>
      </c>
    </row>
    <row r="123" spans="2:65" s="11" customFormat="1" ht="25.9" customHeight="1">
      <c r="B123" s="125"/>
      <c r="D123" s="126" t="s">
        <v>81</v>
      </c>
      <c r="E123" s="127" t="s">
        <v>90</v>
      </c>
      <c r="F123" s="127" t="s">
        <v>1539</v>
      </c>
      <c r="I123" s="128"/>
      <c r="J123" s="129">
        <f>BK123</f>
        <v>0</v>
      </c>
      <c r="L123" s="125"/>
      <c r="M123" s="130"/>
      <c r="P123" s="131">
        <f>SUM(P124:P133)</f>
        <v>0</v>
      </c>
      <c r="R123" s="131">
        <f>SUM(R124:R133)</f>
        <v>0</v>
      </c>
      <c r="T123" s="132">
        <f>SUM(T124:T133)</f>
        <v>0</v>
      </c>
      <c r="AR123" s="126" t="s">
        <v>90</v>
      </c>
      <c r="AT123" s="133" t="s">
        <v>81</v>
      </c>
      <c r="AU123" s="133" t="s">
        <v>82</v>
      </c>
      <c r="AY123" s="126" t="s">
        <v>171</v>
      </c>
      <c r="BK123" s="134">
        <f>SUM(BK124:BK133)</f>
        <v>0</v>
      </c>
    </row>
    <row r="124" spans="2:65" s="1" customFormat="1" ht="21.75" customHeight="1">
      <c r="B124" s="137"/>
      <c r="C124" s="138" t="s">
        <v>90</v>
      </c>
      <c r="D124" s="138" t="s">
        <v>176</v>
      </c>
      <c r="E124" s="139" t="s">
        <v>1540</v>
      </c>
      <c r="F124" s="140" t="s">
        <v>1541</v>
      </c>
      <c r="G124" s="141" t="s">
        <v>1238</v>
      </c>
      <c r="H124" s="142">
        <v>2</v>
      </c>
      <c r="I124" s="143"/>
      <c r="J124" s="144">
        <f t="shared" ref="J124:J133" si="0">ROUND(I124*H124,2)</f>
        <v>0</v>
      </c>
      <c r="K124" s="145"/>
      <c r="L124" s="32"/>
      <c r="M124" s="146" t="s">
        <v>1</v>
      </c>
      <c r="N124" s="147" t="s">
        <v>47</v>
      </c>
      <c r="P124" s="148">
        <f t="shared" ref="P124:P133" si="1">O124*H124</f>
        <v>0</v>
      </c>
      <c r="Q124" s="148">
        <v>0</v>
      </c>
      <c r="R124" s="148">
        <f t="shared" ref="R124:R133" si="2">Q124*H124</f>
        <v>0</v>
      </c>
      <c r="S124" s="148">
        <v>0</v>
      </c>
      <c r="T124" s="149">
        <f t="shared" ref="T124:T133" si="3">S124*H124</f>
        <v>0</v>
      </c>
      <c r="AR124" s="150" t="s">
        <v>180</v>
      </c>
      <c r="AT124" s="150" t="s">
        <v>176</v>
      </c>
      <c r="AU124" s="150" t="s">
        <v>90</v>
      </c>
      <c r="AY124" s="17" t="s">
        <v>171</v>
      </c>
      <c r="BE124" s="151">
        <f t="shared" ref="BE124:BE133" si="4">IF(N124="základní",J124,0)</f>
        <v>0</v>
      </c>
      <c r="BF124" s="151">
        <f t="shared" ref="BF124:BF133" si="5">IF(N124="snížená",J124,0)</f>
        <v>0</v>
      </c>
      <c r="BG124" s="151">
        <f t="shared" ref="BG124:BG133" si="6">IF(N124="zákl. přenesená",J124,0)</f>
        <v>0</v>
      </c>
      <c r="BH124" s="151">
        <f t="shared" ref="BH124:BH133" si="7">IF(N124="sníž. přenesená",J124,0)</f>
        <v>0</v>
      </c>
      <c r="BI124" s="151">
        <f t="shared" ref="BI124:BI133" si="8">IF(N124="nulová",J124,0)</f>
        <v>0</v>
      </c>
      <c r="BJ124" s="17" t="s">
        <v>90</v>
      </c>
      <c r="BK124" s="151">
        <f t="shared" ref="BK124:BK133" si="9">ROUND(I124*H124,2)</f>
        <v>0</v>
      </c>
      <c r="BL124" s="17" t="s">
        <v>180</v>
      </c>
      <c r="BM124" s="150" t="s">
        <v>92</v>
      </c>
    </row>
    <row r="125" spans="2:65" s="1" customFormat="1" ht="24.2" customHeight="1">
      <c r="B125" s="137"/>
      <c r="C125" s="138" t="s">
        <v>92</v>
      </c>
      <c r="D125" s="138" t="s">
        <v>176</v>
      </c>
      <c r="E125" s="139" t="s">
        <v>1542</v>
      </c>
      <c r="F125" s="140" t="s">
        <v>1543</v>
      </c>
      <c r="G125" s="141" t="s">
        <v>1238</v>
      </c>
      <c r="H125" s="142">
        <v>12</v>
      </c>
      <c r="I125" s="143"/>
      <c r="J125" s="144">
        <f t="shared" si="0"/>
        <v>0</v>
      </c>
      <c r="K125" s="145"/>
      <c r="L125" s="32"/>
      <c r="M125" s="146" t="s">
        <v>1</v>
      </c>
      <c r="N125" s="147" t="s">
        <v>47</v>
      </c>
      <c r="P125" s="148">
        <f t="shared" si="1"/>
        <v>0</v>
      </c>
      <c r="Q125" s="148">
        <v>0</v>
      </c>
      <c r="R125" s="148">
        <f t="shared" si="2"/>
        <v>0</v>
      </c>
      <c r="S125" s="148">
        <v>0</v>
      </c>
      <c r="T125" s="149">
        <f t="shared" si="3"/>
        <v>0</v>
      </c>
      <c r="AR125" s="150" t="s">
        <v>180</v>
      </c>
      <c r="AT125" s="150" t="s">
        <v>176</v>
      </c>
      <c r="AU125" s="150" t="s">
        <v>90</v>
      </c>
      <c r="AY125" s="17" t="s">
        <v>171</v>
      </c>
      <c r="BE125" s="151">
        <f t="shared" si="4"/>
        <v>0</v>
      </c>
      <c r="BF125" s="151">
        <f t="shared" si="5"/>
        <v>0</v>
      </c>
      <c r="BG125" s="151">
        <f t="shared" si="6"/>
        <v>0</v>
      </c>
      <c r="BH125" s="151">
        <f t="shared" si="7"/>
        <v>0</v>
      </c>
      <c r="BI125" s="151">
        <f t="shared" si="8"/>
        <v>0</v>
      </c>
      <c r="BJ125" s="17" t="s">
        <v>90</v>
      </c>
      <c r="BK125" s="151">
        <f t="shared" si="9"/>
        <v>0</v>
      </c>
      <c r="BL125" s="17" t="s">
        <v>180</v>
      </c>
      <c r="BM125" s="150" t="s">
        <v>180</v>
      </c>
    </row>
    <row r="126" spans="2:65" s="1" customFormat="1" ht="24.2" customHeight="1">
      <c r="B126" s="137"/>
      <c r="C126" s="138" t="s">
        <v>186</v>
      </c>
      <c r="D126" s="138" t="s">
        <v>176</v>
      </c>
      <c r="E126" s="139" t="s">
        <v>1544</v>
      </c>
      <c r="F126" s="140" t="s">
        <v>1545</v>
      </c>
      <c r="G126" s="141" t="s">
        <v>1238</v>
      </c>
      <c r="H126" s="142">
        <v>3</v>
      </c>
      <c r="I126" s="143"/>
      <c r="J126" s="144">
        <f t="shared" si="0"/>
        <v>0</v>
      </c>
      <c r="K126" s="145"/>
      <c r="L126" s="32"/>
      <c r="M126" s="146" t="s">
        <v>1</v>
      </c>
      <c r="N126" s="147" t="s">
        <v>47</v>
      </c>
      <c r="P126" s="148">
        <f t="shared" si="1"/>
        <v>0</v>
      </c>
      <c r="Q126" s="148">
        <v>0</v>
      </c>
      <c r="R126" s="148">
        <f t="shared" si="2"/>
        <v>0</v>
      </c>
      <c r="S126" s="148">
        <v>0</v>
      </c>
      <c r="T126" s="149">
        <f t="shared" si="3"/>
        <v>0</v>
      </c>
      <c r="AR126" s="150" t="s">
        <v>180</v>
      </c>
      <c r="AT126" s="150" t="s">
        <v>176</v>
      </c>
      <c r="AU126" s="150" t="s">
        <v>90</v>
      </c>
      <c r="AY126" s="17" t="s">
        <v>171</v>
      </c>
      <c r="BE126" s="151">
        <f t="shared" si="4"/>
        <v>0</v>
      </c>
      <c r="BF126" s="151">
        <f t="shared" si="5"/>
        <v>0</v>
      </c>
      <c r="BG126" s="151">
        <f t="shared" si="6"/>
        <v>0</v>
      </c>
      <c r="BH126" s="151">
        <f t="shared" si="7"/>
        <v>0</v>
      </c>
      <c r="BI126" s="151">
        <f t="shared" si="8"/>
        <v>0</v>
      </c>
      <c r="BJ126" s="17" t="s">
        <v>90</v>
      </c>
      <c r="BK126" s="151">
        <f t="shared" si="9"/>
        <v>0</v>
      </c>
      <c r="BL126" s="17" t="s">
        <v>180</v>
      </c>
      <c r="BM126" s="150" t="s">
        <v>198</v>
      </c>
    </row>
    <row r="127" spans="2:65" s="1" customFormat="1" ht="33" customHeight="1">
      <c r="B127" s="137"/>
      <c r="C127" s="138" t="s">
        <v>180</v>
      </c>
      <c r="D127" s="138" t="s">
        <v>176</v>
      </c>
      <c r="E127" s="139" t="s">
        <v>1546</v>
      </c>
      <c r="F127" s="140" t="s">
        <v>1547</v>
      </c>
      <c r="G127" s="141" t="s">
        <v>1238</v>
      </c>
      <c r="H127" s="142">
        <v>5</v>
      </c>
      <c r="I127" s="143"/>
      <c r="J127" s="144">
        <f t="shared" si="0"/>
        <v>0</v>
      </c>
      <c r="K127" s="145"/>
      <c r="L127" s="32"/>
      <c r="M127" s="146" t="s">
        <v>1</v>
      </c>
      <c r="N127" s="147" t="s">
        <v>47</v>
      </c>
      <c r="P127" s="148">
        <f t="shared" si="1"/>
        <v>0</v>
      </c>
      <c r="Q127" s="148">
        <v>0</v>
      </c>
      <c r="R127" s="148">
        <f t="shared" si="2"/>
        <v>0</v>
      </c>
      <c r="S127" s="148">
        <v>0</v>
      </c>
      <c r="T127" s="149">
        <f t="shared" si="3"/>
        <v>0</v>
      </c>
      <c r="AR127" s="150" t="s">
        <v>180</v>
      </c>
      <c r="AT127" s="150" t="s">
        <v>176</v>
      </c>
      <c r="AU127" s="150" t="s">
        <v>90</v>
      </c>
      <c r="AY127" s="17" t="s">
        <v>171</v>
      </c>
      <c r="BE127" s="151">
        <f t="shared" si="4"/>
        <v>0</v>
      </c>
      <c r="BF127" s="151">
        <f t="shared" si="5"/>
        <v>0</v>
      </c>
      <c r="BG127" s="151">
        <f t="shared" si="6"/>
        <v>0</v>
      </c>
      <c r="BH127" s="151">
        <f t="shared" si="7"/>
        <v>0</v>
      </c>
      <c r="BI127" s="151">
        <f t="shared" si="8"/>
        <v>0</v>
      </c>
      <c r="BJ127" s="17" t="s">
        <v>90</v>
      </c>
      <c r="BK127" s="151">
        <f t="shared" si="9"/>
        <v>0</v>
      </c>
      <c r="BL127" s="17" t="s">
        <v>180</v>
      </c>
      <c r="BM127" s="150" t="s">
        <v>206</v>
      </c>
    </row>
    <row r="128" spans="2:65" s="1" customFormat="1" ht="24.2" customHeight="1">
      <c r="B128" s="137"/>
      <c r="C128" s="138" t="s">
        <v>209</v>
      </c>
      <c r="D128" s="138" t="s">
        <v>176</v>
      </c>
      <c r="E128" s="139" t="s">
        <v>1548</v>
      </c>
      <c r="F128" s="140" t="s">
        <v>1549</v>
      </c>
      <c r="G128" s="141" t="s">
        <v>1238</v>
      </c>
      <c r="H128" s="142">
        <v>7</v>
      </c>
      <c r="I128" s="143"/>
      <c r="J128" s="144">
        <f t="shared" si="0"/>
        <v>0</v>
      </c>
      <c r="K128" s="145"/>
      <c r="L128" s="32"/>
      <c r="M128" s="146" t="s">
        <v>1</v>
      </c>
      <c r="N128" s="147" t="s">
        <v>47</v>
      </c>
      <c r="P128" s="148">
        <f t="shared" si="1"/>
        <v>0</v>
      </c>
      <c r="Q128" s="148">
        <v>0</v>
      </c>
      <c r="R128" s="148">
        <f t="shared" si="2"/>
        <v>0</v>
      </c>
      <c r="S128" s="148">
        <v>0</v>
      </c>
      <c r="T128" s="149">
        <f t="shared" si="3"/>
        <v>0</v>
      </c>
      <c r="AR128" s="150" t="s">
        <v>180</v>
      </c>
      <c r="AT128" s="150" t="s">
        <v>176</v>
      </c>
      <c r="AU128" s="150" t="s">
        <v>90</v>
      </c>
      <c r="AY128" s="17" t="s">
        <v>171</v>
      </c>
      <c r="BE128" s="151">
        <f t="shared" si="4"/>
        <v>0</v>
      </c>
      <c r="BF128" s="151">
        <f t="shared" si="5"/>
        <v>0</v>
      </c>
      <c r="BG128" s="151">
        <f t="shared" si="6"/>
        <v>0</v>
      </c>
      <c r="BH128" s="151">
        <f t="shared" si="7"/>
        <v>0</v>
      </c>
      <c r="BI128" s="151">
        <f t="shared" si="8"/>
        <v>0</v>
      </c>
      <c r="BJ128" s="17" t="s">
        <v>90</v>
      </c>
      <c r="BK128" s="151">
        <f t="shared" si="9"/>
        <v>0</v>
      </c>
      <c r="BL128" s="17" t="s">
        <v>180</v>
      </c>
      <c r="BM128" s="150" t="s">
        <v>130</v>
      </c>
    </row>
    <row r="129" spans="2:65" s="1" customFormat="1" ht="16.5" customHeight="1">
      <c r="B129" s="137"/>
      <c r="C129" s="138" t="s">
        <v>198</v>
      </c>
      <c r="D129" s="138" t="s">
        <v>176</v>
      </c>
      <c r="E129" s="139" t="s">
        <v>1550</v>
      </c>
      <c r="F129" s="140" t="s">
        <v>1551</v>
      </c>
      <c r="G129" s="141" t="s">
        <v>1238</v>
      </c>
      <c r="H129" s="142">
        <v>8</v>
      </c>
      <c r="I129" s="143"/>
      <c r="J129" s="144">
        <f t="shared" si="0"/>
        <v>0</v>
      </c>
      <c r="K129" s="145"/>
      <c r="L129" s="32"/>
      <c r="M129" s="146" t="s">
        <v>1</v>
      </c>
      <c r="N129" s="147" t="s">
        <v>47</v>
      </c>
      <c r="P129" s="148">
        <f t="shared" si="1"/>
        <v>0</v>
      </c>
      <c r="Q129" s="148">
        <v>0</v>
      </c>
      <c r="R129" s="148">
        <f t="shared" si="2"/>
        <v>0</v>
      </c>
      <c r="S129" s="148">
        <v>0</v>
      </c>
      <c r="T129" s="149">
        <f t="shared" si="3"/>
        <v>0</v>
      </c>
      <c r="AR129" s="150" t="s">
        <v>180</v>
      </c>
      <c r="AT129" s="150" t="s">
        <v>176</v>
      </c>
      <c r="AU129" s="150" t="s">
        <v>90</v>
      </c>
      <c r="AY129" s="17" t="s">
        <v>171</v>
      </c>
      <c r="BE129" s="151">
        <f t="shared" si="4"/>
        <v>0</v>
      </c>
      <c r="BF129" s="151">
        <f t="shared" si="5"/>
        <v>0</v>
      </c>
      <c r="BG129" s="151">
        <f t="shared" si="6"/>
        <v>0</v>
      </c>
      <c r="BH129" s="151">
        <f t="shared" si="7"/>
        <v>0</v>
      </c>
      <c r="BI129" s="151">
        <f t="shared" si="8"/>
        <v>0</v>
      </c>
      <c r="BJ129" s="17" t="s">
        <v>90</v>
      </c>
      <c r="BK129" s="151">
        <f t="shared" si="9"/>
        <v>0</v>
      </c>
      <c r="BL129" s="17" t="s">
        <v>180</v>
      </c>
      <c r="BM129" s="150" t="s">
        <v>8</v>
      </c>
    </row>
    <row r="130" spans="2:65" s="1" customFormat="1" ht="24.2" customHeight="1">
      <c r="B130" s="137"/>
      <c r="C130" s="138" t="s">
        <v>224</v>
      </c>
      <c r="D130" s="138" t="s">
        <v>176</v>
      </c>
      <c r="E130" s="139" t="s">
        <v>1552</v>
      </c>
      <c r="F130" s="140" t="s">
        <v>1553</v>
      </c>
      <c r="G130" s="141" t="s">
        <v>205</v>
      </c>
      <c r="H130" s="142">
        <v>800</v>
      </c>
      <c r="I130" s="143"/>
      <c r="J130" s="144">
        <f t="shared" si="0"/>
        <v>0</v>
      </c>
      <c r="K130" s="145"/>
      <c r="L130" s="32"/>
      <c r="M130" s="146" t="s">
        <v>1</v>
      </c>
      <c r="N130" s="147" t="s">
        <v>47</v>
      </c>
      <c r="P130" s="148">
        <f t="shared" si="1"/>
        <v>0</v>
      </c>
      <c r="Q130" s="148">
        <v>0</v>
      </c>
      <c r="R130" s="148">
        <f t="shared" si="2"/>
        <v>0</v>
      </c>
      <c r="S130" s="148">
        <v>0</v>
      </c>
      <c r="T130" s="149">
        <f t="shared" si="3"/>
        <v>0</v>
      </c>
      <c r="AR130" s="150" t="s">
        <v>180</v>
      </c>
      <c r="AT130" s="150" t="s">
        <v>176</v>
      </c>
      <c r="AU130" s="150" t="s">
        <v>90</v>
      </c>
      <c r="AY130" s="17" t="s">
        <v>171</v>
      </c>
      <c r="BE130" s="151">
        <f t="shared" si="4"/>
        <v>0</v>
      </c>
      <c r="BF130" s="151">
        <f t="shared" si="5"/>
        <v>0</v>
      </c>
      <c r="BG130" s="151">
        <f t="shared" si="6"/>
        <v>0</v>
      </c>
      <c r="BH130" s="151">
        <f t="shared" si="7"/>
        <v>0</v>
      </c>
      <c r="BI130" s="151">
        <f t="shared" si="8"/>
        <v>0</v>
      </c>
      <c r="BJ130" s="17" t="s">
        <v>90</v>
      </c>
      <c r="BK130" s="151">
        <f t="shared" si="9"/>
        <v>0</v>
      </c>
      <c r="BL130" s="17" t="s">
        <v>180</v>
      </c>
      <c r="BM130" s="150" t="s">
        <v>228</v>
      </c>
    </row>
    <row r="131" spans="2:65" s="1" customFormat="1" ht="24.2" customHeight="1">
      <c r="B131" s="137"/>
      <c r="C131" s="138" t="s">
        <v>206</v>
      </c>
      <c r="D131" s="138" t="s">
        <v>176</v>
      </c>
      <c r="E131" s="139" t="s">
        <v>1554</v>
      </c>
      <c r="F131" s="140" t="s">
        <v>1555</v>
      </c>
      <c r="G131" s="141" t="s">
        <v>205</v>
      </c>
      <c r="H131" s="142">
        <v>2000</v>
      </c>
      <c r="I131" s="143"/>
      <c r="J131" s="144">
        <f t="shared" si="0"/>
        <v>0</v>
      </c>
      <c r="K131" s="145"/>
      <c r="L131" s="32"/>
      <c r="M131" s="146" t="s">
        <v>1</v>
      </c>
      <c r="N131" s="147" t="s">
        <v>47</v>
      </c>
      <c r="P131" s="148">
        <f t="shared" si="1"/>
        <v>0</v>
      </c>
      <c r="Q131" s="148">
        <v>0</v>
      </c>
      <c r="R131" s="148">
        <f t="shared" si="2"/>
        <v>0</v>
      </c>
      <c r="S131" s="148">
        <v>0</v>
      </c>
      <c r="T131" s="149">
        <f t="shared" si="3"/>
        <v>0</v>
      </c>
      <c r="AR131" s="150" t="s">
        <v>180</v>
      </c>
      <c r="AT131" s="150" t="s">
        <v>176</v>
      </c>
      <c r="AU131" s="150" t="s">
        <v>90</v>
      </c>
      <c r="AY131" s="17" t="s">
        <v>171</v>
      </c>
      <c r="BE131" s="151">
        <f t="shared" si="4"/>
        <v>0</v>
      </c>
      <c r="BF131" s="151">
        <f t="shared" si="5"/>
        <v>0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7" t="s">
        <v>90</v>
      </c>
      <c r="BK131" s="151">
        <f t="shared" si="9"/>
        <v>0</v>
      </c>
      <c r="BL131" s="17" t="s">
        <v>180</v>
      </c>
      <c r="BM131" s="150" t="s">
        <v>231</v>
      </c>
    </row>
    <row r="132" spans="2:65" s="1" customFormat="1" ht="16.5" customHeight="1">
      <c r="B132" s="137"/>
      <c r="C132" s="138" t="s">
        <v>172</v>
      </c>
      <c r="D132" s="138" t="s">
        <v>176</v>
      </c>
      <c r="E132" s="139" t="s">
        <v>1556</v>
      </c>
      <c r="F132" s="140" t="s">
        <v>1557</v>
      </c>
      <c r="G132" s="141" t="s">
        <v>205</v>
      </c>
      <c r="H132" s="142">
        <v>20</v>
      </c>
      <c r="I132" s="143"/>
      <c r="J132" s="144">
        <f t="shared" si="0"/>
        <v>0</v>
      </c>
      <c r="K132" s="145"/>
      <c r="L132" s="32"/>
      <c r="M132" s="146" t="s">
        <v>1</v>
      </c>
      <c r="N132" s="147" t="s">
        <v>47</v>
      </c>
      <c r="P132" s="148">
        <f t="shared" si="1"/>
        <v>0</v>
      </c>
      <c r="Q132" s="148">
        <v>0</v>
      </c>
      <c r="R132" s="148">
        <f t="shared" si="2"/>
        <v>0</v>
      </c>
      <c r="S132" s="148">
        <v>0</v>
      </c>
      <c r="T132" s="149">
        <f t="shared" si="3"/>
        <v>0</v>
      </c>
      <c r="AR132" s="150" t="s">
        <v>180</v>
      </c>
      <c r="AT132" s="150" t="s">
        <v>176</v>
      </c>
      <c r="AU132" s="150" t="s">
        <v>90</v>
      </c>
      <c r="AY132" s="17" t="s">
        <v>171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7" t="s">
        <v>90</v>
      </c>
      <c r="BK132" s="151">
        <f t="shared" si="9"/>
        <v>0</v>
      </c>
      <c r="BL132" s="17" t="s">
        <v>180</v>
      </c>
      <c r="BM132" s="150" t="s">
        <v>234</v>
      </c>
    </row>
    <row r="133" spans="2:65" s="1" customFormat="1" ht="16.5" customHeight="1">
      <c r="B133" s="137"/>
      <c r="C133" s="138" t="s">
        <v>130</v>
      </c>
      <c r="D133" s="138" t="s">
        <v>176</v>
      </c>
      <c r="E133" s="139" t="s">
        <v>1558</v>
      </c>
      <c r="F133" s="140" t="s">
        <v>1559</v>
      </c>
      <c r="G133" s="141" t="s">
        <v>205</v>
      </c>
      <c r="H133" s="142">
        <v>20</v>
      </c>
      <c r="I133" s="143"/>
      <c r="J133" s="144">
        <f t="shared" si="0"/>
        <v>0</v>
      </c>
      <c r="K133" s="145"/>
      <c r="L133" s="32"/>
      <c r="M133" s="146" t="s">
        <v>1</v>
      </c>
      <c r="N133" s="147" t="s">
        <v>47</v>
      </c>
      <c r="P133" s="148">
        <f t="shared" si="1"/>
        <v>0</v>
      </c>
      <c r="Q133" s="148">
        <v>0</v>
      </c>
      <c r="R133" s="148">
        <f t="shared" si="2"/>
        <v>0</v>
      </c>
      <c r="S133" s="148">
        <v>0</v>
      </c>
      <c r="T133" s="149">
        <f t="shared" si="3"/>
        <v>0</v>
      </c>
      <c r="AR133" s="150" t="s">
        <v>180</v>
      </c>
      <c r="AT133" s="150" t="s">
        <v>176</v>
      </c>
      <c r="AU133" s="150" t="s">
        <v>90</v>
      </c>
      <c r="AY133" s="17" t="s">
        <v>171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7" t="s">
        <v>90</v>
      </c>
      <c r="BK133" s="151">
        <f t="shared" si="9"/>
        <v>0</v>
      </c>
      <c r="BL133" s="17" t="s">
        <v>180</v>
      </c>
      <c r="BM133" s="150" t="s">
        <v>240</v>
      </c>
    </row>
    <row r="134" spans="2:65" s="11" customFormat="1" ht="25.9" customHeight="1">
      <c r="B134" s="125"/>
      <c r="D134" s="126" t="s">
        <v>81</v>
      </c>
      <c r="E134" s="127" t="s">
        <v>92</v>
      </c>
      <c r="F134" s="127" t="s">
        <v>1560</v>
      </c>
      <c r="I134" s="128"/>
      <c r="J134" s="129">
        <f>BK134</f>
        <v>0</v>
      </c>
      <c r="L134" s="125"/>
      <c r="M134" s="130"/>
      <c r="P134" s="131">
        <f>SUM(P135:P137)</f>
        <v>0</v>
      </c>
      <c r="R134" s="131">
        <f>SUM(R135:R137)</f>
        <v>0</v>
      </c>
      <c r="T134" s="132">
        <f>SUM(T135:T137)</f>
        <v>0</v>
      </c>
      <c r="AR134" s="126" t="s">
        <v>90</v>
      </c>
      <c r="AT134" s="133" t="s">
        <v>81</v>
      </c>
      <c r="AU134" s="133" t="s">
        <v>82</v>
      </c>
      <c r="AY134" s="126" t="s">
        <v>171</v>
      </c>
      <c r="BK134" s="134">
        <f>SUM(BK135:BK137)</f>
        <v>0</v>
      </c>
    </row>
    <row r="135" spans="2:65" s="1" customFormat="1" ht="16.5" customHeight="1">
      <c r="B135" s="137"/>
      <c r="C135" s="138" t="s">
        <v>241</v>
      </c>
      <c r="D135" s="138" t="s">
        <v>176</v>
      </c>
      <c r="E135" s="139" t="s">
        <v>1561</v>
      </c>
      <c r="F135" s="140" t="s">
        <v>1562</v>
      </c>
      <c r="G135" s="141" t="s">
        <v>1238</v>
      </c>
      <c r="H135" s="142">
        <v>16</v>
      </c>
      <c r="I135" s="143"/>
      <c r="J135" s="144">
        <f>ROUND(I135*H135,2)</f>
        <v>0</v>
      </c>
      <c r="K135" s="145"/>
      <c r="L135" s="32"/>
      <c r="M135" s="146" t="s">
        <v>1</v>
      </c>
      <c r="N135" s="147" t="s">
        <v>47</v>
      </c>
      <c r="P135" s="148">
        <f>O135*H135</f>
        <v>0</v>
      </c>
      <c r="Q135" s="148">
        <v>0</v>
      </c>
      <c r="R135" s="148">
        <f>Q135*H135</f>
        <v>0</v>
      </c>
      <c r="S135" s="148">
        <v>0</v>
      </c>
      <c r="T135" s="149">
        <f>S135*H135</f>
        <v>0</v>
      </c>
      <c r="AR135" s="150" t="s">
        <v>180</v>
      </c>
      <c r="AT135" s="150" t="s">
        <v>176</v>
      </c>
      <c r="AU135" s="150" t="s">
        <v>90</v>
      </c>
      <c r="AY135" s="17" t="s">
        <v>171</v>
      </c>
      <c r="BE135" s="151">
        <f>IF(N135="základní",J135,0)</f>
        <v>0</v>
      </c>
      <c r="BF135" s="151">
        <f>IF(N135="snížená",J135,0)</f>
        <v>0</v>
      </c>
      <c r="BG135" s="151">
        <f>IF(N135="zákl. přenesená",J135,0)</f>
        <v>0</v>
      </c>
      <c r="BH135" s="151">
        <f>IF(N135="sníž. přenesená",J135,0)</f>
        <v>0</v>
      </c>
      <c r="BI135" s="151">
        <f>IF(N135="nulová",J135,0)</f>
        <v>0</v>
      </c>
      <c r="BJ135" s="17" t="s">
        <v>90</v>
      </c>
      <c r="BK135" s="151">
        <f>ROUND(I135*H135,2)</f>
        <v>0</v>
      </c>
      <c r="BL135" s="17" t="s">
        <v>180</v>
      </c>
      <c r="BM135" s="150" t="s">
        <v>244</v>
      </c>
    </row>
    <row r="136" spans="2:65" s="1" customFormat="1" ht="16.5" customHeight="1">
      <c r="B136" s="137"/>
      <c r="C136" s="138" t="s">
        <v>8</v>
      </c>
      <c r="D136" s="138" t="s">
        <v>176</v>
      </c>
      <c r="E136" s="139" t="s">
        <v>1563</v>
      </c>
      <c r="F136" s="140" t="s">
        <v>1564</v>
      </c>
      <c r="G136" s="141" t="s">
        <v>1238</v>
      </c>
      <c r="H136" s="142">
        <v>4</v>
      </c>
      <c r="I136" s="143"/>
      <c r="J136" s="144">
        <f>ROUND(I136*H136,2)</f>
        <v>0</v>
      </c>
      <c r="K136" s="145"/>
      <c r="L136" s="32"/>
      <c r="M136" s="146" t="s">
        <v>1</v>
      </c>
      <c r="N136" s="147" t="s">
        <v>47</v>
      </c>
      <c r="P136" s="148">
        <f>O136*H136</f>
        <v>0</v>
      </c>
      <c r="Q136" s="148">
        <v>0</v>
      </c>
      <c r="R136" s="148">
        <f>Q136*H136</f>
        <v>0</v>
      </c>
      <c r="S136" s="148">
        <v>0</v>
      </c>
      <c r="T136" s="149">
        <f>S136*H136</f>
        <v>0</v>
      </c>
      <c r="AR136" s="150" t="s">
        <v>180</v>
      </c>
      <c r="AT136" s="150" t="s">
        <v>176</v>
      </c>
      <c r="AU136" s="150" t="s">
        <v>90</v>
      </c>
      <c r="AY136" s="17" t="s">
        <v>171</v>
      </c>
      <c r="BE136" s="151">
        <f>IF(N136="základní",J136,0)</f>
        <v>0</v>
      </c>
      <c r="BF136" s="151">
        <f>IF(N136="snížená",J136,0)</f>
        <v>0</v>
      </c>
      <c r="BG136" s="151">
        <f>IF(N136="zákl. přenesená",J136,0)</f>
        <v>0</v>
      </c>
      <c r="BH136" s="151">
        <f>IF(N136="sníž. přenesená",J136,0)</f>
        <v>0</v>
      </c>
      <c r="BI136" s="151">
        <f>IF(N136="nulová",J136,0)</f>
        <v>0</v>
      </c>
      <c r="BJ136" s="17" t="s">
        <v>90</v>
      </c>
      <c r="BK136" s="151">
        <f>ROUND(I136*H136,2)</f>
        <v>0</v>
      </c>
      <c r="BL136" s="17" t="s">
        <v>180</v>
      </c>
      <c r="BM136" s="150" t="s">
        <v>247</v>
      </c>
    </row>
    <row r="137" spans="2:65" s="1" customFormat="1" ht="16.5" customHeight="1">
      <c r="B137" s="137"/>
      <c r="C137" s="138" t="s">
        <v>248</v>
      </c>
      <c r="D137" s="138" t="s">
        <v>176</v>
      </c>
      <c r="E137" s="139" t="s">
        <v>1565</v>
      </c>
      <c r="F137" s="140" t="s">
        <v>1566</v>
      </c>
      <c r="G137" s="141" t="s">
        <v>205</v>
      </c>
      <c r="H137" s="142">
        <v>200</v>
      </c>
      <c r="I137" s="143"/>
      <c r="J137" s="144">
        <f>ROUND(I137*H137,2)</f>
        <v>0</v>
      </c>
      <c r="K137" s="145"/>
      <c r="L137" s="32"/>
      <c r="M137" s="146" t="s">
        <v>1</v>
      </c>
      <c r="N137" s="147" t="s">
        <v>47</v>
      </c>
      <c r="P137" s="148">
        <f>O137*H137</f>
        <v>0</v>
      </c>
      <c r="Q137" s="148">
        <v>0</v>
      </c>
      <c r="R137" s="148">
        <f>Q137*H137</f>
        <v>0</v>
      </c>
      <c r="S137" s="148">
        <v>0</v>
      </c>
      <c r="T137" s="149">
        <f>S137*H137</f>
        <v>0</v>
      </c>
      <c r="AR137" s="150" t="s">
        <v>180</v>
      </c>
      <c r="AT137" s="150" t="s">
        <v>176</v>
      </c>
      <c r="AU137" s="150" t="s">
        <v>90</v>
      </c>
      <c r="AY137" s="17" t="s">
        <v>171</v>
      </c>
      <c r="BE137" s="151">
        <f>IF(N137="základní",J137,0)</f>
        <v>0</v>
      </c>
      <c r="BF137" s="151">
        <f>IF(N137="snížená",J137,0)</f>
        <v>0</v>
      </c>
      <c r="BG137" s="151">
        <f>IF(N137="zákl. přenesená",J137,0)</f>
        <v>0</v>
      </c>
      <c r="BH137" s="151">
        <f>IF(N137="sníž. přenesená",J137,0)</f>
        <v>0</v>
      </c>
      <c r="BI137" s="151">
        <f>IF(N137="nulová",J137,0)</f>
        <v>0</v>
      </c>
      <c r="BJ137" s="17" t="s">
        <v>90</v>
      </c>
      <c r="BK137" s="151">
        <f>ROUND(I137*H137,2)</f>
        <v>0</v>
      </c>
      <c r="BL137" s="17" t="s">
        <v>180</v>
      </c>
      <c r="BM137" s="150" t="s">
        <v>251</v>
      </c>
    </row>
    <row r="138" spans="2:65" s="11" customFormat="1" ht="25.9" customHeight="1">
      <c r="B138" s="125"/>
      <c r="D138" s="126" t="s">
        <v>81</v>
      </c>
      <c r="E138" s="127" t="s">
        <v>186</v>
      </c>
      <c r="F138" s="127" t="s">
        <v>1567</v>
      </c>
      <c r="I138" s="128"/>
      <c r="J138" s="129">
        <f>BK138</f>
        <v>0</v>
      </c>
      <c r="L138" s="125"/>
      <c r="M138" s="130"/>
      <c r="P138" s="131">
        <f>SUM(P139:P145)</f>
        <v>0</v>
      </c>
      <c r="R138" s="131">
        <f>SUM(R139:R145)</f>
        <v>0</v>
      </c>
      <c r="T138" s="132">
        <f>SUM(T139:T145)</f>
        <v>0</v>
      </c>
      <c r="AR138" s="126" t="s">
        <v>90</v>
      </c>
      <c r="AT138" s="133" t="s">
        <v>81</v>
      </c>
      <c r="AU138" s="133" t="s">
        <v>82</v>
      </c>
      <c r="AY138" s="126" t="s">
        <v>171</v>
      </c>
      <c r="BK138" s="134">
        <f>SUM(BK139:BK145)</f>
        <v>0</v>
      </c>
    </row>
    <row r="139" spans="2:65" s="1" customFormat="1" ht="16.5" customHeight="1">
      <c r="B139" s="137"/>
      <c r="C139" s="138" t="s">
        <v>228</v>
      </c>
      <c r="D139" s="138" t="s">
        <v>176</v>
      </c>
      <c r="E139" s="139" t="s">
        <v>1568</v>
      </c>
      <c r="F139" s="140" t="s">
        <v>1569</v>
      </c>
      <c r="G139" s="141" t="s">
        <v>1238</v>
      </c>
      <c r="H139" s="142">
        <v>3</v>
      </c>
      <c r="I139" s="143"/>
      <c r="J139" s="144">
        <f t="shared" ref="J139:J145" si="10">ROUND(I139*H139,2)</f>
        <v>0</v>
      </c>
      <c r="K139" s="145"/>
      <c r="L139" s="32"/>
      <c r="M139" s="146" t="s">
        <v>1</v>
      </c>
      <c r="N139" s="147" t="s">
        <v>47</v>
      </c>
      <c r="P139" s="148">
        <f t="shared" ref="P139:P145" si="11">O139*H139</f>
        <v>0</v>
      </c>
      <c r="Q139" s="148">
        <v>0</v>
      </c>
      <c r="R139" s="148">
        <f t="shared" ref="R139:R145" si="12">Q139*H139</f>
        <v>0</v>
      </c>
      <c r="S139" s="148">
        <v>0</v>
      </c>
      <c r="T139" s="149">
        <f t="shared" ref="T139:T145" si="13">S139*H139</f>
        <v>0</v>
      </c>
      <c r="AR139" s="150" t="s">
        <v>180</v>
      </c>
      <c r="AT139" s="150" t="s">
        <v>176</v>
      </c>
      <c r="AU139" s="150" t="s">
        <v>90</v>
      </c>
      <c r="AY139" s="17" t="s">
        <v>171</v>
      </c>
      <c r="BE139" s="151">
        <f t="shared" ref="BE139:BE145" si="14">IF(N139="základní",J139,0)</f>
        <v>0</v>
      </c>
      <c r="BF139" s="151">
        <f t="shared" ref="BF139:BF145" si="15">IF(N139="snížená",J139,0)</f>
        <v>0</v>
      </c>
      <c r="BG139" s="151">
        <f t="shared" ref="BG139:BG145" si="16">IF(N139="zákl. přenesená",J139,0)</f>
        <v>0</v>
      </c>
      <c r="BH139" s="151">
        <f t="shared" ref="BH139:BH145" si="17">IF(N139="sníž. přenesená",J139,0)</f>
        <v>0</v>
      </c>
      <c r="BI139" s="151">
        <f t="shared" ref="BI139:BI145" si="18">IF(N139="nulová",J139,0)</f>
        <v>0</v>
      </c>
      <c r="BJ139" s="17" t="s">
        <v>90</v>
      </c>
      <c r="BK139" s="151">
        <f t="shared" ref="BK139:BK145" si="19">ROUND(I139*H139,2)</f>
        <v>0</v>
      </c>
      <c r="BL139" s="17" t="s">
        <v>180</v>
      </c>
      <c r="BM139" s="150" t="s">
        <v>255</v>
      </c>
    </row>
    <row r="140" spans="2:65" s="1" customFormat="1" ht="16.5" customHeight="1">
      <c r="B140" s="137"/>
      <c r="C140" s="138" t="s">
        <v>260</v>
      </c>
      <c r="D140" s="138" t="s">
        <v>176</v>
      </c>
      <c r="E140" s="139" t="s">
        <v>1570</v>
      </c>
      <c r="F140" s="140" t="s">
        <v>1571</v>
      </c>
      <c r="G140" s="141" t="s">
        <v>1238</v>
      </c>
      <c r="H140" s="142">
        <v>3</v>
      </c>
      <c r="I140" s="143"/>
      <c r="J140" s="144">
        <f t="shared" si="10"/>
        <v>0</v>
      </c>
      <c r="K140" s="145"/>
      <c r="L140" s="32"/>
      <c r="M140" s="146" t="s">
        <v>1</v>
      </c>
      <c r="N140" s="147" t="s">
        <v>47</v>
      </c>
      <c r="P140" s="148">
        <f t="shared" si="11"/>
        <v>0</v>
      </c>
      <c r="Q140" s="148">
        <v>0</v>
      </c>
      <c r="R140" s="148">
        <f t="shared" si="12"/>
        <v>0</v>
      </c>
      <c r="S140" s="148">
        <v>0</v>
      </c>
      <c r="T140" s="149">
        <f t="shared" si="13"/>
        <v>0</v>
      </c>
      <c r="AR140" s="150" t="s">
        <v>180</v>
      </c>
      <c r="AT140" s="150" t="s">
        <v>176</v>
      </c>
      <c r="AU140" s="150" t="s">
        <v>90</v>
      </c>
      <c r="AY140" s="17" t="s">
        <v>171</v>
      </c>
      <c r="BE140" s="151">
        <f t="shared" si="14"/>
        <v>0</v>
      </c>
      <c r="BF140" s="151">
        <f t="shared" si="15"/>
        <v>0</v>
      </c>
      <c r="BG140" s="151">
        <f t="shared" si="16"/>
        <v>0</v>
      </c>
      <c r="BH140" s="151">
        <f t="shared" si="17"/>
        <v>0</v>
      </c>
      <c r="BI140" s="151">
        <f t="shared" si="18"/>
        <v>0</v>
      </c>
      <c r="BJ140" s="17" t="s">
        <v>90</v>
      </c>
      <c r="BK140" s="151">
        <f t="shared" si="19"/>
        <v>0</v>
      </c>
      <c r="BL140" s="17" t="s">
        <v>180</v>
      </c>
      <c r="BM140" s="150" t="s">
        <v>264</v>
      </c>
    </row>
    <row r="141" spans="2:65" s="1" customFormat="1" ht="16.5" customHeight="1">
      <c r="B141" s="137"/>
      <c r="C141" s="138" t="s">
        <v>231</v>
      </c>
      <c r="D141" s="138" t="s">
        <v>176</v>
      </c>
      <c r="E141" s="139" t="s">
        <v>1572</v>
      </c>
      <c r="F141" s="140" t="s">
        <v>1573</v>
      </c>
      <c r="G141" s="141" t="s">
        <v>1238</v>
      </c>
      <c r="H141" s="142">
        <v>6</v>
      </c>
      <c r="I141" s="143"/>
      <c r="J141" s="144">
        <f t="shared" si="10"/>
        <v>0</v>
      </c>
      <c r="K141" s="145"/>
      <c r="L141" s="32"/>
      <c r="M141" s="146" t="s">
        <v>1</v>
      </c>
      <c r="N141" s="147" t="s">
        <v>47</v>
      </c>
      <c r="P141" s="148">
        <f t="shared" si="11"/>
        <v>0</v>
      </c>
      <c r="Q141" s="148">
        <v>0</v>
      </c>
      <c r="R141" s="148">
        <f t="shared" si="12"/>
        <v>0</v>
      </c>
      <c r="S141" s="148">
        <v>0</v>
      </c>
      <c r="T141" s="149">
        <f t="shared" si="13"/>
        <v>0</v>
      </c>
      <c r="AR141" s="150" t="s">
        <v>180</v>
      </c>
      <c r="AT141" s="150" t="s">
        <v>176</v>
      </c>
      <c r="AU141" s="150" t="s">
        <v>90</v>
      </c>
      <c r="AY141" s="17" t="s">
        <v>171</v>
      </c>
      <c r="BE141" s="151">
        <f t="shared" si="14"/>
        <v>0</v>
      </c>
      <c r="BF141" s="151">
        <f t="shared" si="15"/>
        <v>0</v>
      </c>
      <c r="BG141" s="151">
        <f t="shared" si="16"/>
        <v>0</v>
      </c>
      <c r="BH141" s="151">
        <f t="shared" si="17"/>
        <v>0</v>
      </c>
      <c r="BI141" s="151">
        <f t="shared" si="18"/>
        <v>0</v>
      </c>
      <c r="BJ141" s="17" t="s">
        <v>90</v>
      </c>
      <c r="BK141" s="151">
        <f t="shared" si="19"/>
        <v>0</v>
      </c>
      <c r="BL141" s="17" t="s">
        <v>180</v>
      </c>
      <c r="BM141" s="150" t="s">
        <v>274</v>
      </c>
    </row>
    <row r="142" spans="2:65" s="1" customFormat="1" ht="16.5" customHeight="1">
      <c r="B142" s="137"/>
      <c r="C142" s="138" t="s">
        <v>281</v>
      </c>
      <c r="D142" s="138" t="s">
        <v>176</v>
      </c>
      <c r="E142" s="139" t="s">
        <v>1574</v>
      </c>
      <c r="F142" s="140" t="s">
        <v>1575</v>
      </c>
      <c r="G142" s="141" t="s">
        <v>1238</v>
      </c>
      <c r="H142" s="142">
        <v>1</v>
      </c>
      <c r="I142" s="143"/>
      <c r="J142" s="144">
        <f t="shared" si="10"/>
        <v>0</v>
      </c>
      <c r="K142" s="145"/>
      <c r="L142" s="32"/>
      <c r="M142" s="146" t="s">
        <v>1</v>
      </c>
      <c r="N142" s="147" t="s">
        <v>47</v>
      </c>
      <c r="P142" s="148">
        <f t="shared" si="11"/>
        <v>0</v>
      </c>
      <c r="Q142" s="148">
        <v>0</v>
      </c>
      <c r="R142" s="148">
        <f t="shared" si="12"/>
        <v>0</v>
      </c>
      <c r="S142" s="148">
        <v>0</v>
      </c>
      <c r="T142" s="149">
        <f t="shared" si="13"/>
        <v>0</v>
      </c>
      <c r="AR142" s="150" t="s">
        <v>180</v>
      </c>
      <c r="AT142" s="150" t="s">
        <v>176</v>
      </c>
      <c r="AU142" s="150" t="s">
        <v>90</v>
      </c>
      <c r="AY142" s="17" t="s">
        <v>171</v>
      </c>
      <c r="BE142" s="151">
        <f t="shared" si="14"/>
        <v>0</v>
      </c>
      <c r="BF142" s="151">
        <f t="shared" si="15"/>
        <v>0</v>
      </c>
      <c r="BG142" s="151">
        <f t="shared" si="16"/>
        <v>0</v>
      </c>
      <c r="BH142" s="151">
        <f t="shared" si="17"/>
        <v>0</v>
      </c>
      <c r="BI142" s="151">
        <f t="shared" si="18"/>
        <v>0</v>
      </c>
      <c r="BJ142" s="17" t="s">
        <v>90</v>
      </c>
      <c r="BK142" s="151">
        <f t="shared" si="19"/>
        <v>0</v>
      </c>
      <c r="BL142" s="17" t="s">
        <v>180</v>
      </c>
      <c r="BM142" s="150" t="s">
        <v>284</v>
      </c>
    </row>
    <row r="143" spans="2:65" s="1" customFormat="1" ht="16.5" customHeight="1">
      <c r="B143" s="137"/>
      <c r="C143" s="138" t="s">
        <v>234</v>
      </c>
      <c r="D143" s="138" t="s">
        <v>176</v>
      </c>
      <c r="E143" s="139" t="s">
        <v>1576</v>
      </c>
      <c r="F143" s="140" t="s">
        <v>1577</v>
      </c>
      <c r="G143" s="141" t="s">
        <v>1238</v>
      </c>
      <c r="H143" s="142">
        <v>1</v>
      </c>
      <c r="I143" s="143"/>
      <c r="J143" s="144">
        <f t="shared" si="10"/>
        <v>0</v>
      </c>
      <c r="K143" s="145"/>
      <c r="L143" s="32"/>
      <c r="M143" s="146" t="s">
        <v>1</v>
      </c>
      <c r="N143" s="147" t="s">
        <v>47</v>
      </c>
      <c r="P143" s="148">
        <f t="shared" si="11"/>
        <v>0</v>
      </c>
      <c r="Q143" s="148">
        <v>0</v>
      </c>
      <c r="R143" s="148">
        <f t="shared" si="12"/>
        <v>0</v>
      </c>
      <c r="S143" s="148">
        <v>0</v>
      </c>
      <c r="T143" s="149">
        <f t="shared" si="13"/>
        <v>0</v>
      </c>
      <c r="AR143" s="150" t="s">
        <v>180</v>
      </c>
      <c r="AT143" s="150" t="s">
        <v>176</v>
      </c>
      <c r="AU143" s="150" t="s">
        <v>90</v>
      </c>
      <c r="AY143" s="17" t="s">
        <v>171</v>
      </c>
      <c r="BE143" s="151">
        <f t="shared" si="14"/>
        <v>0</v>
      </c>
      <c r="BF143" s="151">
        <f t="shared" si="15"/>
        <v>0</v>
      </c>
      <c r="BG143" s="151">
        <f t="shared" si="16"/>
        <v>0</v>
      </c>
      <c r="BH143" s="151">
        <f t="shared" si="17"/>
        <v>0</v>
      </c>
      <c r="BI143" s="151">
        <f t="shared" si="18"/>
        <v>0</v>
      </c>
      <c r="BJ143" s="17" t="s">
        <v>90</v>
      </c>
      <c r="BK143" s="151">
        <f t="shared" si="19"/>
        <v>0</v>
      </c>
      <c r="BL143" s="17" t="s">
        <v>180</v>
      </c>
      <c r="BM143" s="150" t="s">
        <v>289</v>
      </c>
    </row>
    <row r="144" spans="2:65" s="1" customFormat="1" ht="16.5" customHeight="1">
      <c r="B144" s="137"/>
      <c r="C144" s="138" t="s">
        <v>291</v>
      </c>
      <c r="D144" s="138" t="s">
        <v>176</v>
      </c>
      <c r="E144" s="139" t="s">
        <v>1578</v>
      </c>
      <c r="F144" s="140" t="s">
        <v>1579</v>
      </c>
      <c r="G144" s="141" t="s">
        <v>1238</v>
      </c>
      <c r="H144" s="142">
        <v>50</v>
      </c>
      <c r="I144" s="143"/>
      <c r="J144" s="144">
        <f t="shared" si="10"/>
        <v>0</v>
      </c>
      <c r="K144" s="145"/>
      <c r="L144" s="32"/>
      <c r="M144" s="146" t="s">
        <v>1</v>
      </c>
      <c r="N144" s="147" t="s">
        <v>47</v>
      </c>
      <c r="P144" s="148">
        <f t="shared" si="11"/>
        <v>0</v>
      </c>
      <c r="Q144" s="148">
        <v>0</v>
      </c>
      <c r="R144" s="148">
        <f t="shared" si="12"/>
        <v>0</v>
      </c>
      <c r="S144" s="148">
        <v>0</v>
      </c>
      <c r="T144" s="149">
        <f t="shared" si="13"/>
        <v>0</v>
      </c>
      <c r="AR144" s="150" t="s">
        <v>180</v>
      </c>
      <c r="AT144" s="150" t="s">
        <v>176</v>
      </c>
      <c r="AU144" s="150" t="s">
        <v>90</v>
      </c>
      <c r="AY144" s="17" t="s">
        <v>171</v>
      </c>
      <c r="BE144" s="151">
        <f t="shared" si="14"/>
        <v>0</v>
      </c>
      <c r="BF144" s="151">
        <f t="shared" si="15"/>
        <v>0</v>
      </c>
      <c r="BG144" s="151">
        <f t="shared" si="16"/>
        <v>0</v>
      </c>
      <c r="BH144" s="151">
        <f t="shared" si="17"/>
        <v>0</v>
      </c>
      <c r="BI144" s="151">
        <f t="shared" si="18"/>
        <v>0</v>
      </c>
      <c r="BJ144" s="17" t="s">
        <v>90</v>
      </c>
      <c r="BK144" s="151">
        <f t="shared" si="19"/>
        <v>0</v>
      </c>
      <c r="BL144" s="17" t="s">
        <v>180</v>
      </c>
      <c r="BM144" s="150" t="s">
        <v>294</v>
      </c>
    </row>
    <row r="145" spans="2:65" s="1" customFormat="1" ht="16.5" customHeight="1">
      <c r="B145" s="137"/>
      <c r="C145" s="138" t="s">
        <v>240</v>
      </c>
      <c r="D145" s="138" t="s">
        <v>176</v>
      </c>
      <c r="E145" s="139" t="s">
        <v>1580</v>
      </c>
      <c r="F145" s="140" t="s">
        <v>1581</v>
      </c>
      <c r="G145" s="141" t="s">
        <v>205</v>
      </c>
      <c r="H145" s="142">
        <v>100</v>
      </c>
      <c r="I145" s="143"/>
      <c r="J145" s="144">
        <f t="shared" si="10"/>
        <v>0</v>
      </c>
      <c r="K145" s="145"/>
      <c r="L145" s="32"/>
      <c r="M145" s="146" t="s">
        <v>1</v>
      </c>
      <c r="N145" s="147" t="s">
        <v>47</v>
      </c>
      <c r="P145" s="148">
        <f t="shared" si="11"/>
        <v>0</v>
      </c>
      <c r="Q145" s="148">
        <v>0</v>
      </c>
      <c r="R145" s="148">
        <f t="shared" si="12"/>
        <v>0</v>
      </c>
      <c r="S145" s="148">
        <v>0</v>
      </c>
      <c r="T145" s="149">
        <f t="shared" si="13"/>
        <v>0</v>
      </c>
      <c r="AR145" s="150" t="s">
        <v>180</v>
      </c>
      <c r="AT145" s="150" t="s">
        <v>176</v>
      </c>
      <c r="AU145" s="150" t="s">
        <v>90</v>
      </c>
      <c r="AY145" s="17" t="s">
        <v>171</v>
      </c>
      <c r="BE145" s="151">
        <f t="shared" si="14"/>
        <v>0</v>
      </c>
      <c r="BF145" s="151">
        <f t="shared" si="15"/>
        <v>0</v>
      </c>
      <c r="BG145" s="151">
        <f t="shared" si="16"/>
        <v>0</v>
      </c>
      <c r="BH145" s="151">
        <f t="shared" si="17"/>
        <v>0</v>
      </c>
      <c r="BI145" s="151">
        <f t="shared" si="18"/>
        <v>0</v>
      </c>
      <c r="BJ145" s="17" t="s">
        <v>90</v>
      </c>
      <c r="BK145" s="151">
        <f t="shared" si="19"/>
        <v>0</v>
      </c>
      <c r="BL145" s="17" t="s">
        <v>180</v>
      </c>
      <c r="BM145" s="150" t="s">
        <v>298</v>
      </c>
    </row>
    <row r="146" spans="2:65" s="11" customFormat="1" ht="25.9" customHeight="1">
      <c r="B146" s="125"/>
      <c r="D146" s="126" t="s">
        <v>81</v>
      </c>
      <c r="E146" s="127" t="s">
        <v>180</v>
      </c>
      <c r="F146" s="127" t="s">
        <v>1582</v>
      </c>
      <c r="I146" s="128"/>
      <c r="J146" s="129">
        <f>BK146</f>
        <v>0</v>
      </c>
      <c r="L146" s="125"/>
      <c r="M146" s="130"/>
      <c r="P146" s="131">
        <f>SUM(P147:P149)</f>
        <v>0</v>
      </c>
      <c r="R146" s="131">
        <f>SUM(R147:R149)</f>
        <v>0</v>
      </c>
      <c r="T146" s="132">
        <f>SUM(T147:T149)</f>
        <v>0</v>
      </c>
      <c r="AR146" s="126" t="s">
        <v>90</v>
      </c>
      <c r="AT146" s="133" t="s">
        <v>81</v>
      </c>
      <c r="AU146" s="133" t="s">
        <v>82</v>
      </c>
      <c r="AY146" s="126" t="s">
        <v>171</v>
      </c>
      <c r="BK146" s="134">
        <f>SUM(BK147:BK149)</f>
        <v>0</v>
      </c>
    </row>
    <row r="147" spans="2:65" s="1" customFormat="1" ht="16.5" customHeight="1">
      <c r="B147" s="137"/>
      <c r="C147" s="138" t="s">
        <v>7</v>
      </c>
      <c r="D147" s="138" t="s">
        <v>176</v>
      </c>
      <c r="E147" s="139" t="s">
        <v>1583</v>
      </c>
      <c r="F147" s="140" t="s">
        <v>1584</v>
      </c>
      <c r="G147" s="141" t="s">
        <v>1238</v>
      </c>
      <c r="H147" s="142">
        <v>13</v>
      </c>
      <c r="I147" s="143"/>
      <c r="J147" s="144">
        <f>ROUND(I147*H147,2)</f>
        <v>0</v>
      </c>
      <c r="K147" s="145"/>
      <c r="L147" s="32"/>
      <c r="M147" s="146" t="s">
        <v>1</v>
      </c>
      <c r="N147" s="147" t="s">
        <v>47</v>
      </c>
      <c r="P147" s="148">
        <f>O147*H147</f>
        <v>0</v>
      </c>
      <c r="Q147" s="148">
        <v>0</v>
      </c>
      <c r="R147" s="148">
        <f>Q147*H147</f>
        <v>0</v>
      </c>
      <c r="S147" s="148">
        <v>0</v>
      </c>
      <c r="T147" s="149">
        <f>S147*H147</f>
        <v>0</v>
      </c>
      <c r="AR147" s="150" t="s">
        <v>180</v>
      </c>
      <c r="AT147" s="150" t="s">
        <v>176</v>
      </c>
      <c r="AU147" s="150" t="s">
        <v>90</v>
      </c>
      <c r="AY147" s="17" t="s">
        <v>171</v>
      </c>
      <c r="BE147" s="151">
        <f>IF(N147="základní",J147,0)</f>
        <v>0</v>
      </c>
      <c r="BF147" s="151">
        <f>IF(N147="snížená",J147,0)</f>
        <v>0</v>
      </c>
      <c r="BG147" s="151">
        <f>IF(N147="zákl. přenesená",J147,0)</f>
        <v>0</v>
      </c>
      <c r="BH147" s="151">
        <f>IF(N147="sníž. přenesená",J147,0)</f>
        <v>0</v>
      </c>
      <c r="BI147" s="151">
        <f>IF(N147="nulová",J147,0)</f>
        <v>0</v>
      </c>
      <c r="BJ147" s="17" t="s">
        <v>90</v>
      </c>
      <c r="BK147" s="151">
        <f>ROUND(I147*H147,2)</f>
        <v>0</v>
      </c>
      <c r="BL147" s="17" t="s">
        <v>180</v>
      </c>
      <c r="BM147" s="150" t="s">
        <v>303</v>
      </c>
    </row>
    <row r="148" spans="2:65" s="1" customFormat="1" ht="16.5" customHeight="1">
      <c r="B148" s="137"/>
      <c r="C148" s="138" t="s">
        <v>244</v>
      </c>
      <c r="D148" s="138" t="s">
        <v>176</v>
      </c>
      <c r="E148" s="139" t="s">
        <v>1585</v>
      </c>
      <c r="F148" s="140" t="s">
        <v>1586</v>
      </c>
      <c r="G148" s="141" t="s">
        <v>1238</v>
      </c>
      <c r="H148" s="142">
        <v>2</v>
      </c>
      <c r="I148" s="143"/>
      <c r="J148" s="144">
        <f>ROUND(I148*H148,2)</f>
        <v>0</v>
      </c>
      <c r="K148" s="145"/>
      <c r="L148" s="32"/>
      <c r="M148" s="146" t="s">
        <v>1</v>
      </c>
      <c r="N148" s="147" t="s">
        <v>47</v>
      </c>
      <c r="P148" s="148">
        <f>O148*H148</f>
        <v>0</v>
      </c>
      <c r="Q148" s="148">
        <v>0</v>
      </c>
      <c r="R148" s="148">
        <f>Q148*H148</f>
        <v>0</v>
      </c>
      <c r="S148" s="148">
        <v>0</v>
      </c>
      <c r="T148" s="149">
        <f>S148*H148</f>
        <v>0</v>
      </c>
      <c r="AR148" s="150" t="s">
        <v>180</v>
      </c>
      <c r="AT148" s="150" t="s">
        <v>176</v>
      </c>
      <c r="AU148" s="150" t="s">
        <v>90</v>
      </c>
      <c r="AY148" s="17" t="s">
        <v>171</v>
      </c>
      <c r="BE148" s="151">
        <f>IF(N148="základní",J148,0)</f>
        <v>0</v>
      </c>
      <c r="BF148" s="151">
        <f>IF(N148="snížená",J148,0)</f>
        <v>0</v>
      </c>
      <c r="BG148" s="151">
        <f>IF(N148="zákl. přenesená",J148,0)</f>
        <v>0</v>
      </c>
      <c r="BH148" s="151">
        <f>IF(N148="sníž. přenesená",J148,0)</f>
        <v>0</v>
      </c>
      <c r="BI148" s="151">
        <f>IF(N148="nulová",J148,0)</f>
        <v>0</v>
      </c>
      <c r="BJ148" s="17" t="s">
        <v>90</v>
      </c>
      <c r="BK148" s="151">
        <f>ROUND(I148*H148,2)</f>
        <v>0</v>
      </c>
      <c r="BL148" s="17" t="s">
        <v>180</v>
      </c>
      <c r="BM148" s="150" t="s">
        <v>306</v>
      </c>
    </row>
    <row r="149" spans="2:65" s="1" customFormat="1" ht="16.5" customHeight="1">
      <c r="B149" s="137"/>
      <c r="C149" s="138" t="s">
        <v>313</v>
      </c>
      <c r="D149" s="138" t="s">
        <v>176</v>
      </c>
      <c r="E149" s="139" t="s">
        <v>1587</v>
      </c>
      <c r="F149" s="140" t="s">
        <v>1588</v>
      </c>
      <c r="G149" s="141" t="s">
        <v>205</v>
      </c>
      <c r="H149" s="142">
        <v>100</v>
      </c>
      <c r="I149" s="143"/>
      <c r="J149" s="144">
        <f>ROUND(I149*H149,2)</f>
        <v>0</v>
      </c>
      <c r="K149" s="145"/>
      <c r="L149" s="32"/>
      <c r="M149" s="146" t="s">
        <v>1</v>
      </c>
      <c r="N149" s="147" t="s">
        <v>47</v>
      </c>
      <c r="P149" s="148">
        <f>O149*H149</f>
        <v>0</v>
      </c>
      <c r="Q149" s="148">
        <v>0</v>
      </c>
      <c r="R149" s="148">
        <f>Q149*H149</f>
        <v>0</v>
      </c>
      <c r="S149" s="148">
        <v>0</v>
      </c>
      <c r="T149" s="149">
        <f>S149*H149</f>
        <v>0</v>
      </c>
      <c r="AR149" s="150" t="s">
        <v>180</v>
      </c>
      <c r="AT149" s="150" t="s">
        <v>176</v>
      </c>
      <c r="AU149" s="150" t="s">
        <v>90</v>
      </c>
      <c r="AY149" s="17" t="s">
        <v>171</v>
      </c>
      <c r="BE149" s="151">
        <f>IF(N149="základní",J149,0)</f>
        <v>0</v>
      </c>
      <c r="BF149" s="151">
        <f>IF(N149="snížená",J149,0)</f>
        <v>0</v>
      </c>
      <c r="BG149" s="151">
        <f>IF(N149="zákl. přenesená",J149,0)</f>
        <v>0</v>
      </c>
      <c r="BH149" s="151">
        <f>IF(N149="sníž. přenesená",J149,0)</f>
        <v>0</v>
      </c>
      <c r="BI149" s="151">
        <f>IF(N149="nulová",J149,0)</f>
        <v>0</v>
      </c>
      <c r="BJ149" s="17" t="s">
        <v>90</v>
      </c>
      <c r="BK149" s="151">
        <f>ROUND(I149*H149,2)</f>
        <v>0</v>
      </c>
      <c r="BL149" s="17" t="s">
        <v>180</v>
      </c>
      <c r="BM149" s="150" t="s">
        <v>316</v>
      </c>
    </row>
    <row r="150" spans="2:65" s="11" customFormat="1" ht="25.9" customHeight="1">
      <c r="B150" s="125"/>
      <c r="D150" s="126" t="s">
        <v>81</v>
      </c>
      <c r="E150" s="127" t="s">
        <v>209</v>
      </c>
      <c r="F150" s="127" t="s">
        <v>1589</v>
      </c>
      <c r="I150" s="128"/>
      <c r="J150" s="129">
        <f>BK150</f>
        <v>0</v>
      </c>
      <c r="L150" s="125"/>
      <c r="M150" s="130"/>
      <c r="P150" s="131">
        <f>SUM(P151:P153)</f>
        <v>0</v>
      </c>
      <c r="R150" s="131">
        <f>SUM(R151:R153)</f>
        <v>0</v>
      </c>
      <c r="T150" s="132">
        <f>SUM(T151:T153)</f>
        <v>0</v>
      </c>
      <c r="AR150" s="126" t="s">
        <v>90</v>
      </c>
      <c r="AT150" s="133" t="s">
        <v>81</v>
      </c>
      <c r="AU150" s="133" t="s">
        <v>82</v>
      </c>
      <c r="AY150" s="126" t="s">
        <v>171</v>
      </c>
      <c r="BK150" s="134">
        <f>SUM(BK151:BK153)</f>
        <v>0</v>
      </c>
    </row>
    <row r="151" spans="2:65" s="1" customFormat="1" ht="16.5" customHeight="1">
      <c r="B151" s="137"/>
      <c r="C151" s="138" t="s">
        <v>247</v>
      </c>
      <c r="D151" s="138" t="s">
        <v>176</v>
      </c>
      <c r="E151" s="139" t="s">
        <v>1590</v>
      </c>
      <c r="F151" s="140" t="s">
        <v>1591</v>
      </c>
      <c r="G151" s="141" t="s">
        <v>1238</v>
      </c>
      <c r="H151" s="142">
        <v>4</v>
      </c>
      <c r="I151" s="143"/>
      <c r="J151" s="144">
        <f>ROUND(I151*H151,2)</f>
        <v>0</v>
      </c>
      <c r="K151" s="145"/>
      <c r="L151" s="32"/>
      <c r="M151" s="146" t="s">
        <v>1</v>
      </c>
      <c r="N151" s="147" t="s">
        <v>47</v>
      </c>
      <c r="P151" s="148">
        <f>O151*H151</f>
        <v>0</v>
      </c>
      <c r="Q151" s="148">
        <v>0</v>
      </c>
      <c r="R151" s="148">
        <f>Q151*H151</f>
        <v>0</v>
      </c>
      <c r="S151" s="148">
        <v>0</v>
      </c>
      <c r="T151" s="149">
        <f>S151*H151</f>
        <v>0</v>
      </c>
      <c r="AR151" s="150" t="s">
        <v>180</v>
      </c>
      <c r="AT151" s="150" t="s">
        <v>176</v>
      </c>
      <c r="AU151" s="150" t="s">
        <v>90</v>
      </c>
      <c r="AY151" s="17" t="s">
        <v>171</v>
      </c>
      <c r="BE151" s="151">
        <f>IF(N151="základní",J151,0)</f>
        <v>0</v>
      </c>
      <c r="BF151" s="151">
        <f>IF(N151="snížená",J151,0)</f>
        <v>0</v>
      </c>
      <c r="BG151" s="151">
        <f>IF(N151="zákl. přenesená",J151,0)</f>
        <v>0</v>
      </c>
      <c r="BH151" s="151">
        <f>IF(N151="sníž. přenesená",J151,0)</f>
        <v>0</v>
      </c>
      <c r="BI151" s="151">
        <f>IF(N151="nulová",J151,0)</f>
        <v>0</v>
      </c>
      <c r="BJ151" s="17" t="s">
        <v>90</v>
      </c>
      <c r="BK151" s="151">
        <f>ROUND(I151*H151,2)</f>
        <v>0</v>
      </c>
      <c r="BL151" s="17" t="s">
        <v>180</v>
      </c>
      <c r="BM151" s="150" t="s">
        <v>338</v>
      </c>
    </row>
    <row r="152" spans="2:65" s="1" customFormat="1" ht="16.5" customHeight="1">
      <c r="B152" s="137"/>
      <c r="C152" s="138" t="s">
        <v>352</v>
      </c>
      <c r="D152" s="138" t="s">
        <v>176</v>
      </c>
      <c r="E152" s="139" t="s">
        <v>1592</v>
      </c>
      <c r="F152" s="140" t="s">
        <v>1593</v>
      </c>
      <c r="G152" s="141" t="s">
        <v>205</v>
      </c>
      <c r="H152" s="142">
        <v>50</v>
      </c>
      <c r="I152" s="143"/>
      <c r="J152" s="144">
        <f>ROUND(I152*H152,2)</f>
        <v>0</v>
      </c>
      <c r="K152" s="145"/>
      <c r="L152" s="32"/>
      <c r="M152" s="146" t="s">
        <v>1</v>
      </c>
      <c r="N152" s="147" t="s">
        <v>47</v>
      </c>
      <c r="P152" s="148">
        <f>O152*H152</f>
        <v>0</v>
      </c>
      <c r="Q152" s="148">
        <v>0</v>
      </c>
      <c r="R152" s="148">
        <f>Q152*H152</f>
        <v>0</v>
      </c>
      <c r="S152" s="148">
        <v>0</v>
      </c>
      <c r="T152" s="149">
        <f>S152*H152</f>
        <v>0</v>
      </c>
      <c r="AR152" s="150" t="s">
        <v>180</v>
      </c>
      <c r="AT152" s="150" t="s">
        <v>176</v>
      </c>
      <c r="AU152" s="150" t="s">
        <v>90</v>
      </c>
      <c r="AY152" s="17" t="s">
        <v>171</v>
      </c>
      <c r="BE152" s="151">
        <f>IF(N152="základní",J152,0)</f>
        <v>0</v>
      </c>
      <c r="BF152" s="151">
        <f>IF(N152="snížená",J152,0)</f>
        <v>0</v>
      </c>
      <c r="BG152" s="151">
        <f>IF(N152="zákl. přenesená",J152,0)</f>
        <v>0</v>
      </c>
      <c r="BH152" s="151">
        <f>IF(N152="sníž. přenesená",J152,0)</f>
        <v>0</v>
      </c>
      <c r="BI152" s="151">
        <f>IF(N152="nulová",J152,0)</f>
        <v>0</v>
      </c>
      <c r="BJ152" s="17" t="s">
        <v>90</v>
      </c>
      <c r="BK152" s="151">
        <f>ROUND(I152*H152,2)</f>
        <v>0</v>
      </c>
      <c r="BL152" s="17" t="s">
        <v>180</v>
      </c>
      <c r="BM152" s="150" t="s">
        <v>355</v>
      </c>
    </row>
    <row r="153" spans="2:65" s="1" customFormat="1" ht="16.5" customHeight="1">
      <c r="B153" s="137"/>
      <c r="C153" s="138" t="s">
        <v>251</v>
      </c>
      <c r="D153" s="138" t="s">
        <v>176</v>
      </c>
      <c r="E153" s="139" t="s">
        <v>1594</v>
      </c>
      <c r="F153" s="140" t="s">
        <v>1595</v>
      </c>
      <c r="G153" s="141" t="s">
        <v>227</v>
      </c>
      <c r="H153" s="142">
        <v>1</v>
      </c>
      <c r="I153" s="143"/>
      <c r="J153" s="144">
        <f>ROUND(I153*H153,2)</f>
        <v>0</v>
      </c>
      <c r="K153" s="145"/>
      <c r="L153" s="32"/>
      <c r="M153" s="146" t="s">
        <v>1</v>
      </c>
      <c r="N153" s="147" t="s">
        <v>47</v>
      </c>
      <c r="P153" s="148">
        <f>O153*H153</f>
        <v>0</v>
      </c>
      <c r="Q153" s="148">
        <v>0</v>
      </c>
      <c r="R153" s="148">
        <f>Q153*H153</f>
        <v>0</v>
      </c>
      <c r="S153" s="148">
        <v>0</v>
      </c>
      <c r="T153" s="149">
        <f>S153*H153</f>
        <v>0</v>
      </c>
      <c r="AR153" s="150" t="s">
        <v>180</v>
      </c>
      <c r="AT153" s="150" t="s">
        <v>176</v>
      </c>
      <c r="AU153" s="150" t="s">
        <v>90</v>
      </c>
      <c r="AY153" s="17" t="s">
        <v>171</v>
      </c>
      <c r="BE153" s="151">
        <f>IF(N153="základní",J153,0)</f>
        <v>0</v>
      </c>
      <c r="BF153" s="151">
        <f>IF(N153="snížená",J153,0)</f>
        <v>0</v>
      </c>
      <c r="BG153" s="151">
        <f>IF(N153="zákl. přenesená",J153,0)</f>
        <v>0</v>
      </c>
      <c r="BH153" s="151">
        <f>IF(N153="sníž. přenesená",J153,0)</f>
        <v>0</v>
      </c>
      <c r="BI153" s="151">
        <f>IF(N153="nulová",J153,0)</f>
        <v>0</v>
      </c>
      <c r="BJ153" s="17" t="s">
        <v>90</v>
      </c>
      <c r="BK153" s="151">
        <f>ROUND(I153*H153,2)</f>
        <v>0</v>
      </c>
      <c r="BL153" s="17" t="s">
        <v>180</v>
      </c>
      <c r="BM153" s="150" t="s">
        <v>358</v>
      </c>
    </row>
    <row r="154" spans="2:65" s="11" customFormat="1" ht="25.9" customHeight="1">
      <c r="B154" s="125"/>
      <c r="D154" s="126" t="s">
        <v>81</v>
      </c>
      <c r="E154" s="127" t="s">
        <v>198</v>
      </c>
      <c r="F154" s="127" t="s">
        <v>1596</v>
      </c>
      <c r="I154" s="128"/>
      <c r="J154" s="129">
        <f>BK154</f>
        <v>0</v>
      </c>
      <c r="L154" s="125"/>
      <c r="M154" s="130"/>
      <c r="P154" s="131">
        <f>SUM(P155:P161)</f>
        <v>0</v>
      </c>
      <c r="R154" s="131">
        <f>SUM(R155:R161)</f>
        <v>0</v>
      </c>
      <c r="T154" s="132">
        <f>SUM(T155:T161)</f>
        <v>0</v>
      </c>
      <c r="AR154" s="126" t="s">
        <v>90</v>
      </c>
      <c r="AT154" s="133" t="s">
        <v>81</v>
      </c>
      <c r="AU154" s="133" t="s">
        <v>82</v>
      </c>
      <c r="AY154" s="126" t="s">
        <v>171</v>
      </c>
      <c r="BK154" s="134">
        <f>SUM(BK155:BK161)</f>
        <v>0</v>
      </c>
    </row>
    <row r="155" spans="2:65" s="1" customFormat="1" ht="16.5" customHeight="1">
      <c r="B155" s="137"/>
      <c r="C155" s="138" t="s">
        <v>361</v>
      </c>
      <c r="D155" s="138" t="s">
        <v>176</v>
      </c>
      <c r="E155" s="139" t="s">
        <v>1597</v>
      </c>
      <c r="F155" s="140" t="s">
        <v>1598</v>
      </c>
      <c r="G155" s="141" t="s">
        <v>205</v>
      </c>
      <c r="H155" s="142">
        <v>20</v>
      </c>
      <c r="I155" s="143"/>
      <c r="J155" s="144">
        <f t="shared" ref="J155:J161" si="20">ROUND(I155*H155,2)</f>
        <v>0</v>
      </c>
      <c r="K155" s="145"/>
      <c r="L155" s="32"/>
      <c r="M155" s="146" t="s">
        <v>1</v>
      </c>
      <c r="N155" s="147" t="s">
        <v>47</v>
      </c>
      <c r="P155" s="148">
        <f t="shared" ref="P155:P161" si="21">O155*H155</f>
        <v>0</v>
      </c>
      <c r="Q155" s="148">
        <v>0</v>
      </c>
      <c r="R155" s="148">
        <f t="shared" ref="R155:R161" si="22">Q155*H155</f>
        <v>0</v>
      </c>
      <c r="S155" s="148">
        <v>0</v>
      </c>
      <c r="T155" s="149">
        <f t="shared" ref="T155:T161" si="23">S155*H155</f>
        <v>0</v>
      </c>
      <c r="AR155" s="150" t="s">
        <v>180</v>
      </c>
      <c r="AT155" s="150" t="s">
        <v>176</v>
      </c>
      <c r="AU155" s="150" t="s">
        <v>90</v>
      </c>
      <c r="AY155" s="17" t="s">
        <v>171</v>
      </c>
      <c r="BE155" s="151">
        <f t="shared" ref="BE155:BE161" si="24">IF(N155="základní",J155,0)</f>
        <v>0</v>
      </c>
      <c r="BF155" s="151">
        <f t="shared" ref="BF155:BF161" si="25">IF(N155="snížená",J155,0)</f>
        <v>0</v>
      </c>
      <c r="BG155" s="151">
        <f t="shared" ref="BG155:BG161" si="26">IF(N155="zákl. přenesená",J155,0)</f>
        <v>0</v>
      </c>
      <c r="BH155" s="151">
        <f t="shared" ref="BH155:BH161" si="27">IF(N155="sníž. přenesená",J155,0)</f>
        <v>0</v>
      </c>
      <c r="BI155" s="151">
        <f t="shared" ref="BI155:BI161" si="28">IF(N155="nulová",J155,0)</f>
        <v>0</v>
      </c>
      <c r="BJ155" s="17" t="s">
        <v>90</v>
      </c>
      <c r="BK155" s="151">
        <f t="shared" ref="BK155:BK161" si="29">ROUND(I155*H155,2)</f>
        <v>0</v>
      </c>
      <c r="BL155" s="17" t="s">
        <v>180</v>
      </c>
      <c r="BM155" s="150" t="s">
        <v>364</v>
      </c>
    </row>
    <row r="156" spans="2:65" s="1" customFormat="1" ht="16.5" customHeight="1">
      <c r="B156" s="137"/>
      <c r="C156" s="138" t="s">
        <v>255</v>
      </c>
      <c r="D156" s="138" t="s">
        <v>176</v>
      </c>
      <c r="E156" s="139" t="s">
        <v>1599</v>
      </c>
      <c r="F156" s="140" t="s">
        <v>1600</v>
      </c>
      <c r="G156" s="141" t="s">
        <v>205</v>
      </c>
      <c r="H156" s="142">
        <v>35</v>
      </c>
      <c r="I156" s="143"/>
      <c r="J156" s="144">
        <f t="shared" si="20"/>
        <v>0</v>
      </c>
      <c r="K156" s="145"/>
      <c r="L156" s="32"/>
      <c r="M156" s="146" t="s">
        <v>1</v>
      </c>
      <c r="N156" s="147" t="s">
        <v>47</v>
      </c>
      <c r="P156" s="148">
        <f t="shared" si="21"/>
        <v>0</v>
      </c>
      <c r="Q156" s="148">
        <v>0</v>
      </c>
      <c r="R156" s="148">
        <f t="shared" si="22"/>
        <v>0</v>
      </c>
      <c r="S156" s="148">
        <v>0</v>
      </c>
      <c r="T156" s="149">
        <f t="shared" si="23"/>
        <v>0</v>
      </c>
      <c r="AR156" s="150" t="s">
        <v>180</v>
      </c>
      <c r="AT156" s="150" t="s">
        <v>176</v>
      </c>
      <c r="AU156" s="150" t="s">
        <v>90</v>
      </c>
      <c r="AY156" s="17" t="s">
        <v>171</v>
      </c>
      <c r="BE156" s="151">
        <f t="shared" si="24"/>
        <v>0</v>
      </c>
      <c r="BF156" s="151">
        <f t="shared" si="25"/>
        <v>0</v>
      </c>
      <c r="BG156" s="151">
        <f t="shared" si="26"/>
        <v>0</v>
      </c>
      <c r="BH156" s="151">
        <f t="shared" si="27"/>
        <v>0</v>
      </c>
      <c r="BI156" s="151">
        <f t="shared" si="28"/>
        <v>0</v>
      </c>
      <c r="BJ156" s="17" t="s">
        <v>90</v>
      </c>
      <c r="BK156" s="151">
        <f t="shared" si="29"/>
        <v>0</v>
      </c>
      <c r="BL156" s="17" t="s">
        <v>180</v>
      </c>
      <c r="BM156" s="150" t="s">
        <v>375</v>
      </c>
    </row>
    <row r="157" spans="2:65" s="1" customFormat="1" ht="16.5" customHeight="1">
      <c r="B157" s="137"/>
      <c r="C157" s="138" t="s">
        <v>383</v>
      </c>
      <c r="D157" s="138" t="s">
        <v>176</v>
      </c>
      <c r="E157" s="139" t="s">
        <v>1601</v>
      </c>
      <c r="F157" s="140" t="s">
        <v>1602</v>
      </c>
      <c r="G157" s="141" t="s">
        <v>205</v>
      </c>
      <c r="H157" s="142">
        <v>25</v>
      </c>
      <c r="I157" s="143"/>
      <c r="J157" s="144">
        <f t="shared" si="20"/>
        <v>0</v>
      </c>
      <c r="K157" s="145"/>
      <c r="L157" s="32"/>
      <c r="M157" s="146" t="s">
        <v>1</v>
      </c>
      <c r="N157" s="147" t="s">
        <v>47</v>
      </c>
      <c r="P157" s="148">
        <f t="shared" si="21"/>
        <v>0</v>
      </c>
      <c r="Q157" s="148">
        <v>0</v>
      </c>
      <c r="R157" s="148">
        <f t="shared" si="22"/>
        <v>0</v>
      </c>
      <c r="S157" s="148">
        <v>0</v>
      </c>
      <c r="T157" s="149">
        <f t="shared" si="23"/>
        <v>0</v>
      </c>
      <c r="AR157" s="150" t="s">
        <v>180</v>
      </c>
      <c r="AT157" s="150" t="s">
        <v>176</v>
      </c>
      <c r="AU157" s="150" t="s">
        <v>90</v>
      </c>
      <c r="AY157" s="17" t="s">
        <v>171</v>
      </c>
      <c r="BE157" s="151">
        <f t="shared" si="24"/>
        <v>0</v>
      </c>
      <c r="BF157" s="151">
        <f t="shared" si="25"/>
        <v>0</v>
      </c>
      <c r="BG157" s="151">
        <f t="shared" si="26"/>
        <v>0</v>
      </c>
      <c r="BH157" s="151">
        <f t="shared" si="27"/>
        <v>0</v>
      </c>
      <c r="BI157" s="151">
        <f t="shared" si="28"/>
        <v>0</v>
      </c>
      <c r="BJ157" s="17" t="s">
        <v>90</v>
      </c>
      <c r="BK157" s="151">
        <f t="shared" si="29"/>
        <v>0</v>
      </c>
      <c r="BL157" s="17" t="s">
        <v>180</v>
      </c>
      <c r="BM157" s="150" t="s">
        <v>386</v>
      </c>
    </row>
    <row r="158" spans="2:65" s="1" customFormat="1" ht="16.5" customHeight="1">
      <c r="B158" s="137"/>
      <c r="C158" s="138" t="s">
        <v>264</v>
      </c>
      <c r="D158" s="138" t="s">
        <v>176</v>
      </c>
      <c r="E158" s="139" t="s">
        <v>1603</v>
      </c>
      <c r="F158" s="140" t="s">
        <v>1604</v>
      </c>
      <c r="G158" s="141" t="s">
        <v>227</v>
      </c>
      <c r="H158" s="142">
        <v>1</v>
      </c>
      <c r="I158" s="143"/>
      <c r="J158" s="144">
        <f t="shared" si="20"/>
        <v>0</v>
      </c>
      <c r="K158" s="145"/>
      <c r="L158" s="32"/>
      <c r="M158" s="146" t="s">
        <v>1</v>
      </c>
      <c r="N158" s="147" t="s">
        <v>47</v>
      </c>
      <c r="P158" s="148">
        <f t="shared" si="21"/>
        <v>0</v>
      </c>
      <c r="Q158" s="148">
        <v>0</v>
      </c>
      <c r="R158" s="148">
        <f t="shared" si="22"/>
        <v>0</v>
      </c>
      <c r="S158" s="148">
        <v>0</v>
      </c>
      <c r="T158" s="149">
        <f t="shared" si="23"/>
        <v>0</v>
      </c>
      <c r="AR158" s="150" t="s">
        <v>180</v>
      </c>
      <c r="AT158" s="150" t="s">
        <v>176</v>
      </c>
      <c r="AU158" s="150" t="s">
        <v>90</v>
      </c>
      <c r="AY158" s="17" t="s">
        <v>171</v>
      </c>
      <c r="BE158" s="151">
        <f t="shared" si="24"/>
        <v>0</v>
      </c>
      <c r="BF158" s="151">
        <f t="shared" si="25"/>
        <v>0</v>
      </c>
      <c r="BG158" s="151">
        <f t="shared" si="26"/>
        <v>0</v>
      </c>
      <c r="BH158" s="151">
        <f t="shared" si="27"/>
        <v>0</v>
      </c>
      <c r="BI158" s="151">
        <f t="shared" si="28"/>
        <v>0</v>
      </c>
      <c r="BJ158" s="17" t="s">
        <v>90</v>
      </c>
      <c r="BK158" s="151">
        <f t="shared" si="29"/>
        <v>0</v>
      </c>
      <c r="BL158" s="17" t="s">
        <v>180</v>
      </c>
      <c r="BM158" s="150" t="s">
        <v>389</v>
      </c>
    </row>
    <row r="159" spans="2:65" s="1" customFormat="1" ht="16.5" customHeight="1">
      <c r="B159" s="137"/>
      <c r="C159" s="138" t="s">
        <v>395</v>
      </c>
      <c r="D159" s="138" t="s">
        <v>176</v>
      </c>
      <c r="E159" s="139" t="s">
        <v>1605</v>
      </c>
      <c r="F159" s="140" t="s">
        <v>1606</v>
      </c>
      <c r="G159" s="141" t="s">
        <v>227</v>
      </c>
      <c r="H159" s="142">
        <v>1</v>
      </c>
      <c r="I159" s="143"/>
      <c r="J159" s="144">
        <f t="shared" si="20"/>
        <v>0</v>
      </c>
      <c r="K159" s="145"/>
      <c r="L159" s="32"/>
      <c r="M159" s="146" t="s">
        <v>1</v>
      </c>
      <c r="N159" s="147" t="s">
        <v>47</v>
      </c>
      <c r="P159" s="148">
        <f t="shared" si="21"/>
        <v>0</v>
      </c>
      <c r="Q159" s="148">
        <v>0</v>
      </c>
      <c r="R159" s="148">
        <f t="shared" si="22"/>
        <v>0</v>
      </c>
      <c r="S159" s="148">
        <v>0</v>
      </c>
      <c r="T159" s="149">
        <f t="shared" si="23"/>
        <v>0</v>
      </c>
      <c r="AR159" s="150" t="s">
        <v>180</v>
      </c>
      <c r="AT159" s="150" t="s">
        <v>176</v>
      </c>
      <c r="AU159" s="150" t="s">
        <v>90</v>
      </c>
      <c r="AY159" s="17" t="s">
        <v>171</v>
      </c>
      <c r="BE159" s="151">
        <f t="shared" si="24"/>
        <v>0</v>
      </c>
      <c r="BF159" s="151">
        <f t="shared" si="25"/>
        <v>0</v>
      </c>
      <c r="BG159" s="151">
        <f t="shared" si="26"/>
        <v>0</v>
      </c>
      <c r="BH159" s="151">
        <f t="shared" si="27"/>
        <v>0</v>
      </c>
      <c r="BI159" s="151">
        <f t="shared" si="28"/>
        <v>0</v>
      </c>
      <c r="BJ159" s="17" t="s">
        <v>90</v>
      </c>
      <c r="BK159" s="151">
        <f t="shared" si="29"/>
        <v>0</v>
      </c>
      <c r="BL159" s="17" t="s">
        <v>180</v>
      </c>
      <c r="BM159" s="150" t="s">
        <v>398</v>
      </c>
    </row>
    <row r="160" spans="2:65" s="1" customFormat="1" ht="16.5" customHeight="1">
      <c r="B160" s="137"/>
      <c r="C160" s="138" t="s">
        <v>274</v>
      </c>
      <c r="D160" s="138" t="s">
        <v>176</v>
      </c>
      <c r="E160" s="139" t="s">
        <v>1607</v>
      </c>
      <c r="F160" s="140" t="s">
        <v>1608</v>
      </c>
      <c r="G160" s="141" t="s">
        <v>227</v>
      </c>
      <c r="H160" s="142">
        <v>1</v>
      </c>
      <c r="I160" s="143"/>
      <c r="J160" s="144">
        <f t="shared" si="20"/>
        <v>0</v>
      </c>
      <c r="K160" s="145"/>
      <c r="L160" s="32"/>
      <c r="M160" s="146" t="s">
        <v>1</v>
      </c>
      <c r="N160" s="147" t="s">
        <v>47</v>
      </c>
      <c r="P160" s="148">
        <f t="shared" si="21"/>
        <v>0</v>
      </c>
      <c r="Q160" s="148">
        <v>0</v>
      </c>
      <c r="R160" s="148">
        <f t="shared" si="22"/>
        <v>0</v>
      </c>
      <c r="S160" s="148">
        <v>0</v>
      </c>
      <c r="T160" s="149">
        <f t="shared" si="23"/>
        <v>0</v>
      </c>
      <c r="AR160" s="150" t="s">
        <v>180</v>
      </c>
      <c r="AT160" s="150" t="s">
        <v>176</v>
      </c>
      <c r="AU160" s="150" t="s">
        <v>90</v>
      </c>
      <c r="AY160" s="17" t="s">
        <v>171</v>
      </c>
      <c r="BE160" s="151">
        <f t="shared" si="24"/>
        <v>0</v>
      </c>
      <c r="BF160" s="151">
        <f t="shared" si="25"/>
        <v>0</v>
      </c>
      <c r="BG160" s="151">
        <f t="shared" si="26"/>
        <v>0</v>
      </c>
      <c r="BH160" s="151">
        <f t="shared" si="27"/>
        <v>0</v>
      </c>
      <c r="BI160" s="151">
        <f t="shared" si="28"/>
        <v>0</v>
      </c>
      <c r="BJ160" s="17" t="s">
        <v>90</v>
      </c>
      <c r="BK160" s="151">
        <f t="shared" si="29"/>
        <v>0</v>
      </c>
      <c r="BL160" s="17" t="s">
        <v>180</v>
      </c>
      <c r="BM160" s="150" t="s">
        <v>552</v>
      </c>
    </row>
    <row r="161" spans="2:65" s="1" customFormat="1" ht="16.5" customHeight="1">
      <c r="B161" s="137"/>
      <c r="C161" s="138" t="s">
        <v>554</v>
      </c>
      <c r="D161" s="138" t="s">
        <v>176</v>
      </c>
      <c r="E161" s="139" t="s">
        <v>1609</v>
      </c>
      <c r="F161" s="140" t="s">
        <v>1610</v>
      </c>
      <c r="G161" s="141" t="s">
        <v>227</v>
      </c>
      <c r="H161" s="142">
        <v>1</v>
      </c>
      <c r="I161" s="143"/>
      <c r="J161" s="144">
        <f t="shared" si="20"/>
        <v>0</v>
      </c>
      <c r="K161" s="145"/>
      <c r="L161" s="32"/>
      <c r="M161" s="198" t="s">
        <v>1</v>
      </c>
      <c r="N161" s="199" t="s">
        <v>47</v>
      </c>
      <c r="O161" s="200"/>
      <c r="P161" s="201">
        <f t="shared" si="21"/>
        <v>0</v>
      </c>
      <c r="Q161" s="201">
        <v>0</v>
      </c>
      <c r="R161" s="201">
        <f t="shared" si="22"/>
        <v>0</v>
      </c>
      <c r="S161" s="201">
        <v>0</v>
      </c>
      <c r="T161" s="202">
        <f t="shared" si="23"/>
        <v>0</v>
      </c>
      <c r="AR161" s="150" t="s">
        <v>180</v>
      </c>
      <c r="AT161" s="150" t="s">
        <v>176</v>
      </c>
      <c r="AU161" s="150" t="s">
        <v>90</v>
      </c>
      <c r="AY161" s="17" t="s">
        <v>171</v>
      </c>
      <c r="BE161" s="151">
        <f t="shared" si="24"/>
        <v>0</v>
      </c>
      <c r="BF161" s="151">
        <f t="shared" si="25"/>
        <v>0</v>
      </c>
      <c r="BG161" s="151">
        <f t="shared" si="26"/>
        <v>0</v>
      </c>
      <c r="BH161" s="151">
        <f t="shared" si="27"/>
        <v>0</v>
      </c>
      <c r="BI161" s="151">
        <f t="shared" si="28"/>
        <v>0</v>
      </c>
      <c r="BJ161" s="17" t="s">
        <v>90</v>
      </c>
      <c r="BK161" s="151">
        <f t="shared" si="29"/>
        <v>0</v>
      </c>
      <c r="BL161" s="17" t="s">
        <v>180</v>
      </c>
      <c r="BM161" s="150" t="s">
        <v>557</v>
      </c>
    </row>
    <row r="162" spans="2:65" s="1" customFormat="1" ht="6.95" customHeight="1">
      <c r="B162" s="44"/>
      <c r="C162" s="45"/>
      <c r="D162" s="45"/>
      <c r="E162" s="45"/>
      <c r="F162" s="45"/>
      <c r="G162" s="45"/>
      <c r="H162" s="45"/>
      <c r="I162" s="45"/>
      <c r="J162" s="45"/>
      <c r="K162" s="45"/>
      <c r="L162" s="32"/>
    </row>
  </sheetData>
  <autoFilter ref="C121:K161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8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7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126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customHeight="1">
      <c r="B4" s="20"/>
      <c r="D4" s="21" t="s">
        <v>136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8" t="str">
        <f>'Rekapitulace stavby'!K6</f>
        <v>STAVEBNÍ ÚPRAVY SRC ČNB V ULICI SENOVÁŽNÁ 864-1 NA PRAZE 1</v>
      </c>
      <c r="F7" s="249"/>
      <c r="G7" s="249"/>
      <c r="H7" s="249"/>
      <c r="L7" s="20"/>
    </row>
    <row r="8" spans="2:46" s="1" customFormat="1" ht="12" customHeight="1">
      <c r="B8" s="32"/>
      <c r="D8" s="27" t="s">
        <v>137</v>
      </c>
      <c r="L8" s="32"/>
    </row>
    <row r="9" spans="2:46" s="1" customFormat="1" ht="16.5" customHeight="1">
      <c r="B9" s="32"/>
      <c r="E9" s="243" t="s">
        <v>1611</v>
      </c>
      <c r="F9" s="247"/>
      <c r="G9" s="247"/>
      <c r="H9" s="247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5. 3. 2025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29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0" t="str">
        <f>'Rekapitulace stavby'!E14</f>
        <v>Vyplň údaj</v>
      </c>
      <c r="F18" s="234"/>
      <c r="G18" s="234"/>
      <c r="H18" s="234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25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28</v>
      </c>
      <c r="J21" s="25" t="s">
        <v>35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25</v>
      </c>
      <c r="J23" s="25" t="s">
        <v>38</v>
      </c>
      <c r="L23" s="32"/>
    </row>
    <row r="24" spans="2:12" s="1" customFormat="1" ht="18" customHeight="1">
      <c r="B24" s="32"/>
      <c r="E24" s="25" t="s">
        <v>39</v>
      </c>
      <c r="I24" s="27" t="s">
        <v>28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40</v>
      </c>
      <c r="L26" s="32"/>
    </row>
    <row r="27" spans="2:12" s="7" customFormat="1" ht="16.5" customHeight="1">
      <c r="B27" s="94"/>
      <c r="E27" s="238" t="s">
        <v>1</v>
      </c>
      <c r="F27" s="238"/>
      <c r="G27" s="238"/>
      <c r="H27" s="238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5" customHeight="1">
      <c r="B30" s="32"/>
      <c r="D30" s="95" t="s">
        <v>42</v>
      </c>
      <c r="J30" s="66">
        <f>ROUND(J123,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5" customHeight="1">
      <c r="B33" s="32"/>
      <c r="D33" s="55" t="s">
        <v>46</v>
      </c>
      <c r="E33" s="27" t="s">
        <v>47</v>
      </c>
      <c r="F33" s="86">
        <f>ROUND((SUM(BE123:BE180)),  2)</f>
        <v>0</v>
      </c>
      <c r="I33" s="96">
        <v>0.21</v>
      </c>
      <c r="J33" s="86">
        <f>ROUND(((SUM(BE123:BE180))*I33),  2)</f>
        <v>0</v>
      </c>
      <c r="L33" s="32"/>
    </row>
    <row r="34" spans="2:12" s="1" customFormat="1" ht="14.45" customHeight="1">
      <c r="B34" s="32"/>
      <c r="E34" s="27" t="s">
        <v>48</v>
      </c>
      <c r="F34" s="86">
        <f>ROUND((SUM(BF123:BF180)),  2)</f>
        <v>0</v>
      </c>
      <c r="I34" s="96">
        <v>0.12</v>
      </c>
      <c r="J34" s="86">
        <f>ROUND(((SUM(BF123:BF180))*I34),  2)</f>
        <v>0</v>
      </c>
      <c r="L34" s="32"/>
    </row>
    <row r="35" spans="2:12" s="1" customFormat="1" ht="14.45" hidden="1" customHeight="1">
      <c r="B35" s="32"/>
      <c r="E35" s="27" t="s">
        <v>49</v>
      </c>
      <c r="F35" s="86">
        <f>ROUND((SUM(BG123:BG180)),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50</v>
      </c>
      <c r="F36" s="86">
        <f>ROUND((SUM(BH123:BH180)),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51</v>
      </c>
      <c r="F37" s="86">
        <f>ROUND((SUM(BI123:BI180)),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5" customHeight="1">
      <c r="B39" s="32"/>
      <c r="C39" s="97"/>
      <c r="D39" s="98" t="s">
        <v>52</v>
      </c>
      <c r="E39" s="57"/>
      <c r="F39" s="57"/>
      <c r="G39" s="99" t="s">
        <v>53</v>
      </c>
      <c r="H39" s="100" t="s">
        <v>54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55</v>
      </c>
      <c r="E50" s="42"/>
      <c r="F50" s="42"/>
      <c r="G50" s="41" t="s">
        <v>56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57</v>
      </c>
      <c r="E61" s="34"/>
      <c r="F61" s="103" t="s">
        <v>58</v>
      </c>
      <c r="G61" s="43" t="s">
        <v>57</v>
      </c>
      <c r="H61" s="34"/>
      <c r="I61" s="34"/>
      <c r="J61" s="104" t="s">
        <v>58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59</v>
      </c>
      <c r="E65" s="42"/>
      <c r="F65" s="42"/>
      <c r="G65" s="41" t="s">
        <v>60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57</v>
      </c>
      <c r="E76" s="34"/>
      <c r="F76" s="103" t="s">
        <v>58</v>
      </c>
      <c r="G76" s="43" t="s">
        <v>57</v>
      </c>
      <c r="H76" s="34"/>
      <c r="I76" s="34"/>
      <c r="J76" s="104" t="s">
        <v>58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139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48" t="str">
        <f>E7</f>
        <v>STAVEBNÍ ÚPRAVY SRC ČNB V ULICI SENOVÁŽNÁ 864-1 NA PRAZE 1</v>
      </c>
      <c r="F85" s="249"/>
      <c r="G85" s="249"/>
      <c r="H85" s="249"/>
      <c r="L85" s="32"/>
    </row>
    <row r="86" spans="2:47" s="1" customFormat="1" ht="12" customHeight="1">
      <c r="B86" s="32"/>
      <c r="C86" s="27" t="s">
        <v>137</v>
      </c>
      <c r="L86" s="32"/>
    </row>
    <row r="87" spans="2:47" s="1" customFormat="1" ht="16.5" customHeight="1">
      <c r="B87" s="32"/>
      <c r="E87" s="243" t="str">
        <f>E9</f>
        <v>08 - Vybavení a nábytek</v>
      </c>
      <c r="F87" s="247"/>
      <c r="G87" s="247"/>
      <c r="H87" s="247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Senovážná 864/1, 110 00 Praha 1 - Nové Město</v>
      </c>
      <c r="I89" s="27" t="s">
        <v>22</v>
      </c>
      <c r="J89" s="52" t="str">
        <f>IF(J12="","",J12)</f>
        <v>5. 3. 2025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ČESKÁ NÁRODNÍ BANKA</v>
      </c>
      <c r="I91" s="27" t="s">
        <v>32</v>
      </c>
      <c r="J91" s="30" t="str">
        <f>E21</f>
        <v>bdXarchitekti s.r.o.</v>
      </c>
      <c r="L91" s="32"/>
    </row>
    <row r="92" spans="2:47" s="1" customFormat="1" ht="15.2" customHeight="1">
      <c r="B92" s="32"/>
      <c r="C92" s="27" t="s">
        <v>30</v>
      </c>
      <c r="F92" s="25" t="str">
        <f>IF(E18="","",E18)</f>
        <v>Vyplň údaj</v>
      </c>
      <c r="I92" s="27" t="s">
        <v>37</v>
      </c>
      <c r="J92" s="30" t="str">
        <f>E24</f>
        <v>Ing. Jaroslav Stolička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140</v>
      </c>
      <c r="D94" s="97"/>
      <c r="E94" s="97"/>
      <c r="F94" s="97"/>
      <c r="G94" s="97"/>
      <c r="H94" s="97"/>
      <c r="I94" s="97"/>
      <c r="J94" s="106" t="s">
        <v>141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142</v>
      </c>
      <c r="J96" s="66">
        <f>J123</f>
        <v>0</v>
      </c>
      <c r="L96" s="32"/>
      <c r="AU96" s="17" t="s">
        <v>143</v>
      </c>
    </row>
    <row r="97" spans="2:12" s="8" customFormat="1" ht="24.95" customHeight="1">
      <c r="B97" s="108"/>
      <c r="D97" s="109" t="s">
        <v>1612</v>
      </c>
      <c r="E97" s="110"/>
      <c r="F97" s="110"/>
      <c r="G97" s="110"/>
      <c r="H97" s="110"/>
      <c r="I97" s="110"/>
      <c r="J97" s="111">
        <f>J124</f>
        <v>0</v>
      </c>
      <c r="L97" s="108"/>
    </row>
    <row r="98" spans="2:12" s="8" customFormat="1" ht="24.95" customHeight="1">
      <c r="B98" s="108"/>
      <c r="D98" s="109" t="s">
        <v>1613</v>
      </c>
      <c r="E98" s="110"/>
      <c r="F98" s="110"/>
      <c r="G98" s="110"/>
      <c r="H98" s="110"/>
      <c r="I98" s="110"/>
      <c r="J98" s="111">
        <f>J128</f>
        <v>0</v>
      </c>
      <c r="L98" s="108"/>
    </row>
    <row r="99" spans="2:12" s="8" customFormat="1" ht="24.95" customHeight="1">
      <c r="B99" s="108"/>
      <c r="D99" s="109" t="s">
        <v>1614</v>
      </c>
      <c r="E99" s="110"/>
      <c r="F99" s="110"/>
      <c r="G99" s="110"/>
      <c r="H99" s="110"/>
      <c r="I99" s="110"/>
      <c r="J99" s="111">
        <f>J140</f>
        <v>0</v>
      </c>
      <c r="L99" s="108"/>
    </row>
    <row r="100" spans="2:12" s="8" customFormat="1" ht="24.95" customHeight="1">
      <c r="B100" s="108"/>
      <c r="D100" s="109" t="s">
        <v>1615</v>
      </c>
      <c r="E100" s="110"/>
      <c r="F100" s="110"/>
      <c r="G100" s="110"/>
      <c r="H100" s="110"/>
      <c r="I100" s="110"/>
      <c r="J100" s="111">
        <f>J153</f>
        <v>0</v>
      </c>
      <c r="L100" s="108"/>
    </row>
    <row r="101" spans="2:12" s="8" customFormat="1" ht="24.95" customHeight="1">
      <c r="B101" s="108"/>
      <c r="D101" s="109" t="s">
        <v>1616</v>
      </c>
      <c r="E101" s="110"/>
      <c r="F101" s="110"/>
      <c r="G101" s="110"/>
      <c r="H101" s="110"/>
      <c r="I101" s="110"/>
      <c r="J101" s="111">
        <f>J163</f>
        <v>0</v>
      </c>
      <c r="L101" s="108"/>
    </row>
    <row r="102" spans="2:12" s="8" customFormat="1" ht="24.95" customHeight="1">
      <c r="B102" s="108"/>
      <c r="D102" s="109" t="s">
        <v>1617</v>
      </c>
      <c r="E102" s="110"/>
      <c r="F102" s="110"/>
      <c r="G102" s="110"/>
      <c r="H102" s="110"/>
      <c r="I102" s="110"/>
      <c r="J102" s="111">
        <f>J172</f>
        <v>0</v>
      </c>
      <c r="L102" s="108"/>
    </row>
    <row r="103" spans="2:12" s="8" customFormat="1" ht="24.95" customHeight="1">
      <c r="B103" s="108"/>
      <c r="D103" s="109" t="s">
        <v>1618</v>
      </c>
      <c r="E103" s="110"/>
      <c r="F103" s="110"/>
      <c r="G103" s="110"/>
      <c r="H103" s="110"/>
      <c r="I103" s="110"/>
      <c r="J103" s="111">
        <f>J179</f>
        <v>0</v>
      </c>
      <c r="L103" s="108"/>
    </row>
    <row r="104" spans="2:12" s="1" customFormat="1" ht="21.95" customHeight="1">
      <c r="B104" s="32"/>
      <c r="L104" s="32"/>
    </row>
    <row r="105" spans="2:12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5" customHeight="1">
      <c r="B110" s="32"/>
      <c r="C110" s="21" t="s">
        <v>156</v>
      </c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26.25" customHeight="1">
      <c r="B113" s="32"/>
      <c r="E113" s="248" t="str">
        <f>E7</f>
        <v>STAVEBNÍ ÚPRAVY SRC ČNB V ULICI SENOVÁŽNÁ 864-1 NA PRAZE 1</v>
      </c>
      <c r="F113" s="249"/>
      <c r="G113" s="249"/>
      <c r="H113" s="249"/>
      <c r="L113" s="32"/>
    </row>
    <row r="114" spans="2:65" s="1" customFormat="1" ht="12" customHeight="1">
      <c r="B114" s="32"/>
      <c r="C114" s="27" t="s">
        <v>137</v>
      </c>
      <c r="L114" s="32"/>
    </row>
    <row r="115" spans="2:65" s="1" customFormat="1" ht="16.5" customHeight="1">
      <c r="B115" s="32"/>
      <c r="E115" s="243" t="str">
        <f>E9</f>
        <v>08 - Vybavení a nábytek</v>
      </c>
      <c r="F115" s="247"/>
      <c r="G115" s="247"/>
      <c r="H115" s="247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>Senovážná 864/1, 110 00 Praha 1 - Nové Město</v>
      </c>
      <c r="I117" s="27" t="s">
        <v>22</v>
      </c>
      <c r="J117" s="52" t="str">
        <f>IF(J12="","",J12)</f>
        <v>5. 3. 2025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24</v>
      </c>
      <c r="F119" s="25" t="str">
        <f>E15</f>
        <v>ČESKÁ NÁRODNÍ BANKA</v>
      </c>
      <c r="I119" s="27" t="s">
        <v>32</v>
      </c>
      <c r="J119" s="30" t="str">
        <f>E21</f>
        <v>bdXarchitekti s.r.o.</v>
      </c>
      <c r="L119" s="32"/>
    </row>
    <row r="120" spans="2:65" s="1" customFormat="1" ht="15.2" customHeight="1">
      <c r="B120" s="32"/>
      <c r="C120" s="27" t="s">
        <v>30</v>
      </c>
      <c r="F120" s="25" t="str">
        <f>IF(E18="","",E18)</f>
        <v>Vyplň údaj</v>
      </c>
      <c r="I120" s="27" t="s">
        <v>37</v>
      </c>
      <c r="J120" s="30" t="str">
        <f>E24</f>
        <v>Ing. Jaroslav Stolička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6"/>
      <c r="C122" s="117" t="s">
        <v>157</v>
      </c>
      <c r="D122" s="118" t="s">
        <v>67</v>
      </c>
      <c r="E122" s="118" t="s">
        <v>63</v>
      </c>
      <c r="F122" s="118" t="s">
        <v>64</v>
      </c>
      <c r="G122" s="118" t="s">
        <v>158</v>
      </c>
      <c r="H122" s="118" t="s">
        <v>159</v>
      </c>
      <c r="I122" s="118" t="s">
        <v>160</v>
      </c>
      <c r="J122" s="119" t="s">
        <v>141</v>
      </c>
      <c r="K122" s="120" t="s">
        <v>161</v>
      </c>
      <c r="L122" s="116"/>
      <c r="M122" s="59" t="s">
        <v>1</v>
      </c>
      <c r="N122" s="60" t="s">
        <v>46</v>
      </c>
      <c r="O122" s="60" t="s">
        <v>162</v>
      </c>
      <c r="P122" s="60" t="s">
        <v>163</v>
      </c>
      <c r="Q122" s="60" t="s">
        <v>164</v>
      </c>
      <c r="R122" s="60" t="s">
        <v>165</v>
      </c>
      <c r="S122" s="60" t="s">
        <v>166</v>
      </c>
      <c r="T122" s="61" t="s">
        <v>167</v>
      </c>
    </row>
    <row r="123" spans="2:65" s="1" customFormat="1" ht="22.9" customHeight="1">
      <c r="B123" s="32"/>
      <c r="C123" s="64" t="s">
        <v>168</v>
      </c>
      <c r="J123" s="121">
        <f>BK123</f>
        <v>0</v>
      </c>
      <c r="L123" s="32"/>
      <c r="M123" s="62"/>
      <c r="N123" s="53"/>
      <c r="O123" s="53"/>
      <c r="P123" s="122">
        <f>P124+P128+P140+P153+P163+P172+P179</f>
        <v>0</v>
      </c>
      <c r="Q123" s="53"/>
      <c r="R123" s="122">
        <f>R124+R128+R140+R153+R163+R172+R179</f>
        <v>0</v>
      </c>
      <c r="S123" s="53"/>
      <c r="T123" s="123">
        <f>T124+T128+T140+T153+T163+T172+T179</f>
        <v>0</v>
      </c>
      <c r="AT123" s="17" t="s">
        <v>81</v>
      </c>
      <c r="AU123" s="17" t="s">
        <v>143</v>
      </c>
      <c r="BK123" s="124">
        <f>BK124+BK128+BK140+BK153+BK163+BK172+BK179</f>
        <v>0</v>
      </c>
    </row>
    <row r="124" spans="2:65" s="11" customFormat="1" ht="25.9" customHeight="1">
      <c r="B124" s="125"/>
      <c r="D124" s="126" t="s">
        <v>81</v>
      </c>
      <c r="E124" s="127" t="s">
        <v>87</v>
      </c>
      <c r="F124" s="127" t="s">
        <v>1619</v>
      </c>
      <c r="I124" s="128"/>
      <c r="J124" s="129">
        <f>BK124</f>
        <v>0</v>
      </c>
      <c r="L124" s="125"/>
      <c r="M124" s="130"/>
      <c r="P124" s="131">
        <f>SUM(P125:P127)</f>
        <v>0</v>
      </c>
      <c r="R124" s="131">
        <f>SUM(R125:R127)</f>
        <v>0</v>
      </c>
      <c r="T124" s="132">
        <f>SUM(T125:T127)</f>
        <v>0</v>
      </c>
      <c r="AR124" s="126" t="s">
        <v>90</v>
      </c>
      <c r="AT124" s="133" t="s">
        <v>81</v>
      </c>
      <c r="AU124" s="133" t="s">
        <v>82</v>
      </c>
      <c r="AY124" s="126" t="s">
        <v>171</v>
      </c>
      <c r="BK124" s="134">
        <f>SUM(BK125:BK127)</f>
        <v>0</v>
      </c>
    </row>
    <row r="125" spans="2:65" s="1" customFormat="1" ht="78" customHeight="1">
      <c r="B125" s="137"/>
      <c r="C125" s="138" t="s">
        <v>90</v>
      </c>
      <c r="D125" s="138" t="s">
        <v>176</v>
      </c>
      <c r="E125" s="139" t="s">
        <v>1620</v>
      </c>
      <c r="F125" s="140" t="s">
        <v>1621</v>
      </c>
      <c r="G125" s="141" t="s">
        <v>302</v>
      </c>
      <c r="H125" s="142">
        <v>1</v>
      </c>
      <c r="I125" s="143"/>
      <c r="J125" s="144">
        <f>ROUND(I125*H125,2)</f>
        <v>0</v>
      </c>
      <c r="K125" s="145"/>
      <c r="L125" s="32"/>
      <c r="M125" s="146" t="s">
        <v>1</v>
      </c>
      <c r="N125" s="147" t="s">
        <v>47</v>
      </c>
      <c r="P125" s="148">
        <f>O125*H125</f>
        <v>0</v>
      </c>
      <c r="Q125" s="148">
        <v>0</v>
      </c>
      <c r="R125" s="148">
        <f>Q125*H125</f>
        <v>0</v>
      </c>
      <c r="S125" s="148">
        <v>0</v>
      </c>
      <c r="T125" s="149">
        <f>S125*H125</f>
        <v>0</v>
      </c>
      <c r="AR125" s="150" t="s">
        <v>180</v>
      </c>
      <c r="AT125" s="150" t="s">
        <v>176</v>
      </c>
      <c r="AU125" s="150" t="s">
        <v>90</v>
      </c>
      <c r="AY125" s="17" t="s">
        <v>171</v>
      </c>
      <c r="BE125" s="151">
        <f>IF(N125="základní",J125,0)</f>
        <v>0</v>
      </c>
      <c r="BF125" s="151">
        <f>IF(N125="snížená",J125,0)</f>
        <v>0</v>
      </c>
      <c r="BG125" s="151">
        <f>IF(N125="zákl. přenesená",J125,0)</f>
        <v>0</v>
      </c>
      <c r="BH125" s="151">
        <f>IF(N125="sníž. přenesená",J125,0)</f>
        <v>0</v>
      </c>
      <c r="BI125" s="151">
        <f>IF(N125="nulová",J125,0)</f>
        <v>0</v>
      </c>
      <c r="BJ125" s="17" t="s">
        <v>90</v>
      </c>
      <c r="BK125" s="151">
        <f>ROUND(I125*H125,2)</f>
        <v>0</v>
      </c>
      <c r="BL125" s="17" t="s">
        <v>180</v>
      </c>
      <c r="BM125" s="150" t="s">
        <v>92</v>
      </c>
    </row>
    <row r="126" spans="2:65" s="1" customFormat="1" ht="24.2" customHeight="1">
      <c r="B126" s="137"/>
      <c r="C126" s="138" t="s">
        <v>92</v>
      </c>
      <c r="D126" s="138" t="s">
        <v>176</v>
      </c>
      <c r="E126" s="139" t="s">
        <v>1622</v>
      </c>
      <c r="F126" s="140" t="s">
        <v>1623</v>
      </c>
      <c r="G126" s="141" t="s">
        <v>302</v>
      </c>
      <c r="H126" s="142">
        <v>1</v>
      </c>
      <c r="I126" s="143"/>
      <c r="J126" s="144">
        <f>ROUND(I126*H126,2)</f>
        <v>0</v>
      </c>
      <c r="K126" s="145"/>
      <c r="L126" s="32"/>
      <c r="M126" s="146" t="s">
        <v>1</v>
      </c>
      <c r="N126" s="147" t="s">
        <v>47</v>
      </c>
      <c r="P126" s="148">
        <f>O126*H126</f>
        <v>0</v>
      </c>
      <c r="Q126" s="148">
        <v>0</v>
      </c>
      <c r="R126" s="148">
        <f>Q126*H126</f>
        <v>0</v>
      </c>
      <c r="S126" s="148">
        <v>0</v>
      </c>
      <c r="T126" s="149">
        <f>S126*H126</f>
        <v>0</v>
      </c>
      <c r="AR126" s="150" t="s">
        <v>180</v>
      </c>
      <c r="AT126" s="150" t="s">
        <v>176</v>
      </c>
      <c r="AU126" s="150" t="s">
        <v>90</v>
      </c>
      <c r="AY126" s="17" t="s">
        <v>171</v>
      </c>
      <c r="BE126" s="151">
        <f>IF(N126="základní",J126,0)</f>
        <v>0</v>
      </c>
      <c r="BF126" s="151">
        <f>IF(N126="snížená",J126,0)</f>
        <v>0</v>
      </c>
      <c r="BG126" s="151">
        <f>IF(N126="zákl. přenesená",J126,0)</f>
        <v>0</v>
      </c>
      <c r="BH126" s="151">
        <f>IF(N126="sníž. přenesená",J126,0)</f>
        <v>0</v>
      </c>
      <c r="BI126" s="151">
        <f>IF(N126="nulová",J126,0)</f>
        <v>0</v>
      </c>
      <c r="BJ126" s="17" t="s">
        <v>90</v>
      </c>
      <c r="BK126" s="151">
        <f>ROUND(I126*H126,2)</f>
        <v>0</v>
      </c>
      <c r="BL126" s="17" t="s">
        <v>180</v>
      </c>
      <c r="BM126" s="150" t="s">
        <v>180</v>
      </c>
    </row>
    <row r="127" spans="2:65" s="1" customFormat="1" ht="24.2" customHeight="1">
      <c r="B127" s="137"/>
      <c r="C127" s="138" t="s">
        <v>186</v>
      </c>
      <c r="D127" s="138" t="s">
        <v>176</v>
      </c>
      <c r="E127" s="139" t="s">
        <v>1624</v>
      </c>
      <c r="F127" s="140" t="s">
        <v>1625</v>
      </c>
      <c r="G127" s="141" t="s">
        <v>302</v>
      </c>
      <c r="H127" s="142">
        <v>1</v>
      </c>
      <c r="I127" s="143"/>
      <c r="J127" s="144">
        <f>ROUND(I127*H127,2)</f>
        <v>0</v>
      </c>
      <c r="K127" s="145"/>
      <c r="L127" s="32"/>
      <c r="M127" s="146" t="s">
        <v>1</v>
      </c>
      <c r="N127" s="147" t="s">
        <v>47</v>
      </c>
      <c r="P127" s="148">
        <f>O127*H127</f>
        <v>0</v>
      </c>
      <c r="Q127" s="148">
        <v>0</v>
      </c>
      <c r="R127" s="148">
        <f>Q127*H127</f>
        <v>0</v>
      </c>
      <c r="S127" s="148">
        <v>0</v>
      </c>
      <c r="T127" s="149">
        <f>S127*H127</f>
        <v>0</v>
      </c>
      <c r="AR127" s="150" t="s">
        <v>180</v>
      </c>
      <c r="AT127" s="150" t="s">
        <v>176</v>
      </c>
      <c r="AU127" s="150" t="s">
        <v>90</v>
      </c>
      <c r="AY127" s="17" t="s">
        <v>171</v>
      </c>
      <c r="BE127" s="151">
        <f>IF(N127="základní",J127,0)</f>
        <v>0</v>
      </c>
      <c r="BF127" s="151">
        <f>IF(N127="snížená",J127,0)</f>
        <v>0</v>
      </c>
      <c r="BG127" s="151">
        <f>IF(N127="zákl. přenesená",J127,0)</f>
        <v>0</v>
      </c>
      <c r="BH127" s="151">
        <f>IF(N127="sníž. přenesená",J127,0)</f>
        <v>0</v>
      </c>
      <c r="BI127" s="151">
        <f>IF(N127="nulová",J127,0)</f>
        <v>0</v>
      </c>
      <c r="BJ127" s="17" t="s">
        <v>90</v>
      </c>
      <c r="BK127" s="151">
        <f>ROUND(I127*H127,2)</f>
        <v>0</v>
      </c>
      <c r="BL127" s="17" t="s">
        <v>180</v>
      </c>
      <c r="BM127" s="150" t="s">
        <v>198</v>
      </c>
    </row>
    <row r="128" spans="2:65" s="11" customFormat="1" ht="25.9" customHeight="1">
      <c r="B128" s="125"/>
      <c r="D128" s="126" t="s">
        <v>81</v>
      </c>
      <c r="E128" s="127" t="s">
        <v>93</v>
      </c>
      <c r="F128" s="127" t="s">
        <v>1626</v>
      </c>
      <c r="I128" s="128"/>
      <c r="J128" s="129">
        <f>BK128</f>
        <v>0</v>
      </c>
      <c r="L128" s="125"/>
      <c r="M128" s="130"/>
      <c r="P128" s="131">
        <f>SUM(P129:P139)</f>
        <v>0</v>
      </c>
      <c r="R128" s="131">
        <f>SUM(R129:R139)</f>
        <v>0</v>
      </c>
      <c r="T128" s="132">
        <f>SUM(T129:T139)</f>
        <v>0</v>
      </c>
      <c r="AR128" s="126" t="s">
        <v>90</v>
      </c>
      <c r="AT128" s="133" t="s">
        <v>81</v>
      </c>
      <c r="AU128" s="133" t="s">
        <v>82</v>
      </c>
      <c r="AY128" s="126" t="s">
        <v>171</v>
      </c>
      <c r="BK128" s="134">
        <f>SUM(BK129:BK139)</f>
        <v>0</v>
      </c>
    </row>
    <row r="129" spans="2:65" s="1" customFormat="1" ht="78" customHeight="1">
      <c r="B129" s="137"/>
      <c r="C129" s="138" t="s">
        <v>180</v>
      </c>
      <c r="D129" s="138" t="s">
        <v>176</v>
      </c>
      <c r="E129" s="139" t="s">
        <v>1627</v>
      </c>
      <c r="F129" s="140" t="s">
        <v>1628</v>
      </c>
      <c r="G129" s="141" t="s">
        <v>302</v>
      </c>
      <c r="H129" s="142">
        <v>2</v>
      </c>
      <c r="I129" s="143"/>
      <c r="J129" s="144">
        <f t="shared" ref="J129:J139" si="0">ROUND(I129*H129,2)</f>
        <v>0</v>
      </c>
      <c r="K129" s="145"/>
      <c r="L129" s="32"/>
      <c r="M129" s="146" t="s">
        <v>1</v>
      </c>
      <c r="N129" s="147" t="s">
        <v>47</v>
      </c>
      <c r="P129" s="148">
        <f t="shared" ref="P129:P139" si="1">O129*H129</f>
        <v>0</v>
      </c>
      <c r="Q129" s="148">
        <v>0</v>
      </c>
      <c r="R129" s="148">
        <f t="shared" ref="R129:R139" si="2">Q129*H129</f>
        <v>0</v>
      </c>
      <c r="S129" s="148">
        <v>0</v>
      </c>
      <c r="T129" s="149">
        <f t="shared" ref="T129:T139" si="3">S129*H129</f>
        <v>0</v>
      </c>
      <c r="AR129" s="150" t="s">
        <v>180</v>
      </c>
      <c r="AT129" s="150" t="s">
        <v>176</v>
      </c>
      <c r="AU129" s="150" t="s">
        <v>90</v>
      </c>
      <c r="AY129" s="17" t="s">
        <v>171</v>
      </c>
      <c r="BE129" s="151">
        <f t="shared" ref="BE129:BE139" si="4">IF(N129="základní",J129,0)</f>
        <v>0</v>
      </c>
      <c r="BF129" s="151">
        <f t="shared" ref="BF129:BF139" si="5">IF(N129="snížená",J129,0)</f>
        <v>0</v>
      </c>
      <c r="BG129" s="151">
        <f t="shared" ref="BG129:BG139" si="6">IF(N129="zákl. přenesená",J129,0)</f>
        <v>0</v>
      </c>
      <c r="BH129" s="151">
        <f t="shared" ref="BH129:BH139" si="7">IF(N129="sníž. přenesená",J129,0)</f>
        <v>0</v>
      </c>
      <c r="BI129" s="151">
        <f t="shared" ref="BI129:BI139" si="8">IF(N129="nulová",J129,0)</f>
        <v>0</v>
      </c>
      <c r="BJ129" s="17" t="s">
        <v>90</v>
      </c>
      <c r="BK129" s="151">
        <f t="shared" ref="BK129:BK139" si="9">ROUND(I129*H129,2)</f>
        <v>0</v>
      </c>
      <c r="BL129" s="17" t="s">
        <v>180</v>
      </c>
      <c r="BM129" s="150" t="s">
        <v>206</v>
      </c>
    </row>
    <row r="130" spans="2:65" s="1" customFormat="1" ht="66.75" customHeight="1">
      <c r="B130" s="137"/>
      <c r="C130" s="138" t="s">
        <v>209</v>
      </c>
      <c r="D130" s="138" t="s">
        <v>176</v>
      </c>
      <c r="E130" s="139" t="s">
        <v>1629</v>
      </c>
      <c r="F130" s="140" t="s">
        <v>1630</v>
      </c>
      <c r="G130" s="141" t="s">
        <v>302</v>
      </c>
      <c r="H130" s="142">
        <v>1</v>
      </c>
      <c r="I130" s="143"/>
      <c r="J130" s="144">
        <f t="shared" si="0"/>
        <v>0</v>
      </c>
      <c r="K130" s="145"/>
      <c r="L130" s="32"/>
      <c r="M130" s="146" t="s">
        <v>1</v>
      </c>
      <c r="N130" s="147" t="s">
        <v>47</v>
      </c>
      <c r="P130" s="148">
        <f t="shared" si="1"/>
        <v>0</v>
      </c>
      <c r="Q130" s="148">
        <v>0</v>
      </c>
      <c r="R130" s="148">
        <f t="shared" si="2"/>
        <v>0</v>
      </c>
      <c r="S130" s="148">
        <v>0</v>
      </c>
      <c r="T130" s="149">
        <f t="shared" si="3"/>
        <v>0</v>
      </c>
      <c r="AR130" s="150" t="s">
        <v>180</v>
      </c>
      <c r="AT130" s="150" t="s">
        <v>176</v>
      </c>
      <c r="AU130" s="150" t="s">
        <v>90</v>
      </c>
      <c r="AY130" s="17" t="s">
        <v>171</v>
      </c>
      <c r="BE130" s="151">
        <f t="shared" si="4"/>
        <v>0</v>
      </c>
      <c r="BF130" s="151">
        <f t="shared" si="5"/>
        <v>0</v>
      </c>
      <c r="BG130" s="151">
        <f t="shared" si="6"/>
        <v>0</v>
      </c>
      <c r="BH130" s="151">
        <f t="shared" si="7"/>
        <v>0</v>
      </c>
      <c r="BI130" s="151">
        <f t="shared" si="8"/>
        <v>0</v>
      </c>
      <c r="BJ130" s="17" t="s">
        <v>90</v>
      </c>
      <c r="BK130" s="151">
        <f t="shared" si="9"/>
        <v>0</v>
      </c>
      <c r="BL130" s="17" t="s">
        <v>180</v>
      </c>
      <c r="BM130" s="150" t="s">
        <v>130</v>
      </c>
    </row>
    <row r="131" spans="2:65" s="1" customFormat="1" ht="78" customHeight="1">
      <c r="B131" s="137"/>
      <c r="C131" s="138" t="s">
        <v>198</v>
      </c>
      <c r="D131" s="138" t="s">
        <v>176</v>
      </c>
      <c r="E131" s="139" t="s">
        <v>1631</v>
      </c>
      <c r="F131" s="140" t="s">
        <v>1632</v>
      </c>
      <c r="G131" s="141" t="s">
        <v>302</v>
      </c>
      <c r="H131" s="142">
        <v>1</v>
      </c>
      <c r="I131" s="143"/>
      <c r="J131" s="144">
        <f t="shared" si="0"/>
        <v>0</v>
      </c>
      <c r="K131" s="145"/>
      <c r="L131" s="32"/>
      <c r="M131" s="146" t="s">
        <v>1</v>
      </c>
      <c r="N131" s="147" t="s">
        <v>47</v>
      </c>
      <c r="P131" s="148">
        <f t="shared" si="1"/>
        <v>0</v>
      </c>
      <c r="Q131" s="148">
        <v>0</v>
      </c>
      <c r="R131" s="148">
        <f t="shared" si="2"/>
        <v>0</v>
      </c>
      <c r="S131" s="148">
        <v>0</v>
      </c>
      <c r="T131" s="149">
        <f t="shared" si="3"/>
        <v>0</v>
      </c>
      <c r="AR131" s="150" t="s">
        <v>180</v>
      </c>
      <c r="AT131" s="150" t="s">
        <v>176</v>
      </c>
      <c r="AU131" s="150" t="s">
        <v>90</v>
      </c>
      <c r="AY131" s="17" t="s">
        <v>171</v>
      </c>
      <c r="BE131" s="151">
        <f t="shared" si="4"/>
        <v>0</v>
      </c>
      <c r="BF131" s="151">
        <f t="shared" si="5"/>
        <v>0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7" t="s">
        <v>90</v>
      </c>
      <c r="BK131" s="151">
        <f t="shared" si="9"/>
        <v>0</v>
      </c>
      <c r="BL131" s="17" t="s">
        <v>180</v>
      </c>
      <c r="BM131" s="150" t="s">
        <v>8</v>
      </c>
    </row>
    <row r="132" spans="2:65" s="1" customFormat="1" ht="66.75" customHeight="1">
      <c r="B132" s="137"/>
      <c r="C132" s="138" t="s">
        <v>224</v>
      </c>
      <c r="D132" s="138" t="s">
        <v>176</v>
      </c>
      <c r="E132" s="139" t="s">
        <v>1633</v>
      </c>
      <c r="F132" s="140" t="s">
        <v>1634</v>
      </c>
      <c r="G132" s="141" t="s">
        <v>302</v>
      </c>
      <c r="H132" s="142">
        <v>1</v>
      </c>
      <c r="I132" s="143"/>
      <c r="J132" s="144">
        <f t="shared" si="0"/>
        <v>0</v>
      </c>
      <c r="K132" s="145"/>
      <c r="L132" s="32"/>
      <c r="M132" s="146" t="s">
        <v>1</v>
      </c>
      <c r="N132" s="147" t="s">
        <v>47</v>
      </c>
      <c r="P132" s="148">
        <f t="shared" si="1"/>
        <v>0</v>
      </c>
      <c r="Q132" s="148">
        <v>0</v>
      </c>
      <c r="R132" s="148">
        <f t="shared" si="2"/>
        <v>0</v>
      </c>
      <c r="S132" s="148">
        <v>0</v>
      </c>
      <c r="T132" s="149">
        <f t="shared" si="3"/>
        <v>0</v>
      </c>
      <c r="AR132" s="150" t="s">
        <v>180</v>
      </c>
      <c r="AT132" s="150" t="s">
        <v>176</v>
      </c>
      <c r="AU132" s="150" t="s">
        <v>90</v>
      </c>
      <c r="AY132" s="17" t="s">
        <v>171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7" t="s">
        <v>90</v>
      </c>
      <c r="BK132" s="151">
        <f t="shared" si="9"/>
        <v>0</v>
      </c>
      <c r="BL132" s="17" t="s">
        <v>180</v>
      </c>
      <c r="BM132" s="150" t="s">
        <v>228</v>
      </c>
    </row>
    <row r="133" spans="2:65" s="1" customFormat="1" ht="76.349999999999994" customHeight="1">
      <c r="B133" s="137"/>
      <c r="C133" s="138" t="s">
        <v>206</v>
      </c>
      <c r="D133" s="138" t="s">
        <v>176</v>
      </c>
      <c r="E133" s="139" t="s">
        <v>1635</v>
      </c>
      <c r="F133" s="140" t="s">
        <v>1636</v>
      </c>
      <c r="G133" s="141" t="s">
        <v>302</v>
      </c>
      <c r="H133" s="142">
        <v>1</v>
      </c>
      <c r="I133" s="143"/>
      <c r="J133" s="144">
        <f t="shared" si="0"/>
        <v>0</v>
      </c>
      <c r="K133" s="145"/>
      <c r="L133" s="32"/>
      <c r="M133" s="146" t="s">
        <v>1</v>
      </c>
      <c r="N133" s="147" t="s">
        <v>47</v>
      </c>
      <c r="P133" s="148">
        <f t="shared" si="1"/>
        <v>0</v>
      </c>
      <c r="Q133" s="148">
        <v>0</v>
      </c>
      <c r="R133" s="148">
        <f t="shared" si="2"/>
        <v>0</v>
      </c>
      <c r="S133" s="148">
        <v>0</v>
      </c>
      <c r="T133" s="149">
        <f t="shared" si="3"/>
        <v>0</v>
      </c>
      <c r="AR133" s="150" t="s">
        <v>180</v>
      </c>
      <c r="AT133" s="150" t="s">
        <v>176</v>
      </c>
      <c r="AU133" s="150" t="s">
        <v>90</v>
      </c>
      <c r="AY133" s="17" t="s">
        <v>171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7" t="s">
        <v>90</v>
      </c>
      <c r="BK133" s="151">
        <f t="shared" si="9"/>
        <v>0</v>
      </c>
      <c r="BL133" s="17" t="s">
        <v>180</v>
      </c>
      <c r="BM133" s="150" t="s">
        <v>231</v>
      </c>
    </row>
    <row r="134" spans="2:65" s="1" customFormat="1" ht="24.2" customHeight="1">
      <c r="B134" s="137"/>
      <c r="C134" s="138" t="s">
        <v>172</v>
      </c>
      <c r="D134" s="138" t="s">
        <v>176</v>
      </c>
      <c r="E134" s="139" t="s">
        <v>1637</v>
      </c>
      <c r="F134" s="140" t="s">
        <v>1638</v>
      </c>
      <c r="G134" s="141" t="s">
        <v>302</v>
      </c>
      <c r="H134" s="142">
        <v>1</v>
      </c>
      <c r="I134" s="143"/>
      <c r="J134" s="144">
        <f t="shared" si="0"/>
        <v>0</v>
      </c>
      <c r="K134" s="145"/>
      <c r="L134" s="32"/>
      <c r="M134" s="146" t="s">
        <v>1</v>
      </c>
      <c r="N134" s="147" t="s">
        <v>47</v>
      </c>
      <c r="P134" s="148">
        <f t="shared" si="1"/>
        <v>0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AR134" s="150" t="s">
        <v>180</v>
      </c>
      <c r="AT134" s="150" t="s">
        <v>176</v>
      </c>
      <c r="AU134" s="150" t="s">
        <v>90</v>
      </c>
      <c r="AY134" s="17" t="s">
        <v>171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7" t="s">
        <v>90</v>
      </c>
      <c r="BK134" s="151">
        <f t="shared" si="9"/>
        <v>0</v>
      </c>
      <c r="BL134" s="17" t="s">
        <v>180</v>
      </c>
      <c r="BM134" s="150" t="s">
        <v>234</v>
      </c>
    </row>
    <row r="135" spans="2:65" s="1" customFormat="1" ht="24.2" customHeight="1">
      <c r="B135" s="137"/>
      <c r="C135" s="138" t="s">
        <v>130</v>
      </c>
      <c r="D135" s="138" t="s">
        <v>176</v>
      </c>
      <c r="E135" s="139" t="s">
        <v>1639</v>
      </c>
      <c r="F135" s="140" t="s">
        <v>1640</v>
      </c>
      <c r="G135" s="141" t="s">
        <v>302</v>
      </c>
      <c r="H135" s="142">
        <v>1</v>
      </c>
      <c r="I135" s="143"/>
      <c r="J135" s="144">
        <f t="shared" si="0"/>
        <v>0</v>
      </c>
      <c r="K135" s="145"/>
      <c r="L135" s="32"/>
      <c r="M135" s="146" t="s">
        <v>1</v>
      </c>
      <c r="N135" s="147" t="s">
        <v>47</v>
      </c>
      <c r="P135" s="148">
        <f t="shared" si="1"/>
        <v>0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AR135" s="150" t="s">
        <v>180</v>
      </c>
      <c r="AT135" s="150" t="s">
        <v>176</v>
      </c>
      <c r="AU135" s="150" t="s">
        <v>90</v>
      </c>
      <c r="AY135" s="17" t="s">
        <v>171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7" t="s">
        <v>90</v>
      </c>
      <c r="BK135" s="151">
        <f t="shared" si="9"/>
        <v>0</v>
      </c>
      <c r="BL135" s="17" t="s">
        <v>180</v>
      </c>
      <c r="BM135" s="150" t="s">
        <v>240</v>
      </c>
    </row>
    <row r="136" spans="2:65" s="1" customFormat="1" ht="24.2" customHeight="1">
      <c r="B136" s="137"/>
      <c r="C136" s="138" t="s">
        <v>241</v>
      </c>
      <c r="D136" s="138" t="s">
        <v>176</v>
      </c>
      <c r="E136" s="139" t="s">
        <v>1641</v>
      </c>
      <c r="F136" s="140" t="s">
        <v>1642</v>
      </c>
      <c r="G136" s="141" t="s">
        <v>302</v>
      </c>
      <c r="H136" s="142">
        <v>1</v>
      </c>
      <c r="I136" s="143"/>
      <c r="J136" s="144">
        <f t="shared" si="0"/>
        <v>0</v>
      </c>
      <c r="K136" s="145"/>
      <c r="L136" s="32"/>
      <c r="M136" s="146" t="s">
        <v>1</v>
      </c>
      <c r="N136" s="147" t="s">
        <v>47</v>
      </c>
      <c r="P136" s="148">
        <f t="shared" si="1"/>
        <v>0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AR136" s="150" t="s">
        <v>180</v>
      </c>
      <c r="AT136" s="150" t="s">
        <v>176</v>
      </c>
      <c r="AU136" s="150" t="s">
        <v>90</v>
      </c>
      <c r="AY136" s="17" t="s">
        <v>171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7" t="s">
        <v>90</v>
      </c>
      <c r="BK136" s="151">
        <f t="shared" si="9"/>
        <v>0</v>
      </c>
      <c r="BL136" s="17" t="s">
        <v>180</v>
      </c>
      <c r="BM136" s="150" t="s">
        <v>244</v>
      </c>
    </row>
    <row r="137" spans="2:65" s="1" customFormat="1" ht="33" customHeight="1">
      <c r="B137" s="137"/>
      <c r="C137" s="138" t="s">
        <v>8</v>
      </c>
      <c r="D137" s="138" t="s">
        <v>176</v>
      </c>
      <c r="E137" s="139" t="s">
        <v>1643</v>
      </c>
      <c r="F137" s="140" t="s">
        <v>1644</v>
      </c>
      <c r="G137" s="141" t="s">
        <v>302</v>
      </c>
      <c r="H137" s="142">
        <v>1</v>
      </c>
      <c r="I137" s="143"/>
      <c r="J137" s="144">
        <f t="shared" si="0"/>
        <v>0</v>
      </c>
      <c r="K137" s="145"/>
      <c r="L137" s="32"/>
      <c r="M137" s="146" t="s">
        <v>1</v>
      </c>
      <c r="N137" s="147" t="s">
        <v>47</v>
      </c>
      <c r="P137" s="148">
        <f t="shared" si="1"/>
        <v>0</v>
      </c>
      <c r="Q137" s="148">
        <v>0</v>
      </c>
      <c r="R137" s="148">
        <f t="shared" si="2"/>
        <v>0</v>
      </c>
      <c r="S137" s="148">
        <v>0</v>
      </c>
      <c r="T137" s="149">
        <f t="shared" si="3"/>
        <v>0</v>
      </c>
      <c r="AR137" s="150" t="s">
        <v>180</v>
      </c>
      <c r="AT137" s="150" t="s">
        <v>176</v>
      </c>
      <c r="AU137" s="150" t="s">
        <v>90</v>
      </c>
      <c r="AY137" s="17" t="s">
        <v>171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7" t="s">
        <v>90</v>
      </c>
      <c r="BK137" s="151">
        <f t="shared" si="9"/>
        <v>0</v>
      </c>
      <c r="BL137" s="17" t="s">
        <v>180</v>
      </c>
      <c r="BM137" s="150" t="s">
        <v>247</v>
      </c>
    </row>
    <row r="138" spans="2:65" s="1" customFormat="1" ht="24.2" customHeight="1">
      <c r="B138" s="137"/>
      <c r="C138" s="138" t="s">
        <v>248</v>
      </c>
      <c r="D138" s="138" t="s">
        <v>176</v>
      </c>
      <c r="E138" s="139" t="s">
        <v>1645</v>
      </c>
      <c r="F138" s="140" t="s">
        <v>1646</v>
      </c>
      <c r="G138" s="141" t="s">
        <v>302</v>
      </c>
      <c r="H138" s="142">
        <v>1</v>
      </c>
      <c r="I138" s="143"/>
      <c r="J138" s="144">
        <f t="shared" si="0"/>
        <v>0</v>
      </c>
      <c r="K138" s="145"/>
      <c r="L138" s="32"/>
      <c r="M138" s="146" t="s">
        <v>1</v>
      </c>
      <c r="N138" s="147" t="s">
        <v>47</v>
      </c>
      <c r="P138" s="148">
        <f t="shared" si="1"/>
        <v>0</v>
      </c>
      <c r="Q138" s="148">
        <v>0</v>
      </c>
      <c r="R138" s="148">
        <f t="shared" si="2"/>
        <v>0</v>
      </c>
      <c r="S138" s="148">
        <v>0</v>
      </c>
      <c r="T138" s="149">
        <f t="shared" si="3"/>
        <v>0</v>
      </c>
      <c r="AR138" s="150" t="s">
        <v>180</v>
      </c>
      <c r="AT138" s="150" t="s">
        <v>176</v>
      </c>
      <c r="AU138" s="150" t="s">
        <v>90</v>
      </c>
      <c r="AY138" s="17" t="s">
        <v>171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7" t="s">
        <v>90</v>
      </c>
      <c r="BK138" s="151">
        <f t="shared" si="9"/>
        <v>0</v>
      </c>
      <c r="BL138" s="17" t="s">
        <v>180</v>
      </c>
      <c r="BM138" s="150" t="s">
        <v>251</v>
      </c>
    </row>
    <row r="139" spans="2:65" s="1" customFormat="1" ht="37.9" customHeight="1">
      <c r="B139" s="137"/>
      <c r="C139" s="138" t="s">
        <v>228</v>
      </c>
      <c r="D139" s="138" t="s">
        <v>176</v>
      </c>
      <c r="E139" s="139" t="s">
        <v>1647</v>
      </c>
      <c r="F139" s="140" t="s">
        <v>1648</v>
      </c>
      <c r="G139" s="141" t="s">
        <v>302</v>
      </c>
      <c r="H139" s="142">
        <v>1</v>
      </c>
      <c r="I139" s="143"/>
      <c r="J139" s="144">
        <f t="shared" si="0"/>
        <v>0</v>
      </c>
      <c r="K139" s="145"/>
      <c r="L139" s="32"/>
      <c r="M139" s="146" t="s">
        <v>1</v>
      </c>
      <c r="N139" s="147" t="s">
        <v>47</v>
      </c>
      <c r="P139" s="148">
        <f t="shared" si="1"/>
        <v>0</v>
      </c>
      <c r="Q139" s="148">
        <v>0</v>
      </c>
      <c r="R139" s="148">
        <f t="shared" si="2"/>
        <v>0</v>
      </c>
      <c r="S139" s="148">
        <v>0</v>
      </c>
      <c r="T139" s="149">
        <f t="shared" si="3"/>
        <v>0</v>
      </c>
      <c r="AR139" s="150" t="s">
        <v>180</v>
      </c>
      <c r="AT139" s="150" t="s">
        <v>176</v>
      </c>
      <c r="AU139" s="150" t="s">
        <v>90</v>
      </c>
      <c r="AY139" s="17" t="s">
        <v>171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7" t="s">
        <v>90</v>
      </c>
      <c r="BK139" s="151">
        <f t="shared" si="9"/>
        <v>0</v>
      </c>
      <c r="BL139" s="17" t="s">
        <v>180</v>
      </c>
      <c r="BM139" s="150" t="s">
        <v>255</v>
      </c>
    </row>
    <row r="140" spans="2:65" s="11" customFormat="1" ht="25.9" customHeight="1">
      <c r="B140" s="125"/>
      <c r="D140" s="126" t="s">
        <v>81</v>
      </c>
      <c r="E140" s="127" t="s">
        <v>96</v>
      </c>
      <c r="F140" s="127" t="s">
        <v>1649</v>
      </c>
      <c r="I140" s="128"/>
      <c r="J140" s="129">
        <f>BK140</f>
        <v>0</v>
      </c>
      <c r="L140" s="125"/>
      <c r="M140" s="130"/>
      <c r="P140" s="131">
        <f>SUM(P141:P152)</f>
        <v>0</v>
      </c>
      <c r="R140" s="131">
        <f>SUM(R141:R152)</f>
        <v>0</v>
      </c>
      <c r="T140" s="132">
        <f>SUM(T141:T152)</f>
        <v>0</v>
      </c>
      <c r="AR140" s="126" t="s">
        <v>90</v>
      </c>
      <c r="AT140" s="133" t="s">
        <v>81</v>
      </c>
      <c r="AU140" s="133" t="s">
        <v>82</v>
      </c>
      <c r="AY140" s="126" t="s">
        <v>171</v>
      </c>
      <c r="BK140" s="134">
        <f>SUM(BK141:BK152)</f>
        <v>0</v>
      </c>
    </row>
    <row r="141" spans="2:65" s="1" customFormat="1" ht="66.75" customHeight="1">
      <c r="B141" s="137"/>
      <c r="C141" s="138" t="s">
        <v>260</v>
      </c>
      <c r="D141" s="138" t="s">
        <v>176</v>
      </c>
      <c r="E141" s="139" t="s">
        <v>1650</v>
      </c>
      <c r="F141" s="140" t="s">
        <v>1651</v>
      </c>
      <c r="G141" s="141" t="s">
        <v>302</v>
      </c>
      <c r="H141" s="142">
        <v>1</v>
      </c>
      <c r="I141" s="143"/>
      <c r="J141" s="144">
        <f t="shared" ref="J141:J152" si="10">ROUND(I141*H141,2)</f>
        <v>0</v>
      </c>
      <c r="K141" s="145"/>
      <c r="L141" s="32"/>
      <c r="M141" s="146" t="s">
        <v>1</v>
      </c>
      <c r="N141" s="147" t="s">
        <v>47</v>
      </c>
      <c r="P141" s="148">
        <f t="shared" ref="P141:P152" si="11">O141*H141</f>
        <v>0</v>
      </c>
      <c r="Q141" s="148">
        <v>0</v>
      </c>
      <c r="R141" s="148">
        <f t="shared" ref="R141:R152" si="12">Q141*H141</f>
        <v>0</v>
      </c>
      <c r="S141" s="148">
        <v>0</v>
      </c>
      <c r="T141" s="149">
        <f t="shared" ref="T141:T152" si="13">S141*H141</f>
        <v>0</v>
      </c>
      <c r="AR141" s="150" t="s">
        <v>180</v>
      </c>
      <c r="AT141" s="150" t="s">
        <v>176</v>
      </c>
      <c r="AU141" s="150" t="s">
        <v>90</v>
      </c>
      <c r="AY141" s="17" t="s">
        <v>171</v>
      </c>
      <c r="BE141" s="151">
        <f t="shared" ref="BE141:BE152" si="14">IF(N141="základní",J141,0)</f>
        <v>0</v>
      </c>
      <c r="BF141" s="151">
        <f t="shared" ref="BF141:BF152" si="15">IF(N141="snížená",J141,0)</f>
        <v>0</v>
      </c>
      <c r="BG141" s="151">
        <f t="shared" ref="BG141:BG152" si="16">IF(N141="zákl. přenesená",J141,0)</f>
        <v>0</v>
      </c>
      <c r="BH141" s="151">
        <f t="shared" ref="BH141:BH152" si="17">IF(N141="sníž. přenesená",J141,0)</f>
        <v>0</v>
      </c>
      <c r="BI141" s="151">
        <f t="shared" ref="BI141:BI152" si="18">IF(N141="nulová",J141,0)</f>
        <v>0</v>
      </c>
      <c r="BJ141" s="17" t="s">
        <v>90</v>
      </c>
      <c r="BK141" s="151">
        <f t="shared" ref="BK141:BK152" si="19">ROUND(I141*H141,2)</f>
        <v>0</v>
      </c>
      <c r="BL141" s="17" t="s">
        <v>180</v>
      </c>
      <c r="BM141" s="150" t="s">
        <v>264</v>
      </c>
    </row>
    <row r="142" spans="2:65" s="1" customFormat="1" ht="66.75" customHeight="1">
      <c r="B142" s="137"/>
      <c r="C142" s="138" t="s">
        <v>231</v>
      </c>
      <c r="D142" s="138" t="s">
        <v>176</v>
      </c>
      <c r="E142" s="139" t="s">
        <v>1652</v>
      </c>
      <c r="F142" s="140" t="s">
        <v>1653</v>
      </c>
      <c r="G142" s="141" t="s">
        <v>302</v>
      </c>
      <c r="H142" s="142">
        <v>1</v>
      </c>
      <c r="I142" s="143"/>
      <c r="J142" s="144">
        <f t="shared" si="10"/>
        <v>0</v>
      </c>
      <c r="K142" s="145"/>
      <c r="L142" s="32"/>
      <c r="M142" s="146" t="s">
        <v>1</v>
      </c>
      <c r="N142" s="147" t="s">
        <v>47</v>
      </c>
      <c r="P142" s="148">
        <f t="shared" si="11"/>
        <v>0</v>
      </c>
      <c r="Q142" s="148">
        <v>0</v>
      </c>
      <c r="R142" s="148">
        <f t="shared" si="12"/>
        <v>0</v>
      </c>
      <c r="S142" s="148">
        <v>0</v>
      </c>
      <c r="T142" s="149">
        <f t="shared" si="13"/>
        <v>0</v>
      </c>
      <c r="AR142" s="150" t="s">
        <v>180</v>
      </c>
      <c r="AT142" s="150" t="s">
        <v>176</v>
      </c>
      <c r="AU142" s="150" t="s">
        <v>90</v>
      </c>
      <c r="AY142" s="17" t="s">
        <v>171</v>
      </c>
      <c r="BE142" s="151">
        <f t="shared" si="14"/>
        <v>0</v>
      </c>
      <c r="BF142" s="151">
        <f t="shared" si="15"/>
        <v>0</v>
      </c>
      <c r="BG142" s="151">
        <f t="shared" si="16"/>
        <v>0</v>
      </c>
      <c r="BH142" s="151">
        <f t="shared" si="17"/>
        <v>0</v>
      </c>
      <c r="BI142" s="151">
        <f t="shared" si="18"/>
        <v>0</v>
      </c>
      <c r="BJ142" s="17" t="s">
        <v>90</v>
      </c>
      <c r="BK142" s="151">
        <f t="shared" si="19"/>
        <v>0</v>
      </c>
      <c r="BL142" s="17" t="s">
        <v>180</v>
      </c>
      <c r="BM142" s="150" t="s">
        <v>274</v>
      </c>
    </row>
    <row r="143" spans="2:65" s="1" customFormat="1" ht="24.2" customHeight="1">
      <c r="B143" s="137"/>
      <c r="C143" s="138" t="s">
        <v>281</v>
      </c>
      <c r="D143" s="138" t="s">
        <v>176</v>
      </c>
      <c r="E143" s="139" t="s">
        <v>1654</v>
      </c>
      <c r="F143" s="140" t="s">
        <v>1655</v>
      </c>
      <c r="G143" s="141" t="s">
        <v>302</v>
      </c>
      <c r="H143" s="142">
        <v>1</v>
      </c>
      <c r="I143" s="143"/>
      <c r="J143" s="144">
        <f t="shared" si="10"/>
        <v>0</v>
      </c>
      <c r="K143" s="145"/>
      <c r="L143" s="32"/>
      <c r="M143" s="146" t="s">
        <v>1</v>
      </c>
      <c r="N143" s="147" t="s">
        <v>47</v>
      </c>
      <c r="P143" s="148">
        <f t="shared" si="11"/>
        <v>0</v>
      </c>
      <c r="Q143" s="148">
        <v>0</v>
      </c>
      <c r="R143" s="148">
        <f t="shared" si="12"/>
        <v>0</v>
      </c>
      <c r="S143" s="148">
        <v>0</v>
      </c>
      <c r="T143" s="149">
        <f t="shared" si="13"/>
        <v>0</v>
      </c>
      <c r="AR143" s="150" t="s">
        <v>180</v>
      </c>
      <c r="AT143" s="150" t="s">
        <v>176</v>
      </c>
      <c r="AU143" s="150" t="s">
        <v>90</v>
      </c>
      <c r="AY143" s="17" t="s">
        <v>171</v>
      </c>
      <c r="BE143" s="151">
        <f t="shared" si="14"/>
        <v>0</v>
      </c>
      <c r="BF143" s="151">
        <f t="shared" si="15"/>
        <v>0</v>
      </c>
      <c r="BG143" s="151">
        <f t="shared" si="16"/>
        <v>0</v>
      </c>
      <c r="BH143" s="151">
        <f t="shared" si="17"/>
        <v>0</v>
      </c>
      <c r="BI143" s="151">
        <f t="shared" si="18"/>
        <v>0</v>
      </c>
      <c r="BJ143" s="17" t="s">
        <v>90</v>
      </c>
      <c r="BK143" s="151">
        <f t="shared" si="19"/>
        <v>0</v>
      </c>
      <c r="BL143" s="17" t="s">
        <v>180</v>
      </c>
      <c r="BM143" s="150" t="s">
        <v>284</v>
      </c>
    </row>
    <row r="144" spans="2:65" s="1" customFormat="1" ht="21.75" customHeight="1">
      <c r="B144" s="137"/>
      <c r="C144" s="138" t="s">
        <v>234</v>
      </c>
      <c r="D144" s="138" t="s">
        <v>176</v>
      </c>
      <c r="E144" s="139" t="s">
        <v>1656</v>
      </c>
      <c r="F144" s="140" t="s">
        <v>1657</v>
      </c>
      <c r="G144" s="141" t="s">
        <v>302</v>
      </c>
      <c r="H144" s="142">
        <v>2</v>
      </c>
      <c r="I144" s="143"/>
      <c r="J144" s="144">
        <f t="shared" si="10"/>
        <v>0</v>
      </c>
      <c r="K144" s="145"/>
      <c r="L144" s="32"/>
      <c r="M144" s="146" t="s">
        <v>1</v>
      </c>
      <c r="N144" s="147" t="s">
        <v>47</v>
      </c>
      <c r="P144" s="148">
        <f t="shared" si="11"/>
        <v>0</v>
      </c>
      <c r="Q144" s="148">
        <v>0</v>
      </c>
      <c r="R144" s="148">
        <f t="shared" si="12"/>
        <v>0</v>
      </c>
      <c r="S144" s="148">
        <v>0</v>
      </c>
      <c r="T144" s="149">
        <f t="shared" si="13"/>
        <v>0</v>
      </c>
      <c r="AR144" s="150" t="s">
        <v>180</v>
      </c>
      <c r="AT144" s="150" t="s">
        <v>176</v>
      </c>
      <c r="AU144" s="150" t="s">
        <v>90</v>
      </c>
      <c r="AY144" s="17" t="s">
        <v>171</v>
      </c>
      <c r="BE144" s="151">
        <f t="shared" si="14"/>
        <v>0</v>
      </c>
      <c r="BF144" s="151">
        <f t="shared" si="15"/>
        <v>0</v>
      </c>
      <c r="BG144" s="151">
        <f t="shared" si="16"/>
        <v>0</v>
      </c>
      <c r="BH144" s="151">
        <f t="shared" si="17"/>
        <v>0</v>
      </c>
      <c r="BI144" s="151">
        <f t="shared" si="18"/>
        <v>0</v>
      </c>
      <c r="BJ144" s="17" t="s">
        <v>90</v>
      </c>
      <c r="BK144" s="151">
        <f t="shared" si="19"/>
        <v>0</v>
      </c>
      <c r="BL144" s="17" t="s">
        <v>180</v>
      </c>
      <c r="BM144" s="150" t="s">
        <v>289</v>
      </c>
    </row>
    <row r="145" spans="2:65" s="1" customFormat="1" ht="37.9" customHeight="1">
      <c r="B145" s="137"/>
      <c r="C145" s="138" t="s">
        <v>291</v>
      </c>
      <c r="D145" s="138" t="s">
        <v>176</v>
      </c>
      <c r="E145" s="139" t="s">
        <v>1658</v>
      </c>
      <c r="F145" s="140" t="s">
        <v>1659</v>
      </c>
      <c r="G145" s="141" t="s">
        <v>302</v>
      </c>
      <c r="H145" s="142">
        <v>14</v>
      </c>
      <c r="I145" s="143"/>
      <c r="J145" s="144">
        <f t="shared" si="10"/>
        <v>0</v>
      </c>
      <c r="K145" s="145"/>
      <c r="L145" s="32"/>
      <c r="M145" s="146" t="s">
        <v>1</v>
      </c>
      <c r="N145" s="147" t="s">
        <v>47</v>
      </c>
      <c r="P145" s="148">
        <f t="shared" si="11"/>
        <v>0</v>
      </c>
      <c r="Q145" s="148">
        <v>0</v>
      </c>
      <c r="R145" s="148">
        <f t="shared" si="12"/>
        <v>0</v>
      </c>
      <c r="S145" s="148">
        <v>0</v>
      </c>
      <c r="T145" s="149">
        <f t="shared" si="13"/>
        <v>0</v>
      </c>
      <c r="AR145" s="150" t="s">
        <v>180</v>
      </c>
      <c r="AT145" s="150" t="s">
        <v>176</v>
      </c>
      <c r="AU145" s="150" t="s">
        <v>90</v>
      </c>
      <c r="AY145" s="17" t="s">
        <v>171</v>
      </c>
      <c r="BE145" s="151">
        <f t="shared" si="14"/>
        <v>0</v>
      </c>
      <c r="BF145" s="151">
        <f t="shared" si="15"/>
        <v>0</v>
      </c>
      <c r="BG145" s="151">
        <f t="shared" si="16"/>
        <v>0</v>
      </c>
      <c r="BH145" s="151">
        <f t="shared" si="17"/>
        <v>0</v>
      </c>
      <c r="BI145" s="151">
        <f t="shared" si="18"/>
        <v>0</v>
      </c>
      <c r="BJ145" s="17" t="s">
        <v>90</v>
      </c>
      <c r="BK145" s="151">
        <f t="shared" si="19"/>
        <v>0</v>
      </c>
      <c r="BL145" s="17" t="s">
        <v>180</v>
      </c>
      <c r="BM145" s="150" t="s">
        <v>294</v>
      </c>
    </row>
    <row r="146" spans="2:65" s="1" customFormat="1" ht="37.9" customHeight="1">
      <c r="B146" s="137"/>
      <c r="C146" s="138" t="s">
        <v>240</v>
      </c>
      <c r="D146" s="138" t="s">
        <v>176</v>
      </c>
      <c r="E146" s="139" t="s">
        <v>1660</v>
      </c>
      <c r="F146" s="140" t="s">
        <v>1661</v>
      </c>
      <c r="G146" s="141" t="s">
        <v>302</v>
      </c>
      <c r="H146" s="142">
        <v>1</v>
      </c>
      <c r="I146" s="143"/>
      <c r="J146" s="144">
        <f t="shared" si="10"/>
        <v>0</v>
      </c>
      <c r="K146" s="145"/>
      <c r="L146" s="32"/>
      <c r="M146" s="146" t="s">
        <v>1</v>
      </c>
      <c r="N146" s="147" t="s">
        <v>47</v>
      </c>
      <c r="P146" s="148">
        <f t="shared" si="11"/>
        <v>0</v>
      </c>
      <c r="Q146" s="148">
        <v>0</v>
      </c>
      <c r="R146" s="148">
        <f t="shared" si="12"/>
        <v>0</v>
      </c>
      <c r="S146" s="148">
        <v>0</v>
      </c>
      <c r="T146" s="149">
        <f t="shared" si="13"/>
        <v>0</v>
      </c>
      <c r="AR146" s="150" t="s">
        <v>180</v>
      </c>
      <c r="AT146" s="150" t="s">
        <v>176</v>
      </c>
      <c r="AU146" s="150" t="s">
        <v>90</v>
      </c>
      <c r="AY146" s="17" t="s">
        <v>171</v>
      </c>
      <c r="BE146" s="151">
        <f t="shared" si="14"/>
        <v>0</v>
      </c>
      <c r="BF146" s="151">
        <f t="shared" si="15"/>
        <v>0</v>
      </c>
      <c r="BG146" s="151">
        <f t="shared" si="16"/>
        <v>0</v>
      </c>
      <c r="BH146" s="151">
        <f t="shared" si="17"/>
        <v>0</v>
      </c>
      <c r="BI146" s="151">
        <f t="shared" si="18"/>
        <v>0</v>
      </c>
      <c r="BJ146" s="17" t="s">
        <v>90</v>
      </c>
      <c r="BK146" s="151">
        <f t="shared" si="19"/>
        <v>0</v>
      </c>
      <c r="BL146" s="17" t="s">
        <v>180</v>
      </c>
      <c r="BM146" s="150" t="s">
        <v>298</v>
      </c>
    </row>
    <row r="147" spans="2:65" s="1" customFormat="1" ht="44.25" customHeight="1">
      <c r="B147" s="137"/>
      <c r="C147" s="138" t="s">
        <v>7</v>
      </c>
      <c r="D147" s="138" t="s">
        <v>176</v>
      </c>
      <c r="E147" s="139" t="s">
        <v>1662</v>
      </c>
      <c r="F147" s="140" t="s">
        <v>1663</v>
      </c>
      <c r="G147" s="141" t="s">
        <v>302</v>
      </c>
      <c r="H147" s="142">
        <v>1</v>
      </c>
      <c r="I147" s="143"/>
      <c r="J147" s="144">
        <f t="shared" si="10"/>
        <v>0</v>
      </c>
      <c r="K147" s="145"/>
      <c r="L147" s="32"/>
      <c r="M147" s="146" t="s">
        <v>1</v>
      </c>
      <c r="N147" s="147" t="s">
        <v>47</v>
      </c>
      <c r="P147" s="148">
        <f t="shared" si="11"/>
        <v>0</v>
      </c>
      <c r="Q147" s="148">
        <v>0</v>
      </c>
      <c r="R147" s="148">
        <f t="shared" si="12"/>
        <v>0</v>
      </c>
      <c r="S147" s="148">
        <v>0</v>
      </c>
      <c r="T147" s="149">
        <f t="shared" si="13"/>
        <v>0</v>
      </c>
      <c r="AR147" s="150" t="s">
        <v>180</v>
      </c>
      <c r="AT147" s="150" t="s">
        <v>176</v>
      </c>
      <c r="AU147" s="150" t="s">
        <v>90</v>
      </c>
      <c r="AY147" s="17" t="s">
        <v>171</v>
      </c>
      <c r="BE147" s="151">
        <f t="shared" si="14"/>
        <v>0</v>
      </c>
      <c r="BF147" s="151">
        <f t="shared" si="15"/>
        <v>0</v>
      </c>
      <c r="BG147" s="151">
        <f t="shared" si="16"/>
        <v>0</v>
      </c>
      <c r="BH147" s="151">
        <f t="shared" si="17"/>
        <v>0</v>
      </c>
      <c r="BI147" s="151">
        <f t="shared" si="18"/>
        <v>0</v>
      </c>
      <c r="BJ147" s="17" t="s">
        <v>90</v>
      </c>
      <c r="BK147" s="151">
        <f t="shared" si="19"/>
        <v>0</v>
      </c>
      <c r="BL147" s="17" t="s">
        <v>180</v>
      </c>
      <c r="BM147" s="150" t="s">
        <v>303</v>
      </c>
    </row>
    <row r="148" spans="2:65" s="1" customFormat="1" ht="66.75" customHeight="1">
      <c r="B148" s="137"/>
      <c r="C148" s="138" t="s">
        <v>244</v>
      </c>
      <c r="D148" s="138" t="s">
        <v>176</v>
      </c>
      <c r="E148" s="139" t="s">
        <v>1664</v>
      </c>
      <c r="F148" s="140" t="s">
        <v>1665</v>
      </c>
      <c r="G148" s="141" t="s">
        <v>302</v>
      </c>
      <c r="H148" s="142">
        <v>1</v>
      </c>
      <c r="I148" s="143"/>
      <c r="J148" s="144">
        <f t="shared" si="10"/>
        <v>0</v>
      </c>
      <c r="K148" s="145"/>
      <c r="L148" s="32"/>
      <c r="M148" s="146" t="s">
        <v>1</v>
      </c>
      <c r="N148" s="147" t="s">
        <v>47</v>
      </c>
      <c r="P148" s="148">
        <f t="shared" si="11"/>
        <v>0</v>
      </c>
      <c r="Q148" s="148">
        <v>0</v>
      </c>
      <c r="R148" s="148">
        <f t="shared" si="12"/>
        <v>0</v>
      </c>
      <c r="S148" s="148">
        <v>0</v>
      </c>
      <c r="T148" s="149">
        <f t="shared" si="13"/>
        <v>0</v>
      </c>
      <c r="AR148" s="150" t="s">
        <v>180</v>
      </c>
      <c r="AT148" s="150" t="s">
        <v>176</v>
      </c>
      <c r="AU148" s="150" t="s">
        <v>90</v>
      </c>
      <c r="AY148" s="17" t="s">
        <v>171</v>
      </c>
      <c r="BE148" s="151">
        <f t="shared" si="14"/>
        <v>0</v>
      </c>
      <c r="BF148" s="151">
        <f t="shared" si="15"/>
        <v>0</v>
      </c>
      <c r="BG148" s="151">
        <f t="shared" si="16"/>
        <v>0</v>
      </c>
      <c r="BH148" s="151">
        <f t="shared" si="17"/>
        <v>0</v>
      </c>
      <c r="BI148" s="151">
        <f t="shared" si="18"/>
        <v>0</v>
      </c>
      <c r="BJ148" s="17" t="s">
        <v>90</v>
      </c>
      <c r="BK148" s="151">
        <f t="shared" si="19"/>
        <v>0</v>
      </c>
      <c r="BL148" s="17" t="s">
        <v>180</v>
      </c>
      <c r="BM148" s="150" t="s">
        <v>306</v>
      </c>
    </row>
    <row r="149" spans="2:65" s="1" customFormat="1" ht="66.75" customHeight="1">
      <c r="B149" s="137"/>
      <c r="C149" s="138" t="s">
        <v>313</v>
      </c>
      <c r="D149" s="138" t="s">
        <v>176</v>
      </c>
      <c r="E149" s="139" t="s">
        <v>1666</v>
      </c>
      <c r="F149" s="140" t="s">
        <v>1667</v>
      </c>
      <c r="G149" s="141" t="s">
        <v>302</v>
      </c>
      <c r="H149" s="142">
        <v>3</v>
      </c>
      <c r="I149" s="143"/>
      <c r="J149" s="144">
        <f t="shared" si="10"/>
        <v>0</v>
      </c>
      <c r="K149" s="145"/>
      <c r="L149" s="32"/>
      <c r="M149" s="146" t="s">
        <v>1</v>
      </c>
      <c r="N149" s="147" t="s">
        <v>47</v>
      </c>
      <c r="P149" s="148">
        <f t="shared" si="11"/>
        <v>0</v>
      </c>
      <c r="Q149" s="148">
        <v>0</v>
      </c>
      <c r="R149" s="148">
        <f t="shared" si="12"/>
        <v>0</v>
      </c>
      <c r="S149" s="148">
        <v>0</v>
      </c>
      <c r="T149" s="149">
        <f t="shared" si="13"/>
        <v>0</v>
      </c>
      <c r="AR149" s="150" t="s">
        <v>180</v>
      </c>
      <c r="AT149" s="150" t="s">
        <v>176</v>
      </c>
      <c r="AU149" s="150" t="s">
        <v>90</v>
      </c>
      <c r="AY149" s="17" t="s">
        <v>171</v>
      </c>
      <c r="BE149" s="151">
        <f t="shared" si="14"/>
        <v>0</v>
      </c>
      <c r="BF149" s="151">
        <f t="shared" si="15"/>
        <v>0</v>
      </c>
      <c r="BG149" s="151">
        <f t="shared" si="16"/>
        <v>0</v>
      </c>
      <c r="BH149" s="151">
        <f t="shared" si="17"/>
        <v>0</v>
      </c>
      <c r="BI149" s="151">
        <f t="shared" si="18"/>
        <v>0</v>
      </c>
      <c r="BJ149" s="17" t="s">
        <v>90</v>
      </c>
      <c r="BK149" s="151">
        <f t="shared" si="19"/>
        <v>0</v>
      </c>
      <c r="BL149" s="17" t="s">
        <v>180</v>
      </c>
      <c r="BM149" s="150" t="s">
        <v>316</v>
      </c>
    </row>
    <row r="150" spans="2:65" s="1" customFormat="1" ht="66.75" customHeight="1">
      <c r="B150" s="137"/>
      <c r="C150" s="138" t="s">
        <v>247</v>
      </c>
      <c r="D150" s="138" t="s">
        <v>176</v>
      </c>
      <c r="E150" s="139" t="s">
        <v>1668</v>
      </c>
      <c r="F150" s="140" t="s">
        <v>1669</v>
      </c>
      <c r="G150" s="141" t="s">
        <v>302</v>
      </c>
      <c r="H150" s="142">
        <v>1</v>
      </c>
      <c r="I150" s="143"/>
      <c r="J150" s="144">
        <f t="shared" si="10"/>
        <v>0</v>
      </c>
      <c r="K150" s="145"/>
      <c r="L150" s="32"/>
      <c r="M150" s="146" t="s">
        <v>1</v>
      </c>
      <c r="N150" s="147" t="s">
        <v>47</v>
      </c>
      <c r="P150" s="148">
        <f t="shared" si="11"/>
        <v>0</v>
      </c>
      <c r="Q150" s="148">
        <v>0</v>
      </c>
      <c r="R150" s="148">
        <f t="shared" si="12"/>
        <v>0</v>
      </c>
      <c r="S150" s="148">
        <v>0</v>
      </c>
      <c r="T150" s="149">
        <f t="shared" si="13"/>
        <v>0</v>
      </c>
      <c r="AR150" s="150" t="s">
        <v>180</v>
      </c>
      <c r="AT150" s="150" t="s">
        <v>176</v>
      </c>
      <c r="AU150" s="150" t="s">
        <v>90</v>
      </c>
      <c r="AY150" s="17" t="s">
        <v>171</v>
      </c>
      <c r="BE150" s="151">
        <f t="shared" si="14"/>
        <v>0</v>
      </c>
      <c r="BF150" s="151">
        <f t="shared" si="15"/>
        <v>0</v>
      </c>
      <c r="BG150" s="151">
        <f t="shared" si="16"/>
        <v>0</v>
      </c>
      <c r="BH150" s="151">
        <f t="shared" si="17"/>
        <v>0</v>
      </c>
      <c r="BI150" s="151">
        <f t="shared" si="18"/>
        <v>0</v>
      </c>
      <c r="BJ150" s="17" t="s">
        <v>90</v>
      </c>
      <c r="BK150" s="151">
        <f t="shared" si="19"/>
        <v>0</v>
      </c>
      <c r="BL150" s="17" t="s">
        <v>180</v>
      </c>
      <c r="BM150" s="150" t="s">
        <v>338</v>
      </c>
    </row>
    <row r="151" spans="2:65" s="1" customFormat="1" ht="16.5" customHeight="1">
      <c r="B151" s="137"/>
      <c r="C151" s="138" t="s">
        <v>352</v>
      </c>
      <c r="D151" s="138" t="s">
        <v>176</v>
      </c>
      <c r="E151" s="139" t="s">
        <v>1670</v>
      </c>
      <c r="F151" s="140" t="s">
        <v>1671</v>
      </c>
      <c r="G151" s="141" t="s">
        <v>302</v>
      </c>
      <c r="H151" s="142">
        <v>12</v>
      </c>
      <c r="I151" s="143"/>
      <c r="J151" s="144">
        <f t="shared" si="10"/>
        <v>0</v>
      </c>
      <c r="K151" s="145"/>
      <c r="L151" s="32"/>
      <c r="M151" s="146" t="s">
        <v>1</v>
      </c>
      <c r="N151" s="147" t="s">
        <v>47</v>
      </c>
      <c r="P151" s="148">
        <f t="shared" si="11"/>
        <v>0</v>
      </c>
      <c r="Q151" s="148">
        <v>0</v>
      </c>
      <c r="R151" s="148">
        <f t="shared" si="12"/>
        <v>0</v>
      </c>
      <c r="S151" s="148">
        <v>0</v>
      </c>
      <c r="T151" s="149">
        <f t="shared" si="13"/>
        <v>0</v>
      </c>
      <c r="AR151" s="150" t="s">
        <v>180</v>
      </c>
      <c r="AT151" s="150" t="s">
        <v>176</v>
      </c>
      <c r="AU151" s="150" t="s">
        <v>90</v>
      </c>
      <c r="AY151" s="17" t="s">
        <v>171</v>
      </c>
      <c r="BE151" s="151">
        <f t="shared" si="14"/>
        <v>0</v>
      </c>
      <c r="BF151" s="151">
        <f t="shared" si="15"/>
        <v>0</v>
      </c>
      <c r="BG151" s="151">
        <f t="shared" si="16"/>
        <v>0</v>
      </c>
      <c r="BH151" s="151">
        <f t="shared" si="17"/>
        <v>0</v>
      </c>
      <c r="BI151" s="151">
        <f t="shared" si="18"/>
        <v>0</v>
      </c>
      <c r="BJ151" s="17" t="s">
        <v>90</v>
      </c>
      <c r="BK151" s="151">
        <f t="shared" si="19"/>
        <v>0</v>
      </c>
      <c r="BL151" s="17" t="s">
        <v>180</v>
      </c>
      <c r="BM151" s="150" t="s">
        <v>355</v>
      </c>
    </row>
    <row r="152" spans="2:65" s="1" customFormat="1" ht="24.2" customHeight="1">
      <c r="B152" s="137"/>
      <c r="C152" s="138" t="s">
        <v>251</v>
      </c>
      <c r="D152" s="138" t="s">
        <v>176</v>
      </c>
      <c r="E152" s="139" t="s">
        <v>1672</v>
      </c>
      <c r="F152" s="140" t="s">
        <v>1673</v>
      </c>
      <c r="G152" s="141" t="s">
        <v>302</v>
      </c>
      <c r="H152" s="142">
        <v>12</v>
      </c>
      <c r="I152" s="143"/>
      <c r="J152" s="144">
        <f t="shared" si="10"/>
        <v>0</v>
      </c>
      <c r="K152" s="145"/>
      <c r="L152" s="32"/>
      <c r="M152" s="146" t="s">
        <v>1</v>
      </c>
      <c r="N152" s="147" t="s">
        <v>47</v>
      </c>
      <c r="P152" s="148">
        <f t="shared" si="11"/>
        <v>0</v>
      </c>
      <c r="Q152" s="148">
        <v>0</v>
      </c>
      <c r="R152" s="148">
        <f t="shared" si="12"/>
        <v>0</v>
      </c>
      <c r="S152" s="148">
        <v>0</v>
      </c>
      <c r="T152" s="149">
        <f t="shared" si="13"/>
        <v>0</v>
      </c>
      <c r="AR152" s="150" t="s">
        <v>180</v>
      </c>
      <c r="AT152" s="150" t="s">
        <v>176</v>
      </c>
      <c r="AU152" s="150" t="s">
        <v>90</v>
      </c>
      <c r="AY152" s="17" t="s">
        <v>171</v>
      </c>
      <c r="BE152" s="151">
        <f t="shared" si="14"/>
        <v>0</v>
      </c>
      <c r="BF152" s="151">
        <f t="shared" si="15"/>
        <v>0</v>
      </c>
      <c r="BG152" s="151">
        <f t="shared" si="16"/>
        <v>0</v>
      </c>
      <c r="BH152" s="151">
        <f t="shared" si="17"/>
        <v>0</v>
      </c>
      <c r="BI152" s="151">
        <f t="shared" si="18"/>
        <v>0</v>
      </c>
      <c r="BJ152" s="17" t="s">
        <v>90</v>
      </c>
      <c r="BK152" s="151">
        <f t="shared" si="19"/>
        <v>0</v>
      </c>
      <c r="BL152" s="17" t="s">
        <v>180</v>
      </c>
      <c r="BM152" s="150" t="s">
        <v>358</v>
      </c>
    </row>
    <row r="153" spans="2:65" s="11" customFormat="1" ht="25.9" customHeight="1">
      <c r="B153" s="125"/>
      <c r="D153" s="126" t="s">
        <v>81</v>
      </c>
      <c r="E153" s="127" t="s">
        <v>99</v>
      </c>
      <c r="F153" s="127" t="s">
        <v>1674</v>
      </c>
      <c r="I153" s="128"/>
      <c r="J153" s="129">
        <f>BK153</f>
        <v>0</v>
      </c>
      <c r="L153" s="125"/>
      <c r="M153" s="130"/>
      <c r="P153" s="131">
        <f>SUM(P154:P162)</f>
        <v>0</v>
      </c>
      <c r="R153" s="131">
        <f>SUM(R154:R162)</f>
        <v>0</v>
      </c>
      <c r="T153" s="132">
        <f>SUM(T154:T162)</f>
        <v>0</v>
      </c>
      <c r="AR153" s="126" t="s">
        <v>90</v>
      </c>
      <c r="AT153" s="133" t="s">
        <v>81</v>
      </c>
      <c r="AU153" s="133" t="s">
        <v>82</v>
      </c>
      <c r="AY153" s="126" t="s">
        <v>171</v>
      </c>
      <c r="BK153" s="134">
        <f>SUM(BK154:BK162)</f>
        <v>0</v>
      </c>
    </row>
    <row r="154" spans="2:65" s="1" customFormat="1" ht="49.15" customHeight="1">
      <c r="B154" s="137"/>
      <c r="C154" s="138" t="s">
        <v>361</v>
      </c>
      <c r="D154" s="138" t="s">
        <v>176</v>
      </c>
      <c r="E154" s="139" t="s">
        <v>1675</v>
      </c>
      <c r="F154" s="140" t="s">
        <v>1676</v>
      </c>
      <c r="G154" s="141" t="s">
        <v>302</v>
      </c>
      <c r="H154" s="142">
        <v>1</v>
      </c>
      <c r="I154" s="143"/>
      <c r="J154" s="144">
        <f t="shared" ref="J154:J162" si="20">ROUND(I154*H154,2)</f>
        <v>0</v>
      </c>
      <c r="K154" s="145"/>
      <c r="L154" s="32"/>
      <c r="M154" s="146" t="s">
        <v>1</v>
      </c>
      <c r="N154" s="147" t="s">
        <v>47</v>
      </c>
      <c r="P154" s="148">
        <f t="shared" ref="P154:P162" si="21">O154*H154</f>
        <v>0</v>
      </c>
      <c r="Q154" s="148">
        <v>0</v>
      </c>
      <c r="R154" s="148">
        <f t="shared" ref="R154:R162" si="22">Q154*H154</f>
        <v>0</v>
      </c>
      <c r="S154" s="148">
        <v>0</v>
      </c>
      <c r="T154" s="149">
        <f t="shared" ref="T154:T162" si="23">S154*H154</f>
        <v>0</v>
      </c>
      <c r="AR154" s="150" t="s">
        <v>180</v>
      </c>
      <c r="AT154" s="150" t="s">
        <v>176</v>
      </c>
      <c r="AU154" s="150" t="s">
        <v>90</v>
      </c>
      <c r="AY154" s="17" t="s">
        <v>171</v>
      </c>
      <c r="BE154" s="151">
        <f t="shared" ref="BE154:BE162" si="24">IF(N154="základní",J154,0)</f>
        <v>0</v>
      </c>
      <c r="BF154" s="151">
        <f t="shared" ref="BF154:BF162" si="25">IF(N154="snížená",J154,0)</f>
        <v>0</v>
      </c>
      <c r="BG154" s="151">
        <f t="shared" ref="BG154:BG162" si="26">IF(N154="zákl. přenesená",J154,0)</f>
        <v>0</v>
      </c>
      <c r="BH154" s="151">
        <f t="shared" ref="BH154:BH162" si="27">IF(N154="sníž. přenesená",J154,0)</f>
        <v>0</v>
      </c>
      <c r="BI154" s="151">
        <f t="shared" ref="BI154:BI162" si="28">IF(N154="nulová",J154,0)</f>
        <v>0</v>
      </c>
      <c r="BJ154" s="17" t="s">
        <v>90</v>
      </c>
      <c r="BK154" s="151">
        <f t="shared" ref="BK154:BK162" si="29">ROUND(I154*H154,2)</f>
        <v>0</v>
      </c>
      <c r="BL154" s="17" t="s">
        <v>180</v>
      </c>
      <c r="BM154" s="150" t="s">
        <v>364</v>
      </c>
    </row>
    <row r="155" spans="2:65" s="1" customFormat="1" ht="66.75" customHeight="1">
      <c r="B155" s="137"/>
      <c r="C155" s="138" t="s">
        <v>255</v>
      </c>
      <c r="D155" s="138" t="s">
        <v>176</v>
      </c>
      <c r="E155" s="139" t="s">
        <v>1677</v>
      </c>
      <c r="F155" s="140" t="s">
        <v>1678</v>
      </c>
      <c r="G155" s="141" t="s">
        <v>302</v>
      </c>
      <c r="H155" s="142">
        <v>1</v>
      </c>
      <c r="I155" s="143"/>
      <c r="J155" s="144">
        <f t="shared" si="20"/>
        <v>0</v>
      </c>
      <c r="K155" s="145"/>
      <c r="L155" s="32"/>
      <c r="M155" s="146" t="s">
        <v>1</v>
      </c>
      <c r="N155" s="147" t="s">
        <v>47</v>
      </c>
      <c r="P155" s="148">
        <f t="shared" si="21"/>
        <v>0</v>
      </c>
      <c r="Q155" s="148">
        <v>0</v>
      </c>
      <c r="R155" s="148">
        <f t="shared" si="22"/>
        <v>0</v>
      </c>
      <c r="S155" s="148">
        <v>0</v>
      </c>
      <c r="T155" s="149">
        <f t="shared" si="23"/>
        <v>0</v>
      </c>
      <c r="AR155" s="150" t="s">
        <v>180</v>
      </c>
      <c r="AT155" s="150" t="s">
        <v>176</v>
      </c>
      <c r="AU155" s="150" t="s">
        <v>90</v>
      </c>
      <c r="AY155" s="17" t="s">
        <v>171</v>
      </c>
      <c r="BE155" s="151">
        <f t="shared" si="24"/>
        <v>0</v>
      </c>
      <c r="BF155" s="151">
        <f t="shared" si="25"/>
        <v>0</v>
      </c>
      <c r="BG155" s="151">
        <f t="shared" si="26"/>
        <v>0</v>
      </c>
      <c r="BH155" s="151">
        <f t="shared" si="27"/>
        <v>0</v>
      </c>
      <c r="BI155" s="151">
        <f t="shared" si="28"/>
        <v>0</v>
      </c>
      <c r="BJ155" s="17" t="s">
        <v>90</v>
      </c>
      <c r="BK155" s="151">
        <f t="shared" si="29"/>
        <v>0</v>
      </c>
      <c r="BL155" s="17" t="s">
        <v>180</v>
      </c>
      <c r="BM155" s="150" t="s">
        <v>375</v>
      </c>
    </row>
    <row r="156" spans="2:65" s="1" customFormat="1" ht="78" customHeight="1">
      <c r="B156" s="137"/>
      <c r="C156" s="138" t="s">
        <v>383</v>
      </c>
      <c r="D156" s="138" t="s">
        <v>176</v>
      </c>
      <c r="E156" s="139" t="s">
        <v>1679</v>
      </c>
      <c r="F156" s="140" t="s">
        <v>1680</v>
      </c>
      <c r="G156" s="141" t="s">
        <v>302</v>
      </c>
      <c r="H156" s="142">
        <v>5</v>
      </c>
      <c r="I156" s="143"/>
      <c r="J156" s="144">
        <f t="shared" si="20"/>
        <v>0</v>
      </c>
      <c r="K156" s="145"/>
      <c r="L156" s="32"/>
      <c r="M156" s="146" t="s">
        <v>1</v>
      </c>
      <c r="N156" s="147" t="s">
        <v>47</v>
      </c>
      <c r="P156" s="148">
        <f t="shared" si="21"/>
        <v>0</v>
      </c>
      <c r="Q156" s="148">
        <v>0</v>
      </c>
      <c r="R156" s="148">
        <f t="shared" si="22"/>
        <v>0</v>
      </c>
      <c r="S156" s="148">
        <v>0</v>
      </c>
      <c r="T156" s="149">
        <f t="shared" si="23"/>
        <v>0</v>
      </c>
      <c r="AR156" s="150" t="s">
        <v>180</v>
      </c>
      <c r="AT156" s="150" t="s">
        <v>176</v>
      </c>
      <c r="AU156" s="150" t="s">
        <v>90</v>
      </c>
      <c r="AY156" s="17" t="s">
        <v>171</v>
      </c>
      <c r="BE156" s="151">
        <f t="shared" si="24"/>
        <v>0</v>
      </c>
      <c r="BF156" s="151">
        <f t="shared" si="25"/>
        <v>0</v>
      </c>
      <c r="BG156" s="151">
        <f t="shared" si="26"/>
        <v>0</v>
      </c>
      <c r="BH156" s="151">
        <f t="shared" si="27"/>
        <v>0</v>
      </c>
      <c r="BI156" s="151">
        <f t="shared" si="28"/>
        <v>0</v>
      </c>
      <c r="BJ156" s="17" t="s">
        <v>90</v>
      </c>
      <c r="BK156" s="151">
        <f t="shared" si="29"/>
        <v>0</v>
      </c>
      <c r="BL156" s="17" t="s">
        <v>180</v>
      </c>
      <c r="BM156" s="150" t="s">
        <v>386</v>
      </c>
    </row>
    <row r="157" spans="2:65" s="1" customFormat="1" ht="49.15" customHeight="1">
      <c r="B157" s="137"/>
      <c r="C157" s="138" t="s">
        <v>264</v>
      </c>
      <c r="D157" s="138" t="s">
        <v>176</v>
      </c>
      <c r="E157" s="139" t="s">
        <v>1681</v>
      </c>
      <c r="F157" s="140" t="s">
        <v>1682</v>
      </c>
      <c r="G157" s="141" t="s">
        <v>302</v>
      </c>
      <c r="H157" s="142">
        <v>1</v>
      </c>
      <c r="I157" s="143"/>
      <c r="J157" s="144">
        <f t="shared" si="20"/>
        <v>0</v>
      </c>
      <c r="K157" s="145"/>
      <c r="L157" s="32"/>
      <c r="M157" s="146" t="s">
        <v>1</v>
      </c>
      <c r="N157" s="147" t="s">
        <v>47</v>
      </c>
      <c r="P157" s="148">
        <f t="shared" si="21"/>
        <v>0</v>
      </c>
      <c r="Q157" s="148">
        <v>0</v>
      </c>
      <c r="R157" s="148">
        <f t="shared" si="22"/>
        <v>0</v>
      </c>
      <c r="S157" s="148">
        <v>0</v>
      </c>
      <c r="T157" s="149">
        <f t="shared" si="23"/>
        <v>0</v>
      </c>
      <c r="AR157" s="150" t="s">
        <v>180</v>
      </c>
      <c r="AT157" s="150" t="s">
        <v>176</v>
      </c>
      <c r="AU157" s="150" t="s">
        <v>90</v>
      </c>
      <c r="AY157" s="17" t="s">
        <v>171</v>
      </c>
      <c r="BE157" s="151">
        <f t="shared" si="24"/>
        <v>0</v>
      </c>
      <c r="BF157" s="151">
        <f t="shared" si="25"/>
        <v>0</v>
      </c>
      <c r="BG157" s="151">
        <f t="shared" si="26"/>
        <v>0</v>
      </c>
      <c r="BH157" s="151">
        <f t="shared" si="27"/>
        <v>0</v>
      </c>
      <c r="BI157" s="151">
        <f t="shared" si="28"/>
        <v>0</v>
      </c>
      <c r="BJ157" s="17" t="s">
        <v>90</v>
      </c>
      <c r="BK157" s="151">
        <f t="shared" si="29"/>
        <v>0</v>
      </c>
      <c r="BL157" s="17" t="s">
        <v>180</v>
      </c>
      <c r="BM157" s="150" t="s">
        <v>389</v>
      </c>
    </row>
    <row r="158" spans="2:65" s="1" customFormat="1" ht="66.75" customHeight="1">
      <c r="B158" s="137"/>
      <c r="C158" s="138" t="s">
        <v>395</v>
      </c>
      <c r="D158" s="138" t="s">
        <v>176</v>
      </c>
      <c r="E158" s="139" t="s">
        <v>1683</v>
      </c>
      <c r="F158" s="140" t="s">
        <v>1684</v>
      </c>
      <c r="G158" s="141" t="s">
        <v>302</v>
      </c>
      <c r="H158" s="142">
        <v>1</v>
      </c>
      <c r="I158" s="143"/>
      <c r="J158" s="144">
        <f t="shared" si="20"/>
        <v>0</v>
      </c>
      <c r="K158" s="145"/>
      <c r="L158" s="32"/>
      <c r="M158" s="146" t="s">
        <v>1</v>
      </c>
      <c r="N158" s="147" t="s">
        <v>47</v>
      </c>
      <c r="P158" s="148">
        <f t="shared" si="21"/>
        <v>0</v>
      </c>
      <c r="Q158" s="148">
        <v>0</v>
      </c>
      <c r="R158" s="148">
        <f t="shared" si="22"/>
        <v>0</v>
      </c>
      <c r="S158" s="148">
        <v>0</v>
      </c>
      <c r="T158" s="149">
        <f t="shared" si="23"/>
        <v>0</v>
      </c>
      <c r="AR158" s="150" t="s">
        <v>180</v>
      </c>
      <c r="AT158" s="150" t="s">
        <v>176</v>
      </c>
      <c r="AU158" s="150" t="s">
        <v>90</v>
      </c>
      <c r="AY158" s="17" t="s">
        <v>171</v>
      </c>
      <c r="BE158" s="151">
        <f t="shared" si="24"/>
        <v>0</v>
      </c>
      <c r="BF158" s="151">
        <f t="shared" si="25"/>
        <v>0</v>
      </c>
      <c r="BG158" s="151">
        <f t="shared" si="26"/>
        <v>0</v>
      </c>
      <c r="BH158" s="151">
        <f t="shared" si="27"/>
        <v>0</v>
      </c>
      <c r="BI158" s="151">
        <f t="shared" si="28"/>
        <v>0</v>
      </c>
      <c r="BJ158" s="17" t="s">
        <v>90</v>
      </c>
      <c r="BK158" s="151">
        <f t="shared" si="29"/>
        <v>0</v>
      </c>
      <c r="BL158" s="17" t="s">
        <v>180</v>
      </c>
      <c r="BM158" s="150" t="s">
        <v>398</v>
      </c>
    </row>
    <row r="159" spans="2:65" s="1" customFormat="1" ht="44.25" customHeight="1">
      <c r="B159" s="137"/>
      <c r="C159" s="138" t="s">
        <v>274</v>
      </c>
      <c r="D159" s="138" t="s">
        <v>176</v>
      </c>
      <c r="E159" s="139" t="s">
        <v>1685</v>
      </c>
      <c r="F159" s="140" t="s">
        <v>1686</v>
      </c>
      <c r="G159" s="141" t="s">
        <v>302</v>
      </c>
      <c r="H159" s="142">
        <v>1</v>
      </c>
      <c r="I159" s="143"/>
      <c r="J159" s="144">
        <f t="shared" si="20"/>
        <v>0</v>
      </c>
      <c r="K159" s="145"/>
      <c r="L159" s="32"/>
      <c r="M159" s="146" t="s">
        <v>1</v>
      </c>
      <c r="N159" s="147" t="s">
        <v>47</v>
      </c>
      <c r="P159" s="148">
        <f t="shared" si="21"/>
        <v>0</v>
      </c>
      <c r="Q159" s="148">
        <v>0</v>
      </c>
      <c r="R159" s="148">
        <f t="shared" si="22"/>
        <v>0</v>
      </c>
      <c r="S159" s="148">
        <v>0</v>
      </c>
      <c r="T159" s="149">
        <f t="shared" si="23"/>
        <v>0</v>
      </c>
      <c r="AR159" s="150" t="s">
        <v>180</v>
      </c>
      <c r="AT159" s="150" t="s">
        <v>176</v>
      </c>
      <c r="AU159" s="150" t="s">
        <v>90</v>
      </c>
      <c r="AY159" s="17" t="s">
        <v>171</v>
      </c>
      <c r="BE159" s="151">
        <f t="shared" si="24"/>
        <v>0</v>
      </c>
      <c r="BF159" s="151">
        <f t="shared" si="25"/>
        <v>0</v>
      </c>
      <c r="BG159" s="151">
        <f t="shared" si="26"/>
        <v>0</v>
      </c>
      <c r="BH159" s="151">
        <f t="shared" si="27"/>
        <v>0</v>
      </c>
      <c r="BI159" s="151">
        <f t="shared" si="28"/>
        <v>0</v>
      </c>
      <c r="BJ159" s="17" t="s">
        <v>90</v>
      </c>
      <c r="BK159" s="151">
        <f t="shared" si="29"/>
        <v>0</v>
      </c>
      <c r="BL159" s="17" t="s">
        <v>180</v>
      </c>
      <c r="BM159" s="150" t="s">
        <v>552</v>
      </c>
    </row>
    <row r="160" spans="2:65" s="1" customFormat="1" ht="78" customHeight="1">
      <c r="B160" s="137"/>
      <c r="C160" s="138" t="s">
        <v>554</v>
      </c>
      <c r="D160" s="138" t="s">
        <v>176</v>
      </c>
      <c r="E160" s="139" t="s">
        <v>1687</v>
      </c>
      <c r="F160" s="140" t="s">
        <v>1688</v>
      </c>
      <c r="G160" s="141" t="s">
        <v>302</v>
      </c>
      <c r="H160" s="142">
        <v>1</v>
      </c>
      <c r="I160" s="143"/>
      <c r="J160" s="144">
        <f t="shared" si="20"/>
        <v>0</v>
      </c>
      <c r="K160" s="145"/>
      <c r="L160" s="32"/>
      <c r="M160" s="146" t="s">
        <v>1</v>
      </c>
      <c r="N160" s="147" t="s">
        <v>47</v>
      </c>
      <c r="P160" s="148">
        <f t="shared" si="21"/>
        <v>0</v>
      </c>
      <c r="Q160" s="148">
        <v>0</v>
      </c>
      <c r="R160" s="148">
        <f t="shared" si="22"/>
        <v>0</v>
      </c>
      <c r="S160" s="148">
        <v>0</v>
      </c>
      <c r="T160" s="149">
        <f t="shared" si="23"/>
        <v>0</v>
      </c>
      <c r="AR160" s="150" t="s">
        <v>180</v>
      </c>
      <c r="AT160" s="150" t="s">
        <v>176</v>
      </c>
      <c r="AU160" s="150" t="s">
        <v>90</v>
      </c>
      <c r="AY160" s="17" t="s">
        <v>171</v>
      </c>
      <c r="BE160" s="151">
        <f t="shared" si="24"/>
        <v>0</v>
      </c>
      <c r="BF160" s="151">
        <f t="shared" si="25"/>
        <v>0</v>
      </c>
      <c r="BG160" s="151">
        <f t="shared" si="26"/>
        <v>0</v>
      </c>
      <c r="BH160" s="151">
        <f t="shared" si="27"/>
        <v>0</v>
      </c>
      <c r="BI160" s="151">
        <f t="shared" si="28"/>
        <v>0</v>
      </c>
      <c r="BJ160" s="17" t="s">
        <v>90</v>
      </c>
      <c r="BK160" s="151">
        <f t="shared" si="29"/>
        <v>0</v>
      </c>
      <c r="BL160" s="17" t="s">
        <v>180</v>
      </c>
      <c r="BM160" s="150" t="s">
        <v>557</v>
      </c>
    </row>
    <row r="161" spans="2:65" s="1" customFormat="1" ht="62.65" customHeight="1">
      <c r="B161" s="137"/>
      <c r="C161" s="138" t="s">
        <v>284</v>
      </c>
      <c r="D161" s="138" t="s">
        <v>176</v>
      </c>
      <c r="E161" s="139" t="s">
        <v>1689</v>
      </c>
      <c r="F161" s="140" t="s">
        <v>1690</v>
      </c>
      <c r="G161" s="141" t="s">
        <v>302</v>
      </c>
      <c r="H161" s="142">
        <v>2</v>
      </c>
      <c r="I161" s="143"/>
      <c r="J161" s="144">
        <f t="shared" si="20"/>
        <v>0</v>
      </c>
      <c r="K161" s="145"/>
      <c r="L161" s="32"/>
      <c r="M161" s="146" t="s">
        <v>1</v>
      </c>
      <c r="N161" s="147" t="s">
        <v>47</v>
      </c>
      <c r="P161" s="148">
        <f t="shared" si="21"/>
        <v>0</v>
      </c>
      <c r="Q161" s="148">
        <v>0</v>
      </c>
      <c r="R161" s="148">
        <f t="shared" si="22"/>
        <v>0</v>
      </c>
      <c r="S161" s="148">
        <v>0</v>
      </c>
      <c r="T161" s="149">
        <f t="shared" si="23"/>
        <v>0</v>
      </c>
      <c r="AR161" s="150" t="s">
        <v>180</v>
      </c>
      <c r="AT161" s="150" t="s">
        <v>176</v>
      </c>
      <c r="AU161" s="150" t="s">
        <v>90</v>
      </c>
      <c r="AY161" s="17" t="s">
        <v>171</v>
      </c>
      <c r="BE161" s="151">
        <f t="shared" si="24"/>
        <v>0</v>
      </c>
      <c r="BF161" s="151">
        <f t="shared" si="25"/>
        <v>0</v>
      </c>
      <c r="BG161" s="151">
        <f t="shared" si="26"/>
        <v>0</v>
      </c>
      <c r="BH161" s="151">
        <f t="shared" si="27"/>
        <v>0</v>
      </c>
      <c r="BI161" s="151">
        <f t="shared" si="28"/>
        <v>0</v>
      </c>
      <c r="BJ161" s="17" t="s">
        <v>90</v>
      </c>
      <c r="BK161" s="151">
        <f t="shared" si="29"/>
        <v>0</v>
      </c>
      <c r="BL161" s="17" t="s">
        <v>180</v>
      </c>
      <c r="BM161" s="150" t="s">
        <v>560</v>
      </c>
    </row>
    <row r="162" spans="2:65" s="1" customFormat="1" ht="66.75" customHeight="1">
      <c r="B162" s="137"/>
      <c r="C162" s="138" t="s">
        <v>563</v>
      </c>
      <c r="D162" s="138" t="s">
        <v>176</v>
      </c>
      <c r="E162" s="139" t="s">
        <v>1691</v>
      </c>
      <c r="F162" s="140" t="s">
        <v>1692</v>
      </c>
      <c r="G162" s="141" t="s">
        <v>302</v>
      </c>
      <c r="H162" s="142">
        <v>36</v>
      </c>
      <c r="I162" s="143"/>
      <c r="J162" s="144">
        <f t="shared" si="20"/>
        <v>0</v>
      </c>
      <c r="K162" s="145"/>
      <c r="L162" s="32"/>
      <c r="M162" s="146" t="s">
        <v>1</v>
      </c>
      <c r="N162" s="147" t="s">
        <v>47</v>
      </c>
      <c r="P162" s="148">
        <f t="shared" si="21"/>
        <v>0</v>
      </c>
      <c r="Q162" s="148">
        <v>0</v>
      </c>
      <c r="R162" s="148">
        <f t="shared" si="22"/>
        <v>0</v>
      </c>
      <c r="S162" s="148">
        <v>0</v>
      </c>
      <c r="T162" s="149">
        <f t="shared" si="23"/>
        <v>0</v>
      </c>
      <c r="AR162" s="150" t="s">
        <v>180</v>
      </c>
      <c r="AT162" s="150" t="s">
        <v>176</v>
      </c>
      <c r="AU162" s="150" t="s">
        <v>90</v>
      </c>
      <c r="AY162" s="17" t="s">
        <v>171</v>
      </c>
      <c r="BE162" s="151">
        <f t="shared" si="24"/>
        <v>0</v>
      </c>
      <c r="BF162" s="151">
        <f t="shared" si="25"/>
        <v>0</v>
      </c>
      <c r="BG162" s="151">
        <f t="shared" si="26"/>
        <v>0</v>
      </c>
      <c r="BH162" s="151">
        <f t="shared" si="27"/>
        <v>0</v>
      </c>
      <c r="BI162" s="151">
        <f t="shared" si="28"/>
        <v>0</v>
      </c>
      <c r="BJ162" s="17" t="s">
        <v>90</v>
      </c>
      <c r="BK162" s="151">
        <f t="shared" si="29"/>
        <v>0</v>
      </c>
      <c r="BL162" s="17" t="s">
        <v>180</v>
      </c>
      <c r="BM162" s="150" t="s">
        <v>566</v>
      </c>
    </row>
    <row r="163" spans="2:65" s="11" customFormat="1" ht="25.9" customHeight="1">
      <c r="B163" s="125"/>
      <c r="D163" s="126" t="s">
        <v>81</v>
      </c>
      <c r="E163" s="127" t="s">
        <v>102</v>
      </c>
      <c r="F163" s="127" t="s">
        <v>1693</v>
      </c>
      <c r="I163" s="128"/>
      <c r="J163" s="129">
        <f>BK163</f>
        <v>0</v>
      </c>
      <c r="L163" s="125"/>
      <c r="M163" s="130"/>
      <c r="P163" s="131">
        <f>SUM(P164:P171)</f>
        <v>0</v>
      </c>
      <c r="R163" s="131">
        <f>SUM(R164:R171)</f>
        <v>0</v>
      </c>
      <c r="T163" s="132">
        <f>SUM(T164:T171)</f>
        <v>0</v>
      </c>
      <c r="AR163" s="126" t="s">
        <v>90</v>
      </c>
      <c r="AT163" s="133" t="s">
        <v>81</v>
      </c>
      <c r="AU163" s="133" t="s">
        <v>82</v>
      </c>
      <c r="AY163" s="126" t="s">
        <v>171</v>
      </c>
      <c r="BK163" s="134">
        <f>SUM(BK164:BK171)</f>
        <v>0</v>
      </c>
    </row>
    <row r="164" spans="2:65" s="1" customFormat="1" ht="55.5" customHeight="1">
      <c r="B164" s="137"/>
      <c r="C164" s="138" t="s">
        <v>289</v>
      </c>
      <c r="D164" s="138" t="s">
        <v>176</v>
      </c>
      <c r="E164" s="139" t="s">
        <v>1694</v>
      </c>
      <c r="F164" s="140" t="s">
        <v>1695</v>
      </c>
      <c r="G164" s="141" t="s">
        <v>302</v>
      </c>
      <c r="H164" s="142">
        <v>4</v>
      </c>
      <c r="I164" s="143"/>
      <c r="J164" s="144">
        <f t="shared" ref="J164:J171" si="30">ROUND(I164*H164,2)</f>
        <v>0</v>
      </c>
      <c r="K164" s="145"/>
      <c r="L164" s="32"/>
      <c r="M164" s="146" t="s">
        <v>1</v>
      </c>
      <c r="N164" s="147" t="s">
        <v>47</v>
      </c>
      <c r="P164" s="148">
        <f t="shared" ref="P164:P171" si="31">O164*H164</f>
        <v>0</v>
      </c>
      <c r="Q164" s="148">
        <v>0</v>
      </c>
      <c r="R164" s="148">
        <f t="shared" ref="R164:R171" si="32">Q164*H164</f>
        <v>0</v>
      </c>
      <c r="S164" s="148">
        <v>0</v>
      </c>
      <c r="T164" s="149">
        <f t="shared" ref="T164:T171" si="33">S164*H164</f>
        <v>0</v>
      </c>
      <c r="AR164" s="150" t="s">
        <v>180</v>
      </c>
      <c r="AT164" s="150" t="s">
        <v>176</v>
      </c>
      <c r="AU164" s="150" t="s">
        <v>90</v>
      </c>
      <c r="AY164" s="17" t="s">
        <v>171</v>
      </c>
      <c r="BE164" s="151">
        <f t="shared" ref="BE164:BE171" si="34">IF(N164="základní",J164,0)</f>
        <v>0</v>
      </c>
      <c r="BF164" s="151">
        <f t="shared" ref="BF164:BF171" si="35">IF(N164="snížená",J164,0)</f>
        <v>0</v>
      </c>
      <c r="BG164" s="151">
        <f t="shared" ref="BG164:BG171" si="36">IF(N164="zákl. přenesená",J164,0)</f>
        <v>0</v>
      </c>
      <c r="BH164" s="151">
        <f t="shared" ref="BH164:BH171" si="37">IF(N164="sníž. přenesená",J164,0)</f>
        <v>0</v>
      </c>
      <c r="BI164" s="151">
        <f t="shared" ref="BI164:BI171" si="38">IF(N164="nulová",J164,0)</f>
        <v>0</v>
      </c>
      <c r="BJ164" s="17" t="s">
        <v>90</v>
      </c>
      <c r="BK164" s="151">
        <f t="shared" ref="BK164:BK171" si="39">ROUND(I164*H164,2)</f>
        <v>0</v>
      </c>
      <c r="BL164" s="17" t="s">
        <v>180</v>
      </c>
      <c r="BM164" s="150" t="s">
        <v>570</v>
      </c>
    </row>
    <row r="165" spans="2:65" s="1" customFormat="1" ht="62.65" customHeight="1">
      <c r="B165" s="137"/>
      <c r="C165" s="138" t="s">
        <v>572</v>
      </c>
      <c r="D165" s="138" t="s">
        <v>176</v>
      </c>
      <c r="E165" s="139" t="s">
        <v>1696</v>
      </c>
      <c r="F165" s="140" t="s">
        <v>1697</v>
      </c>
      <c r="G165" s="141" t="s">
        <v>302</v>
      </c>
      <c r="H165" s="142">
        <v>1</v>
      </c>
      <c r="I165" s="143"/>
      <c r="J165" s="144">
        <f t="shared" si="30"/>
        <v>0</v>
      </c>
      <c r="K165" s="145"/>
      <c r="L165" s="32"/>
      <c r="M165" s="146" t="s">
        <v>1</v>
      </c>
      <c r="N165" s="147" t="s">
        <v>47</v>
      </c>
      <c r="P165" s="148">
        <f t="shared" si="31"/>
        <v>0</v>
      </c>
      <c r="Q165" s="148">
        <v>0</v>
      </c>
      <c r="R165" s="148">
        <f t="shared" si="32"/>
        <v>0</v>
      </c>
      <c r="S165" s="148">
        <v>0</v>
      </c>
      <c r="T165" s="149">
        <f t="shared" si="33"/>
        <v>0</v>
      </c>
      <c r="AR165" s="150" t="s">
        <v>180</v>
      </c>
      <c r="AT165" s="150" t="s">
        <v>176</v>
      </c>
      <c r="AU165" s="150" t="s">
        <v>90</v>
      </c>
      <c r="AY165" s="17" t="s">
        <v>171</v>
      </c>
      <c r="BE165" s="151">
        <f t="shared" si="34"/>
        <v>0</v>
      </c>
      <c r="BF165" s="151">
        <f t="shared" si="35"/>
        <v>0</v>
      </c>
      <c r="BG165" s="151">
        <f t="shared" si="36"/>
        <v>0</v>
      </c>
      <c r="BH165" s="151">
        <f t="shared" si="37"/>
        <v>0</v>
      </c>
      <c r="BI165" s="151">
        <f t="shared" si="38"/>
        <v>0</v>
      </c>
      <c r="BJ165" s="17" t="s">
        <v>90</v>
      </c>
      <c r="BK165" s="151">
        <f t="shared" si="39"/>
        <v>0</v>
      </c>
      <c r="BL165" s="17" t="s">
        <v>180</v>
      </c>
      <c r="BM165" s="150" t="s">
        <v>575</v>
      </c>
    </row>
    <row r="166" spans="2:65" s="1" customFormat="1" ht="62.65" customHeight="1">
      <c r="B166" s="137"/>
      <c r="C166" s="138" t="s">
        <v>294</v>
      </c>
      <c r="D166" s="138" t="s">
        <v>176</v>
      </c>
      <c r="E166" s="139" t="s">
        <v>1698</v>
      </c>
      <c r="F166" s="140" t="s">
        <v>1699</v>
      </c>
      <c r="G166" s="141" t="s">
        <v>302</v>
      </c>
      <c r="H166" s="142">
        <v>1</v>
      </c>
      <c r="I166" s="143"/>
      <c r="J166" s="144">
        <f t="shared" si="30"/>
        <v>0</v>
      </c>
      <c r="K166" s="145"/>
      <c r="L166" s="32"/>
      <c r="M166" s="146" t="s">
        <v>1</v>
      </c>
      <c r="N166" s="147" t="s">
        <v>47</v>
      </c>
      <c r="P166" s="148">
        <f t="shared" si="31"/>
        <v>0</v>
      </c>
      <c r="Q166" s="148">
        <v>0</v>
      </c>
      <c r="R166" s="148">
        <f t="shared" si="32"/>
        <v>0</v>
      </c>
      <c r="S166" s="148">
        <v>0</v>
      </c>
      <c r="T166" s="149">
        <f t="shared" si="33"/>
        <v>0</v>
      </c>
      <c r="AR166" s="150" t="s">
        <v>180</v>
      </c>
      <c r="AT166" s="150" t="s">
        <v>176</v>
      </c>
      <c r="AU166" s="150" t="s">
        <v>90</v>
      </c>
      <c r="AY166" s="17" t="s">
        <v>171</v>
      </c>
      <c r="BE166" s="151">
        <f t="shared" si="34"/>
        <v>0</v>
      </c>
      <c r="BF166" s="151">
        <f t="shared" si="35"/>
        <v>0</v>
      </c>
      <c r="BG166" s="151">
        <f t="shared" si="36"/>
        <v>0</v>
      </c>
      <c r="BH166" s="151">
        <f t="shared" si="37"/>
        <v>0</v>
      </c>
      <c r="BI166" s="151">
        <f t="shared" si="38"/>
        <v>0</v>
      </c>
      <c r="BJ166" s="17" t="s">
        <v>90</v>
      </c>
      <c r="BK166" s="151">
        <f t="shared" si="39"/>
        <v>0</v>
      </c>
      <c r="BL166" s="17" t="s">
        <v>180</v>
      </c>
      <c r="BM166" s="150" t="s">
        <v>579</v>
      </c>
    </row>
    <row r="167" spans="2:65" s="1" customFormat="1" ht="55.5" customHeight="1">
      <c r="B167" s="137"/>
      <c r="C167" s="138" t="s">
        <v>581</v>
      </c>
      <c r="D167" s="138" t="s">
        <v>176</v>
      </c>
      <c r="E167" s="139" t="s">
        <v>1700</v>
      </c>
      <c r="F167" s="140" t="s">
        <v>1701</v>
      </c>
      <c r="G167" s="141" t="s">
        <v>302</v>
      </c>
      <c r="H167" s="142">
        <v>1</v>
      </c>
      <c r="I167" s="143"/>
      <c r="J167" s="144">
        <f t="shared" si="30"/>
        <v>0</v>
      </c>
      <c r="K167" s="145"/>
      <c r="L167" s="32"/>
      <c r="M167" s="146" t="s">
        <v>1</v>
      </c>
      <c r="N167" s="147" t="s">
        <v>47</v>
      </c>
      <c r="P167" s="148">
        <f t="shared" si="31"/>
        <v>0</v>
      </c>
      <c r="Q167" s="148">
        <v>0</v>
      </c>
      <c r="R167" s="148">
        <f t="shared" si="32"/>
        <v>0</v>
      </c>
      <c r="S167" s="148">
        <v>0</v>
      </c>
      <c r="T167" s="149">
        <f t="shared" si="33"/>
        <v>0</v>
      </c>
      <c r="AR167" s="150" t="s">
        <v>180</v>
      </c>
      <c r="AT167" s="150" t="s">
        <v>176</v>
      </c>
      <c r="AU167" s="150" t="s">
        <v>90</v>
      </c>
      <c r="AY167" s="17" t="s">
        <v>171</v>
      </c>
      <c r="BE167" s="151">
        <f t="shared" si="34"/>
        <v>0</v>
      </c>
      <c r="BF167" s="151">
        <f t="shared" si="35"/>
        <v>0</v>
      </c>
      <c r="BG167" s="151">
        <f t="shared" si="36"/>
        <v>0</v>
      </c>
      <c r="BH167" s="151">
        <f t="shared" si="37"/>
        <v>0</v>
      </c>
      <c r="BI167" s="151">
        <f t="shared" si="38"/>
        <v>0</v>
      </c>
      <c r="BJ167" s="17" t="s">
        <v>90</v>
      </c>
      <c r="BK167" s="151">
        <f t="shared" si="39"/>
        <v>0</v>
      </c>
      <c r="BL167" s="17" t="s">
        <v>180</v>
      </c>
      <c r="BM167" s="150" t="s">
        <v>584</v>
      </c>
    </row>
    <row r="168" spans="2:65" s="1" customFormat="1" ht="62.65" customHeight="1">
      <c r="B168" s="137"/>
      <c r="C168" s="138" t="s">
        <v>298</v>
      </c>
      <c r="D168" s="138" t="s">
        <v>176</v>
      </c>
      <c r="E168" s="139" t="s">
        <v>1702</v>
      </c>
      <c r="F168" s="140" t="s">
        <v>1703</v>
      </c>
      <c r="G168" s="141" t="s">
        <v>302</v>
      </c>
      <c r="H168" s="142">
        <v>1</v>
      </c>
      <c r="I168" s="143"/>
      <c r="J168" s="144">
        <f t="shared" si="30"/>
        <v>0</v>
      </c>
      <c r="K168" s="145"/>
      <c r="L168" s="32"/>
      <c r="M168" s="146" t="s">
        <v>1</v>
      </c>
      <c r="N168" s="147" t="s">
        <v>47</v>
      </c>
      <c r="P168" s="148">
        <f t="shared" si="31"/>
        <v>0</v>
      </c>
      <c r="Q168" s="148">
        <v>0</v>
      </c>
      <c r="R168" s="148">
        <f t="shared" si="32"/>
        <v>0</v>
      </c>
      <c r="S168" s="148">
        <v>0</v>
      </c>
      <c r="T168" s="149">
        <f t="shared" si="33"/>
        <v>0</v>
      </c>
      <c r="AR168" s="150" t="s">
        <v>180</v>
      </c>
      <c r="AT168" s="150" t="s">
        <v>176</v>
      </c>
      <c r="AU168" s="150" t="s">
        <v>90</v>
      </c>
      <c r="AY168" s="17" t="s">
        <v>171</v>
      </c>
      <c r="BE168" s="151">
        <f t="shared" si="34"/>
        <v>0</v>
      </c>
      <c r="BF168" s="151">
        <f t="shared" si="35"/>
        <v>0</v>
      </c>
      <c r="BG168" s="151">
        <f t="shared" si="36"/>
        <v>0</v>
      </c>
      <c r="BH168" s="151">
        <f t="shared" si="37"/>
        <v>0</v>
      </c>
      <c r="BI168" s="151">
        <f t="shared" si="38"/>
        <v>0</v>
      </c>
      <c r="BJ168" s="17" t="s">
        <v>90</v>
      </c>
      <c r="BK168" s="151">
        <f t="shared" si="39"/>
        <v>0</v>
      </c>
      <c r="BL168" s="17" t="s">
        <v>180</v>
      </c>
      <c r="BM168" s="150" t="s">
        <v>588</v>
      </c>
    </row>
    <row r="169" spans="2:65" s="1" customFormat="1" ht="49.15" customHeight="1">
      <c r="B169" s="137"/>
      <c r="C169" s="138" t="s">
        <v>590</v>
      </c>
      <c r="D169" s="138" t="s">
        <v>176</v>
      </c>
      <c r="E169" s="139" t="s">
        <v>1704</v>
      </c>
      <c r="F169" s="140" t="s">
        <v>1705</v>
      </c>
      <c r="G169" s="141" t="s">
        <v>227</v>
      </c>
      <c r="H169" s="142">
        <v>1</v>
      </c>
      <c r="I169" s="143"/>
      <c r="J169" s="144">
        <f t="shared" si="30"/>
        <v>0</v>
      </c>
      <c r="K169" s="145"/>
      <c r="L169" s="32"/>
      <c r="M169" s="146" t="s">
        <v>1</v>
      </c>
      <c r="N169" s="147" t="s">
        <v>47</v>
      </c>
      <c r="P169" s="148">
        <f t="shared" si="31"/>
        <v>0</v>
      </c>
      <c r="Q169" s="148">
        <v>0</v>
      </c>
      <c r="R169" s="148">
        <f t="shared" si="32"/>
        <v>0</v>
      </c>
      <c r="S169" s="148">
        <v>0</v>
      </c>
      <c r="T169" s="149">
        <f t="shared" si="33"/>
        <v>0</v>
      </c>
      <c r="AR169" s="150" t="s">
        <v>180</v>
      </c>
      <c r="AT169" s="150" t="s">
        <v>176</v>
      </c>
      <c r="AU169" s="150" t="s">
        <v>90</v>
      </c>
      <c r="AY169" s="17" t="s">
        <v>171</v>
      </c>
      <c r="BE169" s="151">
        <f t="shared" si="34"/>
        <v>0</v>
      </c>
      <c r="BF169" s="151">
        <f t="shared" si="35"/>
        <v>0</v>
      </c>
      <c r="BG169" s="151">
        <f t="shared" si="36"/>
        <v>0</v>
      </c>
      <c r="BH169" s="151">
        <f t="shared" si="37"/>
        <v>0</v>
      </c>
      <c r="BI169" s="151">
        <f t="shared" si="38"/>
        <v>0</v>
      </c>
      <c r="BJ169" s="17" t="s">
        <v>90</v>
      </c>
      <c r="BK169" s="151">
        <f t="shared" si="39"/>
        <v>0</v>
      </c>
      <c r="BL169" s="17" t="s">
        <v>180</v>
      </c>
      <c r="BM169" s="150" t="s">
        <v>593</v>
      </c>
    </row>
    <row r="170" spans="2:65" s="1" customFormat="1" ht="21.75" customHeight="1">
      <c r="B170" s="137"/>
      <c r="C170" s="138" t="s">
        <v>303</v>
      </c>
      <c r="D170" s="138" t="s">
        <v>176</v>
      </c>
      <c r="E170" s="139" t="s">
        <v>1706</v>
      </c>
      <c r="F170" s="140" t="s">
        <v>1707</v>
      </c>
      <c r="G170" s="141" t="s">
        <v>302</v>
      </c>
      <c r="H170" s="142">
        <v>2</v>
      </c>
      <c r="I170" s="143"/>
      <c r="J170" s="144">
        <f t="shared" si="30"/>
        <v>0</v>
      </c>
      <c r="K170" s="145"/>
      <c r="L170" s="32"/>
      <c r="M170" s="146" t="s">
        <v>1</v>
      </c>
      <c r="N170" s="147" t="s">
        <v>47</v>
      </c>
      <c r="P170" s="148">
        <f t="shared" si="31"/>
        <v>0</v>
      </c>
      <c r="Q170" s="148">
        <v>0</v>
      </c>
      <c r="R170" s="148">
        <f t="shared" si="32"/>
        <v>0</v>
      </c>
      <c r="S170" s="148">
        <v>0</v>
      </c>
      <c r="T170" s="149">
        <f t="shared" si="33"/>
        <v>0</v>
      </c>
      <c r="AR170" s="150" t="s">
        <v>180</v>
      </c>
      <c r="AT170" s="150" t="s">
        <v>176</v>
      </c>
      <c r="AU170" s="150" t="s">
        <v>90</v>
      </c>
      <c r="AY170" s="17" t="s">
        <v>171</v>
      </c>
      <c r="BE170" s="151">
        <f t="shared" si="34"/>
        <v>0</v>
      </c>
      <c r="BF170" s="151">
        <f t="shared" si="35"/>
        <v>0</v>
      </c>
      <c r="BG170" s="151">
        <f t="shared" si="36"/>
        <v>0</v>
      </c>
      <c r="BH170" s="151">
        <f t="shared" si="37"/>
        <v>0</v>
      </c>
      <c r="BI170" s="151">
        <f t="shared" si="38"/>
        <v>0</v>
      </c>
      <c r="BJ170" s="17" t="s">
        <v>90</v>
      </c>
      <c r="BK170" s="151">
        <f t="shared" si="39"/>
        <v>0</v>
      </c>
      <c r="BL170" s="17" t="s">
        <v>180</v>
      </c>
      <c r="BM170" s="150" t="s">
        <v>597</v>
      </c>
    </row>
    <row r="171" spans="2:65" s="1" customFormat="1" ht="16.5" customHeight="1">
      <c r="B171" s="137"/>
      <c r="C171" s="138" t="s">
        <v>599</v>
      </c>
      <c r="D171" s="138" t="s">
        <v>176</v>
      </c>
      <c r="E171" s="139" t="s">
        <v>1708</v>
      </c>
      <c r="F171" s="140" t="s">
        <v>1709</v>
      </c>
      <c r="G171" s="141" t="s">
        <v>302</v>
      </c>
      <c r="H171" s="142">
        <v>2</v>
      </c>
      <c r="I171" s="143"/>
      <c r="J171" s="144">
        <f t="shared" si="30"/>
        <v>0</v>
      </c>
      <c r="K171" s="145"/>
      <c r="L171" s="32"/>
      <c r="M171" s="146" t="s">
        <v>1</v>
      </c>
      <c r="N171" s="147" t="s">
        <v>47</v>
      </c>
      <c r="P171" s="148">
        <f t="shared" si="31"/>
        <v>0</v>
      </c>
      <c r="Q171" s="148">
        <v>0</v>
      </c>
      <c r="R171" s="148">
        <f t="shared" si="32"/>
        <v>0</v>
      </c>
      <c r="S171" s="148">
        <v>0</v>
      </c>
      <c r="T171" s="149">
        <f t="shared" si="33"/>
        <v>0</v>
      </c>
      <c r="AR171" s="150" t="s">
        <v>180</v>
      </c>
      <c r="AT171" s="150" t="s">
        <v>176</v>
      </c>
      <c r="AU171" s="150" t="s">
        <v>90</v>
      </c>
      <c r="AY171" s="17" t="s">
        <v>171</v>
      </c>
      <c r="BE171" s="151">
        <f t="shared" si="34"/>
        <v>0</v>
      </c>
      <c r="BF171" s="151">
        <f t="shared" si="35"/>
        <v>0</v>
      </c>
      <c r="BG171" s="151">
        <f t="shared" si="36"/>
        <v>0</v>
      </c>
      <c r="BH171" s="151">
        <f t="shared" si="37"/>
        <v>0</v>
      </c>
      <c r="BI171" s="151">
        <f t="shared" si="38"/>
        <v>0</v>
      </c>
      <c r="BJ171" s="17" t="s">
        <v>90</v>
      </c>
      <c r="BK171" s="151">
        <f t="shared" si="39"/>
        <v>0</v>
      </c>
      <c r="BL171" s="17" t="s">
        <v>180</v>
      </c>
      <c r="BM171" s="150" t="s">
        <v>602</v>
      </c>
    </row>
    <row r="172" spans="2:65" s="11" customFormat="1" ht="25.9" customHeight="1">
      <c r="B172" s="125"/>
      <c r="D172" s="126" t="s">
        <v>81</v>
      </c>
      <c r="E172" s="127" t="s">
        <v>118</v>
      </c>
      <c r="F172" s="127" t="s">
        <v>1710</v>
      </c>
      <c r="I172" s="128"/>
      <c r="J172" s="129">
        <f>BK172</f>
        <v>0</v>
      </c>
      <c r="L172" s="125"/>
      <c r="M172" s="130"/>
      <c r="P172" s="131">
        <f>SUM(P173:P178)</f>
        <v>0</v>
      </c>
      <c r="R172" s="131">
        <f>SUM(R173:R178)</f>
        <v>0</v>
      </c>
      <c r="T172" s="132">
        <f>SUM(T173:T178)</f>
        <v>0</v>
      </c>
      <c r="AR172" s="126" t="s">
        <v>90</v>
      </c>
      <c r="AT172" s="133" t="s">
        <v>81</v>
      </c>
      <c r="AU172" s="133" t="s">
        <v>82</v>
      </c>
      <c r="AY172" s="126" t="s">
        <v>171</v>
      </c>
      <c r="BK172" s="134">
        <f>SUM(BK173:BK178)</f>
        <v>0</v>
      </c>
    </row>
    <row r="173" spans="2:65" s="1" customFormat="1" ht="16.5" customHeight="1">
      <c r="B173" s="137"/>
      <c r="C173" s="138" t="s">
        <v>306</v>
      </c>
      <c r="D173" s="138" t="s">
        <v>176</v>
      </c>
      <c r="E173" s="139" t="s">
        <v>1711</v>
      </c>
      <c r="F173" s="140" t="s">
        <v>1712</v>
      </c>
      <c r="G173" s="141" t="s">
        <v>302</v>
      </c>
      <c r="H173" s="142">
        <v>4</v>
      </c>
      <c r="I173" s="143"/>
      <c r="J173" s="144">
        <f>ROUND(I173*H173,2)</f>
        <v>0</v>
      </c>
      <c r="K173" s="145"/>
      <c r="L173" s="32"/>
      <c r="M173" s="146" t="s">
        <v>1</v>
      </c>
      <c r="N173" s="147" t="s">
        <v>47</v>
      </c>
      <c r="P173" s="148">
        <f>O173*H173</f>
        <v>0</v>
      </c>
      <c r="Q173" s="148">
        <v>0</v>
      </c>
      <c r="R173" s="148">
        <f>Q173*H173</f>
        <v>0</v>
      </c>
      <c r="S173" s="148">
        <v>0</v>
      </c>
      <c r="T173" s="149">
        <f>S173*H173</f>
        <v>0</v>
      </c>
      <c r="AR173" s="150" t="s">
        <v>180</v>
      </c>
      <c r="AT173" s="150" t="s">
        <v>176</v>
      </c>
      <c r="AU173" s="150" t="s">
        <v>90</v>
      </c>
      <c r="AY173" s="17" t="s">
        <v>171</v>
      </c>
      <c r="BE173" s="151">
        <f>IF(N173="základní",J173,0)</f>
        <v>0</v>
      </c>
      <c r="BF173" s="151">
        <f>IF(N173="snížená",J173,0)</f>
        <v>0</v>
      </c>
      <c r="BG173" s="151">
        <f>IF(N173="zákl. přenesená",J173,0)</f>
        <v>0</v>
      </c>
      <c r="BH173" s="151">
        <f>IF(N173="sníž. přenesená",J173,0)</f>
        <v>0</v>
      </c>
      <c r="BI173" s="151">
        <f>IF(N173="nulová",J173,0)</f>
        <v>0</v>
      </c>
      <c r="BJ173" s="17" t="s">
        <v>90</v>
      </c>
      <c r="BK173" s="151">
        <f>ROUND(I173*H173,2)</f>
        <v>0</v>
      </c>
      <c r="BL173" s="17" t="s">
        <v>180</v>
      </c>
      <c r="BM173" s="150" t="s">
        <v>607</v>
      </c>
    </row>
    <row r="174" spans="2:65" s="1" customFormat="1" ht="19.5">
      <c r="B174" s="32"/>
      <c r="D174" s="153" t="s">
        <v>561</v>
      </c>
      <c r="F174" s="194" t="s">
        <v>1713</v>
      </c>
      <c r="I174" s="195"/>
      <c r="L174" s="32"/>
      <c r="M174" s="196"/>
      <c r="T174" s="56"/>
      <c r="AT174" s="17" t="s">
        <v>561</v>
      </c>
      <c r="AU174" s="17" t="s">
        <v>90</v>
      </c>
    </row>
    <row r="175" spans="2:65" s="1" customFormat="1" ht="16.5" customHeight="1">
      <c r="B175" s="137"/>
      <c r="C175" s="138" t="s">
        <v>608</v>
      </c>
      <c r="D175" s="138" t="s">
        <v>176</v>
      </c>
      <c r="E175" s="139" t="s">
        <v>1714</v>
      </c>
      <c r="F175" s="140" t="s">
        <v>1715</v>
      </c>
      <c r="G175" s="141" t="s">
        <v>302</v>
      </c>
      <c r="H175" s="142">
        <v>3</v>
      </c>
      <c r="I175" s="143"/>
      <c r="J175" s="144">
        <f>ROUND(I175*H175,2)</f>
        <v>0</v>
      </c>
      <c r="K175" s="145"/>
      <c r="L175" s="32"/>
      <c r="M175" s="146" t="s">
        <v>1</v>
      </c>
      <c r="N175" s="147" t="s">
        <v>47</v>
      </c>
      <c r="P175" s="148">
        <f>O175*H175</f>
        <v>0</v>
      </c>
      <c r="Q175" s="148">
        <v>0</v>
      </c>
      <c r="R175" s="148">
        <f>Q175*H175</f>
        <v>0</v>
      </c>
      <c r="S175" s="148">
        <v>0</v>
      </c>
      <c r="T175" s="149">
        <f>S175*H175</f>
        <v>0</v>
      </c>
      <c r="AR175" s="150" t="s">
        <v>180</v>
      </c>
      <c r="AT175" s="150" t="s">
        <v>176</v>
      </c>
      <c r="AU175" s="150" t="s">
        <v>90</v>
      </c>
      <c r="AY175" s="17" t="s">
        <v>171</v>
      </c>
      <c r="BE175" s="151">
        <f>IF(N175="základní",J175,0)</f>
        <v>0</v>
      </c>
      <c r="BF175" s="151">
        <f>IF(N175="snížená",J175,0)</f>
        <v>0</v>
      </c>
      <c r="BG175" s="151">
        <f>IF(N175="zákl. přenesená",J175,0)</f>
        <v>0</v>
      </c>
      <c r="BH175" s="151">
        <f>IF(N175="sníž. přenesená",J175,0)</f>
        <v>0</v>
      </c>
      <c r="BI175" s="151">
        <f>IF(N175="nulová",J175,0)</f>
        <v>0</v>
      </c>
      <c r="BJ175" s="17" t="s">
        <v>90</v>
      </c>
      <c r="BK175" s="151">
        <f>ROUND(I175*H175,2)</f>
        <v>0</v>
      </c>
      <c r="BL175" s="17" t="s">
        <v>180</v>
      </c>
      <c r="BM175" s="150" t="s">
        <v>611</v>
      </c>
    </row>
    <row r="176" spans="2:65" s="1" customFormat="1" ht="19.5">
      <c r="B176" s="32"/>
      <c r="D176" s="153" t="s">
        <v>561</v>
      </c>
      <c r="F176" s="194" t="s">
        <v>1713</v>
      </c>
      <c r="I176" s="195"/>
      <c r="L176" s="32"/>
      <c r="M176" s="196"/>
      <c r="T176" s="56"/>
      <c r="AT176" s="17" t="s">
        <v>561</v>
      </c>
      <c r="AU176" s="17" t="s">
        <v>90</v>
      </c>
    </row>
    <row r="177" spans="2:65" s="1" customFormat="1" ht="16.5" customHeight="1">
      <c r="B177" s="137"/>
      <c r="C177" s="138" t="s">
        <v>316</v>
      </c>
      <c r="D177" s="138" t="s">
        <v>176</v>
      </c>
      <c r="E177" s="139" t="s">
        <v>1716</v>
      </c>
      <c r="F177" s="140" t="s">
        <v>1717</v>
      </c>
      <c r="G177" s="141" t="s">
        <v>302</v>
      </c>
      <c r="H177" s="142">
        <v>1</v>
      </c>
      <c r="I177" s="143"/>
      <c r="J177" s="144">
        <f>ROUND(I177*H177,2)</f>
        <v>0</v>
      </c>
      <c r="K177" s="145"/>
      <c r="L177" s="32"/>
      <c r="M177" s="146" t="s">
        <v>1</v>
      </c>
      <c r="N177" s="147" t="s">
        <v>47</v>
      </c>
      <c r="P177" s="148">
        <f>O177*H177</f>
        <v>0</v>
      </c>
      <c r="Q177" s="148">
        <v>0</v>
      </c>
      <c r="R177" s="148">
        <f>Q177*H177</f>
        <v>0</v>
      </c>
      <c r="S177" s="148">
        <v>0</v>
      </c>
      <c r="T177" s="149">
        <f>S177*H177</f>
        <v>0</v>
      </c>
      <c r="AR177" s="150" t="s">
        <v>180</v>
      </c>
      <c r="AT177" s="150" t="s">
        <v>176</v>
      </c>
      <c r="AU177" s="150" t="s">
        <v>90</v>
      </c>
      <c r="AY177" s="17" t="s">
        <v>171</v>
      </c>
      <c r="BE177" s="151">
        <f>IF(N177="základní",J177,0)</f>
        <v>0</v>
      </c>
      <c r="BF177" s="151">
        <f>IF(N177="snížená",J177,0)</f>
        <v>0</v>
      </c>
      <c r="BG177" s="151">
        <f>IF(N177="zákl. přenesená",J177,0)</f>
        <v>0</v>
      </c>
      <c r="BH177" s="151">
        <f>IF(N177="sníž. přenesená",J177,0)</f>
        <v>0</v>
      </c>
      <c r="BI177" s="151">
        <f>IF(N177="nulová",J177,0)</f>
        <v>0</v>
      </c>
      <c r="BJ177" s="17" t="s">
        <v>90</v>
      </c>
      <c r="BK177" s="151">
        <f>ROUND(I177*H177,2)</f>
        <v>0</v>
      </c>
      <c r="BL177" s="17" t="s">
        <v>180</v>
      </c>
      <c r="BM177" s="150" t="s">
        <v>615</v>
      </c>
    </row>
    <row r="178" spans="2:65" s="1" customFormat="1" ht="19.5">
      <c r="B178" s="32"/>
      <c r="D178" s="153" t="s">
        <v>561</v>
      </c>
      <c r="F178" s="194" t="s">
        <v>1713</v>
      </c>
      <c r="I178" s="195"/>
      <c r="L178" s="32"/>
      <c r="M178" s="196"/>
      <c r="T178" s="56"/>
      <c r="AT178" s="17" t="s">
        <v>561</v>
      </c>
      <c r="AU178" s="17" t="s">
        <v>90</v>
      </c>
    </row>
    <row r="179" spans="2:65" s="11" customFormat="1" ht="25.9" customHeight="1">
      <c r="B179" s="125"/>
      <c r="D179" s="126" t="s">
        <v>81</v>
      </c>
      <c r="E179" s="127" t="s">
        <v>121</v>
      </c>
      <c r="F179" s="127" t="s">
        <v>1287</v>
      </c>
      <c r="I179" s="128"/>
      <c r="J179" s="129">
        <f>BK179</f>
        <v>0</v>
      </c>
      <c r="L179" s="125"/>
      <c r="M179" s="130"/>
      <c r="P179" s="131">
        <f>P180</f>
        <v>0</v>
      </c>
      <c r="R179" s="131">
        <f>R180</f>
        <v>0</v>
      </c>
      <c r="T179" s="132">
        <f>T180</f>
        <v>0</v>
      </c>
      <c r="AR179" s="126" t="s">
        <v>90</v>
      </c>
      <c r="AT179" s="133" t="s">
        <v>81</v>
      </c>
      <c r="AU179" s="133" t="s">
        <v>82</v>
      </c>
      <c r="AY179" s="126" t="s">
        <v>171</v>
      </c>
      <c r="BK179" s="134">
        <f>BK180</f>
        <v>0</v>
      </c>
    </row>
    <row r="180" spans="2:65" s="1" customFormat="1" ht="16.5" customHeight="1">
      <c r="B180" s="137"/>
      <c r="C180" s="138" t="s">
        <v>616</v>
      </c>
      <c r="D180" s="138" t="s">
        <v>176</v>
      </c>
      <c r="E180" s="139" t="s">
        <v>1718</v>
      </c>
      <c r="F180" s="140" t="s">
        <v>1719</v>
      </c>
      <c r="G180" s="141" t="s">
        <v>227</v>
      </c>
      <c r="H180" s="142">
        <v>1</v>
      </c>
      <c r="I180" s="143"/>
      <c r="J180" s="144">
        <f>ROUND(I180*H180,2)</f>
        <v>0</v>
      </c>
      <c r="K180" s="145"/>
      <c r="L180" s="32"/>
      <c r="M180" s="198" t="s">
        <v>1</v>
      </c>
      <c r="N180" s="199" t="s">
        <v>47</v>
      </c>
      <c r="O180" s="200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AR180" s="150" t="s">
        <v>180</v>
      </c>
      <c r="AT180" s="150" t="s">
        <v>176</v>
      </c>
      <c r="AU180" s="150" t="s">
        <v>90</v>
      </c>
      <c r="AY180" s="17" t="s">
        <v>171</v>
      </c>
      <c r="BE180" s="151">
        <f>IF(N180="základní",J180,0)</f>
        <v>0</v>
      </c>
      <c r="BF180" s="151">
        <f>IF(N180="snížená",J180,0)</f>
        <v>0</v>
      </c>
      <c r="BG180" s="151">
        <f>IF(N180="zákl. přenesená",J180,0)</f>
        <v>0</v>
      </c>
      <c r="BH180" s="151">
        <f>IF(N180="sníž. přenesená",J180,0)</f>
        <v>0</v>
      </c>
      <c r="BI180" s="151">
        <f>IF(N180="nulová",J180,0)</f>
        <v>0</v>
      </c>
      <c r="BJ180" s="17" t="s">
        <v>90</v>
      </c>
      <c r="BK180" s="151">
        <f>ROUND(I180*H180,2)</f>
        <v>0</v>
      </c>
      <c r="BL180" s="17" t="s">
        <v>180</v>
      </c>
      <c r="BM180" s="150" t="s">
        <v>520</v>
      </c>
    </row>
    <row r="181" spans="2:65" s="1" customFormat="1" ht="6.95" customHeight="1">
      <c r="B181" s="44"/>
      <c r="C181" s="45"/>
      <c r="D181" s="45"/>
      <c r="E181" s="45"/>
      <c r="F181" s="45"/>
      <c r="G181" s="45"/>
      <c r="H181" s="45"/>
      <c r="I181" s="45"/>
      <c r="J181" s="45"/>
      <c r="K181" s="45"/>
      <c r="L181" s="32"/>
    </row>
  </sheetData>
  <autoFilter ref="C122:K180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2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7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129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customHeight="1">
      <c r="B4" s="20"/>
      <c r="D4" s="21" t="s">
        <v>136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8" t="str">
        <f>'Rekapitulace stavby'!K6</f>
        <v>STAVEBNÍ ÚPRAVY SRC ČNB V ULICI SENOVÁŽNÁ 864-1 NA PRAZE 1</v>
      </c>
      <c r="F7" s="249"/>
      <c r="G7" s="249"/>
      <c r="H7" s="249"/>
      <c r="L7" s="20"/>
    </row>
    <row r="8" spans="2:46" s="1" customFormat="1" ht="12" customHeight="1">
      <c r="B8" s="32"/>
      <c r="D8" s="27" t="s">
        <v>137</v>
      </c>
      <c r="L8" s="32"/>
    </row>
    <row r="9" spans="2:46" s="1" customFormat="1" ht="16.5" customHeight="1">
      <c r="B9" s="32"/>
      <c r="E9" s="243" t="s">
        <v>1720</v>
      </c>
      <c r="F9" s="247"/>
      <c r="G9" s="247"/>
      <c r="H9" s="247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5. 3. 2025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29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0" t="str">
        <f>'Rekapitulace stavby'!E14</f>
        <v>Vyplň údaj</v>
      </c>
      <c r="F18" s="234"/>
      <c r="G18" s="234"/>
      <c r="H18" s="234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25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28</v>
      </c>
      <c r="J21" s="25" t="s">
        <v>35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25</v>
      </c>
      <c r="J23" s="25" t="s">
        <v>38</v>
      </c>
      <c r="L23" s="32"/>
    </row>
    <row r="24" spans="2:12" s="1" customFormat="1" ht="18" customHeight="1">
      <c r="B24" s="32"/>
      <c r="E24" s="25" t="s">
        <v>39</v>
      </c>
      <c r="I24" s="27" t="s">
        <v>28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40</v>
      </c>
      <c r="L26" s="32"/>
    </row>
    <row r="27" spans="2:12" s="7" customFormat="1" ht="16.5" customHeight="1">
      <c r="B27" s="94"/>
      <c r="E27" s="238" t="s">
        <v>1</v>
      </c>
      <c r="F27" s="238"/>
      <c r="G27" s="238"/>
      <c r="H27" s="238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5" customHeight="1">
      <c r="B30" s="32"/>
      <c r="D30" s="95" t="s">
        <v>42</v>
      </c>
      <c r="J30" s="66">
        <f>ROUND(J117,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5" customHeight="1">
      <c r="B33" s="32"/>
      <c r="D33" s="55" t="s">
        <v>46</v>
      </c>
      <c r="E33" s="27" t="s">
        <v>47</v>
      </c>
      <c r="F33" s="86">
        <f>ROUND((SUM(BE117:BE119)),  2)</f>
        <v>0</v>
      </c>
      <c r="I33" s="96">
        <v>0.21</v>
      </c>
      <c r="J33" s="86">
        <f>ROUND(((SUM(BE117:BE119))*I33),  2)</f>
        <v>0</v>
      </c>
      <c r="L33" s="32"/>
    </row>
    <row r="34" spans="2:12" s="1" customFormat="1" ht="14.45" customHeight="1">
      <c r="B34" s="32"/>
      <c r="E34" s="27" t="s">
        <v>48</v>
      </c>
      <c r="F34" s="86">
        <f>ROUND((SUM(BF117:BF119)),  2)</f>
        <v>0</v>
      </c>
      <c r="I34" s="96">
        <v>0.12</v>
      </c>
      <c r="J34" s="86">
        <f>ROUND(((SUM(BF117:BF119))*I34),  2)</f>
        <v>0</v>
      </c>
      <c r="L34" s="32"/>
    </row>
    <row r="35" spans="2:12" s="1" customFormat="1" ht="14.45" hidden="1" customHeight="1">
      <c r="B35" s="32"/>
      <c r="E35" s="27" t="s">
        <v>49</v>
      </c>
      <c r="F35" s="86">
        <f>ROUND((SUM(BG117:BG119)),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50</v>
      </c>
      <c r="F36" s="86">
        <f>ROUND((SUM(BH117:BH119)),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51</v>
      </c>
      <c r="F37" s="86">
        <f>ROUND((SUM(BI117:BI119)),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5" customHeight="1">
      <c r="B39" s="32"/>
      <c r="C39" s="97"/>
      <c r="D39" s="98" t="s">
        <v>52</v>
      </c>
      <c r="E39" s="57"/>
      <c r="F39" s="57"/>
      <c r="G39" s="99" t="s">
        <v>53</v>
      </c>
      <c r="H39" s="100" t="s">
        <v>54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55</v>
      </c>
      <c r="E50" s="42"/>
      <c r="F50" s="42"/>
      <c r="G50" s="41" t="s">
        <v>56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57</v>
      </c>
      <c r="E61" s="34"/>
      <c r="F61" s="103" t="s">
        <v>58</v>
      </c>
      <c r="G61" s="43" t="s">
        <v>57</v>
      </c>
      <c r="H61" s="34"/>
      <c r="I61" s="34"/>
      <c r="J61" s="104" t="s">
        <v>58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59</v>
      </c>
      <c r="E65" s="42"/>
      <c r="F65" s="42"/>
      <c r="G65" s="41" t="s">
        <v>60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57</v>
      </c>
      <c r="E76" s="34"/>
      <c r="F76" s="103" t="s">
        <v>58</v>
      </c>
      <c r="G76" s="43" t="s">
        <v>57</v>
      </c>
      <c r="H76" s="34"/>
      <c r="I76" s="34"/>
      <c r="J76" s="104" t="s">
        <v>58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139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48" t="str">
        <f>E7</f>
        <v>STAVEBNÍ ÚPRAVY SRC ČNB V ULICI SENOVÁŽNÁ 864-1 NA PRAZE 1</v>
      </c>
      <c r="F85" s="249"/>
      <c r="G85" s="249"/>
      <c r="H85" s="249"/>
      <c r="L85" s="32"/>
    </row>
    <row r="86" spans="2:47" s="1" customFormat="1" ht="12" customHeight="1">
      <c r="B86" s="32"/>
      <c r="C86" s="27" t="s">
        <v>137</v>
      </c>
      <c r="L86" s="32"/>
    </row>
    <row r="87" spans="2:47" s="1" customFormat="1" ht="16.5" customHeight="1">
      <c r="B87" s="32"/>
      <c r="E87" s="243" t="str">
        <f>E9</f>
        <v>09 - Servis fitness zařízení</v>
      </c>
      <c r="F87" s="247"/>
      <c r="G87" s="247"/>
      <c r="H87" s="247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Senovážná 864/1, 110 00 Praha 1 - Nové Město</v>
      </c>
      <c r="I89" s="27" t="s">
        <v>22</v>
      </c>
      <c r="J89" s="52" t="str">
        <f>IF(J12="","",J12)</f>
        <v>5. 3. 2025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ČESKÁ NÁRODNÍ BANKA</v>
      </c>
      <c r="I91" s="27" t="s">
        <v>32</v>
      </c>
      <c r="J91" s="30" t="str">
        <f>E21</f>
        <v>bdXarchitekti s.r.o.</v>
      </c>
      <c r="L91" s="32"/>
    </row>
    <row r="92" spans="2:47" s="1" customFormat="1" ht="15.2" customHeight="1">
      <c r="B92" s="32"/>
      <c r="C92" s="27" t="s">
        <v>30</v>
      </c>
      <c r="F92" s="25" t="str">
        <f>IF(E18="","",E18)</f>
        <v>Vyplň údaj</v>
      </c>
      <c r="I92" s="27" t="s">
        <v>37</v>
      </c>
      <c r="J92" s="30" t="str">
        <f>E24</f>
        <v>Ing. Jaroslav Stolička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140</v>
      </c>
      <c r="D94" s="97"/>
      <c r="E94" s="97"/>
      <c r="F94" s="97"/>
      <c r="G94" s="97"/>
      <c r="H94" s="97"/>
      <c r="I94" s="97"/>
      <c r="J94" s="106" t="s">
        <v>141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142</v>
      </c>
      <c r="J96" s="66">
        <f>J117</f>
        <v>0</v>
      </c>
      <c r="L96" s="32"/>
      <c r="AU96" s="17" t="s">
        <v>143</v>
      </c>
    </row>
    <row r="97" spans="2:12" s="8" customFormat="1" ht="24.95" customHeight="1">
      <c r="B97" s="108"/>
      <c r="D97" s="109" t="s">
        <v>1721</v>
      </c>
      <c r="E97" s="110"/>
      <c r="F97" s="110"/>
      <c r="G97" s="110"/>
      <c r="H97" s="110"/>
      <c r="I97" s="110"/>
      <c r="J97" s="111">
        <f>J118</f>
        <v>0</v>
      </c>
      <c r="L97" s="108"/>
    </row>
    <row r="98" spans="2:12" s="1" customFormat="1" ht="21.95" customHeight="1">
      <c r="B98" s="32"/>
      <c r="L98" s="32"/>
    </row>
    <row r="99" spans="2:12" s="1" customFormat="1" ht="6.95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2"/>
    </row>
    <row r="103" spans="2:12" s="1" customFormat="1" ht="6.95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2"/>
    </row>
    <row r="104" spans="2:12" s="1" customFormat="1" ht="24.95" customHeight="1">
      <c r="B104" s="32"/>
      <c r="C104" s="21" t="s">
        <v>156</v>
      </c>
      <c r="L104" s="32"/>
    </row>
    <row r="105" spans="2:12" s="1" customFormat="1" ht="6.95" customHeight="1">
      <c r="B105" s="32"/>
      <c r="L105" s="32"/>
    </row>
    <row r="106" spans="2:12" s="1" customFormat="1" ht="12" customHeight="1">
      <c r="B106" s="32"/>
      <c r="C106" s="27" t="s">
        <v>16</v>
      </c>
      <c r="L106" s="32"/>
    </row>
    <row r="107" spans="2:12" s="1" customFormat="1" ht="26.25" customHeight="1">
      <c r="B107" s="32"/>
      <c r="E107" s="248" t="str">
        <f>E7</f>
        <v>STAVEBNÍ ÚPRAVY SRC ČNB V ULICI SENOVÁŽNÁ 864-1 NA PRAZE 1</v>
      </c>
      <c r="F107" s="249"/>
      <c r="G107" s="249"/>
      <c r="H107" s="249"/>
      <c r="L107" s="32"/>
    </row>
    <row r="108" spans="2:12" s="1" customFormat="1" ht="12" customHeight="1">
      <c r="B108" s="32"/>
      <c r="C108" s="27" t="s">
        <v>137</v>
      </c>
      <c r="L108" s="32"/>
    </row>
    <row r="109" spans="2:12" s="1" customFormat="1" ht="16.5" customHeight="1">
      <c r="B109" s="32"/>
      <c r="E109" s="243" t="str">
        <f>E9</f>
        <v>09 - Servis fitness zařízení</v>
      </c>
      <c r="F109" s="247"/>
      <c r="G109" s="247"/>
      <c r="H109" s="247"/>
      <c r="L109" s="32"/>
    </row>
    <row r="110" spans="2:12" s="1" customFormat="1" ht="6.95" customHeight="1">
      <c r="B110" s="32"/>
      <c r="L110" s="32"/>
    </row>
    <row r="111" spans="2:12" s="1" customFormat="1" ht="12" customHeight="1">
      <c r="B111" s="32"/>
      <c r="C111" s="27" t="s">
        <v>20</v>
      </c>
      <c r="F111" s="25" t="str">
        <f>F12</f>
        <v>Senovážná 864/1, 110 00 Praha 1 - Nové Město</v>
      </c>
      <c r="I111" s="27" t="s">
        <v>22</v>
      </c>
      <c r="J111" s="52" t="str">
        <f>IF(J12="","",J12)</f>
        <v>5. 3. 2025</v>
      </c>
      <c r="L111" s="32"/>
    </row>
    <row r="112" spans="2:12" s="1" customFormat="1" ht="6.95" customHeight="1">
      <c r="B112" s="32"/>
      <c r="L112" s="32"/>
    </row>
    <row r="113" spans="2:65" s="1" customFormat="1" ht="15.2" customHeight="1">
      <c r="B113" s="32"/>
      <c r="C113" s="27" t="s">
        <v>24</v>
      </c>
      <c r="F113" s="25" t="str">
        <f>E15</f>
        <v>ČESKÁ NÁRODNÍ BANKA</v>
      </c>
      <c r="I113" s="27" t="s">
        <v>32</v>
      </c>
      <c r="J113" s="30" t="str">
        <f>E21</f>
        <v>bdXarchitekti s.r.o.</v>
      </c>
      <c r="L113" s="32"/>
    </row>
    <row r="114" spans="2:65" s="1" customFormat="1" ht="15.2" customHeight="1">
      <c r="B114" s="32"/>
      <c r="C114" s="27" t="s">
        <v>30</v>
      </c>
      <c r="F114" s="25" t="str">
        <f>IF(E18="","",E18)</f>
        <v>Vyplň údaj</v>
      </c>
      <c r="I114" s="27" t="s">
        <v>37</v>
      </c>
      <c r="J114" s="30" t="str">
        <f>E24</f>
        <v>Ing. Jaroslav Stolička</v>
      </c>
      <c r="L114" s="32"/>
    </row>
    <row r="115" spans="2:65" s="1" customFormat="1" ht="10.35" customHeight="1">
      <c r="B115" s="32"/>
      <c r="L115" s="32"/>
    </row>
    <row r="116" spans="2:65" s="10" customFormat="1" ht="29.25" customHeight="1">
      <c r="B116" s="116"/>
      <c r="C116" s="117" t="s">
        <v>157</v>
      </c>
      <c r="D116" s="118" t="s">
        <v>67</v>
      </c>
      <c r="E116" s="118" t="s">
        <v>63</v>
      </c>
      <c r="F116" s="118" t="s">
        <v>64</v>
      </c>
      <c r="G116" s="118" t="s">
        <v>158</v>
      </c>
      <c r="H116" s="118" t="s">
        <v>159</v>
      </c>
      <c r="I116" s="118" t="s">
        <v>160</v>
      </c>
      <c r="J116" s="119" t="s">
        <v>141</v>
      </c>
      <c r="K116" s="120" t="s">
        <v>161</v>
      </c>
      <c r="L116" s="116"/>
      <c r="M116" s="59" t="s">
        <v>1</v>
      </c>
      <c r="N116" s="60" t="s">
        <v>46</v>
      </c>
      <c r="O116" s="60" t="s">
        <v>162</v>
      </c>
      <c r="P116" s="60" t="s">
        <v>163</v>
      </c>
      <c r="Q116" s="60" t="s">
        <v>164</v>
      </c>
      <c r="R116" s="60" t="s">
        <v>165</v>
      </c>
      <c r="S116" s="60" t="s">
        <v>166</v>
      </c>
      <c r="T116" s="61" t="s">
        <v>167</v>
      </c>
    </row>
    <row r="117" spans="2:65" s="1" customFormat="1" ht="22.9" customHeight="1">
      <c r="B117" s="32"/>
      <c r="C117" s="64" t="s">
        <v>168</v>
      </c>
      <c r="J117" s="121">
        <f>BK117</f>
        <v>0</v>
      </c>
      <c r="L117" s="32"/>
      <c r="M117" s="62"/>
      <c r="N117" s="53"/>
      <c r="O117" s="53"/>
      <c r="P117" s="122">
        <f>P118</f>
        <v>0</v>
      </c>
      <c r="Q117" s="53"/>
      <c r="R117" s="122">
        <f>R118</f>
        <v>0</v>
      </c>
      <c r="S117" s="53"/>
      <c r="T117" s="123">
        <f>T118</f>
        <v>0</v>
      </c>
      <c r="AT117" s="17" t="s">
        <v>81</v>
      </c>
      <c r="AU117" s="17" t="s">
        <v>143</v>
      </c>
      <c r="BK117" s="124">
        <f>BK118</f>
        <v>0</v>
      </c>
    </row>
    <row r="118" spans="2:65" s="11" customFormat="1" ht="25.9" customHeight="1">
      <c r="B118" s="125"/>
      <c r="D118" s="126" t="s">
        <v>81</v>
      </c>
      <c r="E118" s="127" t="s">
        <v>87</v>
      </c>
      <c r="F118" s="127" t="s">
        <v>128</v>
      </c>
      <c r="I118" s="128"/>
      <c r="J118" s="129">
        <f>BK118</f>
        <v>0</v>
      </c>
      <c r="L118" s="125"/>
      <c r="M118" s="130"/>
      <c r="P118" s="131">
        <f>P119</f>
        <v>0</v>
      </c>
      <c r="R118" s="131">
        <f>R119</f>
        <v>0</v>
      </c>
      <c r="T118" s="132">
        <f>T119</f>
        <v>0</v>
      </c>
      <c r="AR118" s="126" t="s">
        <v>90</v>
      </c>
      <c r="AT118" s="133" t="s">
        <v>81</v>
      </c>
      <c r="AU118" s="133" t="s">
        <v>82</v>
      </c>
      <c r="AY118" s="126" t="s">
        <v>171</v>
      </c>
      <c r="BK118" s="134">
        <f>BK119</f>
        <v>0</v>
      </c>
    </row>
    <row r="119" spans="2:65" s="1" customFormat="1" ht="24.2" customHeight="1">
      <c r="B119" s="137"/>
      <c r="C119" s="138" t="s">
        <v>90</v>
      </c>
      <c r="D119" s="138" t="s">
        <v>176</v>
      </c>
      <c r="E119" s="139" t="s">
        <v>1722</v>
      </c>
      <c r="F119" s="140" t="s">
        <v>1723</v>
      </c>
      <c r="G119" s="141" t="s">
        <v>227</v>
      </c>
      <c r="H119" s="142">
        <v>1</v>
      </c>
      <c r="I119" s="143"/>
      <c r="J119" s="144">
        <f>ROUND(I119*H119,2)</f>
        <v>0</v>
      </c>
      <c r="K119" s="145"/>
      <c r="L119" s="32"/>
      <c r="M119" s="198" t="s">
        <v>1</v>
      </c>
      <c r="N119" s="199" t="s">
        <v>47</v>
      </c>
      <c r="O119" s="200"/>
      <c r="P119" s="201">
        <f>O119*H119</f>
        <v>0</v>
      </c>
      <c r="Q119" s="201">
        <v>0</v>
      </c>
      <c r="R119" s="201">
        <f>Q119*H119</f>
        <v>0</v>
      </c>
      <c r="S119" s="201">
        <v>0</v>
      </c>
      <c r="T119" s="202">
        <f>S119*H119</f>
        <v>0</v>
      </c>
      <c r="AR119" s="150" t="s">
        <v>180</v>
      </c>
      <c r="AT119" s="150" t="s">
        <v>176</v>
      </c>
      <c r="AU119" s="150" t="s">
        <v>90</v>
      </c>
      <c r="AY119" s="17" t="s">
        <v>171</v>
      </c>
      <c r="BE119" s="151">
        <f>IF(N119="základní",J119,0)</f>
        <v>0</v>
      </c>
      <c r="BF119" s="151">
        <f>IF(N119="snížená",J119,0)</f>
        <v>0</v>
      </c>
      <c r="BG119" s="151">
        <f>IF(N119="zákl. přenesená",J119,0)</f>
        <v>0</v>
      </c>
      <c r="BH119" s="151">
        <f>IF(N119="sníž. přenesená",J119,0)</f>
        <v>0</v>
      </c>
      <c r="BI119" s="151">
        <f>IF(N119="nulová",J119,0)</f>
        <v>0</v>
      </c>
      <c r="BJ119" s="17" t="s">
        <v>90</v>
      </c>
      <c r="BK119" s="151">
        <f>ROUND(I119*H119,2)</f>
        <v>0</v>
      </c>
      <c r="BL119" s="17" t="s">
        <v>180</v>
      </c>
      <c r="BM119" s="150" t="s">
        <v>92</v>
      </c>
    </row>
    <row r="120" spans="2:65" s="1" customFormat="1" ht="6.95" customHeight="1"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32"/>
    </row>
  </sheetData>
  <autoFilter ref="C116:K119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2"/>
  <sheetViews>
    <sheetView showGridLines="0" workbookViewId="0">
      <selection activeCell="X169" sqref="X16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7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132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customHeight="1">
      <c r="B4" s="20"/>
      <c r="D4" s="21" t="s">
        <v>136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8" t="str">
        <f>'Rekapitulace stavby'!K6</f>
        <v>STAVEBNÍ ÚPRAVY SRC ČNB V ULICI SENOVÁŽNÁ 864-1 NA PRAZE 1</v>
      </c>
      <c r="F7" s="249"/>
      <c r="G7" s="249"/>
      <c r="H7" s="249"/>
      <c r="L7" s="20"/>
    </row>
    <row r="8" spans="2:46" s="1" customFormat="1" ht="12" customHeight="1">
      <c r="B8" s="32"/>
      <c r="D8" s="27" t="s">
        <v>137</v>
      </c>
      <c r="L8" s="32"/>
    </row>
    <row r="9" spans="2:46" s="1" customFormat="1" ht="16.5" customHeight="1">
      <c r="B9" s="32"/>
      <c r="E9" s="243" t="s">
        <v>1724</v>
      </c>
      <c r="F9" s="247"/>
      <c r="G9" s="247"/>
      <c r="H9" s="247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5. 3. 2025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29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0" t="str">
        <f>'Rekapitulace stavby'!E14</f>
        <v>Vyplň údaj</v>
      </c>
      <c r="F18" s="234"/>
      <c r="G18" s="234"/>
      <c r="H18" s="234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25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28</v>
      </c>
      <c r="J21" s="25" t="s">
        <v>35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25</v>
      </c>
      <c r="J23" s="25" t="s">
        <v>38</v>
      </c>
      <c r="L23" s="32"/>
    </row>
    <row r="24" spans="2:12" s="1" customFormat="1" ht="18" customHeight="1">
      <c r="B24" s="32"/>
      <c r="E24" s="25" t="s">
        <v>39</v>
      </c>
      <c r="I24" s="27" t="s">
        <v>28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40</v>
      </c>
      <c r="L26" s="32"/>
    </row>
    <row r="27" spans="2:12" s="7" customFormat="1" ht="16.5" customHeight="1">
      <c r="B27" s="94"/>
      <c r="E27" s="238" t="s">
        <v>1</v>
      </c>
      <c r="F27" s="238"/>
      <c r="G27" s="238"/>
      <c r="H27" s="238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5" customHeight="1">
      <c r="B30" s="32"/>
      <c r="D30" s="95" t="s">
        <v>42</v>
      </c>
      <c r="J30" s="66">
        <f>ROUND(J122, 2)</f>
        <v>161352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5" customHeight="1">
      <c r="B33" s="32"/>
      <c r="D33" s="55" t="s">
        <v>46</v>
      </c>
      <c r="E33" s="27" t="s">
        <v>47</v>
      </c>
      <c r="F33" s="86">
        <f>ROUND((SUM(BE122:BE171)),  2)</f>
        <v>161352</v>
      </c>
      <c r="I33" s="96">
        <v>0.21</v>
      </c>
      <c r="J33" s="86">
        <f>ROUND(((SUM(BE122:BE171))*I33),  2)</f>
        <v>33883.919999999998</v>
      </c>
      <c r="L33" s="32"/>
    </row>
    <row r="34" spans="2:12" s="1" customFormat="1" ht="14.45" customHeight="1">
      <c r="B34" s="32"/>
      <c r="E34" s="27" t="s">
        <v>48</v>
      </c>
      <c r="F34" s="86">
        <f>ROUND((SUM(BF122:BF171)),  2)</f>
        <v>0</v>
      </c>
      <c r="I34" s="96">
        <v>0.12</v>
      </c>
      <c r="J34" s="86">
        <f>ROUND(((SUM(BF122:BF171))*I34),  2)</f>
        <v>0</v>
      </c>
      <c r="L34" s="32"/>
    </row>
    <row r="35" spans="2:12" s="1" customFormat="1" ht="14.45" hidden="1" customHeight="1">
      <c r="B35" s="32"/>
      <c r="E35" s="27" t="s">
        <v>49</v>
      </c>
      <c r="F35" s="86">
        <f>ROUND((SUM(BG122:BG171)),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50</v>
      </c>
      <c r="F36" s="86">
        <f>ROUND((SUM(BH122:BH171)),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51</v>
      </c>
      <c r="F37" s="86">
        <f>ROUND((SUM(BI122:BI171)),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5" customHeight="1">
      <c r="B39" s="32"/>
      <c r="C39" s="97"/>
      <c r="D39" s="98" t="s">
        <v>52</v>
      </c>
      <c r="E39" s="57"/>
      <c r="F39" s="57"/>
      <c r="G39" s="99" t="s">
        <v>53</v>
      </c>
      <c r="H39" s="100" t="s">
        <v>54</v>
      </c>
      <c r="I39" s="57"/>
      <c r="J39" s="101">
        <f>SUM(J30:J37)</f>
        <v>195235.91999999998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55</v>
      </c>
      <c r="E50" s="42"/>
      <c r="F50" s="42"/>
      <c r="G50" s="41" t="s">
        <v>56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57</v>
      </c>
      <c r="E61" s="34"/>
      <c r="F61" s="103" t="s">
        <v>58</v>
      </c>
      <c r="G61" s="43" t="s">
        <v>57</v>
      </c>
      <c r="H61" s="34"/>
      <c r="I61" s="34"/>
      <c r="J61" s="104" t="s">
        <v>58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59</v>
      </c>
      <c r="E65" s="42"/>
      <c r="F65" s="42"/>
      <c r="G65" s="41" t="s">
        <v>60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57</v>
      </c>
      <c r="E76" s="34"/>
      <c r="F76" s="103" t="s">
        <v>58</v>
      </c>
      <c r="G76" s="43" t="s">
        <v>57</v>
      </c>
      <c r="H76" s="34"/>
      <c r="I76" s="34"/>
      <c r="J76" s="104" t="s">
        <v>58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139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48" t="str">
        <f>E7</f>
        <v>STAVEBNÍ ÚPRAVY SRC ČNB V ULICI SENOVÁŽNÁ 864-1 NA PRAZE 1</v>
      </c>
      <c r="F85" s="249"/>
      <c r="G85" s="249"/>
      <c r="H85" s="249"/>
      <c r="L85" s="32"/>
    </row>
    <row r="86" spans="2:47" s="1" customFormat="1" ht="12" customHeight="1">
      <c r="B86" s="32"/>
      <c r="C86" s="27" t="s">
        <v>137</v>
      </c>
      <c r="L86" s="32"/>
    </row>
    <row r="87" spans="2:47" s="1" customFormat="1" ht="16.5" customHeight="1">
      <c r="B87" s="32"/>
      <c r="E87" s="243" t="str">
        <f>E9</f>
        <v>10 - Měření a regulace</v>
      </c>
      <c r="F87" s="247"/>
      <c r="G87" s="247"/>
      <c r="H87" s="247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Senovážná 864/1, 110 00 Praha 1 - Nové Město</v>
      </c>
      <c r="I89" s="27" t="s">
        <v>22</v>
      </c>
      <c r="J89" s="52" t="str">
        <f>IF(J12="","",J12)</f>
        <v>5. 3. 2025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ČESKÁ NÁRODNÍ BANKA</v>
      </c>
      <c r="I91" s="27" t="s">
        <v>32</v>
      </c>
      <c r="J91" s="30" t="str">
        <f>E21</f>
        <v>bdXarchitekti s.r.o.</v>
      </c>
      <c r="L91" s="32"/>
    </row>
    <row r="92" spans="2:47" s="1" customFormat="1" ht="15.2" customHeight="1">
      <c r="B92" s="32"/>
      <c r="C92" s="27" t="s">
        <v>30</v>
      </c>
      <c r="F92" s="25" t="str">
        <f>IF(E18="","",E18)</f>
        <v>Vyplň údaj</v>
      </c>
      <c r="I92" s="27" t="s">
        <v>37</v>
      </c>
      <c r="J92" s="30" t="str">
        <f>E24</f>
        <v>Ing. Jaroslav Stolička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140</v>
      </c>
      <c r="D94" s="97"/>
      <c r="E94" s="97"/>
      <c r="F94" s="97"/>
      <c r="G94" s="97"/>
      <c r="H94" s="97"/>
      <c r="I94" s="97"/>
      <c r="J94" s="106" t="s">
        <v>141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142</v>
      </c>
      <c r="J96" s="66">
        <f>J122</f>
        <v>161352</v>
      </c>
      <c r="L96" s="32"/>
      <c r="AU96" s="17" t="s">
        <v>143</v>
      </c>
    </row>
    <row r="97" spans="2:12" s="8" customFormat="1" ht="24.95" customHeight="1">
      <c r="B97" s="108"/>
      <c r="D97" s="109" t="s">
        <v>1725</v>
      </c>
      <c r="E97" s="110"/>
      <c r="F97" s="110"/>
      <c r="G97" s="110"/>
      <c r="H97" s="110"/>
      <c r="I97" s="110"/>
      <c r="J97" s="111">
        <f>J123</f>
        <v>0</v>
      </c>
      <c r="L97" s="108"/>
    </row>
    <row r="98" spans="2:12" s="8" customFormat="1" ht="24.95" customHeight="1">
      <c r="B98" s="108"/>
      <c r="D98" s="109" t="s">
        <v>1726</v>
      </c>
      <c r="E98" s="110"/>
      <c r="F98" s="110"/>
      <c r="G98" s="110"/>
      <c r="H98" s="110"/>
      <c r="I98" s="110"/>
      <c r="J98" s="111">
        <f>J144</f>
        <v>0</v>
      </c>
      <c r="L98" s="108"/>
    </row>
    <row r="99" spans="2:12" s="8" customFormat="1" ht="24.95" customHeight="1">
      <c r="B99" s="108"/>
      <c r="D99" s="109" t="s">
        <v>1727</v>
      </c>
      <c r="E99" s="110"/>
      <c r="F99" s="110"/>
      <c r="G99" s="110"/>
      <c r="H99" s="110"/>
      <c r="I99" s="110"/>
      <c r="J99" s="111">
        <f>J147</f>
        <v>25860</v>
      </c>
      <c r="L99" s="108"/>
    </row>
    <row r="100" spans="2:12" s="8" customFormat="1" ht="24.95" customHeight="1">
      <c r="B100" s="108"/>
      <c r="D100" s="109" t="s">
        <v>1728</v>
      </c>
      <c r="E100" s="110"/>
      <c r="F100" s="110"/>
      <c r="G100" s="110"/>
      <c r="H100" s="110"/>
      <c r="I100" s="110"/>
      <c r="J100" s="111">
        <f>J149</f>
        <v>15558</v>
      </c>
      <c r="L100" s="108"/>
    </row>
    <row r="101" spans="2:12" s="8" customFormat="1" ht="24.95" customHeight="1">
      <c r="B101" s="108"/>
      <c r="D101" s="109" t="s">
        <v>1729</v>
      </c>
      <c r="E101" s="110"/>
      <c r="F101" s="110"/>
      <c r="G101" s="110"/>
      <c r="H101" s="110"/>
      <c r="I101" s="110"/>
      <c r="J101" s="111">
        <f>J151</f>
        <v>0</v>
      </c>
      <c r="L101" s="108"/>
    </row>
    <row r="102" spans="2:12" s="8" customFormat="1" ht="24.95" customHeight="1">
      <c r="B102" s="108"/>
      <c r="D102" s="109" t="s">
        <v>1730</v>
      </c>
      <c r="E102" s="110"/>
      <c r="F102" s="110"/>
      <c r="G102" s="110"/>
      <c r="H102" s="110"/>
      <c r="I102" s="110"/>
      <c r="J102" s="111">
        <f>J159</f>
        <v>119934</v>
      </c>
      <c r="L102" s="108"/>
    </row>
    <row r="103" spans="2:12" s="1" customFormat="1" ht="21.95" customHeight="1">
      <c r="B103" s="32"/>
      <c r="L103" s="32"/>
    </row>
    <row r="104" spans="2:12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12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4.95" customHeight="1">
      <c r="B109" s="32"/>
      <c r="C109" s="21" t="s">
        <v>156</v>
      </c>
      <c r="L109" s="32"/>
    </row>
    <row r="110" spans="2:12" s="1" customFormat="1" ht="6.95" customHeight="1">
      <c r="B110" s="32"/>
      <c r="L110" s="32"/>
    </row>
    <row r="111" spans="2:12" s="1" customFormat="1" ht="12" customHeight="1">
      <c r="B111" s="32"/>
      <c r="C111" s="27" t="s">
        <v>16</v>
      </c>
      <c r="L111" s="32"/>
    </row>
    <row r="112" spans="2:12" s="1" customFormat="1" ht="26.25" customHeight="1">
      <c r="B112" s="32"/>
      <c r="E112" s="248" t="str">
        <f>E7</f>
        <v>STAVEBNÍ ÚPRAVY SRC ČNB V ULICI SENOVÁŽNÁ 864-1 NA PRAZE 1</v>
      </c>
      <c r="F112" s="249"/>
      <c r="G112" s="249"/>
      <c r="H112" s="249"/>
      <c r="L112" s="32"/>
    </row>
    <row r="113" spans="2:65" s="1" customFormat="1" ht="12" customHeight="1">
      <c r="B113" s="32"/>
      <c r="C113" s="27" t="s">
        <v>137</v>
      </c>
      <c r="L113" s="32"/>
    </row>
    <row r="114" spans="2:65" s="1" customFormat="1" ht="16.5" customHeight="1">
      <c r="B114" s="32"/>
      <c r="E114" s="243" t="str">
        <f>E9</f>
        <v>10 - Měření a regulace</v>
      </c>
      <c r="F114" s="247"/>
      <c r="G114" s="247"/>
      <c r="H114" s="247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F12</f>
        <v>Senovážná 864/1, 110 00 Praha 1 - Nové Město</v>
      </c>
      <c r="I116" s="27" t="s">
        <v>22</v>
      </c>
      <c r="J116" s="52" t="str">
        <f>IF(J12="","",J12)</f>
        <v>5. 3. 2025</v>
      </c>
      <c r="L116" s="32"/>
    </row>
    <row r="117" spans="2:65" s="1" customFormat="1" ht="6.95" customHeight="1">
      <c r="B117" s="32"/>
      <c r="L117" s="32"/>
    </row>
    <row r="118" spans="2:65" s="1" customFormat="1" ht="15.2" customHeight="1">
      <c r="B118" s="32"/>
      <c r="C118" s="27" t="s">
        <v>24</v>
      </c>
      <c r="F118" s="25" t="str">
        <f>E15</f>
        <v>ČESKÁ NÁRODNÍ BANKA</v>
      </c>
      <c r="I118" s="27" t="s">
        <v>32</v>
      </c>
      <c r="J118" s="30" t="str">
        <f>E21</f>
        <v>bdXarchitekti s.r.o.</v>
      </c>
      <c r="L118" s="32"/>
    </row>
    <row r="119" spans="2:65" s="1" customFormat="1" ht="15.2" customHeight="1">
      <c r="B119" s="32"/>
      <c r="C119" s="27" t="s">
        <v>30</v>
      </c>
      <c r="F119" s="25" t="str">
        <f>IF(E18="","",E18)</f>
        <v>Vyplň údaj</v>
      </c>
      <c r="I119" s="27" t="s">
        <v>37</v>
      </c>
      <c r="J119" s="30" t="str">
        <f>E24</f>
        <v>Ing. Jaroslav Stolička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6"/>
      <c r="C121" s="117" t="s">
        <v>157</v>
      </c>
      <c r="D121" s="118" t="s">
        <v>67</v>
      </c>
      <c r="E121" s="118" t="s">
        <v>63</v>
      </c>
      <c r="F121" s="118" t="s">
        <v>64</v>
      </c>
      <c r="G121" s="118" t="s">
        <v>158</v>
      </c>
      <c r="H121" s="118" t="s">
        <v>159</v>
      </c>
      <c r="I121" s="118" t="s">
        <v>160</v>
      </c>
      <c r="J121" s="119" t="s">
        <v>141</v>
      </c>
      <c r="K121" s="120" t="s">
        <v>161</v>
      </c>
      <c r="L121" s="116"/>
      <c r="M121" s="59" t="s">
        <v>1</v>
      </c>
      <c r="N121" s="60" t="s">
        <v>46</v>
      </c>
      <c r="O121" s="60" t="s">
        <v>162</v>
      </c>
      <c r="P121" s="60" t="s">
        <v>163</v>
      </c>
      <c r="Q121" s="60" t="s">
        <v>164</v>
      </c>
      <c r="R121" s="60" t="s">
        <v>165</v>
      </c>
      <c r="S121" s="60" t="s">
        <v>166</v>
      </c>
      <c r="T121" s="61" t="s">
        <v>167</v>
      </c>
    </row>
    <row r="122" spans="2:65" s="1" customFormat="1" ht="22.9" customHeight="1">
      <c r="B122" s="32"/>
      <c r="C122" s="64" t="s">
        <v>168</v>
      </c>
      <c r="J122" s="121">
        <f>BK122</f>
        <v>161352</v>
      </c>
      <c r="L122" s="32"/>
      <c r="M122" s="62"/>
      <c r="N122" s="53"/>
      <c r="O122" s="53"/>
      <c r="P122" s="122">
        <f>P123+P144+P147+P149+P151+P159</f>
        <v>0</v>
      </c>
      <c r="Q122" s="53"/>
      <c r="R122" s="122">
        <f>R123+R144+R147+R149+R151+R159</f>
        <v>0</v>
      </c>
      <c r="S122" s="53"/>
      <c r="T122" s="123">
        <f>T123+T144+T147+T149+T151+T159</f>
        <v>0</v>
      </c>
      <c r="AT122" s="17" t="s">
        <v>81</v>
      </c>
      <c r="AU122" s="17" t="s">
        <v>143</v>
      </c>
      <c r="BK122" s="124">
        <f>BK123+BK144+BK147+BK149+BK151+BK159</f>
        <v>161352</v>
      </c>
    </row>
    <row r="123" spans="2:65" s="11" customFormat="1" ht="25.9" customHeight="1">
      <c r="B123" s="125"/>
      <c r="D123" s="126" t="s">
        <v>81</v>
      </c>
      <c r="E123" s="127" t="s">
        <v>1232</v>
      </c>
      <c r="F123" s="127" t="s">
        <v>1731</v>
      </c>
      <c r="I123" s="128"/>
      <c r="J123" s="129">
        <f>BK123</f>
        <v>0</v>
      </c>
      <c r="L123" s="125"/>
      <c r="M123" s="130"/>
      <c r="P123" s="131">
        <f>SUM(P124:P143)</f>
        <v>0</v>
      </c>
      <c r="R123" s="131">
        <f>SUM(R124:R143)</f>
        <v>0</v>
      </c>
      <c r="T123" s="132">
        <f>SUM(T124:T143)</f>
        <v>0</v>
      </c>
      <c r="AR123" s="126" t="s">
        <v>90</v>
      </c>
      <c r="AT123" s="133" t="s">
        <v>81</v>
      </c>
      <c r="AU123" s="133" t="s">
        <v>82</v>
      </c>
      <c r="AY123" s="126" t="s">
        <v>171</v>
      </c>
      <c r="BK123" s="134">
        <f>SUM(BK124:BK143)</f>
        <v>0</v>
      </c>
    </row>
    <row r="124" spans="2:65" s="1" customFormat="1" ht="24.2" customHeight="1">
      <c r="B124" s="137"/>
      <c r="C124" s="138" t="s">
        <v>90</v>
      </c>
      <c r="D124" s="138" t="s">
        <v>176</v>
      </c>
      <c r="E124" s="139" t="s">
        <v>1732</v>
      </c>
      <c r="F124" s="140" t="s">
        <v>1733</v>
      </c>
      <c r="G124" s="141" t="s">
        <v>1238</v>
      </c>
      <c r="H124" s="142">
        <v>3</v>
      </c>
      <c r="I124" s="143"/>
      <c r="J124" s="144">
        <f>ROUND(I124*H124,2)</f>
        <v>0</v>
      </c>
      <c r="K124" s="145"/>
      <c r="L124" s="32"/>
      <c r="M124" s="146" t="s">
        <v>1</v>
      </c>
      <c r="N124" s="147" t="s">
        <v>47</v>
      </c>
      <c r="P124" s="148">
        <f>O124*H124</f>
        <v>0</v>
      </c>
      <c r="Q124" s="148">
        <v>0</v>
      </c>
      <c r="R124" s="148">
        <f>Q124*H124</f>
        <v>0</v>
      </c>
      <c r="S124" s="148">
        <v>0</v>
      </c>
      <c r="T124" s="149">
        <f>S124*H124</f>
        <v>0</v>
      </c>
      <c r="AR124" s="150" t="s">
        <v>180</v>
      </c>
      <c r="AT124" s="150" t="s">
        <v>176</v>
      </c>
      <c r="AU124" s="150" t="s">
        <v>90</v>
      </c>
      <c r="AY124" s="17" t="s">
        <v>171</v>
      </c>
      <c r="BE124" s="151">
        <f>IF(N124="základní",J124,0)</f>
        <v>0</v>
      </c>
      <c r="BF124" s="151">
        <f>IF(N124="snížená",J124,0)</f>
        <v>0</v>
      </c>
      <c r="BG124" s="151">
        <f>IF(N124="zákl. přenesená",J124,0)</f>
        <v>0</v>
      </c>
      <c r="BH124" s="151">
        <f>IF(N124="sníž. přenesená",J124,0)</f>
        <v>0</v>
      </c>
      <c r="BI124" s="151">
        <f>IF(N124="nulová",J124,0)</f>
        <v>0</v>
      </c>
      <c r="BJ124" s="17" t="s">
        <v>90</v>
      </c>
      <c r="BK124" s="151">
        <f>ROUND(I124*H124,2)</f>
        <v>0</v>
      </c>
      <c r="BL124" s="17" t="s">
        <v>180</v>
      </c>
      <c r="BM124" s="150" t="s">
        <v>92</v>
      </c>
    </row>
    <row r="125" spans="2:65" s="1" customFormat="1" ht="19.5">
      <c r="B125" s="32"/>
      <c r="D125" s="153" t="s">
        <v>561</v>
      </c>
      <c r="F125" s="194" t="s">
        <v>1734</v>
      </c>
      <c r="I125" s="195"/>
      <c r="L125" s="32"/>
      <c r="M125" s="196"/>
      <c r="T125" s="56"/>
      <c r="AT125" s="17" t="s">
        <v>561</v>
      </c>
      <c r="AU125" s="17" t="s">
        <v>90</v>
      </c>
    </row>
    <row r="126" spans="2:65" s="1" customFormat="1" ht="16.5" customHeight="1">
      <c r="B126" s="137"/>
      <c r="C126" s="138" t="s">
        <v>92</v>
      </c>
      <c r="D126" s="138" t="s">
        <v>176</v>
      </c>
      <c r="E126" s="139" t="s">
        <v>1735</v>
      </c>
      <c r="F126" s="140" t="s">
        <v>1736</v>
      </c>
      <c r="G126" s="141" t="s">
        <v>1238</v>
      </c>
      <c r="H126" s="142">
        <v>3</v>
      </c>
      <c r="I126" s="143"/>
      <c r="J126" s="144">
        <f>ROUND(I126*H126,2)</f>
        <v>0</v>
      </c>
      <c r="K126" s="145"/>
      <c r="L126" s="32"/>
      <c r="M126" s="146" t="s">
        <v>1</v>
      </c>
      <c r="N126" s="147" t="s">
        <v>47</v>
      </c>
      <c r="P126" s="148">
        <f>O126*H126</f>
        <v>0</v>
      </c>
      <c r="Q126" s="148">
        <v>0</v>
      </c>
      <c r="R126" s="148">
        <f>Q126*H126</f>
        <v>0</v>
      </c>
      <c r="S126" s="148">
        <v>0</v>
      </c>
      <c r="T126" s="149">
        <f>S126*H126</f>
        <v>0</v>
      </c>
      <c r="AR126" s="150" t="s">
        <v>180</v>
      </c>
      <c r="AT126" s="150" t="s">
        <v>176</v>
      </c>
      <c r="AU126" s="150" t="s">
        <v>90</v>
      </c>
      <c r="AY126" s="17" t="s">
        <v>171</v>
      </c>
      <c r="BE126" s="151">
        <f>IF(N126="základní",J126,0)</f>
        <v>0</v>
      </c>
      <c r="BF126" s="151">
        <f>IF(N126="snížená",J126,0)</f>
        <v>0</v>
      </c>
      <c r="BG126" s="151">
        <f>IF(N126="zákl. přenesená",J126,0)</f>
        <v>0</v>
      </c>
      <c r="BH126" s="151">
        <f>IF(N126="sníž. přenesená",J126,0)</f>
        <v>0</v>
      </c>
      <c r="BI126" s="151">
        <f>IF(N126="nulová",J126,0)</f>
        <v>0</v>
      </c>
      <c r="BJ126" s="17" t="s">
        <v>90</v>
      </c>
      <c r="BK126" s="151">
        <f>ROUND(I126*H126,2)</f>
        <v>0</v>
      </c>
      <c r="BL126" s="17" t="s">
        <v>180</v>
      </c>
      <c r="BM126" s="150" t="s">
        <v>180</v>
      </c>
    </row>
    <row r="127" spans="2:65" s="1" customFormat="1" ht="19.5">
      <c r="B127" s="32"/>
      <c r="D127" s="153" t="s">
        <v>561</v>
      </c>
      <c r="F127" s="194" t="s">
        <v>1737</v>
      </c>
      <c r="I127" s="195"/>
      <c r="L127" s="32"/>
      <c r="M127" s="196"/>
      <c r="T127" s="56"/>
      <c r="AT127" s="17" t="s">
        <v>561</v>
      </c>
      <c r="AU127" s="17" t="s">
        <v>90</v>
      </c>
    </row>
    <row r="128" spans="2:65" s="1" customFormat="1" ht="37.9" customHeight="1">
      <c r="B128" s="137"/>
      <c r="C128" s="138" t="s">
        <v>186</v>
      </c>
      <c r="D128" s="138" t="s">
        <v>176</v>
      </c>
      <c r="E128" s="139" t="s">
        <v>1738</v>
      </c>
      <c r="F128" s="140" t="s">
        <v>1739</v>
      </c>
      <c r="G128" s="141" t="s">
        <v>1238</v>
      </c>
      <c r="H128" s="142">
        <v>1</v>
      </c>
      <c r="I128" s="143"/>
      <c r="J128" s="144">
        <f>ROUND(I128*H128,2)</f>
        <v>0</v>
      </c>
      <c r="K128" s="145"/>
      <c r="L128" s="32"/>
      <c r="M128" s="146" t="s">
        <v>1</v>
      </c>
      <c r="N128" s="147" t="s">
        <v>47</v>
      </c>
      <c r="P128" s="148">
        <f>O128*H128</f>
        <v>0</v>
      </c>
      <c r="Q128" s="148">
        <v>0</v>
      </c>
      <c r="R128" s="148">
        <f>Q128*H128</f>
        <v>0</v>
      </c>
      <c r="S128" s="148">
        <v>0</v>
      </c>
      <c r="T128" s="149">
        <f>S128*H128</f>
        <v>0</v>
      </c>
      <c r="AR128" s="150" t="s">
        <v>180</v>
      </c>
      <c r="AT128" s="150" t="s">
        <v>176</v>
      </c>
      <c r="AU128" s="150" t="s">
        <v>90</v>
      </c>
      <c r="AY128" s="17" t="s">
        <v>171</v>
      </c>
      <c r="BE128" s="151">
        <f>IF(N128="základní",J128,0)</f>
        <v>0</v>
      </c>
      <c r="BF128" s="151">
        <f>IF(N128="snížená",J128,0)</f>
        <v>0</v>
      </c>
      <c r="BG128" s="151">
        <f>IF(N128="zákl. přenesená",J128,0)</f>
        <v>0</v>
      </c>
      <c r="BH128" s="151">
        <f>IF(N128="sníž. přenesená",J128,0)</f>
        <v>0</v>
      </c>
      <c r="BI128" s="151">
        <f>IF(N128="nulová",J128,0)</f>
        <v>0</v>
      </c>
      <c r="BJ128" s="17" t="s">
        <v>90</v>
      </c>
      <c r="BK128" s="151">
        <f>ROUND(I128*H128,2)</f>
        <v>0</v>
      </c>
      <c r="BL128" s="17" t="s">
        <v>180</v>
      </c>
      <c r="BM128" s="150" t="s">
        <v>198</v>
      </c>
    </row>
    <row r="129" spans="2:65" s="1" customFormat="1" ht="19.5">
      <c r="B129" s="32"/>
      <c r="D129" s="153" t="s">
        <v>561</v>
      </c>
      <c r="F129" s="194" t="s">
        <v>1740</v>
      </c>
      <c r="I129" s="195"/>
      <c r="L129" s="32"/>
      <c r="M129" s="196"/>
      <c r="T129" s="56"/>
      <c r="AT129" s="17" t="s">
        <v>561</v>
      </c>
      <c r="AU129" s="17" t="s">
        <v>90</v>
      </c>
    </row>
    <row r="130" spans="2:65" s="1" customFormat="1" ht="24.2" customHeight="1">
      <c r="B130" s="137"/>
      <c r="C130" s="138" t="s">
        <v>180</v>
      </c>
      <c r="D130" s="138" t="s">
        <v>176</v>
      </c>
      <c r="E130" s="139" t="s">
        <v>1741</v>
      </c>
      <c r="F130" s="140" t="s">
        <v>1742</v>
      </c>
      <c r="G130" s="141" t="s">
        <v>1238</v>
      </c>
      <c r="H130" s="142">
        <v>2</v>
      </c>
      <c r="I130" s="143"/>
      <c r="J130" s="144">
        <f>ROUND(I130*H130,2)</f>
        <v>0</v>
      </c>
      <c r="K130" s="145"/>
      <c r="L130" s="32"/>
      <c r="M130" s="146" t="s">
        <v>1</v>
      </c>
      <c r="N130" s="147" t="s">
        <v>47</v>
      </c>
      <c r="P130" s="148">
        <f>O130*H130</f>
        <v>0</v>
      </c>
      <c r="Q130" s="148">
        <v>0</v>
      </c>
      <c r="R130" s="148">
        <f>Q130*H130</f>
        <v>0</v>
      </c>
      <c r="S130" s="148">
        <v>0</v>
      </c>
      <c r="T130" s="149">
        <f>S130*H130</f>
        <v>0</v>
      </c>
      <c r="AR130" s="150" t="s">
        <v>180</v>
      </c>
      <c r="AT130" s="150" t="s">
        <v>176</v>
      </c>
      <c r="AU130" s="150" t="s">
        <v>90</v>
      </c>
      <c r="AY130" s="17" t="s">
        <v>171</v>
      </c>
      <c r="BE130" s="151">
        <f>IF(N130="základní",J130,0)</f>
        <v>0</v>
      </c>
      <c r="BF130" s="151">
        <f>IF(N130="snížená",J130,0)</f>
        <v>0</v>
      </c>
      <c r="BG130" s="151">
        <f>IF(N130="zákl. přenesená",J130,0)</f>
        <v>0</v>
      </c>
      <c r="BH130" s="151">
        <f>IF(N130="sníž. přenesená",J130,0)</f>
        <v>0</v>
      </c>
      <c r="BI130" s="151">
        <f>IF(N130="nulová",J130,0)</f>
        <v>0</v>
      </c>
      <c r="BJ130" s="17" t="s">
        <v>90</v>
      </c>
      <c r="BK130" s="151">
        <f>ROUND(I130*H130,2)</f>
        <v>0</v>
      </c>
      <c r="BL130" s="17" t="s">
        <v>180</v>
      </c>
      <c r="BM130" s="150" t="s">
        <v>206</v>
      </c>
    </row>
    <row r="131" spans="2:65" s="1" customFormat="1" ht="19.5">
      <c r="B131" s="32"/>
      <c r="D131" s="153" t="s">
        <v>561</v>
      </c>
      <c r="F131" s="194" t="s">
        <v>1743</v>
      </c>
      <c r="I131" s="195"/>
      <c r="L131" s="32"/>
      <c r="M131" s="196"/>
      <c r="T131" s="56"/>
      <c r="AT131" s="17" t="s">
        <v>561</v>
      </c>
      <c r="AU131" s="17" t="s">
        <v>90</v>
      </c>
    </row>
    <row r="132" spans="2:65" s="1" customFormat="1" ht="62.65" customHeight="1">
      <c r="B132" s="137"/>
      <c r="C132" s="138" t="s">
        <v>209</v>
      </c>
      <c r="D132" s="138" t="s">
        <v>176</v>
      </c>
      <c r="E132" s="139" t="s">
        <v>1744</v>
      </c>
      <c r="F132" s="140" t="s">
        <v>1745</v>
      </c>
      <c r="G132" s="141" t="s">
        <v>1238</v>
      </c>
      <c r="H132" s="142">
        <v>4</v>
      </c>
      <c r="I132" s="143"/>
      <c r="J132" s="144">
        <f>ROUND(I132*H132,2)</f>
        <v>0</v>
      </c>
      <c r="K132" s="145"/>
      <c r="L132" s="32"/>
      <c r="M132" s="146" t="s">
        <v>1</v>
      </c>
      <c r="N132" s="147" t="s">
        <v>47</v>
      </c>
      <c r="P132" s="148">
        <f>O132*H132</f>
        <v>0</v>
      </c>
      <c r="Q132" s="148">
        <v>0</v>
      </c>
      <c r="R132" s="148">
        <f>Q132*H132</f>
        <v>0</v>
      </c>
      <c r="S132" s="148">
        <v>0</v>
      </c>
      <c r="T132" s="149">
        <f>S132*H132</f>
        <v>0</v>
      </c>
      <c r="AR132" s="150" t="s">
        <v>180</v>
      </c>
      <c r="AT132" s="150" t="s">
        <v>176</v>
      </c>
      <c r="AU132" s="150" t="s">
        <v>90</v>
      </c>
      <c r="AY132" s="17" t="s">
        <v>171</v>
      </c>
      <c r="BE132" s="151">
        <f>IF(N132="základní",J132,0)</f>
        <v>0</v>
      </c>
      <c r="BF132" s="151">
        <f>IF(N132="snížená",J132,0)</f>
        <v>0</v>
      </c>
      <c r="BG132" s="151">
        <f>IF(N132="zákl. přenesená",J132,0)</f>
        <v>0</v>
      </c>
      <c r="BH132" s="151">
        <f>IF(N132="sníž. přenesená",J132,0)</f>
        <v>0</v>
      </c>
      <c r="BI132" s="151">
        <f>IF(N132="nulová",J132,0)</f>
        <v>0</v>
      </c>
      <c r="BJ132" s="17" t="s">
        <v>90</v>
      </c>
      <c r="BK132" s="151">
        <f>ROUND(I132*H132,2)</f>
        <v>0</v>
      </c>
      <c r="BL132" s="17" t="s">
        <v>180</v>
      </c>
      <c r="BM132" s="150" t="s">
        <v>130</v>
      </c>
    </row>
    <row r="133" spans="2:65" s="1" customFormat="1" ht="19.5">
      <c r="B133" s="32"/>
      <c r="D133" s="153" t="s">
        <v>561</v>
      </c>
      <c r="F133" s="194" t="s">
        <v>1746</v>
      </c>
      <c r="I133" s="195"/>
      <c r="L133" s="32"/>
      <c r="M133" s="196"/>
      <c r="T133" s="56"/>
      <c r="AT133" s="17" t="s">
        <v>561</v>
      </c>
      <c r="AU133" s="17" t="s">
        <v>90</v>
      </c>
    </row>
    <row r="134" spans="2:65" s="1" customFormat="1" ht="37.9" customHeight="1">
      <c r="B134" s="137"/>
      <c r="C134" s="138" t="s">
        <v>198</v>
      </c>
      <c r="D134" s="138" t="s">
        <v>176</v>
      </c>
      <c r="E134" s="139" t="s">
        <v>1747</v>
      </c>
      <c r="F134" s="140" t="s">
        <v>1748</v>
      </c>
      <c r="G134" s="141" t="s">
        <v>1238</v>
      </c>
      <c r="H134" s="142">
        <v>1</v>
      </c>
      <c r="I134" s="143"/>
      <c r="J134" s="144">
        <f>ROUND(I134*H134,2)</f>
        <v>0</v>
      </c>
      <c r="K134" s="145"/>
      <c r="L134" s="32"/>
      <c r="M134" s="146" t="s">
        <v>1</v>
      </c>
      <c r="N134" s="147" t="s">
        <v>47</v>
      </c>
      <c r="P134" s="148">
        <f>O134*H134</f>
        <v>0</v>
      </c>
      <c r="Q134" s="148">
        <v>0</v>
      </c>
      <c r="R134" s="148">
        <f>Q134*H134</f>
        <v>0</v>
      </c>
      <c r="S134" s="148">
        <v>0</v>
      </c>
      <c r="T134" s="149">
        <f>S134*H134</f>
        <v>0</v>
      </c>
      <c r="AR134" s="150" t="s">
        <v>180</v>
      </c>
      <c r="AT134" s="150" t="s">
        <v>176</v>
      </c>
      <c r="AU134" s="150" t="s">
        <v>90</v>
      </c>
      <c r="AY134" s="17" t="s">
        <v>171</v>
      </c>
      <c r="BE134" s="151">
        <f>IF(N134="základní",J134,0)</f>
        <v>0</v>
      </c>
      <c r="BF134" s="151">
        <f>IF(N134="snížená",J134,0)</f>
        <v>0</v>
      </c>
      <c r="BG134" s="151">
        <f>IF(N134="zákl. přenesená",J134,0)</f>
        <v>0</v>
      </c>
      <c r="BH134" s="151">
        <f>IF(N134="sníž. přenesená",J134,0)</f>
        <v>0</v>
      </c>
      <c r="BI134" s="151">
        <f>IF(N134="nulová",J134,0)</f>
        <v>0</v>
      </c>
      <c r="BJ134" s="17" t="s">
        <v>90</v>
      </c>
      <c r="BK134" s="151">
        <f>ROUND(I134*H134,2)</f>
        <v>0</v>
      </c>
      <c r="BL134" s="17" t="s">
        <v>180</v>
      </c>
      <c r="BM134" s="150" t="s">
        <v>8</v>
      </c>
    </row>
    <row r="135" spans="2:65" s="1" customFormat="1" ht="19.5">
      <c r="B135" s="32"/>
      <c r="D135" s="153" t="s">
        <v>561</v>
      </c>
      <c r="F135" s="194" t="s">
        <v>1749</v>
      </c>
      <c r="I135" s="195"/>
      <c r="L135" s="32"/>
      <c r="M135" s="196"/>
      <c r="T135" s="56"/>
      <c r="AT135" s="17" t="s">
        <v>561</v>
      </c>
      <c r="AU135" s="17" t="s">
        <v>90</v>
      </c>
    </row>
    <row r="136" spans="2:65" s="1" customFormat="1" ht="33" customHeight="1">
      <c r="B136" s="137"/>
      <c r="C136" s="138" t="s">
        <v>224</v>
      </c>
      <c r="D136" s="138" t="s">
        <v>176</v>
      </c>
      <c r="E136" s="139" t="s">
        <v>1750</v>
      </c>
      <c r="F136" s="140" t="s">
        <v>1751</v>
      </c>
      <c r="G136" s="141" t="s">
        <v>1238</v>
      </c>
      <c r="H136" s="142">
        <v>2</v>
      </c>
      <c r="I136" s="143"/>
      <c r="J136" s="144">
        <f>ROUND(I136*H136,2)</f>
        <v>0</v>
      </c>
      <c r="K136" s="145"/>
      <c r="L136" s="32"/>
      <c r="M136" s="146" t="s">
        <v>1</v>
      </c>
      <c r="N136" s="147" t="s">
        <v>47</v>
      </c>
      <c r="P136" s="148">
        <f>O136*H136</f>
        <v>0</v>
      </c>
      <c r="Q136" s="148">
        <v>0</v>
      </c>
      <c r="R136" s="148">
        <f>Q136*H136</f>
        <v>0</v>
      </c>
      <c r="S136" s="148">
        <v>0</v>
      </c>
      <c r="T136" s="149">
        <f>S136*H136</f>
        <v>0</v>
      </c>
      <c r="AR136" s="150" t="s">
        <v>180</v>
      </c>
      <c r="AT136" s="150" t="s">
        <v>176</v>
      </c>
      <c r="AU136" s="150" t="s">
        <v>90</v>
      </c>
      <c r="AY136" s="17" t="s">
        <v>171</v>
      </c>
      <c r="BE136" s="151">
        <f>IF(N136="základní",J136,0)</f>
        <v>0</v>
      </c>
      <c r="BF136" s="151">
        <f>IF(N136="snížená",J136,0)</f>
        <v>0</v>
      </c>
      <c r="BG136" s="151">
        <f>IF(N136="zákl. přenesená",J136,0)</f>
        <v>0</v>
      </c>
      <c r="BH136" s="151">
        <f>IF(N136="sníž. přenesená",J136,0)</f>
        <v>0</v>
      </c>
      <c r="BI136" s="151">
        <f>IF(N136="nulová",J136,0)</f>
        <v>0</v>
      </c>
      <c r="BJ136" s="17" t="s">
        <v>90</v>
      </c>
      <c r="BK136" s="151">
        <f>ROUND(I136*H136,2)</f>
        <v>0</v>
      </c>
      <c r="BL136" s="17" t="s">
        <v>180</v>
      </c>
      <c r="BM136" s="150" t="s">
        <v>228</v>
      </c>
    </row>
    <row r="137" spans="2:65" s="1" customFormat="1" ht="19.5">
      <c r="B137" s="32"/>
      <c r="D137" s="153" t="s">
        <v>561</v>
      </c>
      <c r="F137" s="194" t="s">
        <v>1752</v>
      </c>
      <c r="I137" s="195"/>
      <c r="L137" s="32"/>
      <c r="M137" s="196"/>
      <c r="T137" s="56"/>
      <c r="AT137" s="17" t="s">
        <v>561</v>
      </c>
      <c r="AU137" s="17" t="s">
        <v>90</v>
      </c>
    </row>
    <row r="138" spans="2:65" s="1" customFormat="1" ht="37.9" customHeight="1">
      <c r="B138" s="137"/>
      <c r="C138" s="138" t="s">
        <v>206</v>
      </c>
      <c r="D138" s="138" t="s">
        <v>176</v>
      </c>
      <c r="E138" s="139" t="s">
        <v>1753</v>
      </c>
      <c r="F138" s="140" t="s">
        <v>1754</v>
      </c>
      <c r="G138" s="141" t="s">
        <v>1238</v>
      </c>
      <c r="H138" s="142">
        <v>1</v>
      </c>
      <c r="I138" s="143"/>
      <c r="J138" s="144">
        <f>ROUND(I138*H138,2)</f>
        <v>0</v>
      </c>
      <c r="K138" s="145"/>
      <c r="L138" s="32"/>
      <c r="M138" s="146" t="s">
        <v>1</v>
      </c>
      <c r="N138" s="147" t="s">
        <v>47</v>
      </c>
      <c r="P138" s="148">
        <f>O138*H138</f>
        <v>0</v>
      </c>
      <c r="Q138" s="148">
        <v>0</v>
      </c>
      <c r="R138" s="148">
        <f>Q138*H138</f>
        <v>0</v>
      </c>
      <c r="S138" s="148">
        <v>0</v>
      </c>
      <c r="T138" s="149">
        <f>S138*H138</f>
        <v>0</v>
      </c>
      <c r="AR138" s="150" t="s">
        <v>180</v>
      </c>
      <c r="AT138" s="150" t="s">
        <v>176</v>
      </c>
      <c r="AU138" s="150" t="s">
        <v>90</v>
      </c>
      <c r="AY138" s="17" t="s">
        <v>171</v>
      </c>
      <c r="BE138" s="151">
        <f>IF(N138="základní",J138,0)</f>
        <v>0</v>
      </c>
      <c r="BF138" s="151">
        <f>IF(N138="snížená",J138,0)</f>
        <v>0</v>
      </c>
      <c r="BG138" s="151">
        <f>IF(N138="zákl. přenesená",J138,0)</f>
        <v>0</v>
      </c>
      <c r="BH138" s="151">
        <f>IF(N138="sníž. přenesená",J138,0)</f>
        <v>0</v>
      </c>
      <c r="BI138" s="151">
        <f>IF(N138="nulová",J138,0)</f>
        <v>0</v>
      </c>
      <c r="BJ138" s="17" t="s">
        <v>90</v>
      </c>
      <c r="BK138" s="151">
        <f>ROUND(I138*H138,2)</f>
        <v>0</v>
      </c>
      <c r="BL138" s="17" t="s">
        <v>180</v>
      </c>
      <c r="BM138" s="150" t="s">
        <v>231</v>
      </c>
    </row>
    <row r="139" spans="2:65" s="1" customFormat="1" ht="19.5">
      <c r="B139" s="32"/>
      <c r="D139" s="153" t="s">
        <v>561</v>
      </c>
      <c r="F139" s="194" t="s">
        <v>1755</v>
      </c>
      <c r="I139" s="195"/>
      <c r="L139" s="32"/>
      <c r="M139" s="196"/>
      <c r="T139" s="56"/>
      <c r="AT139" s="17" t="s">
        <v>561</v>
      </c>
      <c r="AU139" s="17" t="s">
        <v>90</v>
      </c>
    </row>
    <row r="140" spans="2:65" s="1" customFormat="1" ht="33" customHeight="1">
      <c r="B140" s="137"/>
      <c r="C140" s="138" t="s">
        <v>172</v>
      </c>
      <c r="D140" s="138" t="s">
        <v>176</v>
      </c>
      <c r="E140" s="139" t="s">
        <v>1756</v>
      </c>
      <c r="F140" s="140" t="s">
        <v>1757</v>
      </c>
      <c r="G140" s="141" t="s">
        <v>1238</v>
      </c>
      <c r="H140" s="142">
        <v>2</v>
      </c>
      <c r="I140" s="143"/>
      <c r="J140" s="144">
        <f>ROUND(I140*H140,2)</f>
        <v>0</v>
      </c>
      <c r="K140" s="145"/>
      <c r="L140" s="32"/>
      <c r="M140" s="146" t="s">
        <v>1</v>
      </c>
      <c r="N140" s="147" t="s">
        <v>47</v>
      </c>
      <c r="P140" s="148">
        <f>O140*H140</f>
        <v>0</v>
      </c>
      <c r="Q140" s="148">
        <v>0</v>
      </c>
      <c r="R140" s="148">
        <f>Q140*H140</f>
        <v>0</v>
      </c>
      <c r="S140" s="148">
        <v>0</v>
      </c>
      <c r="T140" s="149">
        <f>S140*H140</f>
        <v>0</v>
      </c>
      <c r="AR140" s="150" t="s">
        <v>180</v>
      </c>
      <c r="AT140" s="150" t="s">
        <v>176</v>
      </c>
      <c r="AU140" s="150" t="s">
        <v>90</v>
      </c>
      <c r="AY140" s="17" t="s">
        <v>171</v>
      </c>
      <c r="BE140" s="151">
        <f>IF(N140="základní",J140,0)</f>
        <v>0</v>
      </c>
      <c r="BF140" s="151">
        <f>IF(N140="snížená",J140,0)</f>
        <v>0</v>
      </c>
      <c r="BG140" s="151">
        <f>IF(N140="zákl. přenesená",J140,0)</f>
        <v>0</v>
      </c>
      <c r="BH140" s="151">
        <f>IF(N140="sníž. přenesená",J140,0)</f>
        <v>0</v>
      </c>
      <c r="BI140" s="151">
        <f>IF(N140="nulová",J140,0)</f>
        <v>0</v>
      </c>
      <c r="BJ140" s="17" t="s">
        <v>90</v>
      </c>
      <c r="BK140" s="151">
        <f>ROUND(I140*H140,2)</f>
        <v>0</v>
      </c>
      <c r="BL140" s="17" t="s">
        <v>180</v>
      </c>
      <c r="BM140" s="150" t="s">
        <v>234</v>
      </c>
    </row>
    <row r="141" spans="2:65" s="1" customFormat="1" ht="19.5">
      <c r="B141" s="32"/>
      <c r="D141" s="153" t="s">
        <v>561</v>
      </c>
      <c r="F141" s="194" t="s">
        <v>1758</v>
      </c>
      <c r="I141" s="195"/>
      <c r="L141" s="32"/>
      <c r="M141" s="196"/>
      <c r="T141" s="56"/>
      <c r="AT141" s="17" t="s">
        <v>561</v>
      </c>
      <c r="AU141" s="17" t="s">
        <v>90</v>
      </c>
    </row>
    <row r="142" spans="2:65" s="1" customFormat="1" ht="24.2" customHeight="1">
      <c r="B142" s="137"/>
      <c r="C142" s="138" t="s">
        <v>130</v>
      </c>
      <c r="D142" s="138" t="s">
        <v>176</v>
      </c>
      <c r="E142" s="139" t="s">
        <v>1759</v>
      </c>
      <c r="F142" s="140" t="s">
        <v>1760</v>
      </c>
      <c r="G142" s="141" t="s">
        <v>1238</v>
      </c>
      <c r="H142" s="142">
        <v>1</v>
      </c>
      <c r="I142" s="143"/>
      <c r="J142" s="144">
        <f>ROUND(I142*H142,2)</f>
        <v>0</v>
      </c>
      <c r="K142" s="145"/>
      <c r="L142" s="32"/>
      <c r="M142" s="146" t="s">
        <v>1</v>
      </c>
      <c r="N142" s="147" t="s">
        <v>47</v>
      </c>
      <c r="P142" s="148">
        <f>O142*H142</f>
        <v>0</v>
      </c>
      <c r="Q142" s="148">
        <v>0</v>
      </c>
      <c r="R142" s="148">
        <f>Q142*H142</f>
        <v>0</v>
      </c>
      <c r="S142" s="148">
        <v>0</v>
      </c>
      <c r="T142" s="149">
        <f>S142*H142</f>
        <v>0</v>
      </c>
      <c r="AR142" s="150" t="s">
        <v>180</v>
      </c>
      <c r="AT142" s="150" t="s">
        <v>176</v>
      </c>
      <c r="AU142" s="150" t="s">
        <v>90</v>
      </c>
      <c r="AY142" s="17" t="s">
        <v>171</v>
      </c>
      <c r="BE142" s="151">
        <f>IF(N142="základní",J142,0)</f>
        <v>0</v>
      </c>
      <c r="BF142" s="151">
        <f>IF(N142="snížená",J142,0)</f>
        <v>0</v>
      </c>
      <c r="BG142" s="151">
        <f>IF(N142="zákl. přenesená",J142,0)</f>
        <v>0</v>
      </c>
      <c r="BH142" s="151">
        <f>IF(N142="sníž. přenesená",J142,0)</f>
        <v>0</v>
      </c>
      <c r="BI142" s="151">
        <f>IF(N142="nulová",J142,0)</f>
        <v>0</v>
      </c>
      <c r="BJ142" s="17" t="s">
        <v>90</v>
      </c>
      <c r="BK142" s="151">
        <f>ROUND(I142*H142,2)</f>
        <v>0</v>
      </c>
      <c r="BL142" s="17" t="s">
        <v>180</v>
      </c>
      <c r="BM142" s="150" t="s">
        <v>240</v>
      </c>
    </row>
    <row r="143" spans="2:65" s="1" customFormat="1" ht="19.5">
      <c r="B143" s="32"/>
      <c r="D143" s="153" t="s">
        <v>561</v>
      </c>
      <c r="F143" s="194" t="s">
        <v>1761</v>
      </c>
      <c r="I143" s="195"/>
      <c r="L143" s="32"/>
      <c r="M143" s="196"/>
      <c r="T143" s="56"/>
      <c r="AT143" s="17" t="s">
        <v>561</v>
      </c>
      <c r="AU143" s="17" t="s">
        <v>90</v>
      </c>
    </row>
    <row r="144" spans="2:65" s="11" customFormat="1" ht="25.9" customHeight="1">
      <c r="B144" s="125"/>
      <c r="D144" s="126" t="s">
        <v>81</v>
      </c>
      <c r="E144" s="127" t="s">
        <v>1234</v>
      </c>
      <c r="F144" s="127" t="s">
        <v>1762</v>
      </c>
      <c r="I144" s="128"/>
      <c r="J144" s="129">
        <f>BK144</f>
        <v>0</v>
      </c>
      <c r="L144" s="125"/>
      <c r="M144" s="130"/>
      <c r="P144" s="131">
        <f>SUM(P145:P146)</f>
        <v>0</v>
      </c>
      <c r="R144" s="131">
        <f>SUM(R145:R146)</f>
        <v>0</v>
      </c>
      <c r="T144" s="132">
        <f>SUM(T145:T146)</f>
        <v>0</v>
      </c>
      <c r="AR144" s="126" t="s">
        <v>90</v>
      </c>
      <c r="AT144" s="133" t="s">
        <v>81</v>
      </c>
      <c r="AU144" s="133" t="s">
        <v>82</v>
      </c>
      <c r="AY144" s="126" t="s">
        <v>171</v>
      </c>
      <c r="BK144" s="134">
        <f>SUM(BK145:BK146)</f>
        <v>0</v>
      </c>
    </row>
    <row r="145" spans="2:65" s="1" customFormat="1" ht="66.75" customHeight="1">
      <c r="B145" s="137"/>
      <c r="C145" s="138" t="s">
        <v>241</v>
      </c>
      <c r="D145" s="138" t="s">
        <v>176</v>
      </c>
      <c r="E145" s="139" t="s">
        <v>1763</v>
      </c>
      <c r="F145" s="140" t="s">
        <v>1764</v>
      </c>
      <c r="G145" s="141" t="s">
        <v>1238</v>
      </c>
      <c r="H145" s="142">
        <v>2</v>
      </c>
      <c r="I145" s="143"/>
      <c r="J145" s="144">
        <f>ROUND(I145*H145,2)</f>
        <v>0</v>
      </c>
      <c r="K145" s="145"/>
      <c r="L145" s="32"/>
      <c r="M145" s="146" t="s">
        <v>1</v>
      </c>
      <c r="N145" s="147" t="s">
        <v>47</v>
      </c>
      <c r="P145" s="148">
        <f>O145*H145</f>
        <v>0</v>
      </c>
      <c r="Q145" s="148">
        <v>0</v>
      </c>
      <c r="R145" s="148">
        <f>Q145*H145</f>
        <v>0</v>
      </c>
      <c r="S145" s="148">
        <v>0</v>
      </c>
      <c r="T145" s="149">
        <f>S145*H145</f>
        <v>0</v>
      </c>
      <c r="AR145" s="150" t="s">
        <v>180</v>
      </c>
      <c r="AT145" s="150" t="s">
        <v>176</v>
      </c>
      <c r="AU145" s="150" t="s">
        <v>90</v>
      </c>
      <c r="AY145" s="17" t="s">
        <v>171</v>
      </c>
      <c r="BE145" s="151">
        <f>IF(N145="základní",J145,0)</f>
        <v>0</v>
      </c>
      <c r="BF145" s="151">
        <f>IF(N145="snížená",J145,0)</f>
        <v>0</v>
      </c>
      <c r="BG145" s="151">
        <f>IF(N145="zákl. přenesená",J145,0)</f>
        <v>0</v>
      </c>
      <c r="BH145" s="151">
        <f>IF(N145="sníž. přenesená",J145,0)</f>
        <v>0</v>
      </c>
      <c r="BI145" s="151">
        <f>IF(N145="nulová",J145,0)</f>
        <v>0</v>
      </c>
      <c r="BJ145" s="17" t="s">
        <v>90</v>
      </c>
      <c r="BK145" s="151">
        <f>ROUND(I145*H145,2)</f>
        <v>0</v>
      </c>
      <c r="BL145" s="17" t="s">
        <v>180</v>
      </c>
      <c r="BM145" s="150" t="s">
        <v>244</v>
      </c>
    </row>
    <row r="146" spans="2:65" s="1" customFormat="1" ht="19.5">
      <c r="B146" s="32"/>
      <c r="D146" s="153" t="s">
        <v>561</v>
      </c>
      <c r="F146" s="194" t="s">
        <v>1765</v>
      </c>
      <c r="I146" s="195"/>
      <c r="L146" s="32"/>
      <c r="M146" s="196"/>
      <c r="T146" s="56"/>
      <c r="AT146" s="17" t="s">
        <v>561</v>
      </c>
      <c r="AU146" s="17" t="s">
        <v>90</v>
      </c>
    </row>
    <row r="147" spans="2:65" s="11" customFormat="1" ht="25.9" customHeight="1">
      <c r="B147" s="125"/>
      <c r="D147" s="126" t="s">
        <v>81</v>
      </c>
      <c r="E147" s="127" t="s">
        <v>1242</v>
      </c>
      <c r="F147" s="127" t="s">
        <v>1766</v>
      </c>
      <c r="I147" s="128"/>
      <c r="J147" s="129">
        <f>BK147</f>
        <v>25860</v>
      </c>
      <c r="L147" s="125"/>
      <c r="M147" s="130"/>
      <c r="P147" s="131">
        <f>P148</f>
        <v>0</v>
      </c>
      <c r="R147" s="131">
        <f>R148</f>
        <v>0</v>
      </c>
      <c r="T147" s="132">
        <f>T148</f>
        <v>0</v>
      </c>
      <c r="AR147" s="126" t="s">
        <v>90</v>
      </c>
      <c r="AT147" s="133" t="s">
        <v>81</v>
      </c>
      <c r="AU147" s="133" t="s">
        <v>82</v>
      </c>
      <c r="AY147" s="126" t="s">
        <v>171</v>
      </c>
      <c r="BK147" s="134">
        <f>BK148</f>
        <v>25860</v>
      </c>
    </row>
    <row r="148" spans="2:65" s="1" customFormat="1" ht="24.2" customHeight="1">
      <c r="B148" s="137"/>
      <c r="C148" s="138" t="s">
        <v>8</v>
      </c>
      <c r="D148" s="138" t="s">
        <v>176</v>
      </c>
      <c r="E148" s="139" t="s">
        <v>1767</v>
      </c>
      <c r="F148" s="140" t="s">
        <v>1768</v>
      </c>
      <c r="G148" s="141" t="s">
        <v>1769</v>
      </c>
      <c r="H148" s="142">
        <v>1</v>
      </c>
      <c r="I148" s="203">
        <v>25860</v>
      </c>
      <c r="J148" s="144">
        <f>ROUND(I148*H148,2)</f>
        <v>25860</v>
      </c>
      <c r="K148" s="145"/>
      <c r="L148" s="32"/>
      <c r="M148" s="146" t="s">
        <v>1</v>
      </c>
      <c r="N148" s="147" t="s">
        <v>47</v>
      </c>
      <c r="P148" s="148">
        <f>O148*H148</f>
        <v>0</v>
      </c>
      <c r="Q148" s="148">
        <v>0</v>
      </c>
      <c r="R148" s="148">
        <f>Q148*H148</f>
        <v>0</v>
      </c>
      <c r="S148" s="148">
        <v>0</v>
      </c>
      <c r="T148" s="149">
        <f>S148*H148</f>
        <v>0</v>
      </c>
      <c r="AR148" s="150" t="s">
        <v>180</v>
      </c>
      <c r="AT148" s="150" t="s">
        <v>176</v>
      </c>
      <c r="AU148" s="150" t="s">
        <v>90</v>
      </c>
      <c r="AY148" s="17" t="s">
        <v>171</v>
      </c>
      <c r="BE148" s="151">
        <f>IF(N148="základní",J148,0)</f>
        <v>25860</v>
      </c>
      <c r="BF148" s="151">
        <f>IF(N148="snížená",J148,0)</f>
        <v>0</v>
      </c>
      <c r="BG148" s="151">
        <f>IF(N148="zákl. přenesená",J148,0)</f>
        <v>0</v>
      </c>
      <c r="BH148" s="151">
        <f>IF(N148="sníž. přenesená",J148,0)</f>
        <v>0</v>
      </c>
      <c r="BI148" s="151">
        <f>IF(N148="nulová",J148,0)</f>
        <v>0</v>
      </c>
      <c r="BJ148" s="17" t="s">
        <v>90</v>
      </c>
      <c r="BK148" s="151">
        <f>ROUND(I148*H148,2)</f>
        <v>25860</v>
      </c>
      <c r="BL148" s="17" t="s">
        <v>180</v>
      </c>
      <c r="BM148" s="150" t="s">
        <v>247</v>
      </c>
    </row>
    <row r="149" spans="2:65" s="11" customFormat="1" ht="25.9" customHeight="1">
      <c r="B149" s="125"/>
      <c r="D149" s="126" t="s">
        <v>81</v>
      </c>
      <c r="E149" s="127" t="s">
        <v>1246</v>
      </c>
      <c r="F149" s="127" t="s">
        <v>1770</v>
      </c>
      <c r="I149" s="128"/>
      <c r="J149" s="129">
        <f>BK149</f>
        <v>15558</v>
      </c>
      <c r="L149" s="125"/>
      <c r="M149" s="130"/>
      <c r="P149" s="131">
        <f>P150</f>
        <v>0</v>
      </c>
      <c r="R149" s="131">
        <f>R150</f>
        <v>0</v>
      </c>
      <c r="T149" s="132">
        <f>T150</f>
        <v>0</v>
      </c>
      <c r="AR149" s="126" t="s">
        <v>90</v>
      </c>
      <c r="AT149" s="133" t="s">
        <v>81</v>
      </c>
      <c r="AU149" s="133" t="s">
        <v>82</v>
      </c>
      <c r="AY149" s="126" t="s">
        <v>171</v>
      </c>
      <c r="BK149" s="134">
        <f>BK150</f>
        <v>15558</v>
      </c>
    </row>
    <row r="150" spans="2:65" s="1" customFormat="1" ht="24.2" customHeight="1">
      <c r="B150" s="137"/>
      <c r="C150" s="138" t="s">
        <v>248</v>
      </c>
      <c r="D150" s="138" t="s">
        <v>176</v>
      </c>
      <c r="E150" s="139" t="s">
        <v>1771</v>
      </c>
      <c r="F150" s="140" t="s">
        <v>1772</v>
      </c>
      <c r="G150" s="141" t="s">
        <v>1769</v>
      </c>
      <c r="H150" s="142">
        <v>1</v>
      </c>
      <c r="I150" s="203">
        <v>15558</v>
      </c>
      <c r="J150" s="144">
        <f>ROUND(I150*H150,2)</f>
        <v>15558</v>
      </c>
      <c r="K150" s="145"/>
      <c r="L150" s="32"/>
      <c r="M150" s="146" t="s">
        <v>1</v>
      </c>
      <c r="N150" s="147" t="s">
        <v>47</v>
      </c>
      <c r="P150" s="148">
        <f>O150*H150</f>
        <v>0</v>
      </c>
      <c r="Q150" s="148">
        <v>0</v>
      </c>
      <c r="R150" s="148">
        <f>Q150*H150</f>
        <v>0</v>
      </c>
      <c r="S150" s="148">
        <v>0</v>
      </c>
      <c r="T150" s="149">
        <f>S150*H150</f>
        <v>0</v>
      </c>
      <c r="AR150" s="150" t="s">
        <v>180</v>
      </c>
      <c r="AT150" s="150" t="s">
        <v>176</v>
      </c>
      <c r="AU150" s="150" t="s">
        <v>90</v>
      </c>
      <c r="AY150" s="17" t="s">
        <v>171</v>
      </c>
      <c r="BE150" s="151">
        <f>IF(N150="základní",J150,0)</f>
        <v>15558</v>
      </c>
      <c r="BF150" s="151">
        <f>IF(N150="snížená",J150,0)</f>
        <v>0</v>
      </c>
      <c r="BG150" s="151">
        <f>IF(N150="zákl. přenesená",J150,0)</f>
        <v>0</v>
      </c>
      <c r="BH150" s="151">
        <f>IF(N150="sníž. přenesená",J150,0)</f>
        <v>0</v>
      </c>
      <c r="BI150" s="151">
        <f>IF(N150="nulová",J150,0)</f>
        <v>0</v>
      </c>
      <c r="BJ150" s="17" t="s">
        <v>90</v>
      </c>
      <c r="BK150" s="151">
        <f>ROUND(I150*H150,2)</f>
        <v>15558</v>
      </c>
      <c r="BL150" s="17" t="s">
        <v>180</v>
      </c>
      <c r="BM150" s="150" t="s">
        <v>251</v>
      </c>
    </row>
    <row r="151" spans="2:65" s="11" customFormat="1" ht="25.9" customHeight="1">
      <c r="B151" s="125"/>
      <c r="D151" s="126" t="s">
        <v>81</v>
      </c>
      <c r="E151" s="127" t="s">
        <v>1254</v>
      </c>
      <c r="F151" s="127" t="s">
        <v>1773</v>
      </c>
      <c r="I151" s="128"/>
      <c r="J151" s="129">
        <f>BK151</f>
        <v>0</v>
      </c>
      <c r="L151" s="125"/>
      <c r="M151" s="130"/>
      <c r="P151" s="131">
        <f>SUM(P152:P158)</f>
        <v>0</v>
      </c>
      <c r="R151" s="131">
        <f>SUM(R152:R158)</f>
        <v>0</v>
      </c>
      <c r="T151" s="132">
        <f>SUM(T152:T158)</f>
        <v>0</v>
      </c>
      <c r="AR151" s="126" t="s">
        <v>90</v>
      </c>
      <c r="AT151" s="133" t="s">
        <v>81</v>
      </c>
      <c r="AU151" s="133" t="s">
        <v>82</v>
      </c>
      <c r="AY151" s="126" t="s">
        <v>171</v>
      </c>
      <c r="BK151" s="134">
        <f>SUM(BK152:BK158)</f>
        <v>0</v>
      </c>
    </row>
    <row r="152" spans="2:65" s="1" customFormat="1" ht="37.9" customHeight="1">
      <c r="B152" s="137"/>
      <c r="C152" s="138" t="s">
        <v>228</v>
      </c>
      <c r="D152" s="138" t="s">
        <v>176</v>
      </c>
      <c r="E152" s="139" t="s">
        <v>1774</v>
      </c>
      <c r="F152" s="140" t="s">
        <v>1775</v>
      </c>
      <c r="G152" s="141" t="s">
        <v>205</v>
      </c>
      <c r="H152" s="142">
        <v>180</v>
      </c>
      <c r="I152" s="143"/>
      <c r="J152" s="144">
        <f t="shared" ref="J152:J158" si="0">ROUND(I152*H152,2)</f>
        <v>0</v>
      </c>
      <c r="K152" s="145"/>
      <c r="L152" s="32"/>
      <c r="M152" s="146" t="s">
        <v>1</v>
      </c>
      <c r="N152" s="147" t="s">
        <v>47</v>
      </c>
      <c r="P152" s="148">
        <f t="shared" ref="P152:P158" si="1">O152*H152</f>
        <v>0</v>
      </c>
      <c r="Q152" s="148">
        <v>0</v>
      </c>
      <c r="R152" s="148">
        <f t="shared" ref="R152:R158" si="2">Q152*H152</f>
        <v>0</v>
      </c>
      <c r="S152" s="148">
        <v>0</v>
      </c>
      <c r="T152" s="149">
        <f t="shared" ref="T152:T158" si="3">S152*H152</f>
        <v>0</v>
      </c>
      <c r="AR152" s="150" t="s">
        <v>180</v>
      </c>
      <c r="AT152" s="150" t="s">
        <v>176</v>
      </c>
      <c r="AU152" s="150" t="s">
        <v>90</v>
      </c>
      <c r="AY152" s="17" t="s">
        <v>171</v>
      </c>
      <c r="BE152" s="151">
        <f t="shared" ref="BE152:BE158" si="4">IF(N152="základní",J152,0)</f>
        <v>0</v>
      </c>
      <c r="BF152" s="151">
        <f t="shared" ref="BF152:BF158" si="5">IF(N152="snížená",J152,0)</f>
        <v>0</v>
      </c>
      <c r="BG152" s="151">
        <f t="shared" ref="BG152:BG158" si="6">IF(N152="zákl. přenesená",J152,0)</f>
        <v>0</v>
      </c>
      <c r="BH152" s="151">
        <f t="shared" ref="BH152:BH158" si="7">IF(N152="sníž. přenesená",J152,0)</f>
        <v>0</v>
      </c>
      <c r="BI152" s="151">
        <f t="shared" ref="BI152:BI158" si="8">IF(N152="nulová",J152,0)</f>
        <v>0</v>
      </c>
      <c r="BJ152" s="17" t="s">
        <v>90</v>
      </c>
      <c r="BK152" s="151">
        <f t="shared" ref="BK152:BK158" si="9">ROUND(I152*H152,2)</f>
        <v>0</v>
      </c>
      <c r="BL152" s="17" t="s">
        <v>180</v>
      </c>
      <c r="BM152" s="150" t="s">
        <v>255</v>
      </c>
    </row>
    <row r="153" spans="2:65" s="1" customFormat="1" ht="37.9" customHeight="1">
      <c r="B153" s="137"/>
      <c r="C153" s="138" t="s">
        <v>260</v>
      </c>
      <c r="D153" s="138" t="s">
        <v>176</v>
      </c>
      <c r="E153" s="139" t="s">
        <v>1776</v>
      </c>
      <c r="F153" s="140" t="s">
        <v>1777</v>
      </c>
      <c r="G153" s="141" t="s">
        <v>205</v>
      </c>
      <c r="H153" s="142">
        <v>725</v>
      </c>
      <c r="I153" s="143"/>
      <c r="J153" s="144">
        <f t="shared" si="0"/>
        <v>0</v>
      </c>
      <c r="K153" s="145"/>
      <c r="L153" s="32"/>
      <c r="M153" s="146" t="s">
        <v>1</v>
      </c>
      <c r="N153" s="147" t="s">
        <v>47</v>
      </c>
      <c r="P153" s="148">
        <f t="shared" si="1"/>
        <v>0</v>
      </c>
      <c r="Q153" s="148">
        <v>0</v>
      </c>
      <c r="R153" s="148">
        <f t="shared" si="2"/>
        <v>0</v>
      </c>
      <c r="S153" s="148">
        <v>0</v>
      </c>
      <c r="T153" s="149">
        <f t="shared" si="3"/>
        <v>0</v>
      </c>
      <c r="AR153" s="150" t="s">
        <v>180</v>
      </c>
      <c r="AT153" s="150" t="s">
        <v>176</v>
      </c>
      <c r="AU153" s="150" t="s">
        <v>90</v>
      </c>
      <c r="AY153" s="17" t="s">
        <v>171</v>
      </c>
      <c r="BE153" s="151">
        <f t="shared" si="4"/>
        <v>0</v>
      </c>
      <c r="BF153" s="151">
        <f t="shared" si="5"/>
        <v>0</v>
      </c>
      <c r="BG153" s="151">
        <f t="shared" si="6"/>
        <v>0</v>
      </c>
      <c r="BH153" s="151">
        <f t="shared" si="7"/>
        <v>0</v>
      </c>
      <c r="BI153" s="151">
        <f t="shared" si="8"/>
        <v>0</v>
      </c>
      <c r="BJ153" s="17" t="s">
        <v>90</v>
      </c>
      <c r="BK153" s="151">
        <f t="shared" si="9"/>
        <v>0</v>
      </c>
      <c r="BL153" s="17" t="s">
        <v>180</v>
      </c>
      <c r="BM153" s="150" t="s">
        <v>264</v>
      </c>
    </row>
    <row r="154" spans="2:65" s="1" customFormat="1" ht="37.9" customHeight="1">
      <c r="B154" s="137"/>
      <c r="C154" s="138" t="s">
        <v>231</v>
      </c>
      <c r="D154" s="138" t="s">
        <v>176</v>
      </c>
      <c r="E154" s="139" t="s">
        <v>1778</v>
      </c>
      <c r="F154" s="140" t="s">
        <v>1779</v>
      </c>
      <c r="G154" s="141" t="s">
        <v>205</v>
      </c>
      <c r="H154" s="142">
        <v>50</v>
      </c>
      <c r="I154" s="143"/>
      <c r="J154" s="144">
        <f t="shared" si="0"/>
        <v>0</v>
      </c>
      <c r="K154" s="145"/>
      <c r="L154" s="32"/>
      <c r="M154" s="146" t="s">
        <v>1</v>
      </c>
      <c r="N154" s="147" t="s">
        <v>47</v>
      </c>
      <c r="P154" s="148">
        <f t="shared" si="1"/>
        <v>0</v>
      </c>
      <c r="Q154" s="148">
        <v>0</v>
      </c>
      <c r="R154" s="148">
        <f t="shared" si="2"/>
        <v>0</v>
      </c>
      <c r="S154" s="148">
        <v>0</v>
      </c>
      <c r="T154" s="149">
        <f t="shared" si="3"/>
        <v>0</v>
      </c>
      <c r="AR154" s="150" t="s">
        <v>180</v>
      </c>
      <c r="AT154" s="150" t="s">
        <v>176</v>
      </c>
      <c r="AU154" s="150" t="s">
        <v>90</v>
      </c>
      <c r="AY154" s="17" t="s">
        <v>171</v>
      </c>
      <c r="BE154" s="151">
        <f t="shared" si="4"/>
        <v>0</v>
      </c>
      <c r="BF154" s="151">
        <f t="shared" si="5"/>
        <v>0</v>
      </c>
      <c r="BG154" s="151">
        <f t="shared" si="6"/>
        <v>0</v>
      </c>
      <c r="BH154" s="151">
        <f t="shared" si="7"/>
        <v>0</v>
      </c>
      <c r="BI154" s="151">
        <f t="shared" si="8"/>
        <v>0</v>
      </c>
      <c r="BJ154" s="17" t="s">
        <v>90</v>
      </c>
      <c r="BK154" s="151">
        <f t="shared" si="9"/>
        <v>0</v>
      </c>
      <c r="BL154" s="17" t="s">
        <v>180</v>
      </c>
      <c r="BM154" s="150" t="s">
        <v>274</v>
      </c>
    </row>
    <row r="155" spans="2:65" s="1" customFormat="1" ht="37.9" customHeight="1">
      <c r="B155" s="137"/>
      <c r="C155" s="138" t="s">
        <v>281</v>
      </c>
      <c r="D155" s="138" t="s">
        <v>176</v>
      </c>
      <c r="E155" s="139" t="s">
        <v>1780</v>
      </c>
      <c r="F155" s="140" t="s">
        <v>1781</v>
      </c>
      <c r="G155" s="141" t="s">
        <v>205</v>
      </c>
      <c r="H155" s="142">
        <v>70</v>
      </c>
      <c r="I155" s="143"/>
      <c r="J155" s="144">
        <f t="shared" si="0"/>
        <v>0</v>
      </c>
      <c r="K155" s="145"/>
      <c r="L155" s="32"/>
      <c r="M155" s="146" t="s">
        <v>1</v>
      </c>
      <c r="N155" s="147" t="s">
        <v>47</v>
      </c>
      <c r="P155" s="148">
        <f t="shared" si="1"/>
        <v>0</v>
      </c>
      <c r="Q155" s="148">
        <v>0</v>
      </c>
      <c r="R155" s="148">
        <f t="shared" si="2"/>
        <v>0</v>
      </c>
      <c r="S155" s="148">
        <v>0</v>
      </c>
      <c r="T155" s="149">
        <f t="shared" si="3"/>
        <v>0</v>
      </c>
      <c r="AR155" s="150" t="s">
        <v>180</v>
      </c>
      <c r="AT155" s="150" t="s">
        <v>176</v>
      </c>
      <c r="AU155" s="150" t="s">
        <v>90</v>
      </c>
      <c r="AY155" s="17" t="s">
        <v>171</v>
      </c>
      <c r="BE155" s="151">
        <f t="shared" si="4"/>
        <v>0</v>
      </c>
      <c r="BF155" s="151">
        <f t="shared" si="5"/>
        <v>0</v>
      </c>
      <c r="BG155" s="151">
        <f t="shared" si="6"/>
        <v>0</v>
      </c>
      <c r="BH155" s="151">
        <f t="shared" si="7"/>
        <v>0</v>
      </c>
      <c r="BI155" s="151">
        <f t="shared" si="8"/>
        <v>0</v>
      </c>
      <c r="BJ155" s="17" t="s">
        <v>90</v>
      </c>
      <c r="BK155" s="151">
        <f t="shared" si="9"/>
        <v>0</v>
      </c>
      <c r="BL155" s="17" t="s">
        <v>180</v>
      </c>
      <c r="BM155" s="150" t="s">
        <v>284</v>
      </c>
    </row>
    <row r="156" spans="2:65" s="1" customFormat="1" ht="62.65" customHeight="1">
      <c r="B156" s="137"/>
      <c r="C156" s="138" t="s">
        <v>234</v>
      </c>
      <c r="D156" s="138" t="s">
        <v>176</v>
      </c>
      <c r="E156" s="139" t="s">
        <v>1782</v>
      </c>
      <c r="F156" s="140" t="s">
        <v>1783</v>
      </c>
      <c r="G156" s="141" t="s">
        <v>205</v>
      </c>
      <c r="H156" s="142">
        <v>60</v>
      </c>
      <c r="I156" s="143"/>
      <c r="J156" s="144">
        <f t="shared" si="0"/>
        <v>0</v>
      </c>
      <c r="K156" s="145"/>
      <c r="L156" s="32"/>
      <c r="M156" s="146" t="s">
        <v>1</v>
      </c>
      <c r="N156" s="147" t="s">
        <v>47</v>
      </c>
      <c r="P156" s="148">
        <f t="shared" si="1"/>
        <v>0</v>
      </c>
      <c r="Q156" s="148">
        <v>0</v>
      </c>
      <c r="R156" s="148">
        <f t="shared" si="2"/>
        <v>0</v>
      </c>
      <c r="S156" s="148">
        <v>0</v>
      </c>
      <c r="T156" s="149">
        <f t="shared" si="3"/>
        <v>0</v>
      </c>
      <c r="AR156" s="150" t="s">
        <v>180</v>
      </c>
      <c r="AT156" s="150" t="s">
        <v>176</v>
      </c>
      <c r="AU156" s="150" t="s">
        <v>90</v>
      </c>
      <c r="AY156" s="17" t="s">
        <v>171</v>
      </c>
      <c r="BE156" s="151">
        <f t="shared" si="4"/>
        <v>0</v>
      </c>
      <c r="BF156" s="151">
        <f t="shared" si="5"/>
        <v>0</v>
      </c>
      <c r="BG156" s="151">
        <f t="shared" si="6"/>
        <v>0</v>
      </c>
      <c r="BH156" s="151">
        <f t="shared" si="7"/>
        <v>0</v>
      </c>
      <c r="BI156" s="151">
        <f t="shared" si="8"/>
        <v>0</v>
      </c>
      <c r="BJ156" s="17" t="s">
        <v>90</v>
      </c>
      <c r="BK156" s="151">
        <f t="shared" si="9"/>
        <v>0</v>
      </c>
      <c r="BL156" s="17" t="s">
        <v>180</v>
      </c>
      <c r="BM156" s="150" t="s">
        <v>289</v>
      </c>
    </row>
    <row r="157" spans="2:65" s="1" customFormat="1" ht="62.65" customHeight="1">
      <c r="B157" s="137"/>
      <c r="C157" s="138" t="s">
        <v>291</v>
      </c>
      <c r="D157" s="138" t="s">
        <v>176</v>
      </c>
      <c r="E157" s="139" t="s">
        <v>1784</v>
      </c>
      <c r="F157" s="140" t="s">
        <v>1785</v>
      </c>
      <c r="G157" s="141" t="s">
        <v>205</v>
      </c>
      <c r="H157" s="142">
        <v>50</v>
      </c>
      <c r="I157" s="143"/>
      <c r="J157" s="144">
        <f t="shared" si="0"/>
        <v>0</v>
      </c>
      <c r="K157" s="145"/>
      <c r="L157" s="32"/>
      <c r="M157" s="146" t="s">
        <v>1</v>
      </c>
      <c r="N157" s="147" t="s">
        <v>47</v>
      </c>
      <c r="P157" s="148">
        <f t="shared" si="1"/>
        <v>0</v>
      </c>
      <c r="Q157" s="148">
        <v>0</v>
      </c>
      <c r="R157" s="148">
        <f t="shared" si="2"/>
        <v>0</v>
      </c>
      <c r="S157" s="148">
        <v>0</v>
      </c>
      <c r="T157" s="149">
        <f t="shared" si="3"/>
        <v>0</v>
      </c>
      <c r="AR157" s="150" t="s">
        <v>180</v>
      </c>
      <c r="AT157" s="150" t="s">
        <v>176</v>
      </c>
      <c r="AU157" s="150" t="s">
        <v>90</v>
      </c>
      <c r="AY157" s="17" t="s">
        <v>171</v>
      </c>
      <c r="BE157" s="151">
        <f t="shared" si="4"/>
        <v>0</v>
      </c>
      <c r="BF157" s="151">
        <f t="shared" si="5"/>
        <v>0</v>
      </c>
      <c r="BG157" s="151">
        <f t="shared" si="6"/>
        <v>0</v>
      </c>
      <c r="BH157" s="151">
        <f t="shared" si="7"/>
        <v>0</v>
      </c>
      <c r="BI157" s="151">
        <f t="shared" si="8"/>
        <v>0</v>
      </c>
      <c r="BJ157" s="17" t="s">
        <v>90</v>
      </c>
      <c r="BK157" s="151">
        <f t="shared" si="9"/>
        <v>0</v>
      </c>
      <c r="BL157" s="17" t="s">
        <v>180</v>
      </c>
      <c r="BM157" s="150" t="s">
        <v>294</v>
      </c>
    </row>
    <row r="158" spans="2:65" s="1" customFormat="1" ht="24.2" customHeight="1">
      <c r="B158" s="137"/>
      <c r="C158" s="138" t="s">
        <v>240</v>
      </c>
      <c r="D158" s="138" t="s">
        <v>176</v>
      </c>
      <c r="E158" s="139" t="s">
        <v>1786</v>
      </c>
      <c r="F158" s="140" t="s">
        <v>1787</v>
      </c>
      <c r="G158" s="141" t="s">
        <v>1238</v>
      </c>
      <c r="H158" s="142">
        <v>60</v>
      </c>
      <c r="I158" s="143"/>
      <c r="J158" s="144">
        <f t="shared" si="0"/>
        <v>0</v>
      </c>
      <c r="K158" s="145"/>
      <c r="L158" s="32"/>
      <c r="M158" s="146" t="s">
        <v>1</v>
      </c>
      <c r="N158" s="147" t="s">
        <v>47</v>
      </c>
      <c r="P158" s="148">
        <f t="shared" si="1"/>
        <v>0</v>
      </c>
      <c r="Q158" s="148">
        <v>0</v>
      </c>
      <c r="R158" s="148">
        <f t="shared" si="2"/>
        <v>0</v>
      </c>
      <c r="S158" s="148">
        <v>0</v>
      </c>
      <c r="T158" s="149">
        <f t="shared" si="3"/>
        <v>0</v>
      </c>
      <c r="AR158" s="150" t="s">
        <v>180</v>
      </c>
      <c r="AT158" s="150" t="s">
        <v>176</v>
      </c>
      <c r="AU158" s="150" t="s">
        <v>90</v>
      </c>
      <c r="AY158" s="17" t="s">
        <v>171</v>
      </c>
      <c r="BE158" s="151">
        <f t="shared" si="4"/>
        <v>0</v>
      </c>
      <c r="BF158" s="151">
        <f t="shared" si="5"/>
        <v>0</v>
      </c>
      <c r="BG158" s="151">
        <f t="shared" si="6"/>
        <v>0</v>
      </c>
      <c r="BH158" s="151">
        <f t="shared" si="7"/>
        <v>0</v>
      </c>
      <c r="BI158" s="151">
        <f t="shared" si="8"/>
        <v>0</v>
      </c>
      <c r="BJ158" s="17" t="s">
        <v>90</v>
      </c>
      <c r="BK158" s="151">
        <f t="shared" si="9"/>
        <v>0</v>
      </c>
      <c r="BL158" s="17" t="s">
        <v>180</v>
      </c>
      <c r="BM158" s="150" t="s">
        <v>298</v>
      </c>
    </row>
    <row r="159" spans="2:65" s="11" customFormat="1" ht="25.9" customHeight="1">
      <c r="B159" s="125"/>
      <c r="D159" s="126" t="s">
        <v>81</v>
      </c>
      <c r="E159" s="127" t="s">
        <v>1264</v>
      </c>
      <c r="F159" s="127" t="s">
        <v>1287</v>
      </c>
      <c r="I159" s="128"/>
      <c r="J159" s="129">
        <f>BK159</f>
        <v>119934</v>
      </c>
      <c r="L159" s="125"/>
      <c r="M159" s="130"/>
      <c r="P159" s="131">
        <f>SUM(P160:P171)</f>
        <v>0</v>
      </c>
      <c r="R159" s="131">
        <f>SUM(R160:R171)</f>
        <v>0</v>
      </c>
      <c r="T159" s="132">
        <f>SUM(T160:T171)</f>
        <v>0</v>
      </c>
      <c r="AR159" s="126" t="s">
        <v>90</v>
      </c>
      <c r="AT159" s="133" t="s">
        <v>81</v>
      </c>
      <c r="AU159" s="133" t="s">
        <v>82</v>
      </c>
      <c r="AY159" s="126" t="s">
        <v>171</v>
      </c>
      <c r="BK159" s="134">
        <f>SUM(BK160:BK171)</f>
        <v>119934</v>
      </c>
    </row>
    <row r="160" spans="2:65" s="1" customFormat="1" ht="16.5" customHeight="1">
      <c r="B160" s="137"/>
      <c r="C160" s="138" t="s">
        <v>7</v>
      </c>
      <c r="D160" s="138" t="s">
        <v>176</v>
      </c>
      <c r="E160" s="139" t="s">
        <v>1788</v>
      </c>
      <c r="F160" s="140" t="s">
        <v>1789</v>
      </c>
      <c r="G160" s="141" t="s">
        <v>227</v>
      </c>
      <c r="H160" s="142">
        <v>1</v>
      </c>
      <c r="I160" s="143"/>
      <c r="J160" s="144">
        <f t="shared" ref="J160:J171" si="10">ROUND(I160*H160,2)</f>
        <v>0</v>
      </c>
      <c r="K160" s="145"/>
      <c r="L160" s="32"/>
      <c r="M160" s="146" t="s">
        <v>1</v>
      </c>
      <c r="N160" s="147" t="s">
        <v>47</v>
      </c>
      <c r="P160" s="148">
        <f t="shared" ref="P160:P171" si="11">O160*H160</f>
        <v>0</v>
      </c>
      <c r="Q160" s="148">
        <v>0</v>
      </c>
      <c r="R160" s="148">
        <f t="shared" ref="R160:R171" si="12">Q160*H160</f>
        <v>0</v>
      </c>
      <c r="S160" s="148">
        <v>0</v>
      </c>
      <c r="T160" s="149">
        <f t="shared" ref="T160:T171" si="13">S160*H160</f>
        <v>0</v>
      </c>
      <c r="AR160" s="150" t="s">
        <v>180</v>
      </c>
      <c r="AT160" s="150" t="s">
        <v>176</v>
      </c>
      <c r="AU160" s="150" t="s">
        <v>90</v>
      </c>
      <c r="AY160" s="17" t="s">
        <v>171</v>
      </c>
      <c r="BE160" s="151">
        <f t="shared" ref="BE160:BE171" si="14">IF(N160="základní",J160,0)</f>
        <v>0</v>
      </c>
      <c r="BF160" s="151">
        <f t="shared" ref="BF160:BF171" si="15">IF(N160="snížená",J160,0)</f>
        <v>0</v>
      </c>
      <c r="BG160" s="151">
        <f t="shared" ref="BG160:BG171" si="16">IF(N160="zákl. přenesená",J160,0)</f>
        <v>0</v>
      </c>
      <c r="BH160" s="151">
        <f t="shared" ref="BH160:BH171" si="17">IF(N160="sníž. přenesená",J160,0)</f>
        <v>0</v>
      </c>
      <c r="BI160" s="151">
        <f t="shared" ref="BI160:BI171" si="18">IF(N160="nulová",J160,0)</f>
        <v>0</v>
      </c>
      <c r="BJ160" s="17" t="s">
        <v>90</v>
      </c>
      <c r="BK160" s="151">
        <f t="shared" ref="BK160:BK171" si="19">ROUND(I160*H160,2)</f>
        <v>0</v>
      </c>
      <c r="BL160" s="17" t="s">
        <v>180</v>
      </c>
      <c r="BM160" s="150" t="s">
        <v>303</v>
      </c>
    </row>
    <row r="161" spans="2:65" s="1" customFormat="1" ht="66.75" customHeight="1">
      <c r="B161" s="137"/>
      <c r="C161" s="138" t="s">
        <v>244</v>
      </c>
      <c r="D161" s="138" t="s">
        <v>176</v>
      </c>
      <c r="E161" s="139" t="s">
        <v>1790</v>
      </c>
      <c r="F161" s="140" t="s">
        <v>1791</v>
      </c>
      <c r="G161" s="141" t="s">
        <v>1238</v>
      </c>
      <c r="H161" s="142">
        <v>1</v>
      </c>
      <c r="I161" s="203">
        <v>19213</v>
      </c>
      <c r="J161" s="144">
        <f t="shared" si="10"/>
        <v>19213</v>
      </c>
      <c r="K161" s="145"/>
      <c r="L161" s="32"/>
      <c r="M161" s="146" t="s">
        <v>1</v>
      </c>
      <c r="N161" s="147" t="s">
        <v>47</v>
      </c>
      <c r="P161" s="148">
        <f t="shared" si="11"/>
        <v>0</v>
      </c>
      <c r="Q161" s="148">
        <v>0</v>
      </c>
      <c r="R161" s="148">
        <f t="shared" si="12"/>
        <v>0</v>
      </c>
      <c r="S161" s="148">
        <v>0</v>
      </c>
      <c r="T161" s="149">
        <f t="shared" si="13"/>
        <v>0</v>
      </c>
      <c r="AR161" s="150" t="s">
        <v>180</v>
      </c>
      <c r="AT161" s="150" t="s">
        <v>176</v>
      </c>
      <c r="AU161" s="150" t="s">
        <v>90</v>
      </c>
      <c r="AY161" s="17" t="s">
        <v>171</v>
      </c>
      <c r="BE161" s="151">
        <f t="shared" si="14"/>
        <v>19213</v>
      </c>
      <c r="BF161" s="151">
        <f t="shared" si="15"/>
        <v>0</v>
      </c>
      <c r="BG161" s="151">
        <f t="shared" si="16"/>
        <v>0</v>
      </c>
      <c r="BH161" s="151">
        <f t="shared" si="17"/>
        <v>0</v>
      </c>
      <c r="BI161" s="151">
        <f t="shared" si="18"/>
        <v>0</v>
      </c>
      <c r="BJ161" s="17" t="s">
        <v>90</v>
      </c>
      <c r="BK161" s="151">
        <f t="shared" si="19"/>
        <v>19213</v>
      </c>
      <c r="BL161" s="17" t="s">
        <v>180</v>
      </c>
      <c r="BM161" s="150" t="s">
        <v>306</v>
      </c>
    </row>
    <row r="162" spans="2:65" s="1" customFormat="1" ht="24.2" customHeight="1">
      <c r="B162" s="137"/>
      <c r="C162" s="138" t="s">
        <v>313</v>
      </c>
      <c r="D162" s="138" t="s">
        <v>176</v>
      </c>
      <c r="E162" s="139" t="s">
        <v>1792</v>
      </c>
      <c r="F162" s="140" t="s">
        <v>1793</v>
      </c>
      <c r="G162" s="141" t="s">
        <v>1238</v>
      </c>
      <c r="H162" s="142">
        <v>4</v>
      </c>
      <c r="I162" s="203">
        <v>4781</v>
      </c>
      <c r="J162" s="144">
        <f t="shared" si="10"/>
        <v>19124</v>
      </c>
      <c r="K162" s="145"/>
      <c r="L162" s="32"/>
      <c r="M162" s="146" t="s">
        <v>1</v>
      </c>
      <c r="N162" s="147" t="s">
        <v>47</v>
      </c>
      <c r="P162" s="148">
        <f t="shared" si="11"/>
        <v>0</v>
      </c>
      <c r="Q162" s="148">
        <v>0</v>
      </c>
      <c r="R162" s="148">
        <f t="shared" si="12"/>
        <v>0</v>
      </c>
      <c r="S162" s="148">
        <v>0</v>
      </c>
      <c r="T162" s="149">
        <f t="shared" si="13"/>
        <v>0</v>
      </c>
      <c r="AR162" s="150" t="s">
        <v>180</v>
      </c>
      <c r="AT162" s="150" t="s">
        <v>176</v>
      </c>
      <c r="AU162" s="150" t="s">
        <v>90</v>
      </c>
      <c r="AY162" s="17" t="s">
        <v>171</v>
      </c>
      <c r="BE162" s="151">
        <f t="shared" si="14"/>
        <v>19124</v>
      </c>
      <c r="BF162" s="151">
        <f t="shared" si="15"/>
        <v>0</v>
      </c>
      <c r="BG162" s="151">
        <f t="shared" si="16"/>
        <v>0</v>
      </c>
      <c r="BH162" s="151">
        <f t="shared" si="17"/>
        <v>0</v>
      </c>
      <c r="BI162" s="151">
        <f t="shared" si="18"/>
        <v>0</v>
      </c>
      <c r="BJ162" s="17" t="s">
        <v>90</v>
      </c>
      <c r="BK162" s="151">
        <f t="shared" si="19"/>
        <v>19124</v>
      </c>
      <c r="BL162" s="17" t="s">
        <v>180</v>
      </c>
      <c r="BM162" s="150" t="s">
        <v>316</v>
      </c>
    </row>
    <row r="163" spans="2:65" s="1" customFormat="1" ht="62.65" customHeight="1">
      <c r="B163" s="137"/>
      <c r="C163" s="138" t="s">
        <v>247</v>
      </c>
      <c r="D163" s="138" t="s">
        <v>176</v>
      </c>
      <c r="E163" s="139" t="s">
        <v>1794</v>
      </c>
      <c r="F163" s="140" t="s">
        <v>1795</v>
      </c>
      <c r="G163" s="141" t="s">
        <v>1238</v>
      </c>
      <c r="H163" s="142">
        <v>1</v>
      </c>
      <c r="I163" s="203">
        <v>9562</v>
      </c>
      <c r="J163" s="144">
        <f t="shared" si="10"/>
        <v>9562</v>
      </c>
      <c r="K163" s="145"/>
      <c r="L163" s="32"/>
      <c r="M163" s="146" t="s">
        <v>1</v>
      </c>
      <c r="N163" s="147" t="s">
        <v>47</v>
      </c>
      <c r="P163" s="148">
        <f t="shared" si="11"/>
        <v>0</v>
      </c>
      <c r="Q163" s="148">
        <v>0</v>
      </c>
      <c r="R163" s="148">
        <f t="shared" si="12"/>
        <v>0</v>
      </c>
      <c r="S163" s="148">
        <v>0</v>
      </c>
      <c r="T163" s="149">
        <f t="shared" si="13"/>
        <v>0</v>
      </c>
      <c r="AR163" s="150" t="s">
        <v>180</v>
      </c>
      <c r="AT163" s="150" t="s">
        <v>176</v>
      </c>
      <c r="AU163" s="150" t="s">
        <v>90</v>
      </c>
      <c r="AY163" s="17" t="s">
        <v>171</v>
      </c>
      <c r="BE163" s="151">
        <f t="shared" si="14"/>
        <v>9562</v>
      </c>
      <c r="BF163" s="151">
        <f t="shared" si="15"/>
        <v>0</v>
      </c>
      <c r="BG163" s="151">
        <f t="shared" si="16"/>
        <v>0</v>
      </c>
      <c r="BH163" s="151">
        <f t="shared" si="17"/>
        <v>0</v>
      </c>
      <c r="BI163" s="151">
        <f t="shared" si="18"/>
        <v>0</v>
      </c>
      <c r="BJ163" s="17" t="s">
        <v>90</v>
      </c>
      <c r="BK163" s="151">
        <f t="shared" si="19"/>
        <v>9562</v>
      </c>
      <c r="BL163" s="17" t="s">
        <v>180</v>
      </c>
      <c r="BM163" s="150" t="s">
        <v>338</v>
      </c>
    </row>
    <row r="164" spans="2:65" s="1" customFormat="1" ht="62.65" customHeight="1">
      <c r="B164" s="137"/>
      <c r="C164" s="138" t="s">
        <v>352</v>
      </c>
      <c r="D164" s="138" t="s">
        <v>176</v>
      </c>
      <c r="E164" s="139" t="s">
        <v>1796</v>
      </c>
      <c r="F164" s="140" t="s">
        <v>1797</v>
      </c>
      <c r="G164" s="141" t="s">
        <v>1238</v>
      </c>
      <c r="H164" s="142">
        <v>1</v>
      </c>
      <c r="I164" s="203">
        <v>9562</v>
      </c>
      <c r="J164" s="144">
        <f t="shared" si="10"/>
        <v>9562</v>
      </c>
      <c r="K164" s="145"/>
      <c r="L164" s="32"/>
      <c r="M164" s="146" t="s">
        <v>1</v>
      </c>
      <c r="N164" s="147" t="s">
        <v>47</v>
      </c>
      <c r="P164" s="148">
        <f t="shared" si="11"/>
        <v>0</v>
      </c>
      <c r="Q164" s="148">
        <v>0</v>
      </c>
      <c r="R164" s="148">
        <f t="shared" si="12"/>
        <v>0</v>
      </c>
      <c r="S164" s="148">
        <v>0</v>
      </c>
      <c r="T164" s="149">
        <f t="shared" si="13"/>
        <v>0</v>
      </c>
      <c r="AR164" s="150" t="s">
        <v>180</v>
      </c>
      <c r="AT164" s="150" t="s">
        <v>176</v>
      </c>
      <c r="AU164" s="150" t="s">
        <v>90</v>
      </c>
      <c r="AY164" s="17" t="s">
        <v>171</v>
      </c>
      <c r="BE164" s="151">
        <f t="shared" si="14"/>
        <v>9562</v>
      </c>
      <c r="BF164" s="151">
        <f t="shared" si="15"/>
        <v>0</v>
      </c>
      <c r="BG164" s="151">
        <f t="shared" si="16"/>
        <v>0</v>
      </c>
      <c r="BH164" s="151">
        <f t="shared" si="17"/>
        <v>0</v>
      </c>
      <c r="BI164" s="151">
        <f t="shared" si="18"/>
        <v>0</v>
      </c>
      <c r="BJ164" s="17" t="s">
        <v>90</v>
      </c>
      <c r="BK164" s="151">
        <f t="shared" si="19"/>
        <v>9562</v>
      </c>
      <c r="BL164" s="17" t="s">
        <v>180</v>
      </c>
      <c r="BM164" s="150" t="s">
        <v>355</v>
      </c>
    </row>
    <row r="165" spans="2:65" s="1" customFormat="1" ht="49.15" customHeight="1">
      <c r="B165" s="137"/>
      <c r="C165" s="138" t="s">
        <v>251</v>
      </c>
      <c r="D165" s="138" t="s">
        <v>176</v>
      </c>
      <c r="E165" s="139" t="s">
        <v>1798</v>
      </c>
      <c r="F165" s="140" t="s">
        <v>1799</v>
      </c>
      <c r="G165" s="141" t="s">
        <v>227</v>
      </c>
      <c r="H165" s="142">
        <v>1</v>
      </c>
      <c r="I165" s="203">
        <v>25860</v>
      </c>
      <c r="J165" s="144">
        <f t="shared" si="10"/>
        <v>25860</v>
      </c>
      <c r="K165" s="145"/>
      <c r="L165" s="32"/>
      <c r="M165" s="146" t="s">
        <v>1</v>
      </c>
      <c r="N165" s="147" t="s">
        <v>47</v>
      </c>
      <c r="P165" s="148">
        <f t="shared" si="11"/>
        <v>0</v>
      </c>
      <c r="Q165" s="148">
        <v>0</v>
      </c>
      <c r="R165" s="148">
        <f t="shared" si="12"/>
        <v>0</v>
      </c>
      <c r="S165" s="148">
        <v>0</v>
      </c>
      <c r="T165" s="149">
        <f t="shared" si="13"/>
        <v>0</v>
      </c>
      <c r="AR165" s="150" t="s">
        <v>180</v>
      </c>
      <c r="AT165" s="150" t="s">
        <v>176</v>
      </c>
      <c r="AU165" s="150" t="s">
        <v>90</v>
      </c>
      <c r="AY165" s="17" t="s">
        <v>171</v>
      </c>
      <c r="BE165" s="151">
        <f t="shared" si="14"/>
        <v>25860</v>
      </c>
      <c r="BF165" s="151">
        <f t="shared" si="15"/>
        <v>0</v>
      </c>
      <c r="BG165" s="151">
        <f t="shared" si="16"/>
        <v>0</v>
      </c>
      <c r="BH165" s="151">
        <f t="shared" si="17"/>
        <v>0</v>
      </c>
      <c r="BI165" s="151">
        <f t="shared" si="18"/>
        <v>0</v>
      </c>
      <c r="BJ165" s="17" t="s">
        <v>90</v>
      </c>
      <c r="BK165" s="151">
        <f t="shared" si="19"/>
        <v>25860</v>
      </c>
      <c r="BL165" s="17" t="s">
        <v>180</v>
      </c>
      <c r="BM165" s="150" t="s">
        <v>358</v>
      </c>
    </row>
    <row r="166" spans="2:65" s="1" customFormat="1" ht="55.5" customHeight="1">
      <c r="B166" s="137"/>
      <c r="C166" s="138" t="s">
        <v>361</v>
      </c>
      <c r="D166" s="138" t="s">
        <v>176</v>
      </c>
      <c r="E166" s="139" t="s">
        <v>1800</v>
      </c>
      <c r="F166" s="140" t="s">
        <v>1801</v>
      </c>
      <c r="G166" s="141" t="s">
        <v>227</v>
      </c>
      <c r="H166" s="142">
        <v>1</v>
      </c>
      <c r="I166" s="203">
        <v>19213</v>
      </c>
      <c r="J166" s="144">
        <f t="shared" si="10"/>
        <v>19213</v>
      </c>
      <c r="K166" s="145"/>
      <c r="L166" s="32"/>
      <c r="M166" s="146" t="s">
        <v>1</v>
      </c>
      <c r="N166" s="147" t="s">
        <v>47</v>
      </c>
      <c r="P166" s="148">
        <f t="shared" si="11"/>
        <v>0</v>
      </c>
      <c r="Q166" s="148">
        <v>0</v>
      </c>
      <c r="R166" s="148">
        <f t="shared" si="12"/>
        <v>0</v>
      </c>
      <c r="S166" s="148">
        <v>0</v>
      </c>
      <c r="T166" s="149">
        <f t="shared" si="13"/>
        <v>0</v>
      </c>
      <c r="AR166" s="150" t="s">
        <v>180</v>
      </c>
      <c r="AT166" s="150" t="s">
        <v>176</v>
      </c>
      <c r="AU166" s="150" t="s">
        <v>90</v>
      </c>
      <c r="AY166" s="17" t="s">
        <v>171</v>
      </c>
      <c r="BE166" s="151">
        <f t="shared" si="14"/>
        <v>19213</v>
      </c>
      <c r="BF166" s="151">
        <f t="shared" si="15"/>
        <v>0</v>
      </c>
      <c r="BG166" s="151">
        <f t="shared" si="16"/>
        <v>0</v>
      </c>
      <c r="BH166" s="151">
        <f t="shared" si="17"/>
        <v>0</v>
      </c>
      <c r="BI166" s="151">
        <f t="shared" si="18"/>
        <v>0</v>
      </c>
      <c r="BJ166" s="17" t="s">
        <v>90</v>
      </c>
      <c r="BK166" s="151">
        <f t="shared" si="19"/>
        <v>19213</v>
      </c>
      <c r="BL166" s="17" t="s">
        <v>180</v>
      </c>
      <c r="BM166" s="150" t="s">
        <v>364</v>
      </c>
    </row>
    <row r="167" spans="2:65" s="1" customFormat="1" ht="21.75" customHeight="1">
      <c r="B167" s="137"/>
      <c r="C167" s="138" t="s">
        <v>255</v>
      </c>
      <c r="D167" s="138" t="s">
        <v>176</v>
      </c>
      <c r="E167" s="139" t="s">
        <v>1802</v>
      </c>
      <c r="F167" s="140" t="s">
        <v>1803</v>
      </c>
      <c r="G167" s="141" t="s">
        <v>227</v>
      </c>
      <c r="H167" s="142">
        <v>1</v>
      </c>
      <c r="I167" s="143"/>
      <c r="J167" s="144">
        <f t="shared" si="10"/>
        <v>0</v>
      </c>
      <c r="K167" s="145"/>
      <c r="L167" s="32"/>
      <c r="M167" s="146" t="s">
        <v>1</v>
      </c>
      <c r="N167" s="147" t="s">
        <v>47</v>
      </c>
      <c r="P167" s="148">
        <f t="shared" si="11"/>
        <v>0</v>
      </c>
      <c r="Q167" s="148">
        <v>0</v>
      </c>
      <c r="R167" s="148">
        <f t="shared" si="12"/>
        <v>0</v>
      </c>
      <c r="S167" s="148">
        <v>0</v>
      </c>
      <c r="T167" s="149">
        <f t="shared" si="13"/>
        <v>0</v>
      </c>
      <c r="AR167" s="150" t="s">
        <v>180</v>
      </c>
      <c r="AT167" s="150" t="s">
        <v>176</v>
      </c>
      <c r="AU167" s="150" t="s">
        <v>90</v>
      </c>
      <c r="AY167" s="17" t="s">
        <v>171</v>
      </c>
      <c r="BE167" s="151">
        <f t="shared" si="14"/>
        <v>0</v>
      </c>
      <c r="BF167" s="151">
        <f t="shared" si="15"/>
        <v>0</v>
      </c>
      <c r="BG167" s="151">
        <f t="shared" si="16"/>
        <v>0</v>
      </c>
      <c r="BH167" s="151">
        <f t="shared" si="17"/>
        <v>0</v>
      </c>
      <c r="BI167" s="151">
        <f t="shared" si="18"/>
        <v>0</v>
      </c>
      <c r="BJ167" s="17" t="s">
        <v>90</v>
      </c>
      <c r="BK167" s="151">
        <f t="shared" si="19"/>
        <v>0</v>
      </c>
      <c r="BL167" s="17" t="s">
        <v>180</v>
      </c>
      <c r="BM167" s="150" t="s">
        <v>375</v>
      </c>
    </row>
    <row r="168" spans="2:65" s="1" customFormat="1" ht="16.5" customHeight="1">
      <c r="B168" s="137"/>
      <c r="C168" s="138" t="s">
        <v>383</v>
      </c>
      <c r="D168" s="138" t="s">
        <v>176</v>
      </c>
      <c r="E168" s="139" t="s">
        <v>1804</v>
      </c>
      <c r="F168" s="140" t="s">
        <v>1805</v>
      </c>
      <c r="G168" s="141" t="s">
        <v>227</v>
      </c>
      <c r="H168" s="142">
        <v>1</v>
      </c>
      <c r="I168" s="143"/>
      <c r="J168" s="144">
        <f t="shared" si="10"/>
        <v>0</v>
      </c>
      <c r="K168" s="145"/>
      <c r="L168" s="32"/>
      <c r="M168" s="146" t="s">
        <v>1</v>
      </c>
      <c r="N168" s="147" t="s">
        <v>47</v>
      </c>
      <c r="P168" s="148">
        <f t="shared" si="11"/>
        <v>0</v>
      </c>
      <c r="Q168" s="148">
        <v>0</v>
      </c>
      <c r="R168" s="148">
        <f t="shared" si="12"/>
        <v>0</v>
      </c>
      <c r="S168" s="148">
        <v>0</v>
      </c>
      <c r="T168" s="149">
        <f t="shared" si="13"/>
        <v>0</v>
      </c>
      <c r="AR168" s="150" t="s">
        <v>180</v>
      </c>
      <c r="AT168" s="150" t="s">
        <v>176</v>
      </c>
      <c r="AU168" s="150" t="s">
        <v>90</v>
      </c>
      <c r="AY168" s="17" t="s">
        <v>171</v>
      </c>
      <c r="BE168" s="151">
        <f t="shared" si="14"/>
        <v>0</v>
      </c>
      <c r="BF168" s="151">
        <f t="shared" si="15"/>
        <v>0</v>
      </c>
      <c r="BG168" s="151">
        <f t="shared" si="16"/>
        <v>0</v>
      </c>
      <c r="BH168" s="151">
        <f t="shared" si="17"/>
        <v>0</v>
      </c>
      <c r="BI168" s="151">
        <f t="shared" si="18"/>
        <v>0</v>
      </c>
      <c r="BJ168" s="17" t="s">
        <v>90</v>
      </c>
      <c r="BK168" s="151">
        <f t="shared" si="19"/>
        <v>0</v>
      </c>
      <c r="BL168" s="17" t="s">
        <v>180</v>
      </c>
      <c r="BM168" s="150" t="s">
        <v>386</v>
      </c>
    </row>
    <row r="169" spans="2:65" s="1" customFormat="1" ht="24.2" customHeight="1">
      <c r="B169" s="137"/>
      <c r="C169" s="138" t="s">
        <v>264</v>
      </c>
      <c r="D169" s="138" t="s">
        <v>176</v>
      </c>
      <c r="E169" s="139" t="s">
        <v>1806</v>
      </c>
      <c r="F169" s="140" t="s">
        <v>1807</v>
      </c>
      <c r="G169" s="141" t="s">
        <v>227</v>
      </c>
      <c r="H169" s="142">
        <v>1</v>
      </c>
      <c r="I169" s="143"/>
      <c r="J169" s="144">
        <f t="shared" si="10"/>
        <v>0</v>
      </c>
      <c r="K169" s="145"/>
      <c r="L169" s="32"/>
      <c r="M169" s="146" t="s">
        <v>1</v>
      </c>
      <c r="N169" s="147" t="s">
        <v>47</v>
      </c>
      <c r="P169" s="148">
        <f t="shared" si="11"/>
        <v>0</v>
      </c>
      <c r="Q169" s="148">
        <v>0</v>
      </c>
      <c r="R169" s="148">
        <f t="shared" si="12"/>
        <v>0</v>
      </c>
      <c r="S169" s="148">
        <v>0</v>
      </c>
      <c r="T169" s="149">
        <f t="shared" si="13"/>
        <v>0</v>
      </c>
      <c r="AR169" s="150" t="s">
        <v>180</v>
      </c>
      <c r="AT169" s="150" t="s">
        <v>176</v>
      </c>
      <c r="AU169" s="150" t="s">
        <v>90</v>
      </c>
      <c r="AY169" s="17" t="s">
        <v>171</v>
      </c>
      <c r="BE169" s="151">
        <f t="shared" si="14"/>
        <v>0</v>
      </c>
      <c r="BF169" s="151">
        <f t="shared" si="15"/>
        <v>0</v>
      </c>
      <c r="BG169" s="151">
        <f t="shared" si="16"/>
        <v>0</v>
      </c>
      <c r="BH169" s="151">
        <f t="shared" si="17"/>
        <v>0</v>
      </c>
      <c r="BI169" s="151">
        <f t="shared" si="18"/>
        <v>0</v>
      </c>
      <c r="BJ169" s="17" t="s">
        <v>90</v>
      </c>
      <c r="BK169" s="151">
        <f t="shared" si="19"/>
        <v>0</v>
      </c>
      <c r="BL169" s="17" t="s">
        <v>180</v>
      </c>
      <c r="BM169" s="150" t="s">
        <v>398</v>
      </c>
    </row>
    <row r="170" spans="2:65" s="1" customFormat="1" ht="44.25" customHeight="1">
      <c r="B170" s="137"/>
      <c r="C170" s="138" t="s">
        <v>395</v>
      </c>
      <c r="D170" s="138" t="s">
        <v>176</v>
      </c>
      <c r="E170" s="139" t="s">
        <v>1808</v>
      </c>
      <c r="F170" s="140" t="s">
        <v>1809</v>
      </c>
      <c r="G170" s="141" t="s">
        <v>227</v>
      </c>
      <c r="H170" s="142">
        <v>1</v>
      </c>
      <c r="I170" s="203">
        <v>17400</v>
      </c>
      <c r="J170" s="144">
        <f t="shared" si="10"/>
        <v>17400</v>
      </c>
      <c r="K170" s="145"/>
      <c r="L170" s="32"/>
      <c r="M170" s="146" t="s">
        <v>1</v>
      </c>
      <c r="N170" s="147" t="s">
        <v>47</v>
      </c>
      <c r="P170" s="148">
        <f t="shared" si="11"/>
        <v>0</v>
      </c>
      <c r="Q170" s="148">
        <v>0</v>
      </c>
      <c r="R170" s="148">
        <f t="shared" si="12"/>
        <v>0</v>
      </c>
      <c r="S170" s="148">
        <v>0</v>
      </c>
      <c r="T170" s="149">
        <f t="shared" si="13"/>
        <v>0</v>
      </c>
      <c r="AR170" s="150" t="s">
        <v>180</v>
      </c>
      <c r="AT170" s="150" t="s">
        <v>176</v>
      </c>
      <c r="AU170" s="150" t="s">
        <v>90</v>
      </c>
      <c r="AY170" s="17" t="s">
        <v>171</v>
      </c>
      <c r="BE170" s="151">
        <f t="shared" si="14"/>
        <v>17400</v>
      </c>
      <c r="BF170" s="151">
        <f t="shared" si="15"/>
        <v>0</v>
      </c>
      <c r="BG170" s="151">
        <f t="shared" si="16"/>
        <v>0</v>
      </c>
      <c r="BH170" s="151">
        <f t="shared" si="17"/>
        <v>0</v>
      </c>
      <c r="BI170" s="151">
        <f t="shared" si="18"/>
        <v>0</v>
      </c>
      <c r="BJ170" s="17" t="s">
        <v>90</v>
      </c>
      <c r="BK170" s="151">
        <f t="shared" si="19"/>
        <v>17400</v>
      </c>
      <c r="BL170" s="17" t="s">
        <v>180</v>
      </c>
      <c r="BM170" s="150" t="s">
        <v>552</v>
      </c>
    </row>
    <row r="171" spans="2:65" s="1" customFormat="1" ht="37.9" customHeight="1">
      <c r="B171" s="137"/>
      <c r="C171" s="138" t="s">
        <v>274</v>
      </c>
      <c r="D171" s="138" t="s">
        <v>176</v>
      </c>
      <c r="E171" s="139" t="s">
        <v>1810</v>
      </c>
      <c r="F171" s="140" t="s">
        <v>1811</v>
      </c>
      <c r="G171" s="141" t="s">
        <v>227</v>
      </c>
      <c r="H171" s="142">
        <v>1</v>
      </c>
      <c r="I171" s="143"/>
      <c r="J171" s="144">
        <f t="shared" si="10"/>
        <v>0</v>
      </c>
      <c r="K171" s="145"/>
      <c r="L171" s="32"/>
      <c r="M171" s="198" t="s">
        <v>1</v>
      </c>
      <c r="N171" s="199" t="s">
        <v>47</v>
      </c>
      <c r="O171" s="200"/>
      <c r="P171" s="201">
        <f t="shared" si="11"/>
        <v>0</v>
      </c>
      <c r="Q171" s="201">
        <v>0</v>
      </c>
      <c r="R171" s="201">
        <f t="shared" si="12"/>
        <v>0</v>
      </c>
      <c r="S171" s="201">
        <v>0</v>
      </c>
      <c r="T171" s="202">
        <f t="shared" si="13"/>
        <v>0</v>
      </c>
      <c r="AR171" s="150" t="s">
        <v>180</v>
      </c>
      <c r="AT171" s="150" t="s">
        <v>176</v>
      </c>
      <c r="AU171" s="150" t="s">
        <v>90</v>
      </c>
      <c r="AY171" s="17" t="s">
        <v>171</v>
      </c>
      <c r="BE171" s="151">
        <f t="shared" si="14"/>
        <v>0</v>
      </c>
      <c r="BF171" s="151">
        <f t="shared" si="15"/>
        <v>0</v>
      </c>
      <c r="BG171" s="151">
        <f t="shared" si="16"/>
        <v>0</v>
      </c>
      <c r="BH171" s="151">
        <f t="shared" si="17"/>
        <v>0</v>
      </c>
      <c r="BI171" s="151">
        <f t="shared" si="18"/>
        <v>0</v>
      </c>
      <c r="BJ171" s="17" t="s">
        <v>90</v>
      </c>
      <c r="BK171" s="151">
        <f t="shared" si="19"/>
        <v>0</v>
      </c>
      <c r="BL171" s="17" t="s">
        <v>180</v>
      </c>
      <c r="BM171" s="150" t="s">
        <v>557</v>
      </c>
    </row>
    <row r="172" spans="2:65" s="1" customFormat="1" ht="6.95" customHeight="1">
      <c r="B172" s="44"/>
      <c r="C172" s="45"/>
      <c r="D172" s="45"/>
      <c r="E172" s="45"/>
      <c r="F172" s="45"/>
      <c r="G172" s="45"/>
      <c r="H172" s="45"/>
      <c r="I172" s="45"/>
      <c r="J172" s="45"/>
      <c r="K172" s="45"/>
      <c r="L172" s="32"/>
    </row>
  </sheetData>
  <autoFilter ref="C121:K171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7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135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customHeight="1">
      <c r="B4" s="20"/>
      <c r="D4" s="21" t="s">
        <v>136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8" t="str">
        <f>'Rekapitulace stavby'!K6</f>
        <v>STAVEBNÍ ÚPRAVY SRC ČNB V ULICI SENOVÁŽNÁ 864-1 NA PRAZE 1</v>
      </c>
      <c r="F7" s="249"/>
      <c r="G7" s="249"/>
      <c r="H7" s="249"/>
      <c r="L7" s="20"/>
    </row>
    <row r="8" spans="2:46" s="1" customFormat="1" ht="12" customHeight="1">
      <c r="B8" s="32"/>
      <c r="D8" s="27" t="s">
        <v>137</v>
      </c>
      <c r="L8" s="32"/>
    </row>
    <row r="9" spans="2:46" s="1" customFormat="1" ht="16.5" customHeight="1">
      <c r="B9" s="32"/>
      <c r="E9" s="243" t="s">
        <v>1812</v>
      </c>
      <c r="F9" s="247"/>
      <c r="G9" s="247"/>
      <c r="H9" s="247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5. 3. 2025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29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0" t="str">
        <f>'Rekapitulace stavby'!E14</f>
        <v>Vyplň údaj</v>
      </c>
      <c r="F18" s="234"/>
      <c r="G18" s="234"/>
      <c r="H18" s="234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25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28</v>
      </c>
      <c r="J21" s="25" t="s">
        <v>35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25</v>
      </c>
      <c r="J23" s="25" t="s">
        <v>38</v>
      </c>
      <c r="L23" s="32"/>
    </row>
    <row r="24" spans="2:12" s="1" customFormat="1" ht="18" customHeight="1">
      <c r="B24" s="32"/>
      <c r="E24" s="25" t="s">
        <v>39</v>
      </c>
      <c r="I24" s="27" t="s">
        <v>28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40</v>
      </c>
      <c r="L26" s="32"/>
    </row>
    <row r="27" spans="2:12" s="7" customFormat="1" ht="16.5" customHeight="1">
      <c r="B27" s="94"/>
      <c r="E27" s="238" t="s">
        <v>1</v>
      </c>
      <c r="F27" s="238"/>
      <c r="G27" s="238"/>
      <c r="H27" s="238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5" customHeight="1">
      <c r="B30" s="32"/>
      <c r="D30" s="95" t="s">
        <v>42</v>
      </c>
      <c r="J30" s="66">
        <f>ROUND(J117,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5" customHeight="1">
      <c r="B33" s="32"/>
      <c r="D33" s="55" t="s">
        <v>46</v>
      </c>
      <c r="E33" s="27" t="s">
        <v>47</v>
      </c>
      <c r="F33" s="86">
        <f>ROUND((SUM(BE117:BE160)),  2)</f>
        <v>0</v>
      </c>
      <c r="I33" s="96">
        <v>0.21</v>
      </c>
      <c r="J33" s="86">
        <f>ROUND(((SUM(BE117:BE160))*I33),  2)</f>
        <v>0</v>
      </c>
      <c r="L33" s="32"/>
    </row>
    <row r="34" spans="2:12" s="1" customFormat="1" ht="14.45" customHeight="1">
      <c r="B34" s="32"/>
      <c r="E34" s="27" t="s">
        <v>48</v>
      </c>
      <c r="F34" s="86">
        <f>ROUND((SUM(BF117:BF160)),  2)</f>
        <v>0</v>
      </c>
      <c r="I34" s="96">
        <v>0.12</v>
      </c>
      <c r="J34" s="86">
        <f>ROUND(((SUM(BF117:BF160))*I34),  2)</f>
        <v>0</v>
      </c>
      <c r="L34" s="32"/>
    </row>
    <row r="35" spans="2:12" s="1" customFormat="1" ht="14.45" hidden="1" customHeight="1">
      <c r="B35" s="32"/>
      <c r="E35" s="27" t="s">
        <v>49</v>
      </c>
      <c r="F35" s="86">
        <f>ROUND((SUM(BG117:BG160)),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50</v>
      </c>
      <c r="F36" s="86">
        <f>ROUND((SUM(BH117:BH160)),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51</v>
      </c>
      <c r="F37" s="86">
        <f>ROUND((SUM(BI117:BI160)),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5" customHeight="1">
      <c r="B39" s="32"/>
      <c r="C39" s="97"/>
      <c r="D39" s="98" t="s">
        <v>52</v>
      </c>
      <c r="E39" s="57"/>
      <c r="F39" s="57"/>
      <c r="G39" s="99" t="s">
        <v>53</v>
      </c>
      <c r="H39" s="100" t="s">
        <v>54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55</v>
      </c>
      <c r="E50" s="42"/>
      <c r="F50" s="42"/>
      <c r="G50" s="41" t="s">
        <v>56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57</v>
      </c>
      <c r="E61" s="34"/>
      <c r="F61" s="103" t="s">
        <v>58</v>
      </c>
      <c r="G61" s="43" t="s">
        <v>57</v>
      </c>
      <c r="H61" s="34"/>
      <c r="I61" s="34"/>
      <c r="J61" s="104" t="s">
        <v>58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59</v>
      </c>
      <c r="E65" s="42"/>
      <c r="F65" s="42"/>
      <c r="G65" s="41" t="s">
        <v>60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57</v>
      </c>
      <c r="E76" s="34"/>
      <c r="F76" s="103" t="s">
        <v>58</v>
      </c>
      <c r="G76" s="43" t="s">
        <v>57</v>
      </c>
      <c r="H76" s="34"/>
      <c r="I76" s="34"/>
      <c r="J76" s="104" t="s">
        <v>58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139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48" t="str">
        <f>E7</f>
        <v>STAVEBNÍ ÚPRAVY SRC ČNB V ULICI SENOVÁŽNÁ 864-1 NA PRAZE 1</v>
      </c>
      <c r="F85" s="249"/>
      <c r="G85" s="249"/>
      <c r="H85" s="249"/>
      <c r="L85" s="32"/>
    </row>
    <row r="86" spans="2:47" s="1" customFormat="1" ht="12" customHeight="1">
      <c r="B86" s="32"/>
      <c r="C86" s="27" t="s">
        <v>137</v>
      </c>
      <c r="L86" s="32"/>
    </row>
    <row r="87" spans="2:47" s="1" customFormat="1" ht="16.5" customHeight="1">
      <c r="B87" s="32"/>
      <c r="E87" s="243" t="str">
        <f>E9</f>
        <v>VRN - Vedlejší rozpočtové náklady</v>
      </c>
      <c r="F87" s="247"/>
      <c r="G87" s="247"/>
      <c r="H87" s="247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Senovážná 864/1, 110 00 Praha 1 - Nové Město</v>
      </c>
      <c r="I89" s="27" t="s">
        <v>22</v>
      </c>
      <c r="J89" s="52" t="str">
        <f>IF(J12="","",J12)</f>
        <v>5. 3. 2025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ČESKÁ NÁRODNÍ BANKA</v>
      </c>
      <c r="I91" s="27" t="s">
        <v>32</v>
      </c>
      <c r="J91" s="30" t="str">
        <f>E21</f>
        <v>bdXarchitekti s.r.o.</v>
      </c>
      <c r="L91" s="32"/>
    </row>
    <row r="92" spans="2:47" s="1" customFormat="1" ht="15.2" customHeight="1">
      <c r="B92" s="32"/>
      <c r="C92" s="27" t="s">
        <v>30</v>
      </c>
      <c r="F92" s="25" t="str">
        <f>IF(E18="","",E18)</f>
        <v>Vyplň údaj</v>
      </c>
      <c r="I92" s="27" t="s">
        <v>37</v>
      </c>
      <c r="J92" s="30" t="str">
        <f>E24</f>
        <v>Ing. Jaroslav Stolička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140</v>
      </c>
      <c r="D94" s="97"/>
      <c r="E94" s="97"/>
      <c r="F94" s="97"/>
      <c r="G94" s="97"/>
      <c r="H94" s="97"/>
      <c r="I94" s="97"/>
      <c r="J94" s="106" t="s">
        <v>141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142</v>
      </c>
      <c r="J96" s="66">
        <f>J117</f>
        <v>0</v>
      </c>
      <c r="L96" s="32"/>
      <c r="AU96" s="17" t="s">
        <v>143</v>
      </c>
    </row>
    <row r="97" spans="2:12" s="8" customFormat="1" ht="24.95" customHeight="1">
      <c r="B97" s="108"/>
      <c r="D97" s="109" t="s">
        <v>1812</v>
      </c>
      <c r="E97" s="110"/>
      <c r="F97" s="110"/>
      <c r="G97" s="110"/>
      <c r="H97" s="110"/>
      <c r="I97" s="110"/>
      <c r="J97" s="111">
        <f>J118</f>
        <v>0</v>
      </c>
      <c r="L97" s="108"/>
    </row>
    <row r="98" spans="2:12" s="1" customFormat="1" ht="21.95" customHeight="1">
      <c r="B98" s="32"/>
      <c r="L98" s="32"/>
    </row>
    <row r="99" spans="2:12" s="1" customFormat="1" ht="6.95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2"/>
    </row>
    <row r="103" spans="2:12" s="1" customFormat="1" ht="6.95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2"/>
    </row>
    <row r="104" spans="2:12" s="1" customFormat="1" ht="24.95" customHeight="1">
      <c r="B104" s="32"/>
      <c r="C104" s="21" t="s">
        <v>156</v>
      </c>
      <c r="L104" s="32"/>
    </row>
    <row r="105" spans="2:12" s="1" customFormat="1" ht="6.95" customHeight="1">
      <c r="B105" s="32"/>
      <c r="L105" s="32"/>
    </row>
    <row r="106" spans="2:12" s="1" customFormat="1" ht="12" customHeight="1">
      <c r="B106" s="32"/>
      <c r="C106" s="27" t="s">
        <v>16</v>
      </c>
      <c r="L106" s="32"/>
    </row>
    <row r="107" spans="2:12" s="1" customFormat="1" ht="26.25" customHeight="1">
      <c r="B107" s="32"/>
      <c r="E107" s="248" t="str">
        <f>E7</f>
        <v>STAVEBNÍ ÚPRAVY SRC ČNB V ULICI SENOVÁŽNÁ 864-1 NA PRAZE 1</v>
      </c>
      <c r="F107" s="249"/>
      <c r="G107" s="249"/>
      <c r="H107" s="249"/>
      <c r="L107" s="32"/>
    </row>
    <row r="108" spans="2:12" s="1" customFormat="1" ht="12" customHeight="1">
      <c r="B108" s="32"/>
      <c r="C108" s="27" t="s">
        <v>137</v>
      </c>
      <c r="L108" s="32"/>
    </row>
    <row r="109" spans="2:12" s="1" customFormat="1" ht="16.5" customHeight="1">
      <c r="B109" s="32"/>
      <c r="E109" s="243" t="str">
        <f>E9</f>
        <v>VRN - Vedlejší rozpočtové náklady</v>
      </c>
      <c r="F109" s="247"/>
      <c r="G109" s="247"/>
      <c r="H109" s="247"/>
      <c r="L109" s="32"/>
    </row>
    <row r="110" spans="2:12" s="1" customFormat="1" ht="6.95" customHeight="1">
      <c r="B110" s="32"/>
      <c r="L110" s="32"/>
    </row>
    <row r="111" spans="2:12" s="1" customFormat="1" ht="12" customHeight="1">
      <c r="B111" s="32"/>
      <c r="C111" s="27" t="s">
        <v>20</v>
      </c>
      <c r="F111" s="25" t="str">
        <f>F12</f>
        <v>Senovážná 864/1, 110 00 Praha 1 - Nové Město</v>
      </c>
      <c r="I111" s="27" t="s">
        <v>22</v>
      </c>
      <c r="J111" s="52" t="str">
        <f>IF(J12="","",J12)</f>
        <v>5. 3. 2025</v>
      </c>
      <c r="L111" s="32"/>
    </row>
    <row r="112" spans="2:12" s="1" customFormat="1" ht="6.95" customHeight="1">
      <c r="B112" s="32"/>
      <c r="L112" s="32"/>
    </row>
    <row r="113" spans="2:65" s="1" customFormat="1" ht="15.2" customHeight="1">
      <c r="B113" s="32"/>
      <c r="C113" s="27" t="s">
        <v>24</v>
      </c>
      <c r="F113" s="25" t="str">
        <f>E15</f>
        <v>ČESKÁ NÁRODNÍ BANKA</v>
      </c>
      <c r="I113" s="27" t="s">
        <v>32</v>
      </c>
      <c r="J113" s="30" t="str">
        <f>E21</f>
        <v>bdXarchitekti s.r.o.</v>
      </c>
      <c r="L113" s="32"/>
    </row>
    <row r="114" spans="2:65" s="1" customFormat="1" ht="15.2" customHeight="1">
      <c r="B114" s="32"/>
      <c r="C114" s="27" t="s">
        <v>30</v>
      </c>
      <c r="F114" s="25" t="str">
        <f>IF(E18="","",E18)</f>
        <v>Vyplň údaj</v>
      </c>
      <c r="I114" s="27" t="s">
        <v>37</v>
      </c>
      <c r="J114" s="30" t="str">
        <f>E24</f>
        <v>Ing. Jaroslav Stolička</v>
      </c>
      <c r="L114" s="32"/>
    </row>
    <row r="115" spans="2:65" s="1" customFormat="1" ht="10.35" customHeight="1">
      <c r="B115" s="32"/>
      <c r="L115" s="32"/>
    </row>
    <row r="116" spans="2:65" s="10" customFormat="1" ht="29.25" customHeight="1">
      <c r="B116" s="116"/>
      <c r="C116" s="117" t="s">
        <v>157</v>
      </c>
      <c r="D116" s="118" t="s">
        <v>67</v>
      </c>
      <c r="E116" s="118" t="s">
        <v>63</v>
      </c>
      <c r="F116" s="118" t="s">
        <v>64</v>
      </c>
      <c r="G116" s="118" t="s">
        <v>158</v>
      </c>
      <c r="H116" s="118" t="s">
        <v>159</v>
      </c>
      <c r="I116" s="118" t="s">
        <v>160</v>
      </c>
      <c r="J116" s="119" t="s">
        <v>141</v>
      </c>
      <c r="K116" s="120" t="s">
        <v>161</v>
      </c>
      <c r="L116" s="116"/>
      <c r="M116" s="59" t="s">
        <v>1</v>
      </c>
      <c r="N116" s="60" t="s">
        <v>46</v>
      </c>
      <c r="O116" s="60" t="s">
        <v>162</v>
      </c>
      <c r="P116" s="60" t="s">
        <v>163</v>
      </c>
      <c r="Q116" s="60" t="s">
        <v>164</v>
      </c>
      <c r="R116" s="60" t="s">
        <v>165</v>
      </c>
      <c r="S116" s="60" t="s">
        <v>166</v>
      </c>
      <c r="T116" s="61" t="s">
        <v>167</v>
      </c>
    </row>
    <row r="117" spans="2:65" s="1" customFormat="1" ht="22.9" customHeight="1">
      <c r="B117" s="32"/>
      <c r="C117" s="64" t="s">
        <v>168</v>
      </c>
      <c r="J117" s="121">
        <f>BK117</f>
        <v>0</v>
      </c>
      <c r="L117" s="32"/>
      <c r="M117" s="62"/>
      <c r="N117" s="53"/>
      <c r="O117" s="53"/>
      <c r="P117" s="122">
        <f>P118</f>
        <v>0</v>
      </c>
      <c r="Q117" s="53"/>
      <c r="R117" s="122">
        <f>R118</f>
        <v>0</v>
      </c>
      <c r="S117" s="53"/>
      <c r="T117" s="123">
        <f>T118</f>
        <v>0</v>
      </c>
      <c r="AT117" s="17" t="s">
        <v>81</v>
      </c>
      <c r="AU117" s="17" t="s">
        <v>143</v>
      </c>
      <c r="BK117" s="124">
        <f>BK118</f>
        <v>0</v>
      </c>
    </row>
    <row r="118" spans="2:65" s="11" customFormat="1" ht="25.9" customHeight="1">
      <c r="B118" s="125"/>
      <c r="D118" s="126" t="s">
        <v>81</v>
      </c>
      <c r="E118" s="127" t="s">
        <v>133</v>
      </c>
      <c r="F118" s="127" t="s">
        <v>134</v>
      </c>
      <c r="I118" s="128"/>
      <c r="J118" s="129">
        <f>BK118</f>
        <v>0</v>
      </c>
      <c r="L118" s="125"/>
      <c r="M118" s="130"/>
      <c r="P118" s="131">
        <f>SUM(P119:P160)</f>
        <v>0</v>
      </c>
      <c r="R118" s="131">
        <f>SUM(R119:R160)</f>
        <v>0</v>
      </c>
      <c r="T118" s="132">
        <f>SUM(T119:T160)</f>
        <v>0</v>
      </c>
      <c r="AR118" s="126" t="s">
        <v>209</v>
      </c>
      <c r="AT118" s="133" t="s">
        <v>81</v>
      </c>
      <c r="AU118" s="133" t="s">
        <v>82</v>
      </c>
      <c r="AY118" s="126" t="s">
        <v>171</v>
      </c>
      <c r="BK118" s="134">
        <f>SUM(BK119:BK160)</f>
        <v>0</v>
      </c>
    </row>
    <row r="119" spans="2:65" s="1" customFormat="1" ht="16.5" customHeight="1">
      <c r="B119" s="137"/>
      <c r="C119" s="138" t="s">
        <v>90</v>
      </c>
      <c r="D119" s="138" t="s">
        <v>176</v>
      </c>
      <c r="E119" s="139" t="s">
        <v>1813</v>
      </c>
      <c r="F119" s="140" t="s">
        <v>1814</v>
      </c>
      <c r="G119" s="141" t="s">
        <v>1815</v>
      </c>
      <c r="H119" s="142">
        <v>1</v>
      </c>
      <c r="I119" s="143"/>
      <c r="J119" s="144">
        <f>ROUND(I119*H119,2)</f>
        <v>0</v>
      </c>
      <c r="K119" s="145"/>
      <c r="L119" s="32"/>
      <c r="M119" s="146" t="s">
        <v>1</v>
      </c>
      <c r="N119" s="147" t="s">
        <v>47</v>
      </c>
      <c r="P119" s="148">
        <f>O119*H119</f>
        <v>0</v>
      </c>
      <c r="Q119" s="148">
        <v>0</v>
      </c>
      <c r="R119" s="148">
        <f>Q119*H119</f>
        <v>0</v>
      </c>
      <c r="S119" s="148">
        <v>0</v>
      </c>
      <c r="T119" s="149">
        <f>S119*H119</f>
        <v>0</v>
      </c>
      <c r="AR119" s="150" t="s">
        <v>180</v>
      </c>
      <c r="AT119" s="150" t="s">
        <v>176</v>
      </c>
      <c r="AU119" s="150" t="s">
        <v>90</v>
      </c>
      <c r="AY119" s="17" t="s">
        <v>171</v>
      </c>
      <c r="BE119" s="151">
        <f>IF(N119="základní",J119,0)</f>
        <v>0</v>
      </c>
      <c r="BF119" s="151">
        <f>IF(N119="snížená",J119,0)</f>
        <v>0</v>
      </c>
      <c r="BG119" s="151">
        <f>IF(N119="zákl. přenesená",J119,0)</f>
        <v>0</v>
      </c>
      <c r="BH119" s="151">
        <f>IF(N119="sníž. přenesená",J119,0)</f>
        <v>0</v>
      </c>
      <c r="BI119" s="151">
        <f>IF(N119="nulová",J119,0)</f>
        <v>0</v>
      </c>
      <c r="BJ119" s="17" t="s">
        <v>90</v>
      </c>
      <c r="BK119" s="151">
        <f>ROUND(I119*H119,2)</f>
        <v>0</v>
      </c>
      <c r="BL119" s="17" t="s">
        <v>180</v>
      </c>
      <c r="BM119" s="150" t="s">
        <v>92</v>
      </c>
    </row>
    <row r="120" spans="2:65" s="13" customFormat="1">
      <c r="B120" s="159"/>
      <c r="D120" s="153" t="s">
        <v>181</v>
      </c>
      <c r="E120" s="160" t="s">
        <v>1</v>
      </c>
      <c r="F120" s="161" t="s">
        <v>90</v>
      </c>
      <c r="H120" s="162">
        <v>1</v>
      </c>
      <c r="I120" s="163"/>
      <c r="L120" s="159"/>
      <c r="M120" s="164"/>
      <c r="T120" s="165"/>
      <c r="AT120" s="160" t="s">
        <v>181</v>
      </c>
      <c r="AU120" s="160" t="s">
        <v>90</v>
      </c>
      <c r="AV120" s="13" t="s">
        <v>92</v>
      </c>
      <c r="AW120" s="13" t="s">
        <v>36</v>
      </c>
      <c r="AX120" s="13" t="s">
        <v>82</v>
      </c>
      <c r="AY120" s="160" t="s">
        <v>171</v>
      </c>
    </row>
    <row r="121" spans="2:65" s="15" customFormat="1">
      <c r="B121" s="173"/>
      <c r="D121" s="153" t="s">
        <v>181</v>
      </c>
      <c r="E121" s="174" t="s">
        <v>1</v>
      </c>
      <c r="F121" s="175" t="s">
        <v>190</v>
      </c>
      <c r="H121" s="176">
        <v>1</v>
      </c>
      <c r="I121" s="177"/>
      <c r="L121" s="173"/>
      <c r="M121" s="178"/>
      <c r="T121" s="179"/>
      <c r="AT121" s="174" t="s">
        <v>181</v>
      </c>
      <c r="AU121" s="174" t="s">
        <v>90</v>
      </c>
      <c r="AV121" s="15" t="s">
        <v>180</v>
      </c>
      <c r="AW121" s="15" t="s">
        <v>36</v>
      </c>
      <c r="AX121" s="15" t="s">
        <v>90</v>
      </c>
      <c r="AY121" s="174" t="s">
        <v>171</v>
      </c>
    </row>
    <row r="122" spans="2:65" s="1" customFormat="1" ht="16.5" customHeight="1">
      <c r="B122" s="137"/>
      <c r="C122" s="138" t="s">
        <v>92</v>
      </c>
      <c r="D122" s="138" t="s">
        <v>176</v>
      </c>
      <c r="E122" s="139" t="s">
        <v>1816</v>
      </c>
      <c r="F122" s="140" t="s">
        <v>1817</v>
      </c>
      <c r="G122" s="141" t="s">
        <v>1815</v>
      </c>
      <c r="H122" s="142">
        <v>1</v>
      </c>
      <c r="I122" s="143"/>
      <c r="J122" s="144">
        <f>ROUND(I122*H122,2)</f>
        <v>0</v>
      </c>
      <c r="K122" s="145"/>
      <c r="L122" s="32"/>
      <c r="M122" s="146" t="s">
        <v>1</v>
      </c>
      <c r="N122" s="147" t="s">
        <v>47</v>
      </c>
      <c r="P122" s="148">
        <f>O122*H122</f>
        <v>0</v>
      </c>
      <c r="Q122" s="148">
        <v>0</v>
      </c>
      <c r="R122" s="148">
        <f>Q122*H122</f>
        <v>0</v>
      </c>
      <c r="S122" s="148">
        <v>0</v>
      </c>
      <c r="T122" s="149">
        <f>S122*H122</f>
        <v>0</v>
      </c>
      <c r="AR122" s="150" t="s">
        <v>1818</v>
      </c>
      <c r="AT122" s="150" t="s">
        <v>176</v>
      </c>
      <c r="AU122" s="150" t="s">
        <v>90</v>
      </c>
      <c r="AY122" s="17" t="s">
        <v>171</v>
      </c>
      <c r="BE122" s="151">
        <f>IF(N122="základní",J122,0)</f>
        <v>0</v>
      </c>
      <c r="BF122" s="151">
        <f>IF(N122="snížená",J122,0)</f>
        <v>0</v>
      </c>
      <c r="BG122" s="151">
        <f>IF(N122="zákl. přenesená",J122,0)</f>
        <v>0</v>
      </c>
      <c r="BH122" s="151">
        <f>IF(N122="sníž. přenesená",J122,0)</f>
        <v>0</v>
      </c>
      <c r="BI122" s="151">
        <f>IF(N122="nulová",J122,0)</f>
        <v>0</v>
      </c>
      <c r="BJ122" s="17" t="s">
        <v>90</v>
      </c>
      <c r="BK122" s="151">
        <f>ROUND(I122*H122,2)</f>
        <v>0</v>
      </c>
      <c r="BL122" s="17" t="s">
        <v>1818</v>
      </c>
      <c r="BM122" s="150" t="s">
        <v>1819</v>
      </c>
    </row>
    <row r="123" spans="2:65" s="13" customFormat="1">
      <c r="B123" s="159"/>
      <c r="D123" s="153" t="s">
        <v>181</v>
      </c>
      <c r="E123" s="160" t="s">
        <v>1</v>
      </c>
      <c r="F123" s="161" t="s">
        <v>90</v>
      </c>
      <c r="H123" s="162">
        <v>1</v>
      </c>
      <c r="I123" s="163"/>
      <c r="L123" s="159"/>
      <c r="M123" s="164"/>
      <c r="T123" s="165"/>
      <c r="AT123" s="160" t="s">
        <v>181</v>
      </c>
      <c r="AU123" s="160" t="s">
        <v>90</v>
      </c>
      <c r="AV123" s="13" t="s">
        <v>92</v>
      </c>
      <c r="AW123" s="13" t="s">
        <v>36</v>
      </c>
      <c r="AX123" s="13" t="s">
        <v>82</v>
      </c>
      <c r="AY123" s="160" t="s">
        <v>171</v>
      </c>
    </row>
    <row r="124" spans="2:65" s="15" customFormat="1">
      <c r="B124" s="173"/>
      <c r="D124" s="153" t="s">
        <v>181</v>
      </c>
      <c r="E124" s="174" t="s">
        <v>1</v>
      </c>
      <c r="F124" s="175" t="s">
        <v>190</v>
      </c>
      <c r="H124" s="176">
        <v>1</v>
      </c>
      <c r="I124" s="177"/>
      <c r="L124" s="173"/>
      <c r="M124" s="178"/>
      <c r="T124" s="179"/>
      <c r="AT124" s="174" t="s">
        <v>181</v>
      </c>
      <c r="AU124" s="174" t="s">
        <v>90</v>
      </c>
      <c r="AV124" s="15" t="s">
        <v>180</v>
      </c>
      <c r="AW124" s="15" t="s">
        <v>36</v>
      </c>
      <c r="AX124" s="15" t="s">
        <v>90</v>
      </c>
      <c r="AY124" s="174" t="s">
        <v>171</v>
      </c>
    </row>
    <row r="125" spans="2:65" s="1" customFormat="1" ht="16.5" customHeight="1">
      <c r="B125" s="137"/>
      <c r="C125" s="138" t="s">
        <v>186</v>
      </c>
      <c r="D125" s="138" t="s">
        <v>176</v>
      </c>
      <c r="E125" s="139" t="s">
        <v>1820</v>
      </c>
      <c r="F125" s="140" t="s">
        <v>1821</v>
      </c>
      <c r="G125" s="141" t="s">
        <v>1815</v>
      </c>
      <c r="H125" s="142">
        <v>1</v>
      </c>
      <c r="I125" s="143"/>
      <c r="J125" s="144">
        <f>ROUND(I125*H125,2)</f>
        <v>0</v>
      </c>
      <c r="K125" s="145"/>
      <c r="L125" s="32"/>
      <c r="M125" s="146" t="s">
        <v>1</v>
      </c>
      <c r="N125" s="147" t="s">
        <v>47</v>
      </c>
      <c r="P125" s="148">
        <f>O125*H125</f>
        <v>0</v>
      </c>
      <c r="Q125" s="148">
        <v>0</v>
      </c>
      <c r="R125" s="148">
        <f>Q125*H125</f>
        <v>0</v>
      </c>
      <c r="S125" s="148">
        <v>0</v>
      </c>
      <c r="T125" s="149">
        <f>S125*H125</f>
        <v>0</v>
      </c>
      <c r="AR125" s="150" t="s">
        <v>180</v>
      </c>
      <c r="AT125" s="150" t="s">
        <v>176</v>
      </c>
      <c r="AU125" s="150" t="s">
        <v>90</v>
      </c>
      <c r="AY125" s="17" t="s">
        <v>171</v>
      </c>
      <c r="BE125" s="151">
        <f>IF(N125="základní",J125,0)</f>
        <v>0</v>
      </c>
      <c r="BF125" s="151">
        <f>IF(N125="snížená",J125,0)</f>
        <v>0</v>
      </c>
      <c r="BG125" s="151">
        <f>IF(N125="zákl. přenesená",J125,0)</f>
        <v>0</v>
      </c>
      <c r="BH125" s="151">
        <f>IF(N125="sníž. přenesená",J125,0)</f>
        <v>0</v>
      </c>
      <c r="BI125" s="151">
        <f>IF(N125="nulová",J125,0)</f>
        <v>0</v>
      </c>
      <c r="BJ125" s="17" t="s">
        <v>90</v>
      </c>
      <c r="BK125" s="151">
        <f>ROUND(I125*H125,2)</f>
        <v>0</v>
      </c>
      <c r="BL125" s="17" t="s">
        <v>180</v>
      </c>
      <c r="BM125" s="150" t="s">
        <v>180</v>
      </c>
    </row>
    <row r="126" spans="2:65" s="13" customFormat="1">
      <c r="B126" s="159"/>
      <c r="D126" s="153" t="s">
        <v>181</v>
      </c>
      <c r="E126" s="160" t="s">
        <v>1</v>
      </c>
      <c r="F126" s="161" t="s">
        <v>90</v>
      </c>
      <c r="H126" s="162">
        <v>1</v>
      </c>
      <c r="I126" s="163"/>
      <c r="L126" s="159"/>
      <c r="M126" s="164"/>
      <c r="T126" s="165"/>
      <c r="AT126" s="160" t="s">
        <v>181</v>
      </c>
      <c r="AU126" s="160" t="s">
        <v>90</v>
      </c>
      <c r="AV126" s="13" t="s">
        <v>92</v>
      </c>
      <c r="AW126" s="13" t="s">
        <v>36</v>
      </c>
      <c r="AX126" s="13" t="s">
        <v>82</v>
      </c>
      <c r="AY126" s="160" t="s">
        <v>171</v>
      </c>
    </row>
    <row r="127" spans="2:65" s="15" customFormat="1">
      <c r="B127" s="173"/>
      <c r="D127" s="153" t="s">
        <v>181</v>
      </c>
      <c r="E127" s="174" t="s">
        <v>1</v>
      </c>
      <c r="F127" s="175" t="s">
        <v>190</v>
      </c>
      <c r="H127" s="176">
        <v>1</v>
      </c>
      <c r="I127" s="177"/>
      <c r="L127" s="173"/>
      <c r="M127" s="178"/>
      <c r="T127" s="179"/>
      <c r="AT127" s="174" t="s">
        <v>181</v>
      </c>
      <c r="AU127" s="174" t="s">
        <v>90</v>
      </c>
      <c r="AV127" s="15" t="s">
        <v>180</v>
      </c>
      <c r="AW127" s="15" t="s">
        <v>36</v>
      </c>
      <c r="AX127" s="15" t="s">
        <v>90</v>
      </c>
      <c r="AY127" s="174" t="s">
        <v>171</v>
      </c>
    </row>
    <row r="128" spans="2:65" s="1" customFormat="1" ht="16.5" customHeight="1">
      <c r="B128" s="137"/>
      <c r="C128" s="138" t="s">
        <v>180</v>
      </c>
      <c r="D128" s="138" t="s">
        <v>176</v>
      </c>
      <c r="E128" s="139" t="s">
        <v>1822</v>
      </c>
      <c r="F128" s="140" t="s">
        <v>1823</v>
      </c>
      <c r="G128" s="141" t="s">
        <v>1815</v>
      </c>
      <c r="H128" s="142">
        <v>1</v>
      </c>
      <c r="I128" s="143"/>
      <c r="J128" s="144">
        <f>ROUND(I128*H128,2)</f>
        <v>0</v>
      </c>
      <c r="K128" s="145"/>
      <c r="L128" s="32"/>
      <c r="M128" s="146" t="s">
        <v>1</v>
      </c>
      <c r="N128" s="147" t="s">
        <v>47</v>
      </c>
      <c r="P128" s="148">
        <f>O128*H128</f>
        <v>0</v>
      </c>
      <c r="Q128" s="148">
        <v>0</v>
      </c>
      <c r="R128" s="148">
        <f>Q128*H128</f>
        <v>0</v>
      </c>
      <c r="S128" s="148">
        <v>0</v>
      </c>
      <c r="T128" s="149">
        <f>S128*H128</f>
        <v>0</v>
      </c>
      <c r="AR128" s="150" t="s">
        <v>180</v>
      </c>
      <c r="AT128" s="150" t="s">
        <v>176</v>
      </c>
      <c r="AU128" s="150" t="s">
        <v>90</v>
      </c>
      <c r="AY128" s="17" t="s">
        <v>171</v>
      </c>
      <c r="BE128" s="151">
        <f>IF(N128="základní",J128,0)</f>
        <v>0</v>
      </c>
      <c r="BF128" s="151">
        <f>IF(N128="snížená",J128,0)</f>
        <v>0</v>
      </c>
      <c r="BG128" s="151">
        <f>IF(N128="zákl. přenesená",J128,0)</f>
        <v>0</v>
      </c>
      <c r="BH128" s="151">
        <f>IF(N128="sníž. přenesená",J128,0)</f>
        <v>0</v>
      </c>
      <c r="BI128" s="151">
        <f>IF(N128="nulová",J128,0)</f>
        <v>0</v>
      </c>
      <c r="BJ128" s="17" t="s">
        <v>90</v>
      </c>
      <c r="BK128" s="151">
        <f>ROUND(I128*H128,2)</f>
        <v>0</v>
      </c>
      <c r="BL128" s="17" t="s">
        <v>180</v>
      </c>
      <c r="BM128" s="150" t="s">
        <v>198</v>
      </c>
    </row>
    <row r="129" spans="2:65" s="13" customFormat="1">
      <c r="B129" s="159"/>
      <c r="D129" s="153" t="s">
        <v>181</v>
      </c>
      <c r="E129" s="160" t="s">
        <v>1</v>
      </c>
      <c r="F129" s="161" t="s">
        <v>90</v>
      </c>
      <c r="H129" s="162">
        <v>1</v>
      </c>
      <c r="I129" s="163"/>
      <c r="L129" s="159"/>
      <c r="M129" s="164"/>
      <c r="T129" s="165"/>
      <c r="AT129" s="160" t="s">
        <v>181</v>
      </c>
      <c r="AU129" s="160" t="s">
        <v>90</v>
      </c>
      <c r="AV129" s="13" t="s">
        <v>92</v>
      </c>
      <c r="AW129" s="13" t="s">
        <v>36</v>
      </c>
      <c r="AX129" s="13" t="s">
        <v>82</v>
      </c>
      <c r="AY129" s="160" t="s">
        <v>171</v>
      </c>
    </row>
    <row r="130" spans="2:65" s="15" customFormat="1">
      <c r="B130" s="173"/>
      <c r="D130" s="153" t="s">
        <v>181</v>
      </c>
      <c r="E130" s="174" t="s">
        <v>1</v>
      </c>
      <c r="F130" s="175" t="s">
        <v>190</v>
      </c>
      <c r="H130" s="176">
        <v>1</v>
      </c>
      <c r="I130" s="177"/>
      <c r="L130" s="173"/>
      <c r="M130" s="178"/>
      <c r="T130" s="179"/>
      <c r="AT130" s="174" t="s">
        <v>181</v>
      </c>
      <c r="AU130" s="174" t="s">
        <v>90</v>
      </c>
      <c r="AV130" s="15" t="s">
        <v>180</v>
      </c>
      <c r="AW130" s="15" t="s">
        <v>36</v>
      </c>
      <c r="AX130" s="15" t="s">
        <v>90</v>
      </c>
      <c r="AY130" s="174" t="s">
        <v>171</v>
      </c>
    </row>
    <row r="131" spans="2:65" s="1" customFormat="1" ht="16.5" customHeight="1">
      <c r="B131" s="137"/>
      <c r="C131" s="138" t="s">
        <v>209</v>
      </c>
      <c r="D131" s="138" t="s">
        <v>176</v>
      </c>
      <c r="E131" s="139" t="s">
        <v>1824</v>
      </c>
      <c r="F131" s="140" t="s">
        <v>1825</v>
      </c>
      <c r="G131" s="141" t="s">
        <v>1815</v>
      </c>
      <c r="H131" s="142">
        <v>1</v>
      </c>
      <c r="I131" s="143"/>
      <c r="J131" s="144">
        <f>ROUND(I131*H131,2)</f>
        <v>0</v>
      </c>
      <c r="K131" s="145"/>
      <c r="L131" s="32"/>
      <c r="M131" s="146" t="s">
        <v>1</v>
      </c>
      <c r="N131" s="147" t="s">
        <v>47</v>
      </c>
      <c r="P131" s="148">
        <f>O131*H131</f>
        <v>0</v>
      </c>
      <c r="Q131" s="148">
        <v>0</v>
      </c>
      <c r="R131" s="148">
        <f>Q131*H131</f>
        <v>0</v>
      </c>
      <c r="S131" s="148">
        <v>0</v>
      </c>
      <c r="T131" s="149">
        <f>S131*H131</f>
        <v>0</v>
      </c>
      <c r="AR131" s="150" t="s">
        <v>180</v>
      </c>
      <c r="AT131" s="150" t="s">
        <v>176</v>
      </c>
      <c r="AU131" s="150" t="s">
        <v>90</v>
      </c>
      <c r="AY131" s="17" t="s">
        <v>171</v>
      </c>
      <c r="BE131" s="151">
        <f>IF(N131="základní",J131,0)</f>
        <v>0</v>
      </c>
      <c r="BF131" s="151">
        <f>IF(N131="snížená",J131,0)</f>
        <v>0</v>
      </c>
      <c r="BG131" s="151">
        <f>IF(N131="zákl. přenesená",J131,0)</f>
        <v>0</v>
      </c>
      <c r="BH131" s="151">
        <f>IF(N131="sníž. přenesená",J131,0)</f>
        <v>0</v>
      </c>
      <c r="BI131" s="151">
        <f>IF(N131="nulová",J131,0)</f>
        <v>0</v>
      </c>
      <c r="BJ131" s="17" t="s">
        <v>90</v>
      </c>
      <c r="BK131" s="151">
        <f>ROUND(I131*H131,2)</f>
        <v>0</v>
      </c>
      <c r="BL131" s="17" t="s">
        <v>180</v>
      </c>
      <c r="BM131" s="150" t="s">
        <v>206</v>
      </c>
    </row>
    <row r="132" spans="2:65" s="13" customFormat="1">
      <c r="B132" s="159"/>
      <c r="D132" s="153" t="s">
        <v>181</v>
      </c>
      <c r="E132" s="160" t="s">
        <v>1</v>
      </c>
      <c r="F132" s="161" t="s">
        <v>90</v>
      </c>
      <c r="H132" s="162">
        <v>1</v>
      </c>
      <c r="I132" s="163"/>
      <c r="L132" s="159"/>
      <c r="M132" s="164"/>
      <c r="T132" s="165"/>
      <c r="AT132" s="160" t="s">
        <v>181</v>
      </c>
      <c r="AU132" s="160" t="s">
        <v>90</v>
      </c>
      <c r="AV132" s="13" t="s">
        <v>92</v>
      </c>
      <c r="AW132" s="13" t="s">
        <v>36</v>
      </c>
      <c r="AX132" s="13" t="s">
        <v>82</v>
      </c>
      <c r="AY132" s="160" t="s">
        <v>171</v>
      </c>
    </row>
    <row r="133" spans="2:65" s="15" customFormat="1">
      <c r="B133" s="173"/>
      <c r="D133" s="153" t="s">
        <v>181</v>
      </c>
      <c r="E133" s="174" t="s">
        <v>1</v>
      </c>
      <c r="F133" s="175" t="s">
        <v>190</v>
      </c>
      <c r="H133" s="176">
        <v>1</v>
      </c>
      <c r="I133" s="177"/>
      <c r="L133" s="173"/>
      <c r="M133" s="178"/>
      <c r="T133" s="179"/>
      <c r="AT133" s="174" t="s">
        <v>181</v>
      </c>
      <c r="AU133" s="174" t="s">
        <v>90</v>
      </c>
      <c r="AV133" s="15" t="s">
        <v>180</v>
      </c>
      <c r="AW133" s="15" t="s">
        <v>36</v>
      </c>
      <c r="AX133" s="15" t="s">
        <v>90</v>
      </c>
      <c r="AY133" s="174" t="s">
        <v>171</v>
      </c>
    </row>
    <row r="134" spans="2:65" s="1" customFormat="1" ht="16.5" customHeight="1">
      <c r="B134" s="137"/>
      <c r="C134" s="138" t="s">
        <v>198</v>
      </c>
      <c r="D134" s="138" t="s">
        <v>176</v>
      </c>
      <c r="E134" s="139" t="s">
        <v>1826</v>
      </c>
      <c r="F134" s="140" t="s">
        <v>1827</v>
      </c>
      <c r="G134" s="141" t="s">
        <v>1815</v>
      </c>
      <c r="H134" s="142">
        <v>1</v>
      </c>
      <c r="I134" s="143"/>
      <c r="J134" s="144">
        <f>ROUND(I134*H134,2)</f>
        <v>0</v>
      </c>
      <c r="K134" s="145"/>
      <c r="L134" s="32"/>
      <c r="M134" s="146" t="s">
        <v>1</v>
      </c>
      <c r="N134" s="147" t="s">
        <v>47</v>
      </c>
      <c r="P134" s="148">
        <f>O134*H134</f>
        <v>0</v>
      </c>
      <c r="Q134" s="148">
        <v>0</v>
      </c>
      <c r="R134" s="148">
        <f>Q134*H134</f>
        <v>0</v>
      </c>
      <c r="S134" s="148">
        <v>0</v>
      </c>
      <c r="T134" s="149">
        <f>S134*H134</f>
        <v>0</v>
      </c>
      <c r="AR134" s="150" t="s">
        <v>180</v>
      </c>
      <c r="AT134" s="150" t="s">
        <v>176</v>
      </c>
      <c r="AU134" s="150" t="s">
        <v>90</v>
      </c>
      <c r="AY134" s="17" t="s">
        <v>171</v>
      </c>
      <c r="BE134" s="151">
        <f>IF(N134="základní",J134,0)</f>
        <v>0</v>
      </c>
      <c r="BF134" s="151">
        <f>IF(N134="snížená",J134,0)</f>
        <v>0</v>
      </c>
      <c r="BG134" s="151">
        <f>IF(N134="zákl. přenesená",J134,0)</f>
        <v>0</v>
      </c>
      <c r="BH134" s="151">
        <f>IF(N134="sníž. přenesená",J134,0)</f>
        <v>0</v>
      </c>
      <c r="BI134" s="151">
        <f>IF(N134="nulová",J134,0)</f>
        <v>0</v>
      </c>
      <c r="BJ134" s="17" t="s">
        <v>90</v>
      </c>
      <c r="BK134" s="151">
        <f>ROUND(I134*H134,2)</f>
        <v>0</v>
      </c>
      <c r="BL134" s="17" t="s">
        <v>180</v>
      </c>
      <c r="BM134" s="150" t="s">
        <v>130</v>
      </c>
    </row>
    <row r="135" spans="2:65" s="13" customFormat="1">
      <c r="B135" s="159"/>
      <c r="D135" s="153" t="s">
        <v>181</v>
      </c>
      <c r="E135" s="160" t="s">
        <v>1</v>
      </c>
      <c r="F135" s="161" t="s">
        <v>90</v>
      </c>
      <c r="H135" s="162">
        <v>1</v>
      </c>
      <c r="I135" s="163"/>
      <c r="L135" s="159"/>
      <c r="M135" s="164"/>
      <c r="T135" s="165"/>
      <c r="AT135" s="160" t="s">
        <v>181</v>
      </c>
      <c r="AU135" s="160" t="s">
        <v>90</v>
      </c>
      <c r="AV135" s="13" t="s">
        <v>92</v>
      </c>
      <c r="AW135" s="13" t="s">
        <v>36</v>
      </c>
      <c r="AX135" s="13" t="s">
        <v>82</v>
      </c>
      <c r="AY135" s="160" t="s">
        <v>171</v>
      </c>
    </row>
    <row r="136" spans="2:65" s="15" customFormat="1">
      <c r="B136" s="173"/>
      <c r="D136" s="153" t="s">
        <v>181</v>
      </c>
      <c r="E136" s="174" t="s">
        <v>1</v>
      </c>
      <c r="F136" s="175" t="s">
        <v>190</v>
      </c>
      <c r="H136" s="176">
        <v>1</v>
      </c>
      <c r="I136" s="177"/>
      <c r="L136" s="173"/>
      <c r="M136" s="178"/>
      <c r="T136" s="179"/>
      <c r="AT136" s="174" t="s">
        <v>181</v>
      </c>
      <c r="AU136" s="174" t="s">
        <v>90</v>
      </c>
      <c r="AV136" s="15" t="s">
        <v>180</v>
      </c>
      <c r="AW136" s="15" t="s">
        <v>36</v>
      </c>
      <c r="AX136" s="15" t="s">
        <v>90</v>
      </c>
      <c r="AY136" s="174" t="s">
        <v>171</v>
      </c>
    </row>
    <row r="137" spans="2:65" s="1" customFormat="1" ht="16.5" customHeight="1">
      <c r="B137" s="137"/>
      <c r="C137" s="138" t="s">
        <v>224</v>
      </c>
      <c r="D137" s="138" t="s">
        <v>176</v>
      </c>
      <c r="E137" s="139" t="s">
        <v>1828</v>
      </c>
      <c r="F137" s="140" t="s">
        <v>1829</v>
      </c>
      <c r="G137" s="141" t="s">
        <v>1815</v>
      </c>
      <c r="H137" s="142">
        <v>1</v>
      </c>
      <c r="I137" s="143"/>
      <c r="J137" s="144">
        <f>ROUND(I137*H137,2)</f>
        <v>0</v>
      </c>
      <c r="K137" s="145"/>
      <c r="L137" s="32"/>
      <c r="M137" s="146" t="s">
        <v>1</v>
      </c>
      <c r="N137" s="147" t="s">
        <v>47</v>
      </c>
      <c r="P137" s="148">
        <f>O137*H137</f>
        <v>0</v>
      </c>
      <c r="Q137" s="148">
        <v>0</v>
      </c>
      <c r="R137" s="148">
        <f>Q137*H137</f>
        <v>0</v>
      </c>
      <c r="S137" s="148">
        <v>0</v>
      </c>
      <c r="T137" s="149">
        <f>S137*H137</f>
        <v>0</v>
      </c>
      <c r="AR137" s="150" t="s">
        <v>180</v>
      </c>
      <c r="AT137" s="150" t="s">
        <v>176</v>
      </c>
      <c r="AU137" s="150" t="s">
        <v>90</v>
      </c>
      <c r="AY137" s="17" t="s">
        <v>171</v>
      </c>
      <c r="BE137" s="151">
        <f>IF(N137="základní",J137,0)</f>
        <v>0</v>
      </c>
      <c r="BF137" s="151">
        <f>IF(N137="snížená",J137,0)</f>
        <v>0</v>
      </c>
      <c r="BG137" s="151">
        <f>IF(N137="zákl. přenesená",J137,0)</f>
        <v>0</v>
      </c>
      <c r="BH137" s="151">
        <f>IF(N137="sníž. přenesená",J137,0)</f>
        <v>0</v>
      </c>
      <c r="BI137" s="151">
        <f>IF(N137="nulová",J137,0)</f>
        <v>0</v>
      </c>
      <c r="BJ137" s="17" t="s">
        <v>90</v>
      </c>
      <c r="BK137" s="151">
        <f>ROUND(I137*H137,2)</f>
        <v>0</v>
      </c>
      <c r="BL137" s="17" t="s">
        <v>180</v>
      </c>
      <c r="BM137" s="150" t="s">
        <v>8</v>
      </c>
    </row>
    <row r="138" spans="2:65" s="13" customFormat="1">
      <c r="B138" s="159"/>
      <c r="D138" s="153" t="s">
        <v>181</v>
      </c>
      <c r="E138" s="160" t="s">
        <v>1</v>
      </c>
      <c r="F138" s="161" t="s">
        <v>90</v>
      </c>
      <c r="H138" s="162">
        <v>1</v>
      </c>
      <c r="I138" s="163"/>
      <c r="L138" s="159"/>
      <c r="M138" s="164"/>
      <c r="T138" s="165"/>
      <c r="AT138" s="160" t="s">
        <v>181</v>
      </c>
      <c r="AU138" s="160" t="s">
        <v>90</v>
      </c>
      <c r="AV138" s="13" t="s">
        <v>92</v>
      </c>
      <c r="AW138" s="13" t="s">
        <v>36</v>
      </c>
      <c r="AX138" s="13" t="s">
        <v>82</v>
      </c>
      <c r="AY138" s="160" t="s">
        <v>171</v>
      </c>
    </row>
    <row r="139" spans="2:65" s="15" customFormat="1">
      <c r="B139" s="173"/>
      <c r="D139" s="153" t="s">
        <v>181</v>
      </c>
      <c r="E139" s="174" t="s">
        <v>1</v>
      </c>
      <c r="F139" s="175" t="s">
        <v>190</v>
      </c>
      <c r="H139" s="176">
        <v>1</v>
      </c>
      <c r="I139" s="177"/>
      <c r="L139" s="173"/>
      <c r="M139" s="178"/>
      <c r="T139" s="179"/>
      <c r="AT139" s="174" t="s">
        <v>181</v>
      </c>
      <c r="AU139" s="174" t="s">
        <v>90</v>
      </c>
      <c r="AV139" s="15" t="s">
        <v>180</v>
      </c>
      <c r="AW139" s="15" t="s">
        <v>36</v>
      </c>
      <c r="AX139" s="15" t="s">
        <v>90</v>
      </c>
      <c r="AY139" s="174" t="s">
        <v>171</v>
      </c>
    </row>
    <row r="140" spans="2:65" s="1" customFormat="1" ht="16.5" customHeight="1">
      <c r="B140" s="137"/>
      <c r="C140" s="138" t="s">
        <v>206</v>
      </c>
      <c r="D140" s="138" t="s">
        <v>176</v>
      </c>
      <c r="E140" s="139" t="s">
        <v>1830</v>
      </c>
      <c r="F140" s="140" t="s">
        <v>1831</v>
      </c>
      <c r="G140" s="141" t="s">
        <v>1815</v>
      </c>
      <c r="H140" s="142">
        <v>1</v>
      </c>
      <c r="I140" s="143"/>
      <c r="J140" s="144">
        <f>ROUND(I140*H140,2)</f>
        <v>0</v>
      </c>
      <c r="K140" s="145"/>
      <c r="L140" s="32"/>
      <c r="M140" s="146" t="s">
        <v>1</v>
      </c>
      <c r="N140" s="147" t="s">
        <v>47</v>
      </c>
      <c r="P140" s="148">
        <f>O140*H140</f>
        <v>0</v>
      </c>
      <c r="Q140" s="148">
        <v>0</v>
      </c>
      <c r="R140" s="148">
        <f>Q140*H140</f>
        <v>0</v>
      </c>
      <c r="S140" s="148">
        <v>0</v>
      </c>
      <c r="T140" s="149">
        <f>S140*H140</f>
        <v>0</v>
      </c>
      <c r="AR140" s="150" t="s">
        <v>180</v>
      </c>
      <c r="AT140" s="150" t="s">
        <v>176</v>
      </c>
      <c r="AU140" s="150" t="s">
        <v>90</v>
      </c>
      <c r="AY140" s="17" t="s">
        <v>171</v>
      </c>
      <c r="BE140" s="151">
        <f>IF(N140="základní",J140,0)</f>
        <v>0</v>
      </c>
      <c r="BF140" s="151">
        <f>IF(N140="snížená",J140,0)</f>
        <v>0</v>
      </c>
      <c r="BG140" s="151">
        <f>IF(N140="zákl. přenesená",J140,0)</f>
        <v>0</v>
      </c>
      <c r="BH140" s="151">
        <f>IF(N140="sníž. přenesená",J140,0)</f>
        <v>0</v>
      </c>
      <c r="BI140" s="151">
        <f>IF(N140="nulová",J140,0)</f>
        <v>0</v>
      </c>
      <c r="BJ140" s="17" t="s">
        <v>90</v>
      </c>
      <c r="BK140" s="151">
        <f>ROUND(I140*H140,2)</f>
        <v>0</v>
      </c>
      <c r="BL140" s="17" t="s">
        <v>180</v>
      </c>
      <c r="BM140" s="150" t="s">
        <v>228</v>
      </c>
    </row>
    <row r="141" spans="2:65" s="13" customFormat="1">
      <c r="B141" s="159"/>
      <c r="D141" s="153" t="s">
        <v>181</v>
      </c>
      <c r="E141" s="160" t="s">
        <v>1</v>
      </c>
      <c r="F141" s="161" t="s">
        <v>90</v>
      </c>
      <c r="H141" s="162">
        <v>1</v>
      </c>
      <c r="I141" s="163"/>
      <c r="L141" s="159"/>
      <c r="M141" s="164"/>
      <c r="T141" s="165"/>
      <c r="AT141" s="160" t="s">
        <v>181</v>
      </c>
      <c r="AU141" s="160" t="s">
        <v>90</v>
      </c>
      <c r="AV141" s="13" t="s">
        <v>92</v>
      </c>
      <c r="AW141" s="13" t="s">
        <v>36</v>
      </c>
      <c r="AX141" s="13" t="s">
        <v>82</v>
      </c>
      <c r="AY141" s="160" t="s">
        <v>171</v>
      </c>
    </row>
    <row r="142" spans="2:65" s="15" customFormat="1">
      <c r="B142" s="173"/>
      <c r="D142" s="153" t="s">
        <v>181</v>
      </c>
      <c r="E142" s="174" t="s">
        <v>1</v>
      </c>
      <c r="F142" s="175" t="s">
        <v>190</v>
      </c>
      <c r="H142" s="176">
        <v>1</v>
      </c>
      <c r="I142" s="177"/>
      <c r="L142" s="173"/>
      <c r="M142" s="178"/>
      <c r="T142" s="179"/>
      <c r="AT142" s="174" t="s">
        <v>181</v>
      </c>
      <c r="AU142" s="174" t="s">
        <v>90</v>
      </c>
      <c r="AV142" s="15" t="s">
        <v>180</v>
      </c>
      <c r="AW142" s="15" t="s">
        <v>36</v>
      </c>
      <c r="AX142" s="15" t="s">
        <v>90</v>
      </c>
      <c r="AY142" s="174" t="s">
        <v>171</v>
      </c>
    </row>
    <row r="143" spans="2:65" s="1" customFormat="1" ht="24.2" customHeight="1">
      <c r="B143" s="137"/>
      <c r="C143" s="138" t="s">
        <v>172</v>
      </c>
      <c r="D143" s="138" t="s">
        <v>176</v>
      </c>
      <c r="E143" s="139" t="s">
        <v>1832</v>
      </c>
      <c r="F143" s="140" t="s">
        <v>1833</v>
      </c>
      <c r="G143" s="141" t="s">
        <v>1815</v>
      </c>
      <c r="H143" s="142">
        <v>1</v>
      </c>
      <c r="I143" s="143"/>
      <c r="J143" s="144">
        <f>ROUND(I143*H143,2)</f>
        <v>0</v>
      </c>
      <c r="K143" s="145"/>
      <c r="L143" s="32"/>
      <c r="M143" s="146" t="s">
        <v>1</v>
      </c>
      <c r="N143" s="147" t="s">
        <v>47</v>
      </c>
      <c r="P143" s="148">
        <f>O143*H143</f>
        <v>0</v>
      </c>
      <c r="Q143" s="148">
        <v>0</v>
      </c>
      <c r="R143" s="148">
        <f>Q143*H143</f>
        <v>0</v>
      </c>
      <c r="S143" s="148">
        <v>0</v>
      </c>
      <c r="T143" s="149">
        <f>S143*H143</f>
        <v>0</v>
      </c>
      <c r="AR143" s="150" t="s">
        <v>180</v>
      </c>
      <c r="AT143" s="150" t="s">
        <v>176</v>
      </c>
      <c r="AU143" s="150" t="s">
        <v>90</v>
      </c>
      <c r="AY143" s="17" t="s">
        <v>171</v>
      </c>
      <c r="BE143" s="151">
        <f>IF(N143="základní",J143,0)</f>
        <v>0</v>
      </c>
      <c r="BF143" s="151">
        <f>IF(N143="snížená",J143,0)</f>
        <v>0</v>
      </c>
      <c r="BG143" s="151">
        <f>IF(N143="zákl. přenesená",J143,0)</f>
        <v>0</v>
      </c>
      <c r="BH143" s="151">
        <f>IF(N143="sníž. přenesená",J143,0)</f>
        <v>0</v>
      </c>
      <c r="BI143" s="151">
        <f>IF(N143="nulová",J143,0)</f>
        <v>0</v>
      </c>
      <c r="BJ143" s="17" t="s">
        <v>90</v>
      </c>
      <c r="BK143" s="151">
        <f>ROUND(I143*H143,2)</f>
        <v>0</v>
      </c>
      <c r="BL143" s="17" t="s">
        <v>180</v>
      </c>
      <c r="BM143" s="150" t="s">
        <v>231</v>
      </c>
    </row>
    <row r="144" spans="2:65" s="13" customFormat="1">
      <c r="B144" s="159"/>
      <c r="D144" s="153" t="s">
        <v>181</v>
      </c>
      <c r="E144" s="160" t="s">
        <v>1</v>
      </c>
      <c r="F144" s="161" t="s">
        <v>90</v>
      </c>
      <c r="H144" s="162">
        <v>1</v>
      </c>
      <c r="I144" s="163"/>
      <c r="L144" s="159"/>
      <c r="M144" s="164"/>
      <c r="T144" s="165"/>
      <c r="AT144" s="160" t="s">
        <v>181</v>
      </c>
      <c r="AU144" s="160" t="s">
        <v>90</v>
      </c>
      <c r="AV144" s="13" t="s">
        <v>92</v>
      </c>
      <c r="AW144" s="13" t="s">
        <v>36</v>
      </c>
      <c r="AX144" s="13" t="s">
        <v>82</v>
      </c>
      <c r="AY144" s="160" t="s">
        <v>171</v>
      </c>
    </row>
    <row r="145" spans="2:65" s="15" customFormat="1">
      <c r="B145" s="173"/>
      <c r="D145" s="153" t="s">
        <v>181</v>
      </c>
      <c r="E145" s="174" t="s">
        <v>1</v>
      </c>
      <c r="F145" s="175" t="s">
        <v>190</v>
      </c>
      <c r="H145" s="176">
        <v>1</v>
      </c>
      <c r="I145" s="177"/>
      <c r="L145" s="173"/>
      <c r="M145" s="178"/>
      <c r="T145" s="179"/>
      <c r="AT145" s="174" t="s">
        <v>181</v>
      </c>
      <c r="AU145" s="174" t="s">
        <v>90</v>
      </c>
      <c r="AV145" s="15" t="s">
        <v>180</v>
      </c>
      <c r="AW145" s="15" t="s">
        <v>36</v>
      </c>
      <c r="AX145" s="15" t="s">
        <v>90</v>
      </c>
      <c r="AY145" s="174" t="s">
        <v>171</v>
      </c>
    </row>
    <row r="146" spans="2:65" s="1" customFormat="1" ht="16.5" customHeight="1">
      <c r="B146" s="137"/>
      <c r="C146" s="138" t="s">
        <v>130</v>
      </c>
      <c r="D146" s="138" t="s">
        <v>176</v>
      </c>
      <c r="E146" s="139" t="s">
        <v>1834</v>
      </c>
      <c r="F146" s="140" t="s">
        <v>1835</v>
      </c>
      <c r="G146" s="141" t="s">
        <v>1815</v>
      </c>
      <c r="H146" s="142">
        <v>1</v>
      </c>
      <c r="I146" s="143"/>
      <c r="J146" s="144">
        <f>ROUND(I146*H146,2)</f>
        <v>0</v>
      </c>
      <c r="K146" s="145"/>
      <c r="L146" s="32"/>
      <c r="M146" s="146" t="s">
        <v>1</v>
      </c>
      <c r="N146" s="147" t="s">
        <v>47</v>
      </c>
      <c r="P146" s="148">
        <f>O146*H146</f>
        <v>0</v>
      </c>
      <c r="Q146" s="148">
        <v>0</v>
      </c>
      <c r="R146" s="148">
        <f>Q146*H146</f>
        <v>0</v>
      </c>
      <c r="S146" s="148">
        <v>0</v>
      </c>
      <c r="T146" s="149">
        <f>S146*H146</f>
        <v>0</v>
      </c>
      <c r="AR146" s="150" t="s">
        <v>180</v>
      </c>
      <c r="AT146" s="150" t="s">
        <v>176</v>
      </c>
      <c r="AU146" s="150" t="s">
        <v>90</v>
      </c>
      <c r="AY146" s="17" t="s">
        <v>171</v>
      </c>
      <c r="BE146" s="151">
        <f>IF(N146="základní",J146,0)</f>
        <v>0</v>
      </c>
      <c r="BF146" s="151">
        <f>IF(N146="snížená",J146,0)</f>
        <v>0</v>
      </c>
      <c r="BG146" s="151">
        <f>IF(N146="zákl. přenesená",J146,0)</f>
        <v>0</v>
      </c>
      <c r="BH146" s="151">
        <f>IF(N146="sníž. přenesená",J146,0)</f>
        <v>0</v>
      </c>
      <c r="BI146" s="151">
        <f>IF(N146="nulová",J146,0)</f>
        <v>0</v>
      </c>
      <c r="BJ146" s="17" t="s">
        <v>90</v>
      </c>
      <c r="BK146" s="151">
        <f>ROUND(I146*H146,2)</f>
        <v>0</v>
      </c>
      <c r="BL146" s="17" t="s">
        <v>180</v>
      </c>
      <c r="BM146" s="150" t="s">
        <v>234</v>
      </c>
    </row>
    <row r="147" spans="2:65" s="13" customFormat="1">
      <c r="B147" s="159"/>
      <c r="D147" s="153" t="s">
        <v>181</v>
      </c>
      <c r="E147" s="160" t="s">
        <v>1</v>
      </c>
      <c r="F147" s="161" t="s">
        <v>90</v>
      </c>
      <c r="H147" s="162">
        <v>1</v>
      </c>
      <c r="I147" s="163"/>
      <c r="L147" s="159"/>
      <c r="M147" s="164"/>
      <c r="T147" s="165"/>
      <c r="AT147" s="160" t="s">
        <v>181</v>
      </c>
      <c r="AU147" s="160" t="s">
        <v>90</v>
      </c>
      <c r="AV147" s="13" t="s">
        <v>92</v>
      </c>
      <c r="AW147" s="13" t="s">
        <v>36</v>
      </c>
      <c r="AX147" s="13" t="s">
        <v>82</v>
      </c>
      <c r="AY147" s="160" t="s">
        <v>171</v>
      </c>
    </row>
    <row r="148" spans="2:65" s="15" customFormat="1">
      <c r="B148" s="173"/>
      <c r="D148" s="153" t="s">
        <v>181</v>
      </c>
      <c r="E148" s="174" t="s">
        <v>1</v>
      </c>
      <c r="F148" s="175" t="s">
        <v>190</v>
      </c>
      <c r="H148" s="176">
        <v>1</v>
      </c>
      <c r="I148" s="177"/>
      <c r="L148" s="173"/>
      <c r="M148" s="178"/>
      <c r="T148" s="179"/>
      <c r="AT148" s="174" t="s">
        <v>181</v>
      </c>
      <c r="AU148" s="174" t="s">
        <v>90</v>
      </c>
      <c r="AV148" s="15" t="s">
        <v>180</v>
      </c>
      <c r="AW148" s="15" t="s">
        <v>36</v>
      </c>
      <c r="AX148" s="15" t="s">
        <v>90</v>
      </c>
      <c r="AY148" s="174" t="s">
        <v>171</v>
      </c>
    </row>
    <row r="149" spans="2:65" s="1" customFormat="1" ht="44.25" customHeight="1">
      <c r="B149" s="137"/>
      <c r="C149" s="138" t="s">
        <v>241</v>
      </c>
      <c r="D149" s="138" t="s">
        <v>176</v>
      </c>
      <c r="E149" s="139" t="s">
        <v>1836</v>
      </c>
      <c r="F149" s="140" t="s">
        <v>1837</v>
      </c>
      <c r="G149" s="141" t="s">
        <v>1815</v>
      </c>
      <c r="H149" s="142">
        <v>1</v>
      </c>
      <c r="I149" s="143"/>
      <c r="J149" s="144">
        <f>ROUND(I149*H149,2)</f>
        <v>0</v>
      </c>
      <c r="K149" s="145"/>
      <c r="L149" s="32"/>
      <c r="M149" s="146" t="s">
        <v>1</v>
      </c>
      <c r="N149" s="147" t="s">
        <v>47</v>
      </c>
      <c r="P149" s="148">
        <f>O149*H149</f>
        <v>0</v>
      </c>
      <c r="Q149" s="148">
        <v>0</v>
      </c>
      <c r="R149" s="148">
        <f>Q149*H149</f>
        <v>0</v>
      </c>
      <c r="S149" s="148">
        <v>0</v>
      </c>
      <c r="T149" s="149">
        <f>S149*H149</f>
        <v>0</v>
      </c>
      <c r="AR149" s="150" t="s">
        <v>180</v>
      </c>
      <c r="AT149" s="150" t="s">
        <v>176</v>
      </c>
      <c r="AU149" s="150" t="s">
        <v>90</v>
      </c>
      <c r="AY149" s="17" t="s">
        <v>171</v>
      </c>
      <c r="BE149" s="151">
        <f>IF(N149="základní",J149,0)</f>
        <v>0</v>
      </c>
      <c r="BF149" s="151">
        <f>IF(N149="snížená",J149,0)</f>
        <v>0</v>
      </c>
      <c r="BG149" s="151">
        <f>IF(N149="zákl. přenesená",J149,0)</f>
        <v>0</v>
      </c>
      <c r="BH149" s="151">
        <f>IF(N149="sníž. přenesená",J149,0)</f>
        <v>0</v>
      </c>
      <c r="BI149" s="151">
        <f>IF(N149="nulová",J149,0)</f>
        <v>0</v>
      </c>
      <c r="BJ149" s="17" t="s">
        <v>90</v>
      </c>
      <c r="BK149" s="151">
        <f>ROUND(I149*H149,2)</f>
        <v>0</v>
      </c>
      <c r="BL149" s="17" t="s">
        <v>180</v>
      </c>
      <c r="BM149" s="150" t="s">
        <v>240</v>
      </c>
    </row>
    <row r="150" spans="2:65" s="13" customFormat="1">
      <c r="B150" s="159"/>
      <c r="D150" s="153" t="s">
        <v>181</v>
      </c>
      <c r="E150" s="160" t="s">
        <v>1</v>
      </c>
      <c r="F150" s="161" t="s">
        <v>90</v>
      </c>
      <c r="H150" s="162">
        <v>1</v>
      </c>
      <c r="I150" s="163"/>
      <c r="L150" s="159"/>
      <c r="M150" s="164"/>
      <c r="T150" s="165"/>
      <c r="AT150" s="160" t="s">
        <v>181</v>
      </c>
      <c r="AU150" s="160" t="s">
        <v>90</v>
      </c>
      <c r="AV150" s="13" t="s">
        <v>92</v>
      </c>
      <c r="AW150" s="13" t="s">
        <v>36</v>
      </c>
      <c r="AX150" s="13" t="s">
        <v>82</v>
      </c>
      <c r="AY150" s="160" t="s">
        <v>171</v>
      </c>
    </row>
    <row r="151" spans="2:65" s="15" customFormat="1">
      <c r="B151" s="173"/>
      <c r="D151" s="153" t="s">
        <v>181</v>
      </c>
      <c r="E151" s="174" t="s">
        <v>1</v>
      </c>
      <c r="F151" s="175" t="s">
        <v>190</v>
      </c>
      <c r="H151" s="176">
        <v>1</v>
      </c>
      <c r="I151" s="177"/>
      <c r="L151" s="173"/>
      <c r="M151" s="178"/>
      <c r="T151" s="179"/>
      <c r="AT151" s="174" t="s">
        <v>181</v>
      </c>
      <c r="AU151" s="174" t="s">
        <v>90</v>
      </c>
      <c r="AV151" s="15" t="s">
        <v>180</v>
      </c>
      <c r="AW151" s="15" t="s">
        <v>36</v>
      </c>
      <c r="AX151" s="15" t="s">
        <v>90</v>
      </c>
      <c r="AY151" s="174" t="s">
        <v>171</v>
      </c>
    </row>
    <row r="152" spans="2:65" s="1" customFormat="1" ht="44.25" customHeight="1">
      <c r="B152" s="137"/>
      <c r="C152" s="138" t="s">
        <v>8</v>
      </c>
      <c r="D152" s="138" t="s">
        <v>176</v>
      </c>
      <c r="E152" s="139" t="s">
        <v>1838</v>
      </c>
      <c r="F152" s="140" t="s">
        <v>1839</v>
      </c>
      <c r="G152" s="141" t="s">
        <v>1815</v>
      </c>
      <c r="H152" s="142">
        <v>1</v>
      </c>
      <c r="I152" s="143"/>
      <c r="J152" s="144">
        <f>ROUND(I152*H152,2)</f>
        <v>0</v>
      </c>
      <c r="K152" s="145"/>
      <c r="L152" s="32"/>
      <c r="M152" s="146" t="s">
        <v>1</v>
      </c>
      <c r="N152" s="147" t="s">
        <v>47</v>
      </c>
      <c r="P152" s="148">
        <f>O152*H152</f>
        <v>0</v>
      </c>
      <c r="Q152" s="148">
        <v>0</v>
      </c>
      <c r="R152" s="148">
        <f>Q152*H152</f>
        <v>0</v>
      </c>
      <c r="S152" s="148">
        <v>0</v>
      </c>
      <c r="T152" s="149">
        <f>S152*H152</f>
        <v>0</v>
      </c>
      <c r="AR152" s="150" t="s">
        <v>180</v>
      </c>
      <c r="AT152" s="150" t="s">
        <v>176</v>
      </c>
      <c r="AU152" s="150" t="s">
        <v>90</v>
      </c>
      <c r="AY152" s="17" t="s">
        <v>171</v>
      </c>
      <c r="BE152" s="151">
        <f>IF(N152="základní",J152,0)</f>
        <v>0</v>
      </c>
      <c r="BF152" s="151">
        <f>IF(N152="snížená",J152,0)</f>
        <v>0</v>
      </c>
      <c r="BG152" s="151">
        <f>IF(N152="zákl. přenesená",J152,0)</f>
        <v>0</v>
      </c>
      <c r="BH152" s="151">
        <f>IF(N152="sníž. přenesená",J152,0)</f>
        <v>0</v>
      </c>
      <c r="BI152" s="151">
        <f>IF(N152="nulová",J152,0)</f>
        <v>0</v>
      </c>
      <c r="BJ152" s="17" t="s">
        <v>90</v>
      </c>
      <c r="BK152" s="151">
        <f>ROUND(I152*H152,2)</f>
        <v>0</v>
      </c>
      <c r="BL152" s="17" t="s">
        <v>180</v>
      </c>
      <c r="BM152" s="150" t="s">
        <v>244</v>
      </c>
    </row>
    <row r="153" spans="2:65" s="13" customFormat="1">
      <c r="B153" s="159"/>
      <c r="D153" s="153" t="s">
        <v>181</v>
      </c>
      <c r="E153" s="160" t="s">
        <v>1</v>
      </c>
      <c r="F153" s="161" t="s">
        <v>90</v>
      </c>
      <c r="H153" s="162">
        <v>1</v>
      </c>
      <c r="I153" s="163"/>
      <c r="L153" s="159"/>
      <c r="M153" s="164"/>
      <c r="T153" s="165"/>
      <c r="AT153" s="160" t="s">
        <v>181</v>
      </c>
      <c r="AU153" s="160" t="s">
        <v>90</v>
      </c>
      <c r="AV153" s="13" t="s">
        <v>92</v>
      </c>
      <c r="AW153" s="13" t="s">
        <v>36</v>
      </c>
      <c r="AX153" s="13" t="s">
        <v>82</v>
      </c>
      <c r="AY153" s="160" t="s">
        <v>171</v>
      </c>
    </row>
    <row r="154" spans="2:65" s="15" customFormat="1">
      <c r="B154" s="173"/>
      <c r="D154" s="153" t="s">
        <v>181</v>
      </c>
      <c r="E154" s="174" t="s">
        <v>1</v>
      </c>
      <c r="F154" s="175" t="s">
        <v>190</v>
      </c>
      <c r="H154" s="176">
        <v>1</v>
      </c>
      <c r="I154" s="177"/>
      <c r="L154" s="173"/>
      <c r="M154" s="178"/>
      <c r="T154" s="179"/>
      <c r="AT154" s="174" t="s">
        <v>181</v>
      </c>
      <c r="AU154" s="174" t="s">
        <v>90</v>
      </c>
      <c r="AV154" s="15" t="s">
        <v>180</v>
      </c>
      <c r="AW154" s="15" t="s">
        <v>36</v>
      </c>
      <c r="AX154" s="15" t="s">
        <v>90</v>
      </c>
      <c r="AY154" s="174" t="s">
        <v>171</v>
      </c>
    </row>
    <row r="155" spans="2:65" s="1" customFormat="1" ht="16.5" customHeight="1">
      <c r="B155" s="137"/>
      <c r="C155" s="138" t="s">
        <v>248</v>
      </c>
      <c r="D155" s="138" t="s">
        <v>176</v>
      </c>
      <c r="E155" s="139" t="s">
        <v>1840</v>
      </c>
      <c r="F155" s="140" t="s">
        <v>1841</v>
      </c>
      <c r="G155" s="141" t="s">
        <v>1815</v>
      </c>
      <c r="H155" s="142">
        <v>1</v>
      </c>
      <c r="I155" s="143"/>
      <c r="J155" s="144">
        <f>ROUND(I155*H155,2)</f>
        <v>0</v>
      </c>
      <c r="K155" s="145"/>
      <c r="L155" s="32"/>
      <c r="M155" s="146" t="s">
        <v>1</v>
      </c>
      <c r="N155" s="147" t="s">
        <v>47</v>
      </c>
      <c r="P155" s="148">
        <f>O155*H155</f>
        <v>0</v>
      </c>
      <c r="Q155" s="148">
        <v>0</v>
      </c>
      <c r="R155" s="148">
        <f>Q155*H155</f>
        <v>0</v>
      </c>
      <c r="S155" s="148">
        <v>0</v>
      </c>
      <c r="T155" s="149">
        <f>S155*H155</f>
        <v>0</v>
      </c>
      <c r="AR155" s="150" t="s">
        <v>180</v>
      </c>
      <c r="AT155" s="150" t="s">
        <v>176</v>
      </c>
      <c r="AU155" s="150" t="s">
        <v>90</v>
      </c>
      <c r="AY155" s="17" t="s">
        <v>171</v>
      </c>
      <c r="BE155" s="151">
        <f>IF(N155="základní",J155,0)</f>
        <v>0</v>
      </c>
      <c r="BF155" s="151">
        <f>IF(N155="snížená",J155,0)</f>
        <v>0</v>
      </c>
      <c r="BG155" s="151">
        <f>IF(N155="zákl. přenesená",J155,0)</f>
        <v>0</v>
      </c>
      <c r="BH155" s="151">
        <f>IF(N155="sníž. přenesená",J155,0)</f>
        <v>0</v>
      </c>
      <c r="BI155" s="151">
        <f>IF(N155="nulová",J155,0)</f>
        <v>0</v>
      </c>
      <c r="BJ155" s="17" t="s">
        <v>90</v>
      </c>
      <c r="BK155" s="151">
        <f>ROUND(I155*H155,2)</f>
        <v>0</v>
      </c>
      <c r="BL155" s="17" t="s">
        <v>180</v>
      </c>
      <c r="BM155" s="150" t="s">
        <v>247</v>
      </c>
    </row>
    <row r="156" spans="2:65" s="13" customFormat="1">
      <c r="B156" s="159"/>
      <c r="D156" s="153" t="s">
        <v>181</v>
      </c>
      <c r="E156" s="160" t="s">
        <v>1</v>
      </c>
      <c r="F156" s="161" t="s">
        <v>90</v>
      </c>
      <c r="H156" s="162">
        <v>1</v>
      </c>
      <c r="I156" s="163"/>
      <c r="L156" s="159"/>
      <c r="M156" s="164"/>
      <c r="T156" s="165"/>
      <c r="AT156" s="160" t="s">
        <v>181</v>
      </c>
      <c r="AU156" s="160" t="s">
        <v>90</v>
      </c>
      <c r="AV156" s="13" t="s">
        <v>92</v>
      </c>
      <c r="AW156" s="13" t="s">
        <v>36</v>
      </c>
      <c r="AX156" s="13" t="s">
        <v>82</v>
      </c>
      <c r="AY156" s="160" t="s">
        <v>171</v>
      </c>
    </row>
    <row r="157" spans="2:65" s="15" customFormat="1">
      <c r="B157" s="173"/>
      <c r="D157" s="153" t="s">
        <v>181</v>
      </c>
      <c r="E157" s="174" t="s">
        <v>1</v>
      </c>
      <c r="F157" s="175" t="s">
        <v>190</v>
      </c>
      <c r="H157" s="176">
        <v>1</v>
      </c>
      <c r="I157" s="177"/>
      <c r="L157" s="173"/>
      <c r="M157" s="178"/>
      <c r="T157" s="179"/>
      <c r="AT157" s="174" t="s">
        <v>181</v>
      </c>
      <c r="AU157" s="174" t="s">
        <v>90</v>
      </c>
      <c r="AV157" s="15" t="s">
        <v>180</v>
      </c>
      <c r="AW157" s="15" t="s">
        <v>36</v>
      </c>
      <c r="AX157" s="15" t="s">
        <v>90</v>
      </c>
      <c r="AY157" s="174" t="s">
        <v>171</v>
      </c>
    </row>
    <row r="158" spans="2:65" s="1" customFormat="1" ht="33" customHeight="1">
      <c r="B158" s="137"/>
      <c r="C158" s="138" t="s">
        <v>228</v>
      </c>
      <c r="D158" s="138" t="s">
        <v>176</v>
      </c>
      <c r="E158" s="139" t="s">
        <v>1842</v>
      </c>
      <c r="F158" s="140" t="s">
        <v>1843</v>
      </c>
      <c r="G158" s="141" t="s">
        <v>1815</v>
      </c>
      <c r="H158" s="142">
        <v>1</v>
      </c>
      <c r="I158" s="143"/>
      <c r="J158" s="144">
        <f>ROUND(I158*H158,2)</f>
        <v>0</v>
      </c>
      <c r="K158" s="145"/>
      <c r="L158" s="32"/>
      <c r="M158" s="146" t="s">
        <v>1</v>
      </c>
      <c r="N158" s="147" t="s">
        <v>47</v>
      </c>
      <c r="P158" s="148">
        <f>O158*H158</f>
        <v>0</v>
      </c>
      <c r="Q158" s="148">
        <v>0</v>
      </c>
      <c r="R158" s="148">
        <f>Q158*H158</f>
        <v>0</v>
      </c>
      <c r="S158" s="148">
        <v>0</v>
      </c>
      <c r="T158" s="149">
        <f>S158*H158</f>
        <v>0</v>
      </c>
      <c r="AR158" s="150" t="s">
        <v>180</v>
      </c>
      <c r="AT158" s="150" t="s">
        <v>176</v>
      </c>
      <c r="AU158" s="150" t="s">
        <v>90</v>
      </c>
      <c r="AY158" s="17" t="s">
        <v>171</v>
      </c>
      <c r="BE158" s="151">
        <f>IF(N158="základní",J158,0)</f>
        <v>0</v>
      </c>
      <c r="BF158" s="151">
        <f>IF(N158="snížená",J158,0)</f>
        <v>0</v>
      </c>
      <c r="BG158" s="151">
        <f>IF(N158="zákl. přenesená",J158,0)</f>
        <v>0</v>
      </c>
      <c r="BH158" s="151">
        <f>IF(N158="sníž. přenesená",J158,0)</f>
        <v>0</v>
      </c>
      <c r="BI158" s="151">
        <f>IF(N158="nulová",J158,0)</f>
        <v>0</v>
      </c>
      <c r="BJ158" s="17" t="s">
        <v>90</v>
      </c>
      <c r="BK158" s="151">
        <f>ROUND(I158*H158,2)</f>
        <v>0</v>
      </c>
      <c r="BL158" s="17" t="s">
        <v>180</v>
      </c>
      <c r="BM158" s="150" t="s">
        <v>251</v>
      </c>
    </row>
    <row r="159" spans="2:65" s="13" customFormat="1">
      <c r="B159" s="159"/>
      <c r="D159" s="153" t="s">
        <v>181</v>
      </c>
      <c r="E159" s="160" t="s">
        <v>1</v>
      </c>
      <c r="F159" s="161" t="s">
        <v>90</v>
      </c>
      <c r="H159" s="162">
        <v>1</v>
      </c>
      <c r="I159" s="163"/>
      <c r="L159" s="159"/>
      <c r="M159" s="164"/>
      <c r="T159" s="165"/>
      <c r="AT159" s="160" t="s">
        <v>181</v>
      </c>
      <c r="AU159" s="160" t="s">
        <v>90</v>
      </c>
      <c r="AV159" s="13" t="s">
        <v>92</v>
      </c>
      <c r="AW159" s="13" t="s">
        <v>36</v>
      </c>
      <c r="AX159" s="13" t="s">
        <v>82</v>
      </c>
      <c r="AY159" s="160" t="s">
        <v>171</v>
      </c>
    </row>
    <row r="160" spans="2:65" s="15" customFormat="1">
      <c r="B160" s="173"/>
      <c r="D160" s="153" t="s">
        <v>181</v>
      </c>
      <c r="E160" s="174" t="s">
        <v>1</v>
      </c>
      <c r="F160" s="175" t="s">
        <v>190</v>
      </c>
      <c r="H160" s="176">
        <v>1</v>
      </c>
      <c r="I160" s="177"/>
      <c r="L160" s="173"/>
      <c r="M160" s="180"/>
      <c r="N160" s="181"/>
      <c r="O160" s="181"/>
      <c r="P160" s="181"/>
      <c r="Q160" s="181"/>
      <c r="R160" s="181"/>
      <c r="S160" s="181"/>
      <c r="T160" s="182"/>
      <c r="AT160" s="174" t="s">
        <v>181</v>
      </c>
      <c r="AU160" s="174" t="s">
        <v>90</v>
      </c>
      <c r="AV160" s="15" t="s">
        <v>180</v>
      </c>
      <c r="AW160" s="15" t="s">
        <v>36</v>
      </c>
      <c r="AX160" s="15" t="s">
        <v>90</v>
      </c>
      <c r="AY160" s="174" t="s">
        <v>171</v>
      </c>
    </row>
    <row r="161" spans="2:12" s="1" customFormat="1" ht="6.95" customHeight="1">
      <c r="B161" s="44"/>
      <c r="C161" s="45"/>
      <c r="D161" s="45"/>
      <c r="E161" s="45"/>
      <c r="F161" s="45"/>
      <c r="G161" s="45"/>
      <c r="H161" s="45"/>
      <c r="I161" s="45"/>
      <c r="J161" s="45"/>
      <c r="K161" s="45"/>
      <c r="L161" s="32"/>
    </row>
  </sheetData>
  <autoFilter ref="C116:K160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30</vt:i4>
      </vt:variant>
    </vt:vector>
  </HeadingPairs>
  <TitlesOfParts>
    <vt:vector size="45" baseType="lpstr">
      <vt:lpstr>Rekapitulace stavby</vt:lpstr>
      <vt:lpstr>01 - Bourací práce</vt:lpstr>
      <vt:lpstr>02 - Stavební úpravy</vt:lpstr>
      <vt:lpstr>03 - Zdravotně technické ...</vt:lpstr>
      <vt:lpstr>04 - Vytápění</vt:lpstr>
      <vt:lpstr>05.1 - Zař. č. 11 Větrání...</vt:lpstr>
      <vt:lpstr>05.2 - Chlazení sportovně...</vt:lpstr>
      <vt:lpstr>05.3 - Demontáže</vt:lpstr>
      <vt:lpstr>05.4 - Společné položky</vt:lpstr>
      <vt:lpstr>06 - Silnoproud</vt:lpstr>
      <vt:lpstr>07 - Slaboproud</vt:lpstr>
      <vt:lpstr>08 - Vybavení a nábytek</vt:lpstr>
      <vt:lpstr>09 - Servis fitness zařízení</vt:lpstr>
      <vt:lpstr>10 - Měření a regulace</vt:lpstr>
      <vt:lpstr>VRN - Vedlejší rozpočtové...</vt:lpstr>
      <vt:lpstr>'01 - Bourací práce'!Názvy_tisku</vt:lpstr>
      <vt:lpstr>'02 - Stavební úpravy'!Názvy_tisku</vt:lpstr>
      <vt:lpstr>'03 - Zdravotně technické ...'!Názvy_tisku</vt:lpstr>
      <vt:lpstr>'04 - Vytápění'!Názvy_tisku</vt:lpstr>
      <vt:lpstr>'05.1 - Zař. č. 11 Větrání...'!Názvy_tisku</vt:lpstr>
      <vt:lpstr>'05.2 - Chlazení sportovně...'!Názvy_tisku</vt:lpstr>
      <vt:lpstr>'05.3 - Demontáže'!Názvy_tisku</vt:lpstr>
      <vt:lpstr>'05.4 - Společné položky'!Názvy_tisku</vt:lpstr>
      <vt:lpstr>'06 - Silnoproud'!Názvy_tisku</vt:lpstr>
      <vt:lpstr>'07 - Slaboproud'!Názvy_tisku</vt:lpstr>
      <vt:lpstr>'08 - Vybavení a nábytek'!Názvy_tisku</vt:lpstr>
      <vt:lpstr>'09 - Servis fitness zařízení'!Názvy_tisku</vt:lpstr>
      <vt:lpstr>'10 - Měření a regulace'!Názvy_tisku</vt:lpstr>
      <vt:lpstr>'Rekapitulace stavby'!Názvy_tisku</vt:lpstr>
      <vt:lpstr>'VRN - Vedlejší rozpočtové...'!Názvy_tisku</vt:lpstr>
      <vt:lpstr>'01 - Bourací práce'!Oblast_tisku</vt:lpstr>
      <vt:lpstr>'02 - Stavební úpravy'!Oblast_tisku</vt:lpstr>
      <vt:lpstr>'03 - Zdravotně technické ...'!Oblast_tisku</vt:lpstr>
      <vt:lpstr>'04 - Vytápění'!Oblast_tisku</vt:lpstr>
      <vt:lpstr>'05.1 - Zař. č. 11 Větrání...'!Oblast_tisku</vt:lpstr>
      <vt:lpstr>'05.2 - Chlazení sportovně...'!Oblast_tisku</vt:lpstr>
      <vt:lpstr>'05.3 - Demontáže'!Oblast_tisku</vt:lpstr>
      <vt:lpstr>'05.4 - Společné položky'!Oblast_tisku</vt:lpstr>
      <vt:lpstr>'06 - Silnoproud'!Oblast_tisku</vt:lpstr>
      <vt:lpstr>'07 - Slaboproud'!Oblast_tisku</vt:lpstr>
      <vt:lpstr>'08 - Vybavení a nábytek'!Oblast_tisku</vt:lpstr>
      <vt:lpstr>'09 - Servis fitness zařízení'!Oblast_tisku</vt:lpstr>
      <vt:lpstr>'10 - Měření a regulace'!Oblast_tisku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Stolička</dc:creator>
  <cp:lastModifiedBy>Mezuláník Pavel</cp:lastModifiedBy>
  <dcterms:created xsi:type="dcterms:W3CDTF">2025-03-05T09:00:42Z</dcterms:created>
  <dcterms:modified xsi:type="dcterms:W3CDTF">2025-03-11T08:39:53Z</dcterms:modified>
</cp:coreProperties>
</file>