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40" yWindow="620" windowWidth="28490" windowHeight="11840" firstSheet="1" activeTab="1"/>
  </bookViews>
  <sheets>
    <sheet name="Rekapitulace stavby" sheetId="1" r:id="rId1"/>
    <sheet name="101 - 1.etapa - stavební ..." sheetId="2" r:id="rId2"/>
    <sheet name="102 - 1.etapa - vedlejší ..." sheetId="3" r:id="rId3"/>
    <sheet name="201 - 2.etapa - stavební ..." sheetId="4" r:id="rId4"/>
    <sheet name="202 - 2.etapa - vedlejší ..." sheetId="5" r:id="rId5"/>
  </sheets>
  <definedNames>
    <definedName name="_xlnm._FilterDatabase" localSheetId="1" hidden="1">'101 - 1.etapa - stavební ...'!$C$142:$K$833</definedName>
    <definedName name="_xlnm._FilterDatabase" localSheetId="2" hidden="1">'102 - 1.etapa - vedlejší ...'!$C$124:$K$158</definedName>
    <definedName name="_xlnm._FilterDatabase" localSheetId="3" hidden="1">'201 - 2.etapa - stavební ...'!$C$137:$K$514</definedName>
    <definedName name="_xlnm._FilterDatabase" localSheetId="4" hidden="1">'202 - 2.etapa - vedlejší ...'!$C$124:$K$152</definedName>
    <definedName name="_xlnm.Print_Area" localSheetId="1">'101 - 1.etapa - stavební ...'!$C$4:$J$76,'101 - 1.etapa - stavební ...'!$C$82:$J$122,'101 - 1.etapa - stavební ...'!$C$128:$K$833</definedName>
    <definedName name="_xlnm.Print_Area" localSheetId="2">'102 - 1.etapa - vedlejší ...'!$C$4:$J$76,'102 - 1.etapa - vedlejší ...'!$C$82:$J$104,'102 - 1.etapa - vedlejší ...'!$C$110:$K$158</definedName>
    <definedName name="_xlnm.Print_Area" localSheetId="3">'201 - 2.etapa - stavební ...'!$C$4:$J$76,'201 - 2.etapa - stavební ...'!$C$82:$J$117,'201 - 2.etapa - stavební ...'!$C$123:$K$514</definedName>
    <definedName name="_xlnm.Print_Area" localSheetId="4">'202 - 2.etapa - vedlejší ...'!$C$4:$J$76,'202 - 2.etapa - vedlejší ...'!$C$82:$J$104,'202 - 2.etapa - vedlejší ...'!$C$110:$K$152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'101 - 1.etapa - stavební ...'!$142:$142</definedName>
    <definedName name="_xlnm.Print_Titles" localSheetId="2">'102 - 1.etapa - vedlejší ...'!$124:$124</definedName>
    <definedName name="_xlnm.Print_Titles" localSheetId="3">'201 - 2.etapa - stavební ...'!$137:$137</definedName>
    <definedName name="_xlnm.Print_Titles" localSheetId="4">'202 - 2.etapa - vedlejší ...'!$124:$124</definedName>
  </definedNames>
  <calcPr calcId="162913"/>
</workbook>
</file>

<file path=xl/sharedStrings.xml><?xml version="1.0" encoding="utf-8"?>
<sst xmlns="http://schemas.openxmlformats.org/spreadsheetml/2006/main" count="12714" uniqueCount="1311">
  <si>
    <t>Export Komplet</t>
  </si>
  <si>
    <t/>
  </si>
  <si>
    <t>2.0</t>
  </si>
  <si>
    <t>False</t>
  </si>
  <si>
    <t>{a60e868a-2e6f-4d4f-b496-7981c6bf9e2a}</t>
  </si>
  <si>
    <t>&gt;&gt;  skryté sloupce  &lt;&lt;</t>
  </si>
  <si>
    <t>0,01</t>
  </si>
  <si>
    <t>21</t>
  </si>
  <si>
    <t>12</t>
  </si>
  <si>
    <t>REKAPITULACE STAVBY</t>
  </si>
  <si>
    <t>Návod na vyplnění</t>
  </si>
  <si>
    <t>0,001</t>
  </si>
  <si>
    <t>Kód:</t>
  </si>
  <si>
    <t>PParchitects01731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</si>
  <si>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</si>
  <si>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</si>
  <si>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</si>
  <si>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</si>
  <si>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</si>
  <si>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</si>
  <si>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</si>
  <si>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20. 10. 2023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</si>
  <si>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</si>
  <si>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</si>
  <si>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</si>
  <si>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</si>
  <si>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</si>
  <si>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</si>
  <si>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</si>
  <si>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</si>
  <si>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</si>
  <si>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</si>
  <si>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</si>
  <si>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</si>
  <si>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</si>
  <si>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</si>
  <si>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</si>
  <si>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</si>
  <si>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</si>
  <si>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</si>
  <si>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</si>
  <si>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</si>
  <si>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</si>
  <si>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</si>
  <si>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</si>
  <si>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</si>
  <si>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</si>
  <si>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</si>
  <si>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</si>
  <si>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</si>
  <si>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</si>
  <si>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</si>
  <si>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</si>
  <si>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</si>
  <si>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</si>
  <si>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</si>
  <si>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</si>
  <si>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</si>
  <si>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</si>
  <si>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</si>
  <si>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</si>
  <si>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</si>
  <si>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</si>
  <si>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</si>
  <si>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</si>
  <si>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</si>
  <si>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</si>
  <si>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</si>
  <si>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</si>
  <si>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</si>
  <si>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</si>
  <si>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</si>
  <si>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</si>
  <si>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</si>
  <si>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</si>
  <si>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1. etapa</t>
  </si>
  <si>
    <t>STA</t>
  </si>
  <si>
    <t>1</t>
  </si>
  <si>
    <t>{0ad6ea79-bf88-4572-8021-10b47dbbd558}</t>
  </si>
  <si>
    <t>2</t>
  </si>
  <si>
    <t>/</t>
  </si>
  <si>
    <t>101</t>
  </si>
  <si>
    <t>1.etapa - stavební část</t>
  </si>
  <si>
    <t>Soupis</t>
  </si>
  <si>
    <t>{1e0dc806-19a1-4eed-87d4-5a265054ba4d}</t>
  </si>
  <si>
    <t>102</t>
  </si>
  <si>
    <t>1.etapa - vedlejší rozpočtové náklady</t>
  </si>
  <si>
    <t>{c1756111-0a29-40c2-840d-6d06b2d2e8e3}</t>
  </si>
  <si>
    <t>02</t>
  </si>
  <si>
    <t>2. etapa</t>
  </si>
  <si>
    <t>{5f082d1c-72ea-4ddd-b35d-864c38e69159}</t>
  </si>
  <si>
    <t>201</t>
  </si>
  <si>
    <t>2.etapa - stavební část</t>
  </si>
  <si>
    <t>{cdb7f0ff-176c-40e0-91fa-36eb8ca45716}</t>
  </si>
  <si>
    <t>202</t>
  </si>
  <si>
    <t>2.etapa - vedlejší rozpočtové náklady</t>
  </si>
  <si>
    <t>{3427f777-2f6f-4f45-90dd-2ad79e1469d4}</t>
  </si>
  <si>
    <t>KRYCÍ LIST SOUPISU PRACÍ</t>
  </si>
  <si>
    <t>Objekt:</t>
  </si>
  <si>
    <t>01 - 1. etapa</t>
  </si>
  <si>
    <t>Soupis:</t>
  </si>
  <si>
    <t>101 - 1.etapa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</si>
  <si>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</si>
  <si>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</si>
  <si>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</si>
  <si>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</si>
  <si>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</si>
  <si>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</si>
  <si>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</si>
  <si>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150 - Záporové pažení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</si>
  <si>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</si>
  <si>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</si>
  <si>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</si>
  <si>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</si>
  <si>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</si>
  <si>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96 - Bourání konstrukcí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</si>
  <si>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</si>
  <si>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</si>
  <si>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</si>
  <si>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</si>
  <si>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</si>
  <si>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</si>
  <si>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</si>
  <si>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</si>
  <si>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</si>
  <si>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</si>
  <si>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</si>
  <si>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775 - Podlahy skládané</t>
  </si>
  <si>
    <t xml:space="preserve">    776 - Podlahy povlakové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</si>
  <si>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</si>
  <si>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</si>
  <si>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</si>
  <si>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</si>
  <si>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</si>
  <si>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</si>
  <si>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</si>
  <si>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</si>
  <si>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</si>
  <si>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</si>
  <si>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</si>
  <si>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</si>
  <si>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</si>
  <si>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</si>
  <si>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</si>
  <si>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</si>
  <si>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</si>
  <si>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</si>
  <si>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</si>
  <si>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</si>
  <si>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</si>
  <si>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</si>
  <si>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2023 02</t>
  </si>
  <si>
    <t>4</t>
  </si>
  <si>
    <t>-753148440</t>
  </si>
  <si>
    <t>VV</t>
  </si>
  <si>
    <t>předpoklad 1 čerpadlo 5 dnů 24 hod</t>
  </si>
  <si>
    <t>5*24</t>
  </si>
  <si>
    <t>115101301</t>
  </si>
  <si>
    <t>Pohotovost čerpací soupravy pro dopravní výšku do 10 m přítok do 500 l/min</t>
  </si>
  <si>
    <t>den</t>
  </si>
  <si>
    <t>462779967</t>
  </si>
  <si>
    <t>předpoklad 1 čerpadlo 5 dnů</t>
  </si>
  <si>
    <t>5</t>
  </si>
  <si>
    <t>3</t>
  </si>
  <si>
    <t>132212222</t>
  </si>
  <si>
    <t>Hloubení zapažených rýh šířky do 2000 mm v nesoudržných horninách třídy těžitelnosti I skupiny 3 ručně</t>
  </si>
  <si>
    <t>m3</t>
  </si>
  <si>
    <t>-277256774</t>
  </si>
  <si>
    <t>((0,5+0,95)*1,34+12,05*1,64+15*1,44+12*1,62+(7,8+7,4)/2*1,37)*(4,24-0,25)</t>
  </si>
  <si>
    <t>(12,6+12,2)/2*(1,5+1,55)/2*((4,48+4,4)/2-0,25)</t>
  </si>
  <si>
    <t>Mezisoučet</t>
  </si>
  <si>
    <t>rozšíření výkopu</t>
  </si>
  <si>
    <t>(20+60+4+24-92,067)*0,39</t>
  </si>
  <si>
    <t>odečet anglických dvorků</t>
  </si>
  <si>
    <t>-(2,418*0,815+1,957*0,818+2,47*0,82)*(2,11-0,25)</t>
  </si>
  <si>
    <t>Součet</t>
  </si>
  <si>
    <t>162211311</t>
  </si>
  <si>
    <t>Vodorovné přemístění výkopku z horniny třídy těžitelnosti I skupiny 1 až 3 stavebním kolečkem do 10 m</t>
  </si>
  <si>
    <t>-465322891</t>
  </si>
  <si>
    <t>výkopek</t>
  </si>
  <si>
    <t>366,933</t>
  </si>
  <si>
    <t>odečet zeminy pro zásypy</t>
  </si>
  <si>
    <t>-281,586*0,5</t>
  </si>
  <si>
    <t>162211319</t>
  </si>
  <si>
    <t>Příplatek k vodorovnému přemístění výkopku z horniny třídy těžitelnosti I skupiny 1 až 3 stavebním kolečkem za každých dalších 10 m</t>
  </si>
  <si>
    <t>-1620379919</t>
  </si>
  <si>
    <t>celkem do 50-ti m</t>
  </si>
  <si>
    <t>226,14*4</t>
  </si>
  <si>
    <t>6</t>
  </si>
  <si>
    <t>162751117</t>
  </si>
  <si>
    <t>Vodorovné přemístění přes 9 000 do 10000 m výkopku/sypaniny z horniny třídy těžitelnosti I skupiny 1 až 3</t>
  </si>
  <si>
    <t>-1223902038</t>
  </si>
  <si>
    <t>výkopek na řízenou skládku</t>
  </si>
  <si>
    <t>366,933-140,793</t>
  </si>
  <si>
    <t>odvoz výkopku pro zásypy na meziskládku</t>
  </si>
  <si>
    <t>140,793</t>
  </si>
  <si>
    <t>dovoz výkopku pro zásypy z meziskládky</t>
  </si>
  <si>
    <t>7</t>
  </si>
  <si>
    <t>167151111</t>
  </si>
  <si>
    <t>Nakládání výkopku z hornin třídy těžitelnosti I skupiny 1 až 3 přes 100 m3</t>
  </si>
  <si>
    <t>2130695207</t>
  </si>
  <si>
    <t>naložení zeminy pro zásypy na meziskládce</t>
  </si>
  <si>
    <t>8</t>
  </si>
  <si>
    <t>171201231</t>
  </si>
  <si>
    <t>Poplatek za uložení zeminy a kamení na recyklační skládce (skládkovné) kód odpadu 17 05 04</t>
  </si>
  <si>
    <t>t</t>
  </si>
  <si>
    <t>-1254000049</t>
  </si>
  <si>
    <t>226,14*1,8</t>
  </si>
  <si>
    <t>9</t>
  </si>
  <si>
    <t>171251201</t>
  </si>
  <si>
    <t>Uložení sypaniny na skládky nebo meziskládky</t>
  </si>
  <si>
    <t>1669071388</t>
  </si>
  <si>
    <t>zemina určená pro zásypy</t>
  </si>
  <si>
    <t>10</t>
  </si>
  <si>
    <t>174111101</t>
  </si>
  <si>
    <t>Zásyp jam, šachet rýh nebo kolem objektů sypaninou se zhutněním ručně</t>
  </si>
  <si>
    <t>1258640708</t>
  </si>
  <si>
    <t>výkop</t>
  </si>
  <si>
    <t>odečet vyšší skladby dlažby</t>
  </si>
  <si>
    <t>-(20+60+4+24)*(0,39-0,25)</t>
  </si>
  <si>
    <t>odečet jílového těsnění</t>
  </si>
  <si>
    <t>-51,097</t>
  </si>
  <si>
    <t>odečet XPS+OSB</t>
  </si>
  <si>
    <t>-(73,157*4,23+18,91*(4,4+4,47)/2+(2,418+1,957+2,42)*0,08)*0,075</t>
  </si>
  <si>
    <t>jílové těsnění</t>
  </si>
  <si>
    <t>((0,5+0,95)*1,34+12,05*1,64+15*1,44+12*1,62+(7,8+7,4)/2*1,37)*0,6</t>
  </si>
  <si>
    <t>(12,6+12,2)/2*(1,5+1,55)/2*0,6</t>
  </si>
  <si>
    <t>odečet XPS+OSB z jílového těsnění</t>
  </si>
  <si>
    <t>-(73,157+18,91)*0,6*0,075</t>
  </si>
  <si>
    <t>11</t>
  </si>
  <si>
    <t>M</t>
  </si>
  <si>
    <t>58337302</t>
  </si>
  <si>
    <t>štěrkopísek frakce 0/16</t>
  </si>
  <si>
    <t>231348039</t>
  </si>
  <si>
    <t>"50% zásypů"</t>
  </si>
  <si>
    <t>281,586*0,5*1,8</t>
  </si>
  <si>
    <t>56284514</t>
  </si>
  <si>
    <t>granulát bentonitový 0,5 - 2 mm</t>
  </si>
  <si>
    <t>1126550822</t>
  </si>
  <si>
    <t>51,097*1</t>
  </si>
  <si>
    <t>13</t>
  </si>
  <si>
    <t>181951112</t>
  </si>
  <si>
    <t>Úprava pláně v hornině třídy těžitelnosti I skupiny 1 až 3 se zhutněním strojně</t>
  </si>
  <si>
    <t>m2</t>
  </si>
  <si>
    <t>1042418736</t>
  </si>
  <si>
    <t>20+60+4+24</t>
  </si>
  <si>
    <t>150</t>
  </si>
  <si>
    <t>Záporové pažení</t>
  </si>
  <si>
    <t>14</t>
  </si>
  <si>
    <t>15000-000</t>
  </si>
  <si>
    <t>Vrty pro pažiny</t>
  </si>
  <si>
    <t>m</t>
  </si>
  <si>
    <t>1522792320</t>
  </si>
  <si>
    <t>(4,8-0,39+2,8)*37</t>
  </si>
  <si>
    <t>((4,8+4,6)/2-0,39+2,9)*12</t>
  </si>
  <si>
    <t>15</t>
  </si>
  <si>
    <t>15000-001</t>
  </si>
  <si>
    <t>Pata zápory - zálivka cementovou maltou</t>
  </si>
  <si>
    <t>2135345470</t>
  </si>
  <si>
    <t>0,15*0,15*3,14*2,8*37</t>
  </si>
  <si>
    <t>0,15*0,15*3,14*2,9*12</t>
  </si>
  <si>
    <t>16</t>
  </si>
  <si>
    <t>15000-002</t>
  </si>
  <si>
    <t>Pata zápory - ocelová pažnice d300</t>
  </si>
  <si>
    <t>1069418804</t>
  </si>
  <si>
    <t>2,8*37+2,9*12</t>
  </si>
  <si>
    <t>17</t>
  </si>
  <si>
    <t>15000-003</t>
  </si>
  <si>
    <t>Zápora HEB 16</t>
  </si>
  <si>
    <t>2065560773</t>
  </si>
  <si>
    <t>8*42,6/1000*49</t>
  </si>
  <si>
    <t>18</t>
  </si>
  <si>
    <t>15000-004</t>
  </si>
  <si>
    <t>Rozepření 2x U</t>
  </si>
  <si>
    <t>kg</t>
  </si>
  <si>
    <t>835376184</t>
  </si>
  <si>
    <t>(1,34*2+1,5*17+1,3*11+1,22*4+1,4*10)*2*16</t>
  </si>
  <si>
    <t>19</t>
  </si>
  <si>
    <t>15000-005</t>
  </si>
  <si>
    <t>Výdřeva tl.100mm</t>
  </si>
  <si>
    <t>-1191155749</t>
  </si>
  <si>
    <t>(0,34+0,5+47,415)*4,8+(15,195-1,66)*(4,8+4,6)/2+1,55*4,6</t>
  </si>
  <si>
    <t>20</t>
  </si>
  <si>
    <t>15000-006</t>
  </si>
  <si>
    <t>Odstranění pažení vč. výdřev, zápor a rozepření, kompletní provedení  vč. ekologické likvidace řeziva</t>
  </si>
  <si>
    <t>-1175388882</t>
  </si>
  <si>
    <t>1,34+0,5+47,415+15,195-1,66+1,55</t>
  </si>
  <si>
    <t>15000-007</t>
  </si>
  <si>
    <t>tun</t>
  </si>
  <si>
    <t>996485267</t>
  </si>
  <si>
    <t>Zakládání</t>
  </si>
  <si>
    <t>22</t>
  </si>
  <si>
    <t>275313511</t>
  </si>
  <si>
    <t>Základové patky z betonu tř. C 12/15</t>
  </si>
  <si>
    <t>-673795180</t>
  </si>
  <si>
    <t>P.03</t>
  </si>
  <si>
    <t>0,3*0,3*0,3*3</t>
  </si>
  <si>
    <t>zábradlí Z1, Z2, Z3</t>
  </si>
  <si>
    <t>0,3*0,3*0,3*2*3</t>
  </si>
  <si>
    <t>23</t>
  </si>
  <si>
    <t>275351121</t>
  </si>
  <si>
    <t>Zřízení bednění základových patek</t>
  </si>
  <si>
    <t>-2142580690</t>
  </si>
  <si>
    <t>(0,3+0,3)*2*0,3*3</t>
  </si>
  <si>
    <t>(0,3+0,3)*2*0,3*2*3</t>
  </si>
  <si>
    <t>24</t>
  </si>
  <si>
    <t>275351122</t>
  </si>
  <si>
    <t>Odstranění bednění základových patek</t>
  </si>
  <si>
    <t>1379368608</t>
  </si>
  <si>
    <t>Svislé a kompletní konstrukce</t>
  </si>
  <si>
    <t>25</t>
  </si>
  <si>
    <t>310239211</t>
  </si>
  <si>
    <t>Zazdívka otvorů pl přes 1 do 4 m2 ve zdivu nadzákladovém cihlami pálenými na MVC</t>
  </si>
  <si>
    <t>1018682461</t>
  </si>
  <si>
    <t>Pzn. P.02</t>
  </si>
  <si>
    <t>po angl. dvorcích</t>
  </si>
  <si>
    <t>(2,1*0,86+1,6*0,86+2,1*0,86)*0,3</t>
  </si>
  <si>
    <t>26</t>
  </si>
  <si>
    <t>319201321</t>
  </si>
  <si>
    <t>Vyrovnání nerovného povrchu zdiva tl do 30 mm maltou</t>
  </si>
  <si>
    <t>349566563</t>
  </si>
  <si>
    <t>skladba SE1</t>
  </si>
  <si>
    <t>Sukova</t>
  </si>
  <si>
    <t>(0,95+0,2+12,05+0,2+15+0,2+12+5,75+0,15+0,5*3,14/2)*4,23</t>
  </si>
  <si>
    <t>Dvořákova</t>
  </si>
  <si>
    <t>(0,15+11,6)*(4,4+4,47)/2+(2,415+1,957+2,42)*0,08</t>
  </si>
  <si>
    <t>27</t>
  </si>
  <si>
    <t>342241162</t>
  </si>
  <si>
    <t>Příčky z cihel plných dl 290 mm pevnosti P 7,5 až 15 na MC tl 140 mm</t>
  </si>
  <si>
    <t>-500440274</t>
  </si>
  <si>
    <t>přizdívka po angl. dvorcích</t>
  </si>
  <si>
    <t>(2,145+1,955+2,435)*1,59</t>
  </si>
  <si>
    <t>Komunikace pozemní</t>
  </si>
  <si>
    <t>28</t>
  </si>
  <si>
    <t>564851011</t>
  </si>
  <si>
    <t>Podklad ze štěrkodrtě ŠD plochy do 100 m2 tl 150 mm</t>
  </si>
  <si>
    <t>2105211570</t>
  </si>
  <si>
    <t>frakce 0/32</t>
  </si>
  <si>
    <t>skladba P1</t>
  </si>
  <si>
    <t>skladba P2</t>
  </si>
  <si>
    <t>60</t>
  </si>
  <si>
    <t>skladba P3</t>
  </si>
  <si>
    <t>skladba P4</t>
  </si>
  <si>
    <t>29</t>
  </si>
  <si>
    <t>567122114</t>
  </si>
  <si>
    <t>Podklad ze směsi stmelené cementem SC C 8/10 (KSC I) tl 150 mm</t>
  </si>
  <si>
    <t>-230301660</t>
  </si>
  <si>
    <t>30</t>
  </si>
  <si>
    <t>591412111</t>
  </si>
  <si>
    <t>Kladení dlažby z mozaiky dvou a vícebarevné komunikací pro pěší lože z kameniva</t>
  </si>
  <si>
    <t>1245734651</t>
  </si>
  <si>
    <t>20+6</t>
  </si>
  <si>
    <t>31</t>
  </si>
  <si>
    <t>58381004</t>
  </si>
  <si>
    <t>kostka štípaná dlažební mozaika žula  - použita mozaika stávající</t>
  </si>
  <si>
    <t>782895608</t>
  </si>
  <si>
    <t>32</t>
  </si>
  <si>
    <t>58381005</t>
  </si>
  <si>
    <t>kostka štípaná dlažební mozaika žula 4/6 šedá</t>
  </si>
  <si>
    <t>1587766231</t>
  </si>
  <si>
    <t>6*1,02</t>
  </si>
  <si>
    <t>33</t>
  </si>
  <si>
    <t>596211111</t>
  </si>
  <si>
    <t>Kladení zámkové dlažby komunikací pro pěší ručně tl 60 mm skupiny A pl přes 50 do 100 m2</t>
  </si>
  <si>
    <t>378036724</t>
  </si>
  <si>
    <t>34</t>
  </si>
  <si>
    <t>59245021</t>
  </si>
  <si>
    <t>dlažba tvar čtverec betonová 200x200x60mm  - použita dlažba stávající</t>
  </si>
  <si>
    <t>2092439923</t>
  </si>
  <si>
    <t>35</t>
  </si>
  <si>
    <t>596212210</t>
  </si>
  <si>
    <t>Kladení zámkové dlažby pozemních komunikací ručně tl 80 mm skupiny A pl do 50 m2</t>
  </si>
  <si>
    <t>109643958</t>
  </si>
  <si>
    <t>36</t>
  </si>
  <si>
    <t>592450131</t>
  </si>
  <si>
    <t>dlažba zámková 240/160/80 - použita stávající</t>
  </si>
  <si>
    <t>444752899</t>
  </si>
  <si>
    <t>Úpravy povrchů, podlahy a osazování výplní</t>
  </si>
  <si>
    <t>37</t>
  </si>
  <si>
    <t>62000-000</t>
  </si>
  <si>
    <t>Hloubková penetrace (zpevnění a hydrofobizace)</t>
  </si>
  <si>
    <t>956221792</t>
  </si>
  <si>
    <t>38</t>
  </si>
  <si>
    <t>62000-001</t>
  </si>
  <si>
    <t>-1561624698</t>
  </si>
  <si>
    <t>39</t>
  </si>
  <si>
    <t>62000-002</t>
  </si>
  <si>
    <t>Vyrovnání z rychlovazné těsnící (izolační) malty na cementové bázi (do 20kg/m2) tl.10mm</t>
  </si>
  <si>
    <t>539998406</t>
  </si>
  <si>
    <t>40</t>
  </si>
  <si>
    <t>62000-003.1</t>
  </si>
  <si>
    <t>Vrty příklepovými vrtáky o  pr. 12 mm</t>
  </si>
  <si>
    <t>-1350209881</t>
  </si>
  <si>
    <t>41</t>
  </si>
  <si>
    <t>62000-003.2</t>
  </si>
  <si>
    <t>Dodatečná izolace zdiva, aplikace injektážní látky tlakovým čerpadlem, 2 řady, horizontální (odečet - půdorysná plocha s přesahy zdiva</t>
  </si>
  <si>
    <t>-2108583786</t>
  </si>
  <si>
    <t>42</t>
  </si>
  <si>
    <t>62000-003.3</t>
  </si>
  <si>
    <t>Dodatečná izolace zdiva, aplikace injektážní látky tlakovým čerpadlem, 2 řady, vertikální</t>
  </si>
  <si>
    <t>-1220107595</t>
  </si>
  <si>
    <t>43</t>
  </si>
  <si>
    <t>62000-003.4</t>
  </si>
  <si>
    <t>Osazení a demontáž pakrů pro nízkotlakou injektáž (horizontální / vertikální)</t>
  </si>
  <si>
    <t>ks</t>
  </si>
  <si>
    <t>1479700535</t>
  </si>
  <si>
    <t>44</t>
  </si>
  <si>
    <t>5810001</t>
  </si>
  <si>
    <t>Injektážní 2-komponentní roztok na bázi silikonátů a esterů do velmi vysokého stupně zavlhčení (95% nasycení zdiva vodou), princip působení: zúžení, vyplnění pórů / hydrofobizace / zpevnění</t>
  </si>
  <si>
    <t>-2114859702</t>
  </si>
  <si>
    <t>45</t>
  </si>
  <si>
    <t>62000-003.5</t>
  </si>
  <si>
    <t>Injektáž vrtů - utěsnění zálivkou (Utěsňující injektáž (horizontální / vertikální))</t>
  </si>
  <si>
    <t>-650268189</t>
  </si>
  <si>
    <t>46</t>
  </si>
  <si>
    <t>5810001.1</t>
  </si>
  <si>
    <t>Výplňová malta injektážní s pevností do 10 MPa, zrnitost do 0,3 mm. Pojivo hydraulické, omezené smrštění</t>
  </si>
  <si>
    <t>993963461</t>
  </si>
  <si>
    <t>47</t>
  </si>
  <si>
    <t>62000-003.6</t>
  </si>
  <si>
    <t>Osazení a demontáž pakrů pro výplňovou injektáž (horizontální / vertikální)</t>
  </si>
  <si>
    <t>290054002</t>
  </si>
  <si>
    <t>48</t>
  </si>
  <si>
    <t>622131100</t>
  </si>
  <si>
    <t>Vápenný postřik vnějších stěn nanášený celoplošně ručně</t>
  </si>
  <si>
    <t>-2086626274</t>
  </si>
  <si>
    <t>ostění</t>
  </si>
  <si>
    <t>celková plocha</t>
  </si>
  <si>
    <t>-4,015</t>
  </si>
  <si>
    <t>49</t>
  </si>
  <si>
    <t>622311141</t>
  </si>
  <si>
    <t>Vápenná omítka štuková dvouvrstvá vnějších stěn nanášená ručně</t>
  </si>
  <si>
    <t>1214377081</t>
  </si>
  <si>
    <t>50</t>
  </si>
  <si>
    <t>628631111.1</t>
  </si>
  <si>
    <t>Stěrka z těsnící malty dvouvrstvá vnějších rovinných ploch konstrukcí</t>
  </si>
  <si>
    <t>-590689113</t>
  </si>
  <si>
    <t>vyrovnání cca 50% soklů</t>
  </si>
  <si>
    <t>(50,05+0,5*3,14/2+0,1*2+0,3*3+0,2-1,1*6-1,8*2-1,4-0,9-3,22)*(1,75+0,55)/2*0,5</t>
  </si>
  <si>
    <t>(0,1+11,65+0,1+0,5*3,14/2-2,198-1,695-2,198)*(0,55+0,65)/2*0,5</t>
  </si>
  <si>
    <t>51</t>
  </si>
  <si>
    <t>62890-001</t>
  </si>
  <si>
    <t>M+D antistatická mikroporézní omítka se vzhledem pískovce na bázi akrylátových pryskyřic s obsahem křemičitého plniva, vč. penetrace</t>
  </si>
  <si>
    <t>-202254681</t>
  </si>
  <si>
    <t>sokl</t>
  </si>
  <si>
    <t>(50,05+0,5*3,14/2+0,1*2+0,3*3+0,2-1,1*6-1,8*2-1,4-0,9-3,22)*(1,75+0,55)/2</t>
  </si>
  <si>
    <t>(0,1+11,65+0,1+0,5*3,14/2-2,198-1,695-2,198)*(0,55+0,65)/2</t>
  </si>
  <si>
    <t>10-4,015</t>
  </si>
  <si>
    <t>52</t>
  </si>
  <si>
    <t>62890-002</t>
  </si>
  <si>
    <t>Oprava stávajícího soklu - vyrovnání lepidlem odpadnutého stávajícího nástřiku</t>
  </si>
  <si>
    <t>-1870817968</t>
  </si>
  <si>
    <t>"cca 50% soklů"</t>
  </si>
  <si>
    <t>53</t>
  </si>
  <si>
    <t>62890-003</t>
  </si>
  <si>
    <t>-1728463998</t>
  </si>
  <si>
    <t>54</t>
  </si>
  <si>
    <t>629995101</t>
  </si>
  <si>
    <t>Očištění vnějších ploch tlakovou vodou</t>
  </si>
  <si>
    <t>1209331825</t>
  </si>
  <si>
    <t>vnější sokl</t>
  </si>
  <si>
    <t>Ostatní konstrukce a práce, bourání</t>
  </si>
  <si>
    <t>55</t>
  </si>
  <si>
    <t>916241213</t>
  </si>
  <si>
    <t>Osazení obrubníku kamenného stojatého s boční opěrou do lože z betonu prostého</t>
  </si>
  <si>
    <t>1563607331</t>
  </si>
  <si>
    <t>56</t>
  </si>
  <si>
    <t>58380002</t>
  </si>
  <si>
    <t>obrubník kamenný žulový - použit stávající obrubník</t>
  </si>
  <si>
    <t>-413779504</t>
  </si>
  <si>
    <t>57</t>
  </si>
  <si>
    <t>916991121</t>
  </si>
  <si>
    <t>Lože pod obrubníky, krajníky nebo obruby z dlažebních kostek z betonu prostého</t>
  </si>
  <si>
    <t>1721053817</t>
  </si>
  <si>
    <t>48*0,4*0,25</t>
  </si>
  <si>
    <t>58</t>
  </si>
  <si>
    <t>979024443</t>
  </si>
  <si>
    <t>Očištění vybouraných obrubníků a krajníků silničních</t>
  </si>
  <si>
    <t>1305983615</t>
  </si>
  <si>
    <t>59</t>
  </si>
  <si>
    <t>979054451</t>
  </si>
  <si>
    <t>Očištění vybouraných zámkových dlaždic s původním spárováním z kameniva těženého</t>
  </si>
  <si>
    <t>1256074054</t>
  </si>
  <si>
    <t>979071031</t>
  </si>
  <si>
    <t>Očištění dlažebních kostek mozaikových kamenivem těženým nebo MV při překopech inženýrských sítí</t>
  </si>
  <si>
    <t>1320928422</t>
  </si>
  <si>
    <t>61</t>
  </si>
  <si>
    <t>985131311</t>
  </si>
  <si>
    <t>Ruční dočištění ploch stěn, rubu kleneb a podlah ocelových kartáči</t>
  </si>
  <si>
    <t>-1068282092</t>
  </si>
  <si>
    <t>vnitřní sanace</t>
  </si>
  <si>
    <t>mč.024-028</t>
  </si>
  <si>
    <t>(2,15+0,495+0,1+0,1+4,305+1,55+1,485+1,41+2,96+3,68)*0,5</t>
  </si>
  <si>
    <t>mč.029</t>
  </si>
  <si>
    <t>3,305*0,5</t>
  </si>
  <si>
    <t>mč.083</t>
  </si>
  <si>
    <t>1,35*0,5</t>
  </si>
  <si>
    <t>mč.036-040</t>
  </si>
  <si>
    <t>(2,31+1,2*4+1,26)*0,5</t>
  </si>
  <si>
    <t>mč.033</t>
  </si>
  <si>
    <t>(3,6+0,835+1,605+0,95+0,835+1,15+0,285+1,175)*0,5</t>
  </si>
  <si>
    <t>mč.001</t>
  </si>
  <si>
    <t>(4,315+10,545+4,52)*0,5</t>
  </si>
  <si>
    <t>(0,15+11,6)*(4,4+4,47)/2</t>
  </si>
  <si>
    <t>odečet ang.dvorků</t>
  </si>
  <si>
    <t>-(2,145+1,955+2,435)*1,59</t>
  </si>
  <si>
    <t>62</t>
  </si>
  <si>
    <t>99002-001</t>
  </si>
  <si>
    <t>kus</t>
  </si>
  <si>
    <t>-1912309641</t>
  </si>
  <si>
    <t>mč.026</t>
  </si>
  <si>
    <t>mč.027</t>
  </si>
  <si>
    <t>63</t>
  </si>
  <si>
    <t>99002-002</t>
  </si>
  <si>
    <t>-2120138419</t>
  </si>
  <si>
    <t>pzn.P.12</t>
  </si>
  <si>
    <t>1,35</t>
  </si>
  <si>
    <t>64</t>
  </si>
  <si>
    <t>99002-003</t>
  </si>
  <si>
    <t>1778206543</t>
  </si>
  <si>
    <t>mč.002</t>
  </si>
  <si>
    <t>65</t>
  </si>
  <si>
    <t>99002-004</t>
  </si>
  <si>
    <t>262533944</t>
  </si>
  <si>
    <t>pzn.P.11</t>
  </si>
  <si>
    <t xml:space="preserve">mč.037 - 040 </t>
  </si>
  <si>
    <t>66</t>
  </si>
  <si>
    <t>99002-005</t>
  </si>
  <si>
    <t>Protiprašné zakrytí konstrukcí</t>
  </si>
  <si>
    <t>-661810111</t>
  </si>
  <si>
    <t>mč.025 - dieselagregát</t>
  </si>
  <si>
    <t>2*1,2+(2+1,2)*2*2</t>
  </si>
  <si>
    <t>mč.029 - pororošty + technologie</t>
  </si>
  <si>
    <t>1,725*2,34+36,04*2</t>
  </si>
  <si>
    <t>67</t>
  </si>
  <si>
    <t>99002-006</t>
  </si>
  <si>
    <t>-1307520888</t>
  </si>
  <si>
    <t>68</t>
  </si>
  <si>
    <t>99002-007</t>
  </si>
  <si>
    <t>320839488</t>
  </si>
  <si>
    <t>pzn.P.17</t>
  </si>
  <si>
    <t>69</t>
  </si>
  <si>
    <t>99002-008</t>
  </si>
  <si>
    <t>Zaslepení venkovní kanalizace d100m</t>
  </si>
  <si>
    <t>-1954486185</t>
  </si>
  <si>
    <t>70</t>
  </si>
  <si>
    <t>99002-009</t>
  </si>
  <si>
    <t>M+D plastové chráničky pro odvrtání mikrozápor</t>
  </si>
  <si>
    <t>-52399467</t>
  </si>
  <si>
    <t>96</t>
  </si>
  <si>
    <t>Bourání konstrukcí</t>
  </si>
  <si>
    <t>71</t>
  </si>
  <si>
    <t>113106111</t>
  </si>
  <si>
    <t>Rozebrání dlažeb z mozaiky komunikací pro pěší ručně</t>
  </si>
  <si>
    <t>-105613306</t>
  </si>
  <si>
    <t>72</t>
  </si>
  <si>
    <t>113106122</t>
  </si>
  <si>
    <t>Rozebrání dlažeb z kamenných dlaždic komunikací pro pěší ručně</t>
  </si>
  <si>
    <t>-855670959</t>
  </si>
  <si>
    <t>73</t>
  </si>
  <si>
    <t>113106123</t>
  </si>
  <si>
    <t>Rozebrání dlažeb ze zámkových dlaždic komunikací pro pěší ručně</t>
  </si>
  <si>
    <t>-686627162</t>
  </si>
  <si>
    <t>74</t>
  </si>
  <si>
    <t>113106171</t>
  </si>
  <si>
    <t>Rozebrání dlažeb vozovek ze zámkové dlažby s ložem z kameniva ručně</t>
  </si>
  <si>
    <t>1235143685</t>
  </si>
  <si>
    <t>75</t>
  </si>
  <si>
    <t>113107122</t>
  </si>
  <si>
    <t>Odstranění podkladu z kameniva drceného tl přes 100 do 200 mm ručně</t>
  </si>
  <si>
    <t>-1636677128</t>
  </si>
  <si>
    <t>76</t>
  </si>
  <si>
    <t>113107130</t>
  </si>
  <si>
    <t>Odstranění podkladu z betonu prostého tl do 100 mm ručně</t>
  </si>
  <si>
    <t>2128929390</t>
  </si>
  <si>
    <t>beton tl.50mm pod mozaikou a žul.deskami</t>
  </si>
  <si>
    <t>77</t>
  </si>
  <si>
    <t>113202111</t>
  </si>
  <si>
    <t>Vytrhání obrub krajníků obrubníků stojatých</t>
  </si>
  <si>
    <t>-485794790</t>
  </si>
  <si>
    <t>78</t>
  </si>
  <si>
    <t>961055111</t>
  </si>
  <si>
    <t>Bourání základů ze ŽB</t>
  </si>
  <si>
    <t>1235944856</t>
  </si>
  <si>
    <t>anglický dvorek</t>
  </si>
  <si>
    <t>žb desky</t>
  </si>
  <si>
    <t>(2,418*0,815+1,957*0,818+2,42*0,82)*0,15</t>
  </si>
  <si>
    <t>79</t>
  </si>
  <si>
    <t>962041315</t>
  </si>
  <si>
    <t>Bourání příček z betonu prostého tl do 150 mm</t>
  </si>
  <si>
    <t>-1653200837</t>
  </si>
  <si>
    <t>stěny</t>
  </si>
  <si>
    <t>((0,815-0,15)*2+2,418+(0,818-0,15)*2+1,957+(0,82-0,15)*2+2,42)*1,96</t>
  </si>
  <si>
    <t>80</t>
  </si>
  <si>
    <t>968082016</t>
  </si>
  <si>
    <t>Vybourání plastových rámů oken včetně křídel plochy přes 1 do 2 m2</t>
  </si>
  <si>
    <t>-100707047</t>
  </si>
  <si>
    <t>Pzn. P.02 - vybourání oken</t>
  </si>
  <si>
    <t>2,1*0,86*2+1,6*0,86</t>
  </si>
  <si>
    <t>81</t>
  </si>
  <si>
    <t>871275811</t>
  </si>
  <si>
    <t>Bourání stávajícího potrubí z PVC nebo PP DN 150</t>
  </si>
  <si>
    <t>-1403511611</t>
  </si>
  <si>
    <t>pzn.P.10</t>
  </si>
  <si>
    <t>odvodnění angl.dvorků - z venkovní strany</t>
  </si>
  <si>
    <t>7,5</t>
  </si>
  <si>
    <t>82</t>
  </si>
  <si>
    <t>965081611</t>
  </si>
  <si>
    <t>Odsekání soklíků rovných</t>
  </si>
  <si>
    <t>1354444676</t>
  </si>
  <si>
    <t>pzn.P.07</t>
  </si>
  <si>
    <t>mč.024</t>
  </si>
  <si>
    <t xml:space="preserve">2,15+0,495+0,1      </t>
  </si>
  <si>
    <t>mč.025</t>
  </si>
  <si>
    <t>0,1+4,305</t>
  </si>
  <si>
    <t>2,96</t>
  </si>
  <si>
    <t>mč.028</t>
  </si>
  <si>
    <t>3,68</t>
  </si>
  <si>
    <t>2,31+1,2*4+1,26</t>
  </si>
  <si>
    <t>3,6+0,835+1,605+0,95+0,835+1,15+0,285+1,175+3,7</t>
  </si>
  <si>
    <t>83</t>
  </si>
  <si>
    <t>978013191</t>
  </si>
  <si>
    <t>Otlučení (osekání) vnitřní vápenné nebo vápenocementové omítky stěn v rozsahu přes 50 do 100 %</t>
  </si>
  <si>
    <t>-1137741228</t>
  </si>
  <si>
    <t>pzn.P.08</t>
  </si>
  <si>
    <t>(3,6+0,835+1,605+0,95+0,835+1,15+0,285+1,175+0,465+1,915+1,27)*0,5</t>
  </si>
  <si>
    <t>(4,315+10,545+4,52+9,485)*0,5</t>
  </si>
  <si>
    <t>(0,2+1,835)*0,5</t>
  </si>
  <si>
    <t>84</t>
  </si>
  <si>
    <t>978015391</t>
  </si>
  <si>
    <t>Otlučení (osekání) vnější vápenné nebo vápenocementové omítky stupně členitosti 1 a 2 v rozsahu přes 80 do 100 %</t>
  </si>
  <si>
    <t>-322901548</t>
  </si>
  <si>
    <t>(0,15+11,6)*(4,4+4,47)/2-(2,145+1,955+2,435)*1,59</t>
  </si>
  <si>
    <t>85</t>
  </si>
  <si>
    <t>978023411</t>
  </si>
  <si>
    <t>Vyškrabání spár zdiva cihelného mimo komínového</t>
  </si>
  <si>
    <t>1239138667</t>
  </si>
  <si>
    <t>86</t>
  </si>
  <si>
    <t>97803-xx1</t>
  </si>
  <si>
    <t>Odstranění ŽB neizolovaného kanálu 600x500mm tl stěny 150mm s nefunkční přípojkou parovodu, v délce 1500mm, vč. odvozu a likvidace suti na řízené skládce a zazdění pokračujícího kanálu a zaizolování zazdívky z CPP</t>
  </si>
  <si>
    <t>soub</t>
  </si>
  <si>
    <t>-625813285</t>
  </si>
  <si>
    <t>87</t>
  </si>
  <si>
    <t>97803-xx2</t>
  </si>
  <si>
    <t>-400684987</t>
  </si>
  <si>
    <t>997</t>
  </si>
  <si>
    <t>Přesun sutě</t>
  </si>
  <si>
    <t>88</t>
  </si>
  <si>
    <t>997013211</t>
  </si>
  <si>
    <t>Vnitrostaveništní doprava suti a vybouraných hmot pro budovy v do 6 m ručně</t>
  </si>
  <si>
    <t>1476948211</t>
  </si>
  <si>
    <t>otlučené omítky, spáry+soklíky</t>
  </si>
  <si>
    <t>30,539*0,046+247,722*0,059+32,595*0,009+278,2*0,014</t>
  </si>
  <si>
    <t xml:space="preserve">kamenná dlažba </t>
  </si>
  <si>
    <t>4*0,235</t>
  </si>
  <si>
    <t>podkladní beton</t>
  </si>
  <si>
    <t>84*0,24</t>
  </si>
  <si>
    <t>anglické dvorky</t>
  </si>
  <si>
    <t>0,833*2,4+21,17*0,297</t>
  </si>
  <si>
    <t>SDK</t>
  </si>
  <si>
    <t>1,653*0,01725</t>
  </si>
  <si>
    <t>3*0,01705</t>
  </si>
  <si>
    <t>PVC potrubí</t>
  </si>
  <si>
    <t>5,5*0,0021+7,5*0,005</t>
  </si>
  <si>
    <t>ocel.rošty z ang.dvorků</t>
  </si>
  <si>
    <t>0,169313</t>
  </si>
  <si>
    <t>ochranná prkna</t>
  </si>
  <si>
    <t>1,565*0,01965</t>
  </si>
  <si>
    <t>plastová okna</t>
  </si>
  <si>
    <t>4,988*0,059</t>
  </si>
  <si>
    <t>zábradlí anglických dvorků</t>
  </si>
  <si>
    <t>(2,425+0,795*2+1,955+0,79*2+2,145+0,79*2)*0,016</t>
  </si>
  <si>
    <t>89</t>
  </si>
  <si>
    <t>997013501</t>
  </si>
  <si>
    <t>Odvoz suti a vybouraných hmot na skládku nebo meziskládku do 1 km se složením</t>
  </si>
  <si>
    <t>1389586593</t>
  </si>
  <si>
    <t>90</t>
  </si>
  <si>
    <t>997013509</t>
  </si>
  <si>
    <t>Příplatek k odvozu suti a vybouraných hmot na skládku ZKD 1 km přes 1 km</t>
  </si>
  <si>
    <t>-1345234572</t>
  </si>
  <si>
    <t>50,399*9</t>
  </si>
  <si>
    <t>91</t>
  </si>
  <si>
    <t>997013601</t>
  </si>
  <si>
    <t>Poplatek za uložení na skládce (skládkovné) stavebního odpadu betonového kód odpadu 17 01 01</t>
  </si>
  <si>
    <t>606039523</t>
  </si>
  <si>
    <t>92</t>
  </si>
  <si>
    <t>997013602</t>
  </si>
  <si>
    <t>Poplatek za uložení na skládce (skládkovné) stavebního odpadu železobetonového kód odpadu 17 01 01</t>
  </si>
  <si>
    <t>-1280617919</t>
  </si>
  <si>
    <t>93</t>
  </si>
  <si>
    <t>997013631</t>
  </si>
  <si>
    <t>Poplatek za uložení na skládce (skládkovné) stavebního odpadu směsného kód odpadu 17 09 04</t>
  </si>
  <si>
    <t>-2144175874</t>
  </si>
  <si>
    <t>94</t>
  </si>
  <si>
    <t>997013811</t>
  </si>
  <si>
    <t>Poplatek za uložení na skládce (skládkovné) stavebního odpadu dřevěného kód odpadu 17 02 01</t>
  </si>
  <si>
    <t>-1401183675</t>
  </si>
  <si>
    <t>ochranné prkno</t>
  </si>
  <si>
    <t>95</t>
  </si>
  <si>
    <t>997013812</t>
  </si>
  <si>
    <t>Poplatek za uložení na skládce (skládkovné) stavebního odpadu na bázi sádry kód odpadu 17 08 02</t>
  </si>
  <si>
    <t>2083171597</t>
  </si>
  <si>
    <t>sádrokarton</t>
  </si>
  <si>
    <t>997013813</t>
  </si>
  <si>
    <t>Poplatek za uložení na skládce (skládkovné) stavebního odpadu z plastických hmot kód odpadu 17 02 03</t>
  </si>
  <si>
    <t>1413760274</t>
  </si>
  <si>
    <t>97</t>
  </si>
  <si>
    <t>9970138x1</t>
  </si>
  <si>
    <t>Výzisk z prodeje železa</t>
  </si>
  <si>
    <t>542694949</t>
  </si>
  <si>
    <t>anglické dvorky - rošty</t>
  </si>
  <si>
    <t>-0,169313</t>
  </si>
  <si>
    <t>-(2,425+0,795*2+1,955+0,79*2+2,145+0,79*2)*0,016</t>
  </si>
  <si>
    <t>98</t>
  </si>
  <si>
    <t>997221131</t>
  </si>
  <si>
    <t>Vodorovná doprava vybouraných hmot nošením do 50 m</t>
  </si>
  <si>
    <t>1574841298</t>
  </si>
  <si>
    <t>mozaika</t>
  </si>
  <si>
    <t>20*0,281</t>
  </si>
  <si>
    <t>zámková dlažba</t>
  </si>
  <si>
    <t>60*0,26+24*0,295</t>
  </si>
  <si>
    <t>obrubníky</t>
  </si>
  <si>
    <t>48*0,205</t>
  </si>
  <si>
    <t>99</t>
  </si>
  <si>
    <t>997221111</t>
  </si>
  <si>
    <t>Vodorovná doprava suti ze sypkých materiálů nošením do 50 m</t>
  </si>
  <si>
    <t>1575818591</t>
  </si>
  <si>
    <t>odtěžené kamenivo - podklad pod dlažbami</t>
  </si>
  <si>
    <t>108*0,29</t>
  </si>
  <si>
    <t>100</t>
  </si>
  <si>
    <t>997221551</t>
  </si>
  <si>
    <t>Vodorovná doprava suti ze sypkých materiálů do 1 km</t>
  </si>
  <si>
    <t>-335548081</t>
  </si>
  <si>
    <t>997221559</t>
  </si>
  <si>
    <t>Příplatek ZKD 1 km u vodorovné dopravy suti ze sypkých materiálů</t>
  </si>
  <si>
    <t>2126925133</t>
  </si>
  <si>
    <t>odvoz do 10-ti km</t>
  </si>
  <si>
    <t>31,32*9</t>
  </si>
  <si>
    <t>997221611</t>
  </si>
  <si>
    <t>Nakládání suti na dopravní prostředky pro vodorovnou dopravu</t>
  </si>
  <si>
    <t>-893132399</t>
  </si>
  <si>
    <t>31,32*0,29</t>
  </si>
  <si>
    <t>103</t>
  </si>
  <si>
    <t>997221873</t>
  </si>
  <si>
    <t>Poplatek za uložení na recyklační skládce (skládkovné) stavebního odpadu zeminy a kamení zatříděného do Katalogu odpadů pod kódem 17 05 04</t>
  </si>
  <si>
    <t>-1065893602</t>
  </si>
  <si>
    <t>PSV</t>
  </si>
  <si>
    <t>Práce a dodávky PSV</t>
  </si>
  <si>
    <t>711</t>
  </si>
  <si>
    <t>Izolace proti vodě, vlhkosti a plynům</t>
  </si>
  <si>
    <t>104</t>
  </si>
  <si>
    <t>711161273</t>
  </si>
  <si>
    <t>Provedení izolace proti zemní vlhkosti svislé z nopové fólie</t>
  </si>
  <si>
    <t>1915713515</t>
  </si>
  <si>
    <t>(0,95+0,2+12,05+0,2+15+0,2+12+5,75+0,15+0,5*3,14/2)*1</t>
  </si>
  <si>
    <t>(0,15+11,6)*1</t>
  </si>
  <si>
    <t>105</t>
  </si>
  <si>
    <t>28323005</t>
  </si>
  <si>
    <t>fólie profilovaná (nopová) drenážní HDPE s výškou nopů 8mm</t>
  </si>
  <si>
    <t>449986285</t>
  </si>
  <si>
    <t>59,035*1,221</t>
  </si>
  <si>
    <t>106</t>
  </si>
  <si>
    <t>711491176</t>
  </si>
  <si>
    <t>Připevnění doplňků izolace proti vodě ukončovací lištou</t>
  </si>
  <si>
    <t>1216685340</t>
  </si>
  <si>
    <t>(0,95+0,2+12,05+0,2+15+0,2+12+5,75+0,15+0,5*3,14/2)</t>
  </si>
  <si>
    <t>(0,15+11,6)</t>
  </si>
  <si>
    <t>107</t>
  </si>
  <si>
    <t>28323009</t>
  </si>
  <si>
    <t>lišta ukončovací pro drenážní fólie profilované tl 8mm</t>
  </si>
  <si>
    <t>-1699213378</t>
  </si>
  <si>
    <t>59,035*1,02</t>
  </si>
  <si>
    <t>108</t>
  </si>
  <si>
    <t>711491272</t>
  </si>
  <si>
    <t>Provedení doplňků izolace proti vodě na ploše svislé z textilií vrstva ochranná</t>
  </si>
  <si>
    <t>1802588673</t>
  </si>
  <si>
    <t>109</t>
  </si>
  <si>
    <t>69311082</t>
  </si>
  <si>
    <t>geotextilie netkaná separační, ochranná, filtrační, drenážní PP 500g/m2</t>
  </si>
  <si>
    <t>-1168541517</t>
  </si>
  <si>
    <t>59,035*1,05</t>
  </si>
  <si>
    <t>110</t>
  </si>
  <si>
    <t>7114931x1</t>
  </si>
  <si>
    <t>Flexibilní dvoukomponentní polymercementová hydroizolační stěrka (6kg/m2)</t>
  </si>
  <si>
    <t>-1532004470</t>
  </si>
  <si>
    <t>111</t>
  </si>
  <si>
    <t>7114931x2</t>
  </si>
  <si>
    <t>Příplatek za výztužnou tkaninu do hydroizolační stěrky</t>
  </si>
  <si>
    <t>1376370639</t>
  </si>
  <si>
    <t>112</t>
  </si>
  <si>
    <t>998711101</t>
  </si>
  <si>
    <t>Přesun hmot tonážní pro izolace proti vodě, vlhkosti a plynům v objektech v do 6 m</t>
  </si>
  <si>
    <t>1041606189</t>
  </si>
  <si>
    <t>713</t>
  </si>
  <si>
    <t>Izolace tepelné</t>
  </si>
  <si>
    <t>113</t>
  </si>
  <si>
    <t>713131141</t>
  </si>
  <si>
    <t>Montáž izolace tepelné stěn lepením celoplošně rohoží, pásů, dílců, desek</t>
  </si>
  <si>
    <t>-1784691532</t>
  </si>
  <si>
    <t>114</t>
  </si>
  <si>
    <t>28376418</t>
  </si>
  <si>
    <t>deska XPS hrana polodrážková a hladký povrch 300kPA λ=0,035 tl 60mm</t>
  </si>
  <si>
    <t>1144769880</t>
  </si>
  <si>
    <t>252,671*1,05</t>
  </si>
  <si>
    <t>115</t>
  </si>
  <si>
    <t>998713101</t>
  </si>
  <si>
    <t>Přesun hmot tonážní pro izolace tepelné v objektech v do 6 m</t>
  </si>
  <si>
    <t>720829181</t>
  </si>
  <si>
    <t>721</t>
  </si>
  <si>
    <t>Zdravotechnika - vnitřní kanalizace</t>
  </si>
  <si>
    <t>116</t>
  </si>
  <si>
    <t>721171803</t>
  </si>
  <si>
    <t>Demontáž potrubí z PVC D do 75</t>
  </si>
  <si>
    <t>-977583385</t>
  </si>
  <si>
    <t>odvodnění angl.dvorků - z vnitřní strany</t>
  </si>
  <si>
    <t>5,5</t>
  </si>
  <si>
    <t>117</t>
  </si>
  <si>
    <t>721210822</t>
  </si>
  <si>
    <t>Demontáž vpustí střešních DN 100</t>
  </si>
  <si>
    <t>-1284521236</t>
  </si>
  <si>
    <t>118</t>
  </si>
  <si>
    <t>72190-001</t>
  </si>
  <si>
    <t>Zaslepení odpadu DN 75 - po zrušení odvodnění anglických dvorků</t>
  </si>
  <si>
    <t>-2056930352</t>
  </si>
  <si>
    <t>762</t>
  </si>
  <si>
    <t>Konstrukce tesařské</t>
  </si>
  <si>
    <t>119</t>
  </si>
  <si>
    <t>762431220</t>
  </si>
  <si>
    <t>Montáž obložení stěn deskami dřevotřískovými na sraz</t>
  </si>
  <si>
    <t>-891949134</t>
  </si>
  <si>
    <t>120</t>
  </si>
  <si>
    <t>60726242</t>
  </si>
  <si>
    <t>deska dřevoštěpková OSB 3 ostrá hrana nebroušená tl 15mm</t>
  </si>
  <si>
    <t>-1992027002</t>
  </si>
  <si>
    <t>252,671*1,1</t>
  </si>
  <si>
    <t>121</t>
  </si>
  <si>
    <t>762495000</t>
  </si>
  <si>
    <t>Spojovací prostředky pro montáž olištování, obložení stropů, střešních podhledů a stěn</t>
  </si>
  <si>
    <t>252182693</t>
  </si>
  <si>
    <t>252,671*0,015</t>
  </si>
  <si>
    <t>122</t>
  </si>
  <si>
    <t>998762101</t>
  </si>
  <si>
    <t>Přesun hmot tonážní pro kce tesařské v objektech v do 6 m</t>
  </si>
  <si>
    <t>1048229051</t>
  </si>
  <si>
    <t>763</t>
  </si>
  <si>
    <t>Konstrukce suché výstavby</t>
  </si>
  <si>
    <t>123</t>
  </si>
  <si>
    <t>763121811</t>
  </si>
  <si>
    <t>Demontáž SDK předsazené/šachtové stěny s jednoduchou nosnou kcí opláštění jednoduché</t>
  </si>
  <si>
    <t>-1612738895</t>
  </si>
  <si>
    <t>pzn.P.09</t>
  </si>
  <si>
    <t>mč. 029 - vč. odřezání</t>
  </si>
  <si>
    <t>3,305*0,5+1,7</t>
  </si>
  <si>
    <t>(3,385+5,04)*0,5</t>
  </si>
  <si>
    <t>764</t>
  </si>
  <si>
    <t>Konstrukce klempířské</t>
  </si>
  <si>
    <t>124</t>
  </si>
  <si>
    <t>7642364x1</t>
  </si>
  <si>
    <t>K/01 Oplechování dřevěného rámu z Cu plechu tl. 0,6 mm, š.110mm</t>
  </si>
  <si>
    <t>366826690</t>
  </si>
  <si>
    <t>0,45*4</t>
  </si>
  <si>
    <t>125</t>
  </si>
  <si>
    <t>7642364x2</t>
  </si>
  <si>
    <t>K/02 Oplechování dřevěného rámu z Cu plechu tl. 0,6 mm, š.30mm</t>
  </si>
  <si>
    <t>2110794717</t>
  </si>
  <si>
    <t>0,45*6</t>
  </si>
  <si>
    <t>126</t>
  </si>
  <si>
    <t>998764101</t>
  </si>
  <si>
    <t>Přesun hmot tonážní pro konstrukce klempířské v objektech v do 6 m</t>
  </si>
  <si>
    <t>567962346</t>
  </si>
  <si>
    <t>766</t>
  </si>
  <si>
    <t>Konstrukce truhlářské</t>
  </si>
  <si>
    <t>127</t>
  </si>
  <si>
    <t>766211812</t>
  </si>
  <si>
    <t>Demontáž schodišťového madla upevněného na stěnovou konstrukci</t>
  </si>
  <si>
    <t>277691507</t>
  </si>
  <si>
    <t>pzn.P.13</t>
  </si>
  <si>
    <t>ochranné madlo (prkno)</t>
  </si>
  <si>
    <t>23-21,435</t>
  </si>
  <si>
    <t>767</t>
  </si>
  <si>
    <t>Konstrukce zámečnické</t>
  </si>
  <si>
    <t>128</t>
  </si>
  <si>
    <t>76700-001</t>
  </si>
  <si>
    <t>Zábradlí P1 - rozebrání zábradlí, mechanické odstranění rzi, chemické ošetření povrchu, zdrsnění, nový nátěr 2x antikorozní a 1x barevný , zpětná montáž</t>
  </si>
  <si>
    <t>1447875947</t>
  </si>
  <si>
    <t>pzn.P.03</t>
  </si>
  <si>
    <t>3,22</t>
  </si>
  <si>
    <t>129</t>
  </si>
  <si>
    <t>76700-101</t>
  </si>
  <si>
    <t>-1579913396</t>
  </si>
  <si>
    <t>130</t>
  </si>
  <si>
    <t>76700-102</t>
  </si>
  <si>
    <t>1568541168</t>
  </si>
  <si>
    <t>131</t>
  </si>
  <si>
    <t>76700-103</t>
  </si>
  <si>
    <t>-181029728</t>
  </si>
  <si>
    <t>132</t>
  </si>
  <si>
    <t>767161813</t>
  </si>
  <si>
    <t>Demontáž zábradlí rovného nerozebíratelného hmotnosti 1 m zábradlí do 20 kg do suti</t>
  </si>
  <si>
    <t>-1489928280</t>
  </si>
  <si>
    <t>(2,425+0,795*2+1,955+0,79*2+2,145+0,79*2)</t>
  </si>
  <si>
    <t>133</t>
  </si>
  <si>
    <t>767996801</t>
  </si>
  <si>
    <t>Demontáž atypických zámečnických konstrukcí rozebráním hm jednotlivých dílů do 50 kg</t>
  </si>
  <si>
    <t>994964454</t>
  </si>
  <si>
    <t>anglický dvorek - krycí rošt</t>
  </si>
  <si>
    <t>(0,75*2,3+0,75*1,85+0,75*2,3)*35</t>
  </si>
  <si>
    <t>134</t>
  </si>
  <si>
    <t>998767201</t>
  </si>
  <si>
    <t>Přesun hmot procentní pro zámečnické konstrukce v objektech v do 6 m</t>
  </si>
  <si>
    <t>%</t>
  </si>
  <si>
    <t>1602803693</t>
  </si>
  <si>
    <t>772</t>
  </si>
  <si>
    <t>Podlahy z kamene</t>
  </si>
  <si>
    <t>135</t>
  </si>
  <si>
    <t>772521140</t>
  </si>
  <si>
    <t>Kladení dlažby z kamene z pravoúhlých desek a dlaždic do malty tl do 30 mm</t>
  </si>
  <si>
    <t>1745593849</t>
  </si>
  <si>
    <t>kamenná dlažba</t>
  </si>
  <si>
    <t>136</t>
  </si>
  <si>
    <t>58381099</t>
  </si>
  <si>
    <t>deska dlažební leštěná žula tl 50mm</t>
  </si>
  <si>
    <t>-143899037</t>
  </si>
  <si>
    <t>4*1,1</t>
  </si>
  <si>
    <t>137</t>
  </si>
  <si>
    <t>998772101</t>
  </si>
  <si>
    <t>Přesun hmot tonážní pro podlahy z kamene v objektech v do 6 m</t>
  </si>
  <si>
    <t>1760882775</t>
  </si>
  <si>
    <t>775</t>
  </si>
  <si>
    <t>Podlahy skládané</t>
  </si>
  <si>
    <t>138</t>
  </si>
  <si>
    <t>775411821</t>
  </si>
  <si>
    <t>Demontáž soklíků nebo lišt dřevěných připevňovaných vruty k dalšímu použití</t>
  </si>
  <si>
    <t>193604927</t>
  </si>
  <si>
    <t>pzn.P.06</t>
  </si>
  <si>
    <t>40,2</t>
  </si>
  <si>
    <t>776</t>
  </si>
  <si>
    <t>Podlahy povlakové</t>
  </si>
  <si>
    <t>139</t>
  </si>
  <si>
    <t>776201814</t>
  </si>
  <si>
    <t>Demontáž povlakových podlahovin volně položených podlepených páskou</t>
  </si>
  <si>
    <t>1512802380</t>
  </si>
  <si>
    <t>mč.001 - kobercové čtverce</t>
  </si>
  <si>
    <t>47,7</t>
  </si>
  <si>
    <t>140</t>
  </si>
  <si>
    <t>776212121</t>
  </si>
  <si>
    <t>Volné položení textilních čtverců s podlepením spojů páskou</t>
  </si>
  <si>
    <t>628724907</t>
  </si>
  <si>
    <t>141</t>
  </si>
  <si>
    <t>69751077</t>
  </si>
  <si>
    <t>kobercové čtverce - stávající , neoceňovat</t>
  </si>
  <si>
    <t>1772418796</t>
  </si>
  <si>
    <t>142</t>
  </si>
  <si>
    <t>998776102</t>
  </si>
  <si>
    <t>Přesun hmot tonážní pro podlahy povlakové v objektech v přes 6 do 12 m</t>
  </si>
  <si>
    <t>-1961058745</t>
  </si>
  <si>
    <t>784</t>
  </si>
  <si>
    <t>Dokončovací práce - malby a tapety</t>
  </si>
  <si>
    <t>143</t>
  </si>
  <si>
    <t>784171101</t>
  </si>
  <si>
    <t>Zakrytí vnitřních podlah včetně pozdějšího odkrytí</t>
  </si>
  <si>
    <t>-1770149707</t>
  </si>
  <si>
    <t>vč. vytažení na stěny a přelepení spojů</t>
  </si>
  <si>
    <t>144</t>
  </si>
  <si>
    <t>58124844</t>
  </si>
  <si>
    <t>fólie pro malířské potřeby zakrývací tl 25µ 4x5m</t>
  </si>
  <si>
    <t>1948619671</t>
  </si>
  <si>
    <t>22*1,15</t>
  </si>
  <si>
    <t>25,3*1,05 'Přepočtené koeficientem množství</t>
  </si>
  <si>
    <t>145</t>
  </si>
  <si>
    <t>28323152</t>
  </si>
  <si>
    <t>fólie s papírovou samolepící páskou pro vnitřní malířské potřeby 1,8mx33m</t>
  </si>
  <si>
    <t>-1770497923</t>
  </si>
  <si>
    <t>5,5*5*1,1</t>
  </si>
  <si>
    <t>146</t>
  </si>
  <si>
    <t>784171111</t>
  </si>
  <si>
    <t>Zakrytí vnitřních ploch stěn v místnostech v do 3,80 m</t>
  </si>
  <si>
    <t>1764058122</t>
  </si>
  <si>
    <t>zakrytí odříznutého SDK</t>
  </si>
  <si>
    <t>8,5</t>
  </si>
  <si>
    <t>147</t>
  </si>
  <si>
    <t>693110811</t>
  </si>
  <si>
    <t>geotextilie ochranná bílá</t>
  </si>
  <si>
    <t>-218781473</t>
  </si>
  <si>
    <t>8,5*1,15</t>
  </si>
  <si>
    <t>102 - 1.etapa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</si>
  <si>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</si>
  <si>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</si>
  <si>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</si>
  <si>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Další předpokládané náklady investora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</si>
  <si>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</si>
  <si>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</si>
  <si>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</si>
  <si>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</si>
  <si>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</si>
  <si>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001-001</t>
  </si>
  <si>
    <t>Vytýčení inženýrských sítí , vytýčení ochranných pásem, provedení ověřovacích sond pozice vytýčených sítí</t>
  </si>
  <si>
    <t>-1681276907</t>
  </si>
  <si>
    <t>001-002</t>
  </si>
  <si>
    <t>Při provádění mikrozápor musí být prováděn průběžný dohled a zaznamenáván skutečný geologický profil - dohled provádí geolog</t>
  </si>
  <si>
    <t>2048162223</t>
  </si>
  <si>
    <t>001-003</t>
  </si>
  <si>
    <t>Geodetické zaměření skutečného stavu</t>
  </si>
  <si>
    <t>955090365</t>
  </si>
  <si>
    <t>001-004</t>
  </si>
  <si>
    <t>Zpracování POV</t>
  </si>
  <si>
    <t>-1596546263</t>
  </si>
  <si>
    <t>001-005</t>
  </si>
  <si>
    <t>Inženýrské práce pro splnění podmínek DOSS, podmínky viz příloha souhrnné technické zprávy P1 – realizační podmínky, vč. všech poplatků</t>
  </si>
  <si>
    <t>1661997434</t>
  </si>
  <si>
    <t>001-006</t>
  </si>
  <si>
    <t xml:space="preserve">Provádění hutnících zkoušek zásypů včetně zpracování protokolu o výsledku měření provedené zkoušky </t>
  </si>
  <si>
    <t>-1298099911</t>
  </si>
  <si>
    <t>001-007</t>
  </si>
  <si>
    <t>-1921817954</t>
  </si>
  <si>
    <t>VRN3</t>
  </si>
  <si>
    <t>Zařízení staveniště</t>
  </si>
  <si>
    <t>003-001</t>
  </si>
  <si>
    <t>899343620</t>
  </si>
  <si>
    <t>003-002</t>
  </si>
  <si>
    <t>Dočasné staveništní oplocení (zřízení, nájem odstranění)</t>
  </si>
  <si>
    <t>1748557935</t>
  </si>
  <si>
    <t>5,8+17,75+11,65+3,55+5+3,55+4,85+20,1+3,6+3,6+4,2+3,6+3,6+17,65+3,6+3,6</t>
  </si>
  <si>
    <t>3,75+3,6+3,6+5,7+3,6</t>
  </si>
  <si>
    <t>VRN4</t>
  </si>
  <si>
    <t>Další předpokládané náklady investora</t>
  </si>
  <si>
    <t>004-004</t>
  </si>
  <si>
    <t>Zajištění a ochrana stávajících IS</t>
  </si>
  <si>
    <t>-2096449240</t>
  </si>
  <si>
    <t>VRN9</t>
  </si>
  <si>
    <t>Ostatní náklady</t>
  </si>
  <si>
    <t>009-001</t>
  </si>
  <si>
    <t>Zábory veřejných prostranství po dobu výstavby (655m2)</t>
  </si>
  <si>
    <t>568421283</t>
  </si>
  <si>
    <t>009-002</t>
  </si>
  <si>
    <t>Povolení k vjezdu</t>
  </si>
  <si>
    <t>1207893581</t>
  </si>
  <si>
    <t>009-003</t>
  </si>
  <si>
    <t>Lávka přes výkopy (zřízení, nájem, odstranění)</t>
  </si>
  <si>
    <t>1199129698</t>
  </si>
  <si>
    <t>009-004</t>
  </si>
  <si>
    <t>Zakrytí stávající dlažby (např. krycími plechy)</t>
  </si>
  <si>
    <t>222452960</t>
  </si>
  <si>
    <t>"Dvořákova"</t>
  </si>
  <si>
    <t>(22,51-7,04+12,54)/2*6,9-3,48*4,94</t>
  </si>
  <si>
    <t>"Sukova"</t>
  </si>
  <si>
    <t>(56,42+50,76)/2*(5,28+4,63)/2</t>
  </si>
  <si>
    <t>"odečet mozaiky, betonové a kamenné dlažby"</t>
  </si>
  <si>
    <t>-20-4-24</t>
  </si>
  <si>
    <t>009-005</t>
  </si>
  <si>
    <t>Oprava vzniklých vad souvisejících s dotvarovaním (sedáním) zásypů po dobu 2 let</t>
  </si>
  <si>
    <t>-1397900329</t>
  </si>
  <si>
    <t>009-006</t>
  </si>
  <si>
    <t>Vyřízení ZUK + DIR</t>
  </si>
  <si>
    <t>512735474</t>
  </si>
  <si>
    <t>009-008</t>
  </si>
  <si>
    <t>Dodavatel zajistí prodloužení platnosti stanovisek DOSS</t>
  </si>
  <si>
    <t>337699568</t>
  </si>
  <si>
    <t>02 - 2. etapa</t>
  </si>
  <si>
    <t>201 - 2.etapa - stavební část</t>
  </si>
  <si>
    <t xml:space="preserve">    4 - Vodorovné konstrukce</t>
  </si>
  <si>
    <t>-1795399103</t>
  </si>
  <si>
    <t>"předpoklad 1 čerpadlo 5 dnů 24 hod"</t>
  </si>
  <si>
    <t>-1656526266</t>
  </si>
  <si>
    <t>"předpoklad 1 čerpadlo 5 dnů"</t>
  </si>
  <si>
    <t>-752338964</t>
  </si>
  <si>
    <t>((0,5+14,8)*1,5+4,55*1,51+4,3*1,435+3,75*1,555)*((3,94+3,75+3,8)/3-0,25)</t>
  </si>
  <si>
    <t>(4,3*1,375+4,55*1,5+14,8*1,66)*((3,94+3,75+3,8)/3-0,39)</t>
  </si>
  <si>
    <t>(2,06*1,66+1*1,55+1*3,14/4+(0,5*0,5-0,5*3,14/2))*((3,94+3,75+3,8)/3-0,25)</t>
  </si>
  <si>
    <t>(95+26-84,348)*0,39</t>
  </si>
  <si>
    <t>-32203608</t>
  </si>
  <si>
    <t>"výkopek"</t>
  </si>
  <si>
    <t>311,035</t>
  </si>
  <si>
    <t>"odečet zeminy pro zásypy"</t>
  </si>
  <si>
    <t>-229,089*0,5</t>
  </si>
  <si>
    <t>-723161133</t>
  </si>
  <si>
    <t>"celkem do 50-ti m"</t>
  </si>
  <si>
    <t>196,49*4</t>
  </si>
  <si>
    <t>30482087</t>
  </si>
  <si>
    <t>229,089*0,5</t>
  </si>
  <si>
    <t>114,545</t>
  </si>
  <si>
    <t>-1933339941</t>
  </si>
  <si>
    <t>1668967799</t>
  </si>
  <si>
    <t>196,49*1,8</t>
  </si>
  <si>
    <t>-1456893884</t>
  </si>
  <si>
    <t>-761490794</t>
  </si>
  <si>
    <t>-(26+95)*(0,39-0,25)</t>
  </si>
  <si>
    <t>-50,609</t>
  </si>
  <si>
    <t>-(51,05+0,5*3,14/2)*((3,75+4,2+4,33)/3-0,39)*0,075</t>
  </si>
  <si>
    <t>((0,5+14,8)*1,5+4,55*1,51+4,3*1,435+3,75*1,555+4,3*1,375)*0,6</t>
  </si>
  <si>
    <t>(4,55*1,5+14,8*1,66+2,06*1,66+1*1,55+1*3,14/4+(0,5*0,5-0,5*3,14/2))*0,6</t>
  </si>
  <si>
    <t>-(51,05+0,5*3,14/2)*0,6*0,075</t>
  </si>
  <si>
    <t>1888358347</t>
  </si>
  <si>
    <t>229,089*0,5*1,8</t>
  </si>
  <si>
    <t>1600395265</t>
  </si>
  <si>
    <t>48,276*1</t>
  </si>
  <si>
    <t>1710505836</t>
  </si>
  <si>
    <t>95+26</t>
  </si>
  <si>
    <t>-645552923</t>
  </si>
  <si>
    <t>((3,9+4,1)/2+2,8)*43</t>
  </si>
  <si>
    <t>847182018</t>
  </si>
  <si>
    <t>0,15*0,15*3,14*2,8*43</t>
  </si>
  <si>
    <t>108387057</t>
  </si>
  <si>
    <t>2,8*43</t>
  </si>
  <si>
    <t>1360565416</t>
  </si>
  <si>
    <t>8*42,6/1000*43</t>
  </si>
  <si>
    <t>818977401</t>
  </si>
  <si>
    <t>1,55*2*16*41</t>
  </si>
  <si>
    <t>123180392</t>
  </si>
  <si>
    <t>(1,5+0,5+53,11+1,425)*(4,3+4,6)/2</t>
  </si>
  <si>
    <t>Odstranění pažení vč. výdřev, zápor a rozepření, kompletní provedení vč. ekologické likvidace řeziva</t>
  </si>
  <si>
    <t>966941127</t>
  </si>
  <si>
    <t>1,5+0,5+53,11+1,425</t>
  </si>
  <si>
    <t>-685934751</t>
  </si>
  <si>
    <t>1043554525</t>
  </si>
  <si>
    <t>P.04</t>
  </si>
  <si>
    <t>1,79*0,2*0,3</t>
  </si>
  <si>
    <t>0,3*0,3*0,3*3*8</t>
  </si>
  <si>
    <t>1521365192</t>
  </si>
  <si>
    <t>(0,2+1,79+0,2)*0,3</t>
  </si>
  <si>
    <t>(0,3+0,3)*2*0,3*3*8</t>
  </si>
  <si>
    <t>663611815</t>
  </si>
  <si>
    <t>-1637127078</t>
  </si>
  <si>
    <t>(51,05+0,27+0,15*6+0,35+0,5*3,14/2+0,5)*(3,75+4,2+4,33)/2</t>
  </si>
  <si>
    <t>Vodorovné konstrukce</t>
  </si>
  <si>
    <t>434191423</t>
  </si>
  <si>
    <t>Osazení schodišťových stupňů kamenných pemrlovaných na desku</t>
  </si>
  <si>
    <t>597657343</t>
  </si>
  <si>
    <t>1,79</t>
  </si>
  <si>
    <t>963022819</t>
  </si>
  <si>
    <t>Bourání kamenných schodišťových stupňů zhotovených na místě</t>
  </si>
  <si>
    <t>-1179281353</t>
  </si>
  <si>
    <t>979054442</t>
  </si>
  <si>
    <t>Očištění vybouraných z desek nebo dlaždic s původním spárováním z MC</t>
  </si>
  <si>
    <t>1120265427</t>
  </si>
  <si>
    <t>1,79*0,5</t>
  </si>
  <si>
    <t>1813042375</t>
  </si>
  <si>
    <t>žulové desky</t>
  </si>
  <si>
    <t>-583251864</t>
  </si>
  <si>
    <t>599389047</t>
  </si>
  <si>
    <t>1033991790</t>
  </si>
  <si>
    <t>-545165309</t>
  </si>
  <si>
    <t>-959639215</t>
  </si>
  <si>
    <t>"skladba SE1"</t>
  </si>
  <si>
    <t>-1954780845</t>
  </si>
  <si>
    <t>-1360582180</t>
  </si>
  <si>
    <t>-618507665</t>
  </si>
  <si>
    <t>-968380541</t>
  </si>
  <si>
    <t>-1808868109</t>
  </si>
  <si>
    <t>1196615578</t>
  </si>
  <si>
    <t>1058998307</t>
  </si>
  <si>
    <t>1290915682</t>
  </si>
  <si>
    <t>2118859848</t>
  </si>
  <si>
    <t>4,015</t>
  </si>
  <si>
    <t>1955798424</t>
  </si>
  <si>
    <t>432277387</t>
  </si>
  <si>
    <t>"vyrovnání cca 50% soklů"</t>
  </si>
  <si>
    <t>(51,849-3,395-3,34-3,295-2,59-1,79*2-2,82-2,59-3,31-3,28-3,3)*(0,5+1,75)/2*0,5</t>
  </si>
  <si>
    <t>242907650</t>
  </si>
  <si>
    <t>(51,849-3,395-3,34-3,295-2,59-1,79*2-2,82-2,59-3,31-3,28-3,3)*(0,5+1,75)/2</t>
  </si>
  <si>
    <t>-515902894</t>
  </si>
  <si>
    <t>-1203313052</t>
  </si>
  <si>
    <t>"ostění"</t>
  </si>
  <si>
    <t>-2002238268</t>
  </si>
  <si>
    <t>"vnější sokl"</t>
  </si>
  <si>
    <t>510480640</t>
  </si>
  <si>
    <t>2019310088</t>
  </si>
  <si>
    <t>"vnitřní sanace"</t>
  </si>
  <si>
    <t>15,376</t>
  </si>
  <si>
    <t>99001-001</t>
  </si>
  <si>
    <t>-1002488828</t>
  </si>
  <si>
    <t>mč.005</t>
  </si>
  <si>
    <t>mč.006</t>
  </si>
  <si>
    <t>99001-004</t>
  </si>
  <si>
    <t>Rozebrání kamenného stupně, vyspravení podkladu pro uložení a zpětná montáž, dl.1790mm</t>
  </si>
  <si>
    <t>283087024</t>
  </si>
  <si>
    <t>pzn.P.04</t>
  </si>
  <si>
    <t>1954513443</t>
  </si>
  <si>
    <t>-1525053340</t>
  </si>
  <si>
    <t>1035430576</t>
  </si>
  <si>
    <t>-2070680094</t>
  </si>
  <si>
    <t>žulová dlažba</t>
  </si>
  <si>
    <t>614065613</t>
  </si>
  <si>
    <t>961044111</t>
  </si>
  <si>
    <t>Bourání základů z betonu prostého</t>
  </si>
  <si>
    <t>21239522</t>
  </si>
  <si>
    <t>1,79*0,15*0,15</t>
  </si>
  <si>
    <t>-447235206</t>
  </si>
  <si>
    <t>mč.014</t>
  </si>
  <si>
    <t>21,435</t>
  </si>
  <si>
    <t>mč.007</t>
  </si>
  <si>
    <t>2,62</t>
  </si>
  <si>
    <t>4,05</t>
  </si>
  <si>
    <t>2,645</t>
  </si>
  <si>
    <t>2033909870</t>
  </si>
  <si>
    <t>21,435*0,5</t>
  </si>
  <si>
    <t>2,62*0,5</t>
  </si>
  <si>
    <t>4,05*0,5</t>
  </si>
  <si>
    <t>2,645*0,5</t>
  </si>
  <si>
    <t>718804597</t>
  </si>
  <si>
    <t>1909325503</t>
  </si>
  <si>
    <t>413049145</t>
  </si>
  <si>
    <t>15,376*0,046+334,685*0,059+346,046*0,14+30,75*0,09</t>
  </si>
  <si>
    <t>26*0,235</t>
  </si>
  <si>
    <t>121*0,24</t>
  </si>
  <si>
    <t>základy</t>
  </si>
  <si>
    <t>0,04*2</t>
  </si>
  <si>
    <t>ochrana čistící zóny</t>
  </si>
  <si>
    <t>2,5*1,5*0,03</t>
  </si>
  <si>
    <t>-250511598</t>
  </si>
  <si>
    <t>-1437301934</t>
  </si>
  <si>
    <t>107,011*9</t>
  </si>
  <si>
    <t>-1290558233</t>
  </si>
  <si>
    <t>612931240</t>
  </si>
  <si>
    <t>2124364727</t>
  </si>
  <si>
    <t>615387571</t>
  </si>
  <si>
    <t>"odtěžené kamenivo - podklad pod dlažbami"</t>
  </si>
  <si>
    <t>121*0,29</t>
  </si>
  <si>
    <t>-891654020</t>
  </si>
  <si>
    <t>95*0,281</t>
  </si>
  <si>
    <t>-1019673552</t>
  </si>
  <si>
    <t>-422212836</t>
  </si>
  <si>
    <t>"odvoz do 10-ti km"</t>
  </si>
  <si>
    <t>35,09*9</t>
  </si>
  <si>
    <t>1638092927</t>
  </si>
  <si>
    <t>-725109488</t>
  </si>
  <si>
    <t>-641025537</t>
  </si>
  <si>
    <t>(51,05+0,27+0,15*6+0,35+0,5*3,14/2+0,5)*1</t>
  </si>
  <si>
    <t>-1664124849</t>
  </si>
  <si>
    <t>53,855*1,221</t>
  </si>
  <si>
    <t>841517132</t>
  </si>
  <si>
    <t>(51,05+0,27+0,15*6+0,35+0,5*3,14/2+0,5)</t>
  </si>
  <si>
    <t>-1606006001</t>
  </si>
  <si>
    <t>53,855*1,02</t>
  </si>
  <si>
    <t>1368675030</t>
  </si>
  <si>
    <t>-1417936357</t>
  </si>
  <si>
    <t>53,855*1,05</t>
  </si>
  <si>
    <t>-2141392502</t>
  </si>
  <si>
    <t>1642106503</t>
  </si>
  <si>
    <t>-1325034315</t>
  </si>
  <si>
    <t>-351407061</t>
  </si>
  <si>
    <t>-1270950413</t>
  </si>
  <si>
    <t>330,67*1,05</t>
  </si>
  <si>
    <t>-1803294907</t>
  </si>
  <si>
    <t>-748978803</t>
  </si>
  <si>
    <t>1958654367</t>
  </si>
  <si>
    <t>330,67*1,1</t>
  </si>
  <si>
    <t>-1879979157</t>
  </si>
  <si>
    <t>330,67*0,015</t>
  </si>
  <si>
    <t>762591140</t>
  </si>
  <si>
    <t>Montáž dočasného zakrytí prostupů a otvorů deskami volně kladenými</t>
  </si>
  <si>
    <t>-1874993952</t>
  </si>
  <si>
    <t>2,5*1,5</t>
  </si>
  <si>
    <t>60726248</t>
  </si>
  <si>
    <t>deska dřevoštěpková OSB 3 ostrá hrana nebroušená tl 22mm</t>
  </si>
  <si>
    <t>-181074107</t>
  </si>
  <si>
    <t>3,75*1,1</t>
  </si>
  <si>
    <t>762526811</t>
  </si>
  <si>
    <t>Demontáž podlah z dřevotřísky, překližky, sololitu tloušťky do 20 mm bez polštářů</t>
  </si>
  <si>
    <t>-1391108736</t>
  </si>
  <si>
    <t>-1450380708</t>
  </si>
  <si>
    <t>1381525276</t>
  </si>
  <si>
    <t>72250785</t>
  </si>
  <si>
    <t>3,395+3,34+3,295+2,59+2,59+3,31+3,28+3,3</t>
  </si>
  <si>
    <t>893503125</t>
  </si>
  <si>
    <t>-1890481990</t>
  </si>
  <si>
    <t>-2113139213</t>
  </si>
  <si>
    <t>26*1,1</t>
  </si>
  <si>
    <t>-377528323</t>
  </si>
  <si>
    <t>202 - 2.etapa - vedlejší rozpočtové náklady</t>
  </si>
  <si>
    <t>1046924062</t>
  </si>
  <si>
    <t>808081908</t>
  </si>
  <si>
    <t>617360730</t>
  </si>
  <si>
    <t>1443316301</t>
  </si>
  <si>
    <t>-227376911</t>
  </si>
  <si>
    <t>5,8+17,75+10+6,75</t>
  </si>
  <si>
    <t>(58,42-8,75)*5+8,75*7,04</t>
  </si>
  <si>
    <t>"odečet mozaiky a kamenné dlažby"</t>
  </si>
  <si>
    <t>-95-26</t>
  </si>
  <si>
    <t>v ---  níže se nacházejí doplňkové a pomocné údaje k sestavám  --- v</t>
  </si>
  <si>
    <t>Oprava hydroizolace budovy ČNB, Rooseveltova 18, Brno-revize</t>
  </si>
  <si>
    <t>Informativní údaje z listů zakázek</t>
  </si>
  <si>
    <t>ul. Sukova</t>
  </si>
  <si>
    <t>ul. Dvořákova</t>
  </si>
  <si>
    <t>Výzisk z prodeje ocelových zápor</t>
  </si>
  <si>
    <t>Minerální hydroizolační stěrka s krystalizační vazbou a odolnosti vůči síranům (2kg/m2)</t>
  </si>
  <si>
    <t>odečet Rooseveltova</t>
  </si>
  <si>
    <t>Datové rozváděče - odsunutí od stěny, protiprašné zakrytí , po dokončení sanačních prací posunutí na původní místo</t>
  </si>
  <si>
    <t>Demontáž kamenného soklu v=150mm, očištění, uložení ve skladu, po dokončení sanačních prací zpětná montáž</t>
  </si>
  <si>
    <t>Skříňky a nábytek - odsunutí od stěny, protiprašné zakrytí , po dokončení sanačních prací posunutí na původní místo</t>
  </si>
  <si>
    <t>Dřevěné sedadlo na ocelových úhelnících kotvených do stěnyk - demontáž, odsunutí od stěny, protiprašné zakrytí , po dokončení sanačních prací montáž na původní místo</t>
  </si>
  <si>
    <t>Demontáž dřevěné skříně, uschování ve skladu, po dokončení sanačních prací zpětná montáž</t>
  </si>
  <si>
    <t>Mč.001 - odsunutí všech posilovacích strojů od stěny, protiprašné zakrytí , po dokončení sanačních prací posunutí na původní místo</t>
  </si>
  <si>
    <t xml:space="preserve">Demontáž kuchyňské linky vč. odpojení od přívodu vody. kanalizace a elektro. posun od stěny, protiprašně zakrýt, vč. posunu zpět na místo, zpětné montáže, připojení na vodu, kanalizaci a elektro </t>
  </si>
  <si>
    <t>vpusti</t>
  </si>
  <si>
    <t>Z/01  M+D zábradlí  - zhotovení kovaného zábradlí (přesná replika zábradlí v ul.Rooseveltova), nátěr 2x antikorozní a 1x barevný , kompletní provedení dle PD</t>
  </si>
  <si>
    <t>Z/02  M+D zábradlí  - zhotovení kovaného zábradlí (přesná replika zábradlí v ul.Rooseveltova), nátěr 2x antikorozní a 1x barevný , kompletní provedení dle PD</t>
  </si>
  <si>
    <t>Z/03  M+D zábradlí  - zhotovení kovaného zábradlí (přesná replika zábradlí v ul.Rooseveltova), nátěr 2x antikorozní a 1x barevný , kompletní provedení dle PD</t>
  </si>
  <si>
    <t>Zařízení staveniště (buňky, kontejner-sklad, hygienické prostory, energie, podružné měření, atd.) -  zřízení, nájem odstranění</t>
  </si>
  <si>
    <t>Oprava vzniklých vad souvisejících s dotvarováním (sedáním) zásypů po dobu 2 let</t>
  </si>
  <si>
    <t>"ul.Rooseveltova"</t>
  </si>
  <si>
    <t>Vyklizení skladu, odsunutí regálů, zakrytí, po dokončení sanačních prací posunutí regálů na původní místo</t>
  </si>
  <si>
    <t>kamenná dlažba Rooseveltova</t>
  </si>
  <si>
    <t>Rooseveltova</t>
  </si>
  <si>
    <t>"Rooseveltova"</t>
  </si>
  <si>
    <t>"ulice Rooseveltova"</t>
  </si>
  <si>
    <t>Vypracování technologického postupů a jeho předložení investorovi ke schválení před zahájením prací - pažení, provádění injekážních vrtů, provádění hydroizolačního souvrství, provádění zásypů</t>
  </si>
  <si>
    <t>Příloha č. 2 Výzvy - Cenová tabulka</t>
  </si>
  <si>
    <t>Předpokládané množství</t>
  </si>
  <si>
    <t>Antistatická mikroporézní omítka se vzhledem pískovce na bázi akrylátových pryskyřic s obsahem křemičitého plniva (např. Ceramitz)</t>
  </si>
  <si>
    <t>Příloha č. 2 -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</si>
</sst>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38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Font="1"/>
    <xf numFmtId="0" fontId="0" fillId="0" borderId="0" xfId="0" applyAlignment="1">
      <alignment horizontal="right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24" fillId="0" borderId="0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zoomScale="55" zoomScaleNormal="55" workbookViewId="0" topLeftCell="A1">
      <selection activeCell="AC2" sqref="AC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29:72" s="1" customFormat="1" ht="37" customHeight="1">
      <c r="AC2" s="215" t="s">
        <v>1307</v>
      </c>
      <c r="AE2" s="216"/>
      <c r="AR2" s="247" t="s">
        <v>5</v>
      </c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8" t="s">
        <v>6</v>
      </c>
      <c r="BT2" s="18" t="s">
        <v>7</v>
      </c>
    </row>
    <row r="3" spans="2:72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5" customHeight="1">
      <c r="B4" s="21"/>
      <c r="D4" s="22" t="s">
        <v>9</v>
      </c>
      <c r="AR4" s="21"/>
      <c r="AS4" s="23" t="s">
        <v>1279</v>
      </c>
      <c r="BE4" s="24" t="s">
        <v>10</v>
      </c>
      <c r="BS4" s="18" t="s">
        <v>11</v>
      </c>
    </row>
    <row r="5" spans="2:71" s="1" customFormat="1" ht="12" customHeight="1">
      <c r="B5" s="21"/>
      <c r="D5" s="25" t="s">
        <v>12</v>
      </c>
      <c r="K5" s="256" t="s">
        <v>13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R5" s="21"/>
      <c r="BE5" s="253" t="s">
        <v>14</v>
      </c>
      <c r="BS5" s="18" t="s">
        <v>6</v>
      </c>
    </row>
    <row r="6" spans="2:71" s="1" customFormat="1" ht="37" customHeight="1">
      <c r="B6" s="21"/>
      <c r="D6" s="27" t="s">
        <v>15</v>
      </c>
      <c r="K6" s="257" t="s">
        <v>1280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R6" s="21"/>
      <c r="BE6" s="254"/>
      <c r="BS6" s="18" t="s">
        <v>6</v>
      </c>
    </row>
    <row r="7" spans="2:71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54"/>
      <c r="BS7" s="18" t="s">
        <v>6</v>
      </c>
    </row>
    <row r="8" spans="2:71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54"/>
      <c r="BS8" s="18" t="s">
        <v>6</v>
      </c>
    </row>
    <row r="9" spans="2:71" s="1" customFormat="1" ht="14.5" customHeight="1">
      <c r="B9" s="21"/>
      <c r="AR9" s="21"/>
      <c r="BE9" s="254"/>
      <c r="BS9" s="18" t="s">
        <v>6</v>
      </c>
    </row>
    <row r="10" spans="2:71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54"/>
      <c r="BS10" s="18" t="s">
        <v>6</v>
      </c>
    </row>
    <row r="11" spans="2:71" s="1" customFormat="1" ht="18.65" customHeight="1">
      <c r="B11" s="21"/>
      <c r="E11" s="26" t="s">
        <v>19</v>
      </c>
      <c r="AK11" s="28" t="s">
        <v>24</v>
      </c>
      <c r="AN11" s="26" t="s">
        <v>1</v>
      </c>
      <c r="AR11" s="21"/>
      <c r="BE11" s="254"/>
      <c r="BS11" s="18" t="s">
        <v>6</v>
      </c>
    </row>
    <row r="12" spans="2:71" s="1" customFormat="1" ht="7" customHeight="1">
      <c r="B12" s="21"/>
      <c r="AR12" s="21"/>
      <c r="BE12" s="254"/>
      <c r="BS12" s="18" t="s">
        <v>6</v>
      </c>
    </row>
    <row r="13" spans="2:71" s="1" customFormat="1" ht="12" customHeight="1">
      <c r="B13" s="21"/>
      <c r="D13" s="28" t="s">
        <v>25</v>
      </c>
      <c r="AK13" s="28" t="s">
        <v>23</v>
      </c>
      <c r="AN13" s="30" t="s">
        <v>26</v>
      </c>
      <c r="AR13" s="21"/>
      <c r="BE13" s="254"/>
      <c r="BS13" s="18" t="s">
        <v>6</v>
      </c>
    </row>
    <row r="14" spans="2:71" ht="12.5">
      <c r="B14" s="21"/>
      <c r="E14" s="258" t="s">
        <v>26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8" t="s">
        <v>24</v>
      </c>
      <c r="AN14" s="30" t="s">
        <v>26</v>
      </c>
      <c r="AR14" s="21"/>
      <c r="BE14" s="254"/>
      <c r="BS14" s="18" t="s">
        <v>6</v>
      </c>
    </row>
    <row r="15" spans="2:71" s="1" customFormat="1" ht="7" customHeight="1">
      <c r="B15" s="21"/>
      <c r="AR15" s="21"/>
      <c r="BE15" s="254"/>
      <c r="BS15" s="18" t="s">
        <v>3</v>
      </c>
    </row>
    <row r="16" spans="2:71" s="1" customFormat="1" ht="12" customHeight="1">
      <c r="B16" s="21"/>
      <c r="D16" s="28" t="s">
        <v>27</v>
      </c>
      <c r="AK16" s="28" t="s">
        <v>23</v>
      </c>
      <c r="AN16" s="26" t="s">
        <v>1</v>
      </c>
      <c r="AR16" s="21"/>
      <c r="BE16" s="254"/>
      <c r="BS16" s="18" t="s">
        <v>3</v>
      </c>
    </row>
    <row r="17" spans="2:71" s="1" customFormat="1" ht="18.65" customHeight="1">
      <c r="B17" s="21"/>
      <c r="E17" s="26" t="s">
        <v>19</v>
      </c>
      <c r="AK17" s="28" t="s">
        <v>24</v>
      </c>
      <c r="AN17" s="26" t="s">
        <v>1</v>
      </c>
      <c r="AR17" s="21"/>
      <c r="BE17" s="254"/>
      <c r="BS17" s="18" t="s">
        <v>28</v>
      </c>
    </row>
    <row r="18" spans="2:71" s="1" customFormat="1" ht="7" customHeight="1">
      <c r="B18" s="21"/>
      <c r="AR18" s="21"/>
      <c r="BE18" s="254"/>
      <c r="BS18" s="18" t="s">
        <v>6</v>
      </c>
    </row>
    <row r="19" spans="2:71" s="1" customFormat="1" ht="12" customHeight="1">
      <c r="B19" s="21"/>
      <c r="D19" s="28" t="s">
        <v>29</v>
      </c>
      <c r="AK19" s="28" t="s">
        <v>23</v>
      </c>
      <c r="AN19" s="26" t="s">
        <v>1</v>
      </c>
      <c r="AR19" s="21"/>
      <c r="BE19" s="254"/>
      <c r="BS19" s="18" t="s">
        <v>6</v>
      </c>
    </row>
    <row r="20" spans="2:71" s="1" customFormat="1" ht="18.65" customHeight="1">
      <c r="B20" s="21"/>
      <c r="E20" s="26" t="s">
        <v>19</v>
      </c>
      <c r="AK20" s="28" t="s">
        <v>24</v>
      </c>
      <c r="AN20" s="26" t="s">
        <v>1</v>
      </c>
      <c r="AR20" s="21"/>
      <c r="BE20" s="254"/>
      <c r="BS20" s="18" t="s">
        <v>28</v>
      </c>
    </row>
    <row r="21" spans="2:57" s="1" customFormat="1" ht="7" customHeight="1">
      <c r="B21" s="21"/>
      <c r="AR21" s="21"/>
      <c r="BE21" s="254"/>
    </row>
    <row r="22" spans="2:57" s="1" customFormat="1" ht="12" customHeight="1">
      <c r="B22" s="21"/>
      <c r="D22" s="28" t="s">
        <v>30</v>
      </c>
      <c r="AR22" s="21"/>
      <c r="BE22" s="254"/>
    </row>
    <row r="23" spans="2:57" s="1" customFormat="1" ht="16.5" customHeight="1">
      <c r="B23" s="21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R23" s="21"/>
      <c r="BE23" s="254"/>
    </row>
    <row r="24" spans="2:57" s="1" customFormat="1" ht="7" customHeight="1">
      <c r="B24" s="21"/>
      <c r="AR24" s="21"/>
      <c r="BE24" s="254"/>
    </row>
    <row r="25" spans="2:57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4"/>
    </row>
    <row r="26" spans="1:57" s="2" customFormat="1" ht="26.15" customHeight="1">
      <c r="A26" s="33"/>
      <c r="B26" s="34"/>
      <c r="C26" s="33"/>
      <c r="D26" s="35" t="s">
        <v>31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4">
        <f>ROUND(AG94,2)</f>
        <v>0</v>
      </c>
      <c r="AL26" s="245"/>
      <c r="AM26" s="245"/>
      <c r="AN26" s="245"/>
      <c r="AO26" s="245"/>
      <c r="AP26" s="33"/>
      <c r="AQ26" s="33"/>
      <c r="AR26" s="34"/>
      <c r="BE26" s="254"/>
    </row>
    <row r="27" spans="1:57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4"/>
    </row>
    <row r="28" spans="1:57" s="2" customFormat="1" ht="12.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6" t="s">
        <v>32</v>
      </c>
      <c r="M28" s="246"/>
      <c r="N28" s="246"/>
      <c r="O28" s="246"/>
      <c r="P28" s="246"/>
      <c r="Q28" s="33"/>
      <c r="R28" s="33"/>
      <c r="S28" s="33"/>
      <c r="T28" s="33"/>
      <c r="U28" s="33"/>
      <c r="V28" s="33"/>
      <c r="W28" s="246" t="s">
        <v>33</v>
      </c>
      <c r="X28" s="246"/>
      <c r="Y28" s="246"/>
      <c r="Z28" s="246"/>
      <c r="AA28" s="246"/>
      <c r="AB28" s="246"/>
      <c r="AC28" s="246"/>
      <c r="AD28" s="246"/>
      <c r="AE28" s="246"/>
      <c r="AF28" s="33"/>
      <c r="AG28" s="33"/>
      <c r="AH28" s="33"/>
      <c r="AI28" s="33"/>
      <c r="AJ28" s="33"/>
      <c r="AK28" s="246" t="s">
        <v>34</v>
      </c>
      <c r="AL28" s="246"/>
      <c r="AM28" s="246"/>
      <c r="AN28" s="246"/>
      <c r="AO28" s="246"/>
      <c r="AP28" s="33"/>
      <c r="AQ28" s="33"/>
      <c r="AR28" s="34"/>
      <c r="BE28" s="254"/>
    </row>
    <row r="29" spans="2:57" s="3" customFormat="1" ht="14.5" customHeight="1">
      <c r="B29" s="38"/>
      <c r="D29" s="28" t="s">
        <v>35</v>
      </c>
      <c r="F29" s="28" t="s">
        <v>36</v>
      </c>
      <c r="L29" s="240">
        <v>0.21</v>
      </c>
      <c r="M29" s="239"/>
      <c r="N29" s="239"/>
      <c r="O29" s="239"/>
      <c r="P29" s="239"/>
      <c r="W29" s="238">
        <f>ROUND(AZ94,2)</f>
        <v>0</v>
      </c>
      <c r="X29" s="239"/>
      <c r="Y29" s="239"/>
      <c r="Z29" s="239"/>
      <c r="AA29" s="239"/>
      <c r="AB29" s="239"/>
      <c r="AC29" s="239"/>
      <c r="AD29" s="239"/>
      <c r="AE29" s="239"/>
      <c r="AK29" s="238">
        <f>ROUND(AV94,2)</f>
        <v>0</v>
      </c>
      <c r="AL29" s="239"/>
      <c r="AM29" s="239"/>
      <c r="AN29" s="239"/>
      <c r="AO29" s="239"/>
      <c r="AR29" s="38"/>
      <c r="BE29" s="255"/>
    </row>
    <row r="30" spans="2:57" s="3" customFormat="1" ht="14.5" customHeight="1">
      <c r="B30" s="38"/>
      <c r="F30" s="28" t="s">
        <v>37</v>
      </c>
      <c r="L30" s="240">
        <v>0.12</v>
      </c>
      <c r="M30" s="239"/>
      <c r="N30" s="239"/>
      <c r="O30" s="239"/>
      <c r="P30" s="239"/>
      <c r="W30" s="238">
        <f>ROUND(BA94,2)</f>
        <v>0</v>
      </c>
      <c r="X30" s="239"/>
      <c r="Y30" s="239"/>
      <c r="Z30" s="239"/>
      <c r="AA30" s="239"/>
      <c r="AB30" s="239"/>
      <c r="AC30" s="239"/>
      <c r="AD30" s="239"/>
      <c r="AE30" s="239"/>
      <c r="AK30" s="238">
        <f>ROUND(AW94,2)</f>
        <v>0</v>
      </c>
      <c r="AL30" s="239"/>
      <c r="AM30" s="239"/>
      <c r="AN30" s="239"/>
      <c r="AO30" s="239"/>
      <c r="AR30" s="38"/>
      <c r="BE30" s="255"/>
    </row>
    <row r="31" spans="2:57" s="3" customFormat="1" ht="14.5" customHeight="1" hidden="1">
      <c r="B31" s="38"/>
      <c r="F31" s="28" t="s">
        <v>38</v>
      </c>
      <c r="L31" s="240">
        <v>0.21</v>
      </c>
      <c r="M31" s="239"/>
      <c r="N31" s="239"/>
      <c r="O31" s="239"/>
      <c r="P31" s="239"/>
      <c r="W31" s="238">
        <f>ROUND(BB94,2)</f>
        <v>0</v>
      </c>
      <c r="X31" s="239"/>
      <c r="Y31" s="239"/>
      <c r="Z31" s="239"/>
      <c r="AA31" s="239"/>
      <c r="AB31" s="239"/>
      <c r="AC31" s="239"/>
      <c r="AD31" s="239"/>
      <c r="AE31" s="239"/>
      <c r="AK31" s="238">
        <v>0</v>
      </c>
      <c r="AL31" s="239"/>
      <c r="AM31" s="239"/>
      <c r="AN31" s="239"/>
      <c r="AO31" s="239"/>
      <c r="AR31" s="38"/>
      <c r="BE31" s="255"/>
    </row>
    <row r="32" spans="2:57" s="3" customFormat="1" ht="14.5" customHeight="1" hidden="1">
      <c r="B32" s="38"/>
      <c r="F32" s="28" t="s">
        <v>39</v>
      </c>
      <c r="L32" s="240">
        <v>0.12</v>
      </c>
      <c r="M32" s="239"/>
      <c r="N32" s="239"/>
      <c r="O32" s="239"/>
      <c r="P32" s="239"/>
      <c r="W32" s="238">
        <f>ROUND(BC94,2)</f>
        <v>0</v>
      </c>
      <c r="X32" s="239"/>
      <c r="Y32" s="239"/>
      <c r="Z32" s="239"/>
      <c r="AA32" s="239"/>
      <c r="AB32" s="239"/>
      <c r="AC32" s="239"/>
      <c r="AD32" s="239"/>
      <c r="AE32" s="239"/>
      <c r="AK32" s="238">
        <v>0</v>
      </c>
      <c r="AL32" s="239"/>
      <c r="AM32" s="239"/>
      <c r="AN32" s="239"/>
      <c r="AO32" s="239"/>
      <c r="AR32" s="38"/>
      <c r="BE32" s="255"/>
    </row>
    <row r="33" spans="2:57" s="3" customFormat="1" ht="14.5" customHeight="1" hidden="1">
      <c r="B33" s="38"/>
      <c r="F33" s="28" t="s">
        <v>40</v>
      </c>
      <c r="L33" s="240">
        <v>0</v>
      </c>
      <c r="M33" s="239"/>
      <c r="N33" s="239"/>
      <c r="O33" s="239"/>
      <c r="P33" s="239"/>
      <c r="W33" s="238">
        <f>ROUND(BD94,2)</f>
        <v>0</v>
      </c>
      <c r="X33" s="239"/>
      <c r="Y33" s="239"/>
      <c r="Z33" s="239"/>
      <c r="AA33" s="239"/>
      <c r="AB33" s="239"/>
      <c r="AC33" s="239"/>
      <c r="AD33" s="239"/>
      <c r="AE33" s="239"/>
      <c r="AK33" s="238">
        <v>0</v>
      </c>
      <c r="AL33" s="239"/>
      <c r="AM33" s="239"/>
      <c r="AN33" s="239"/>
      <c r="AO33" s="239"/>
      <c r="AR33" s="38"/>
      <c r="BE33" s="255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4"/>
    </row>
    <row r="35" spans="1:57" s="2" customFormat="1" ht="26.15" customHeight="1">
      <c r="A35" s="33"/>
      <c r="B35" s="34"/>
      <c r="C35" s="39"/>
      <c r="D35" s="40" t="s">
        <v>41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42</v>
      </c>
      <c r="U35" s="41"/>
      <c r="V35" s="41"/>
      <c r="W35" s="41"/>
      <c r="X35" s="252" t="s">
        <v>43</v>
      </c>
      <c r="Y35" s="250"/>
      <c r="Z35" s="250"/>
      <c r="AA35" s="250"/>
      <c r="AB35" s="250"/>
      <c r="AC35" s="41"/>
      <c r="AD35" s="41"/>
      <c r="AE35" s="41"/>
      <c r="AF35" s="41"/>
      <c r="AG35" s="41"/>
      <c r="AH35" s="41"/>
      <c r="AI35" s="41"/>
      <c r="AJ35" s="41"/>
      <c r="AK35" s="249">
        <f>SUM(AK26:AK33)</f>
        <v>0</v>
      </c>
      <c r="AL35" s="250"/>
      <c r="AM35" s="250"/>
      <c r="AN35" s="250"/>
      <c r="AO35" s="251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5" customHeight="1">
      <c r="B38" s="21"/>
      <c r="AR38" s="21"/>
    </row>
    <row r="39" spans="2:44" s="1" customFormat="1" ht="14.5" customHeight="1">
      <c r="B39" s="21"/>
      <c r="AR39" s="21"/>
    </row>
    <row r="40" spans="2:44" s="1" customFormat="1" ht="14.5" customHeight="1">
      <c r="B40" s="21"/>
      <c r="AR40" s="21"/>
    </row>
    <row r="41" spans="2:44" s="1" customFormat="1" ht="14.5" customHeight="1">
      <c r="B41" s="21"/>
      <c r="AR41" s="21"/>
    </row>
    <row r="42" spans="2:44" s="1" customFormat="1" ht="14.5" customHeight="1">
      <c r="B42" s="21"/>
      <c r="AR42" s="21"/>
    </row>
    <row r="43" spans="2:44" s="1" customFormat="1" ht="14.5" customHeight="1">
      <c r="B43" s="21"/>
      <c r="AR43" s="21"/>
    </row>
    <row r="44" spans="2:44" s="1" customFormat="1" ht="14.5" customHeight="1">
      <c r="B44" s="21"/>
      <c r="AR44" s="21"/>
    </row>
    <row r="45" spans="2:44" s="1" customFormat="1" ht="14.5" customHeight="1">
      <c r="B45" s="21"/>
      <c r="AR45" s="21"/>
    </row>
    <row r="46" spans="2:44" s="1" customFormat="1" ht="14.5" customHeight="1">
      <c r="B46" s="21"/>
      <c r="AR46" s="21"/>
    </row>
    <row r="47" spans="2:44" s="1" customFormat="1" ht="14.5" customHeight="1">
      <c r="B47" s="21"/>
      <c r="AR47" s="21"/>
    </row>
    <row r="48" spans="2:44" s="1" customFormat="1" ht="14.5" customHeight="1">
      <c r="B48" s="21"/>
      <c r="AR48" s="21"/>
    </row>
    <row r="49" spans="2:44" s="2" customFormat="1" ht="14.5" customHeight="1">
      <c r="B49" s="43"/>
      <c r="D49" s="44" t="s">
        <v>44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45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5">
      <c r="A60" s="33"/>
      <c r="B60" s="34"/>
      <c r="C60" s="33"/>
      <c r="D60" s="46" t="s">
        <v>46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47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46</v>
      </c>
      <c r="AI60" s="36"/>
      <c r="AJ60" s="36"/>
      <c r="AK60" s="36"/>
      <c r="AL60" s="36"/>
      <c r="AM60" s="46" t="s">
        <v>47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3">
      <c r="A64" s="33"/>
      <c r="B64" s="34"/>
      <c r="C64" s="33"/>
      <c r="D64" s="44" t="s">
        <v>48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49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5">
      <c r="A75" s="33"/>
      <c r="B75" s="34"/>
      <c r="C75" s="33"/>
      <c r="D75" s="46" t="s">
        <v>46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47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46</v>
      </c>
      <c r="AI75" s="36"/>
      <c r="AJ75" s="36"/>
      <c r="AK75" s="36"/>
      <c r="AL75" s="36"/>
      <c r="AM75" s="46" t="s">
        <v>47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5" customHeight="1">
      <c r="A82" s="33"/>
      <c r="B82" s="34"/>
      <c r="C82" s="22" t="s">
        <v>50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12</v>
      </c>
      <c r="L84" s="4" t="str">
        <f>K5</f>
        <v>PParchitects01731</v>
      </c>
      <c r="AR84" s="52"/>
    </row>
    <row r="85" spans="2:44" s="5" customFormat="1" ht="37" customHeight="1">
      <c r="B85" s="53"/>
      <c r="C85" s="54" t="s">
        <v>15</v>
      </c>
      <c r="L85" s="241" t="str">
        <f>K6</f>
        <v>Oprava hydroizolace budovy ČNB, Rooseveltova 18, Brno-revize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R85" s="53"/>
    </row>
    <row r="86" spans="1:57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43" t="str">
        <f>IF(AN8="","",AN8)</f>
        <v>20. 10. 2023</v>
      </c>
      <c r="AN87" s="243"/>
      <c r="AO87" s="33"/>
      <c r="AP87" s="33"/>
      <c r="AQ87" s="33"/>
      <c r="AR87" s="34"/>
      <c r="BE87" s="33"/>
    </row>
    <row r="88" spans="1:57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27</v>
      </c>
      <c r="AJ89" s="33"/>
      <c r="AK89" s="33"/>
      <c r="AL89" s="33"/>
      <c r="AM89" s="222" t="str">
        <f>IF(E17="","",E17)</f>
        <v xml:space="preserve"> </v>
      </c>
      <c r="AN89" s="223"/>
      <c r="AO89" s="223"/>
      <c r="AP89" s="223"/>
      <c r="AQ89" s="33"/>
      <c r="AR89" s="34"/>
      <c r="AS89" s="218" t="s">
        <v>1281</v>
      </c>
      <c r="AT89" s="219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5" customHeight="1">
      <c r="A90" s="33"/>
      <c r="B90" s="34"/>
      <c r="C90" s="28" t="s">
        <v>25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29</v>
      </c>
      <c r="AJ90" s="33"/>
      <c r="AK90" s="33"/>
      <c r="AL90" s="33"/>
      <c r="AM90" s="222" t="str">
        <f>IF(E20="","",E20)</f>
        <v xml:space="preserve"> </v>
      </c>
      <c r="AN90" s="223"/>
      <c r="AO90" s="223"/>
      <c r="AP90" s="223"/>
      <c r="AQ90" s="33"/>
      <c r="AR90" s="34"/>
      <c r="AS90" s="220"/>
      <c r="AT90" s="221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7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0"/>
      <c r="AT91" s="221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27" t="s">
        <v>51</v>
      </c>
      <c r="D92" s="228"/>
      <c r="E92" s="228"/>
      <c r="F92" s="228"/>
      <c r="G92" s="228"/>
      <c r="H92" s="61"/>
      <c r="I92" s="230" t="s">
        <v>52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9" t="s">
        <v>53</v>
      </c>
      <c r="AH92" s="228"/>
      <c r="AI92" s="228"/>
      <c r="AJ92" s="228"/>
      <c r="AK92" s="228"/>
      <c r="AL92" s="228"/>
      <c r="AM92" s="228"/>
      <c r="AN92" s="230" t="s">
        <v>54</v>
      </c>
      <c r="AO92" s="228"/>
      <c r="AP92" s="231"/>
      <c r="AQ92" s="62" t="s">
        <v>55</v>
      </c>
      <c r="AR92" s="34"/>
      <c r="AS92" s="63" t="s">
        <v>56</v>
      </c>
      <c r="AT92" s="64" t="s">
        <v>57</v>
      </c>
      <c r="AU92" s="64" t="s">
        <v>58</v>
      </c>
      <c r="AV92" s="64" t="s">
        <v>59</v>
      </c>
      <c r="AW92" s="64" t="s">
        <v>60</v>
      </c>
      <c r="AX92" s="64" t="s">
        <v>61</v>
      </c>
      <c r="AY92" s="64" t="s">
        <v>62</v>
      </c>
      <c r="AZ92" s="64" t="s">
        <v>63</v>
      </c>
      <c r="BA92" s="64" t="s">
        <v>64</v>
      </c>
      <c r="BB92" s="64" t="s">
        <v>65</v>
      </c>
      <c r="BC92" s="64" t="s">
        <v>66</v>
      </c>
      <c r="BD92" s="65" t="s">
        <v>67</v>
      </c>
      <c r="BE92" s="33"/>
    </row>
    <row r="93" spans="1:57" s="2" customFormat="1" ht="10.7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5" customHeight="1">
      <c r="B94" s="69"/>
      <c r="C94" s="70" t="s">
        <v>68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6">
        <f>ROUND(AG95+AG98,2)</f>
        <v>0</v>
      </c>
      <c r="AH94" s="236"/>
      <c r="AI94" s="236"/>
      <c r="AJ94" s="236"/>
      <c r="AK94" s="236"/>
      <c r="AL94" s="236"/>
      <c r="AM94" s="236"/>
      <c r="AN94" s="237">
        <f aca="true" t="shared" si="0" ref="AN94:AN100">SUM(AG94,AT94)</f>
        <v>0</v>
      </c>
      <c r="AO94" s="237"/>
      <c r="AP94" s="237"/>
      <c r="AQ94" s="73" t="s">
        <v>1</v>
      </c>
      <c r="AR94" s="69"/>
      <c r="AS94" s="74">
        <f>ROUND(AS95+AS98,2)</f>
        <v>0</v>
      </c>
      <c r="AT94" s="75">
        <f aca="true" t="shared" si="1" ref="AT94:AT100">ROUND(SUM(AV94:AW94),2)</f>
        <v>0</v>
      </c>
      <c r="AU94" s="76">
        <f>ROUND(AU95+AU98,5)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ROUND(AZ95+AZ98,2)</f>
        <v>0</v>
      </c>
      <c r="BA94" s="75">
        <f>ROUND(BA95+BA98,2)</f>
        <v>0</v>
      </c>
      <c r="BB94" s="75">
        <f>ROUND(BB95+BB98,2)</f>
        <v>0</v>
      </c>
      <c r="BC94" s="75">
        <f>ROUND(BC95+BC98,2)</f>
        <v>0</v>
      </c>
      <c r="BD94" s="77">
        <f>ROUND(BD95+BD98,2)</f>
        <v>0</v>
      </c>
      <c r="BS94" s="78" t="s">
        <v>69</v>
      </c>
      <c r="BT94" s="78" t="s">
        <v>70</v>
      </c>
      <c r="BU94" s="79" t="s">
        <v>71</v>
      </c>
      <c r="BV94" s="78" t="s">
        <v>72</v>
      </c>
      <c r="BW94" s="78" t="s">
        <v>4</v>
      </c>
      <c r="BX94" s="78" t="s">
        <v>73</v>
      </c>
      <c r="CL94" s="78" t="s">
        <v>1</v>
      </c>
    </row>
    <row r="95" spans="2:91" s="7" customFormat="1" ht="16.5" customHeight="1">
      <c r="B95" s="80"/>
      <c r="C95" s="81"/>
      <c r="D95" s="235" t="s">
        <v>74</v>
      </c>
      <c r="E95" s="235"/>
      <c r="F95" s="235"/>
      <c r="G95" s="235"/>
      <c r="H95" s="235"/>
      <c r="I95" s="82"/>
      <c r="J95" s="235" t="s">
        <v>75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2">
        <f>ROUND(SUM(AG96:AG97),2)</f>
        <v>0</v>
      </c>
      <c r="AH95" s="233"/>
      <c r="AI95" s="233"/>
      <c r="AJ95" s="233"/>
      <c r="AK95" s="233"/>
      <c r="AL95" s="233"/>
      <c r="AM95" s="233"/>
      <c r="AN95" s="234">
        <f t="shared" si="0"/>
        <v>0</v>
      </c>
      <c r="AO95" s="233"/>
      <c r="AP95" s="233"/>
      <c r="AQ95" s="83" t="s">
        <v>76</v>
      </c>
      <c r="AR95" s="80"/>
      <c r="AS95" s="84">
        <f>ROUND(SUM(AS96:AS97),2)</f>
        <v>0</v>
      </c>
      <c r="AT95" s="85">
        <f t="shared" si="1"/>
        <v>0</v>
      </c>
      <c r="AU95" s="86">
        <f>ROUND(SUM(AU96:AU97),5)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ROUND(SUM(AZ96:AZ97),2)</f>
        <v>0</v>
      </c>
      <c r="BA95" s="85">
        <f>ROUND(SUM(BA96:BA97),2)</f>
        <v>0</v>
      </c>
      <c r="BB95" s="85">
        <f>ROUND(SUM(BB96:BB97),2)</f>
        <v>0</v>
      </c>
      <c r="BC95" s="85">
        <f>ROUND(SUM(BC96:BC97),2)</f>
        <v>0</v>
      </c>
      <c r="BD95" s="87">
        <f>ROUND(SUM(BD96:BD97),2)</f>
        <v>0</v>
      </c>
      <c r="BS95" s="88" t="s">
        <v>69</v>
      </c>
      <c r="BT95" s="88" t="s">
        <v>77</v>
      </c>
      <c r="BU95" s="88" t="s">
        <v>71</v>
      </c>
      <c r="BV95" s="88" t="s">
        <v>72</v>
      </c>
      <c r="BW95" s="88" t="s">
        <v>78</v>
      </c>
      <c r="BX95" s="88" t="s">
        <v>4</v>
      </c>
      <c r="CL95" s="88" t="s">
        <v>1</v>
      </c>
      <c r="CM95" s="88" t="s">
        <v>79</v>
      </c>
    </row>
    <row r="96" spans="1:90" s="4" customFormat="1" ht="16.5" customHeight="1">
      <c r="A96" s="89" t="s">
        <v>80</v>
      </c>
      <c r="B96" s="52"/>
      <c r="C96" s="10"/>
      <c r="D96" s="10"/>
      <c r="E96" s="224" t="s">
        <v>81</v>
      </c>
      <c r="F96" s="224"/>
      <c r="G96" s="224"/>
      <c r="H96" s="224"/>
      <c r="I96" s="224"/>
      <c r="J96" s="10"/>
      <c r="K96" s="224" t="s">
        <v>82</v>
      </c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5">
        <f>'101 - 1.etapa - stavební ...'!J32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90" t="s">
        <v>83</v>
      </c>
      <c r="AR96" s="52"/>
      <c r="AS96" s="91">
        <v>0</v>
      </c>
      <c r="AT96" s="92">
        <f t="shared" si="1"/>
        <v>0</v>
      </c>
      <c r="AU96" s="93">
        <f>'101 - 1.etapa - stavební ...'!P143</f>
        <v>0</v>
      </c>
      <c r="AV96" s="92">
        <f>'101 - 1.etapa - stavební ...'!J35</f>
        <v>0</v>
      </c>
      <c r="AW96" s="92">
        <f>'101 - 1.etapa - stavební ...'!J36</f>
        <v>0</v>
      </c>
      <c r="AX96" s="92">
        <f>'101 - 1.etapa - stavební ...'!J37</f>
        <v>0</v>
      </c>
      <c r="AY96" s="92">
        <f>'101 - 1.etapa - stavební ...'!J38</f>
        <v>0</v>
      </c>
      <c r="AZ96" s="92">
        <f>'101 - 1.etapa - stavební ...'!F35</f>
        <v>0</v>
      </c>
      <c r="BA96" s="92">
        <f>'101 - 1.etapa - stavební ...'!F36</f>
        <v>0</v>
      </c>
      <c r="BB96" s="92">
        <f>'101 - 1.etapa - stavební ...'!F37</f>
        <v>0</v>
      </c>
      <c r="BC96" s="92">
        <f>'101 - 1.etapa - stavební ...'!F38</f>
        <v>0</v>
      </c>
      <c r="BD96" s="94">
        <f>'101 - 1.etapa - stavební ...'!F39</f>
        <v>0</v>
      </c>
      <c r="BT96" s="26" t="s">
        <v>79</v>
      </c>
      <c r="BV96" s="26" t="s">
        <v>72</v>
      </c>
      <c r="BW96" s="26" t="s">
        <v>84</v>
      </c>
      <c r="BX96" s="26" t="s">
        <v>78</v>
      </c>
      <c r="CL96" s="26" t="s">
        <v>1</v>
      </c>
    </row>
    <row r="97" spans="1:90" s="4" customFormat="1" ht="16.5" customHeight="1">
      <c r="A97" s="89" t="s">
        <v>80</v>
      </c>
      <c r="B97" s="52"/>
      <c r="C97" s="10"/>
      <c r="D97" s="10"/>
      <c r="E97" s="224" t="s">
        <v>85</v>
      </c>
      <c r="F97" s="224"/>
      <c r="G97" s="224"/>
      <c r="H97" s="224"/>
      <c r="I97" s="224"/>
      <c r="J97" s="10"/>
      <c r="K97" s="224" t="s">
        <v>86</v>
      </c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5">
        <f>'102 - 1.etapa - vedlejší ...'!J32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90" t="s">
        <v>83</v>
      </c>
      <c r="AR97" s="52"/>
      <c r="AS97" s="91">
        <v>0</v>
      </c>
      <c r="AT97" s="92">
        <f t="shared" si="1"/>
        <v>0</v>
      </c>
      <c r="AU97" s="93">
        <f>'102 - 1.etapa - vedlejší ...'!P125</f>
        <v>0</v>
      </c>
      <c r="AV97" s="92">
        <f>'102 - 1.etapa - vedlejší ...'!J35</f>
        <v>0</v>
      </c>
      <c r="AW97" s="92">
        <f>'102 - 1.etapa - vedlejší ...'!J36</f>
        <v>0</v>
      </c>
      <c r="AX97" s="92">
        <f>'102 - 1.etapa - vedlejší ...'!J37</f>
        <v>0</v>
      </c>
      <c r="AY97" s="92">
        <f>'102 - 1.etapa - vedlejší ...'!J38</f>
        <v>0</v>
      </c>
      <c r="AZ97" s="92">
        <f>'102 - 1.etapa - vedlejší ...'!F35</f>
        <v>0</v>
      </c>
      <c r="BA97" s="92">
        <f>'102 - 1.etapa - vedlejší ...'!F36</f>
        <v>0</v>
      </c>
      <c r="BB97" s="92">
        <f>'102 - 1.etapa - vedlejší ...'!F37</f>
        <v>0</v>
      </c>
      <c r="BC97" s="92">
        <f>'102 - 1.etapa - vedlejší ...'!F38</f>
        <v>0</v>
      </c>
      <c r="BD97" s="94">
        <f>'102 - 1.etapa - vedlejší ...'!F39</f>
        <v>0</v>
      </c>
      <c r="BT97" s="26" t="s">
        <v>79</v>
      </c>
      <c r="BV97" s="26" t="s">
        <v>72</v>
      </c>
      <c r="BW97" s="26" t="s">
        <v>87</v>
      </c>
      <c r="BX97" s="26" t="s">
        <v>78</v>
      </c>
      <c r="CL97" s="26" t="s">
        <v>1</v>
      </c>
    </row>
    <row r="98" spans="2:91" s="7" customFormat="1" ht="16.5" customHeight="1">
      <c r="B98" s="80"/>
      <c r="C98" s="81"/>
      <c r="D98" s="235" t="s">
        <v>88</v>
      </c>
      <c r="E98" s="235"/>
      <c r="F98" s="235"/>
      <c r="G98" s="235"/>
      <c r="H98" s="235"/>
      <c r="I98" s="82"/>
      <c r="J98" s="235" t="s">
        <v>89</v>
      </c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2">
        <f>ROUND(SUM(AG99:AG100),2)</f>
        <v>0</v>
      </c>
      <c r="AH98" s="233"/>
      <c r="AI98" s="233"/>
      <c r="AJ98" s="233"/>
      <c r="AK98" s="233"/>
      <c r="AL98" s="233"/>
      <c r="AM98" s="233"/>
      <c r="AN98" s="234">
        <f t="shared" si="0"/>
        <v>0</v>
      </c>
      <c r="AO98" s="233"/>
      <c r="AP98" s="233"/>
      <c r="AQ98" s="83" t="s">
        <v>76</v>
      </c>
      <c r="AR98" s="80"/>
      <c r="AS98" s="84">
        <f>ROUND(SUM(AS99:AS100),2)</f>
        <v>0</v>
      </c>
      <c r="AT98" s="85">
        <f t="shared" si="1"/>
        <v>0</v>
      </c>
      <c r="AU98" s="86">
        <f>ROUND(SUM(AU99:AU100),5)</f>
        <v>0</v>
      </c>
      <c r="AV98" s="85">
        <f>ROUND(AZ98*L29,2)</f>
        <v>0</v>
      </c>
      <c r="AW98" s="85">
        <f>ROUND(BA98*L30,2)</f>
        <v>0</v>
      </c>
      <c r="AX98" s="85">
        <f>ROUND(BB98*L29,2)</f>
        <v>0</v>
      </c>
      <c r="AY98" s="85">
        <f>ROUND(BC98*L30,2)</f>
        <v>0</v>
      </c>
      <c r="AZ98" s="85">
        <f>ROUND(SUM(AZ99:AZ100),2)</f>
        <v>0</v>
      </c>
      <c r="BA98" s="85">
        <f>ROUND(SUM(BA99:BA100),2)</f>
        <v>0</v>
      </c>
      <c r="BB98" s="85">
        <f>ROUND(SUM(BB99:BB100),2)</f>
        <v>0</v>
      </c>
      <c r="BC98" s="85">
        <f>ROUND(SUM(BC99:BC100),2)</f>
        <v>0</v>
      </c>
      <c r="BD98" s="87">
        <f>ROUND(SUM(BD99:BD100),2)</f>
        <v>0</v>
      </c>
      <c r="BS98" s="88" t="s">
        <v>69</v>
      </c>
      <c r="BT98" s="88" t="s">
        <v>77</v>
      </c>
      <c r="BU98" s="88" t="s">
        <v>71</v>
      </c>
      <c r="BV98" s="88" t="s">
        <v>72</v>
      </c>
      <c r="BW98" s="88" t="s">
        <v>90</v>
      </c>
      <c r="BX98" s="88" t="s">
        <v>4</v>
      </c>
      <c r="CL98" s="88" t="s">
        <v>1</v>
      </c>
      <c r="CM98" s="88" t="s">
        <v>79</v>
      </c>
    </row>
    <row r="99" spans="1:90" s="4" customFormat="1" ht="16.5" customHeight="1">
      <c r="A99" s="89" t="s">
        <v>80</v>
      </c>
      <c r="B99" s="52"/>
      <c r="C99" s="10"/>
      <c r="D99" s="10"/>
      <c r="E99" s="224" t="s">
        <v>91</v>
      </c>
      <c r="F99" s="224"/>
      <c r="G99" s="224"/>
      <c r="H99" s="224"/>
      <c r="I99" s="224"/>
      <c r="J99" s="10"/>
      <c r="K99" s="224" t="s">
        <v>92</v>
      </c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5">
        <f>'201 - 2.etapa - stavební ...'!J32</f>
        <v>0</v>
      </c>
      <c r="AH99" s="226"/>
      <c r="AI99" s="226"/>
      <c r="AJ99" s="226"/>
      <c r="AK99" s="226"/>
      <c r="AL99" s="226"/>
      <c r="AM99" s="226"/>
      <c r="AN99" s="225">
        <f t="shared" si="0"/>
        <v>0</v>
      </c>
      <c r="AO99" s="226"/>
      <c r="AP99" s="226"/>
      <c r="AQ99" s="90" t="s">
        <v>83</v>
      </c>
      <c r="AR99" s="52"/>
      <c r="AS99" s="91">
        <v>0</v>
      </c>
      <c r="AT99" s="92">
        <f t="shared" si="1"/>
        <v>0</v>
      </c>
      <c r="AU99" s="93">
        <f>'201 - 2.etapa - stavební ...'!P138</f>
        <v>0</v>
      </c>
      <c r="AV99" s="92">
        <f>'201 - 2.etapa - stavební ...'!J35</f>
        <v>0</v>
      </c>
      <c r="AW99" s="92">
        <f>'201 - 2.etapa - stavební ...'!J36</f>
        <v>0</v>
      </c>
      <c r="AX99" s="92">
        <f>'201 - 2.etapa - stavební ...'!J37</f>
        <v>0</v>
      </c>
      <c r="AY99" s="92">
        <f>'201 - 2.etapa - stavební ...'!J38</f>
        <v>0</v>
      </c>
      <c r="AZ99" s="92">
        <f>'201 - 2.etapa - stavební ...'!F35</f>
        <v>0</v>
      </c>
      <c r="BA99" s="92">
        <f>'201 - 2.etapa - stavební ...'!F36</f>
        <v>0</v>
      </c>
      <c r="BB99" s="92">
        <f>'201 - 2.etapa - stavební ...'!F37</f>
        <v>0</v>
      </c>
      <c r="BC99" s="92">
        <f>'201 - 2.etapa - stavební ...'!F38</f>
        <v>0</v>
      </c>
      <c r="BD99" s="94">
        <f>'201 - 2.etapa - stavební ...'!F39</f>
        <v>0</v>
      </c>
      <c r="BT99" s="26" t="s">
        <v>79</v>
      </c>
      <c r="BV99" s="26" t="s">
        <v>72</v>
      </c>
      <c r="BW99" s="26" t="s">
        <v>93</v>
      </c>
      <c r="BX99" s="26" t="s">
        <v>90</v>
      </c>
      <c r="CL99" s="26" t="s">
        <v>1</v>
      </c>
    </row>
    <row r="100" spans="1:90" s="4" customFormat="1" ht="16.5" customHeight="1">
      <c r="A100" s="89" t="s">
        <v>80</v>
      </c>
      <c r="B100" s="52"/>
      <c r="C100" s="10"/>
      <c r="D100" s="10"/>
      <c r="E100" s="224" t="s">
        <v>94</v>
      </c>
      <c r="F100" s="224"/>
      <c r="G100" s="224"/>
      <c r="H100" s="224"/>
      <c r="I100" s="224"/>
      <c r="J100" s="10"/>
      <c r="K100" s="224" t="s">
        <v>95</v>
      </c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5">
        <f>'202 - 2.etapa - vedlejší ...'!J32</f>
        <v>0</v>
      </c>
      <c r="AH100" s="226"/>
      <c r="AI100" s="226"/>
      <c r="AJ100" s="226"/>
      <c r="AK100" s="226"/>
      <c r="AL100" s="226"/>
      <c r="AM100" s="226"/>
      <c r="AN100" s="225">
        <f t="shared" si="0"/>
        <v>0</v>
      </c>
      <c r="AO100" s="226"/>
      <c r="AP100" s="226"/>
      <c r="AQ100" s="90" t="s">
        <v>83</v>
      </c>
      <c r="AR100" s="52"/>
      <c r="AS100" s="95">
        <v>0</v>
      </c>
      <c r="AT100" s="96">
        <f t="shared" si="1"/>
        <v>0</v>
      </c>
      <c r="AU100" s="97">
        <f>'202 - 2.etapa - vedlejší ...'!P125</f>
        <v>0</v>
      </c>
      <c r="AV100" s="96">
        <f>'202 - 2.etapa - vedlejší ...'!J35</f>
        <v>0</v>
      </c>
      <c r="AW100" s="96">
        <f>'202 - 2.etapa - vedlejší ...'!J36</f>
        <v>0</v>
      </c>
      <c r="AX100" s="96">
        <f>'202 - 2.etapa - vedlejší ...'!J37</f>
        <v>0</v>
      </c>
      <c r="AY100" s="96">
        <f>'202 - 2.etapa - vedlejší ...'!J38</f>
        <v>0</v>
      </c>
      <c r="AZ100" s="96">
        <f>'202 - 2.etapa - vedlejší ...'!F35</f>
        <v>0</v>
      </c>
      <c r="BA100" s="96">
        <f>'202 - 2.etapa - vedlejší ...'!F36</f>
        <v>0</v>
      </c>
      <c r="BB100" s="96">
        <f>'202 - 2.etapa - vedlejší ...'!F37</f>
        <v>0</v>
      </c>
      <c r="BC100" s="96">
        <f>'202 - 2.etapa - vedlejší ...'!F38</f>
        <v>0</v>
      </c>
      <c r="BD100" s="98">
        <f>'202 - 2.etapa - vedlejší ...'!F39</f>
        <v>0</v>
      </c>
      <c r="BT100" s="26" t="s">
        <v>79</v>
      </c>
      <c r="BV100" s="26" t="s">
        <v>72</v>
      </c>
      <c r="BW100" s="26" t="s">
        <v>96</v>
      </c>
      <c r="BX100" s="26" t="s">
        <v>90</v>
      </c>
      <c r="CL100" s="26" t="s">
        <v>1</v>
      </c>
    </row>
    <row r="101" spans="1:57" s="2" customFormat="1" ht="30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s="2" customFormat="1" ht="7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</sheetData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K97:AF97"/>
    <mergeCell ref="AN97:AP97"/>
    <mergeCell ref="L85:AJ85"/>
    <mergeCell ref="AM87:AN87"/>
    <mergeCell ref="E100:I100"/>
    <mergeCell ref="K100:AF100"/>
    <mergeCell ref="AG94:AM94"/>
    <mergeCell ref="AN94:AP94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AS89:AT91"/>
    <mergeCell ref="AM89:AP89"/>
    <mergeCell ref="AM90:AP90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</mergeCells>
  <hyperlinks>
    <hyperlink ref="A96" location="'101 - 1.etapa - stavební ...'!C2" display="/"/>
    <hyperlink ref="A97" location="'102 - 1.etapa - vedlejší ...'!C2" display="/"/>
    <hyperlink ref="A99" location="'201 - 2.etapa - stavební ...'!C2" display="/"/>
    <hyperlink ref="A100" location="'202 - 2.etapa -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34"/>
  <sheetViews>
    <sheetView showGridLines="0" tabSelected="1" workbookViewId="0" topLeftCell="A16">
      <selection activeCell="I658" sqref="I65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5.14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0:46" s="1" customFormat="1" ht="37" customHeight="1">
      <c r="J2" s="265" t="s">
        <v>1310</v>
      </c>
      <c r="K2" s="266"/>
      <c r="L2" s="247" t="s">
        <v>5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8" t="s">
        <v>84</v>
      </c>
    </row>
    <row r="3" spans="2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79</v>
      </c>
    </row>
    <row r="4" spans="2:46" s="1" customFormat="1" ht="25" customHeight="1">
      <c r="B4" s="21"/>
      <c r="D4" s="22" t="s">
        <v>97</v>
      </c>
      <c r="L4" s="21"/>
      <c r="M4" s="99" t="s">
        <v>1279</v>
      </c>
      <c r="AT4" s="18" t="s">
        <v>3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28" t="s">
        <v>15</v>
      </c>
      <c r="L6" s="21"/>
    </row>
    <row r="7" spans="2:12" s="1" customFormat="1" ht="16.5" customHeight="1">
      <c r="B7" s="21"/>
      <c r="E7" s="262" t="str">
        <f>'Rekapitulace stavby'!K6</f>
        <v>Oprava hydroizolace budovy ČNB, Rooseveltova 18, Brno-revize</v>
      </c>
      <c r="F7" s="263"/>
      <c r="G7" s="263"/>
      <c r="H7" s="263"/>
      <c r="L7" s="21"/>
    </row>
    <row r="8" spans="2:12" s="1" customFormat="1" ht="12" customHeight="1">
      <c r="B8" s="21"/>
      <c r="D8" s="28" t="s">
        <v>98</v>
      </c>
      <c r="L8" s="21"/>
    </row>
    <row r="9" spans="1:31" s="2" customFormat="1" ht="16.5" customHeight="1">
      <c r="A9" s="33"/>
      <c r="B9" s="34"/>
      <c r="C9" s="33"/>
      <c r="D9" s="33"/>
      <c r="E9" s="262" t="s">
        <v>99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41" t="s">
        <v>101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 t="str">
        <f>'Rekapitulace stavby'!AN8</f>
        <v>20. 10. 2023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24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56"/>
      <c r="G20" s="256"/>
      <c r="H20" s="256"/>
      <c r="I20" s="28" t="s">
        <v>24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28" t="s">
        <v>24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29</v>
      </c>
      <c r="E25" s="33"/>
      <c r="F25" s="33"/>
      <c r="G25" s="33"/>
      <c r="H25" s="33"/>
      <c r="I25" s="28" t="s">
        <v>23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24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30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0" t="s">
        <v>1</v>
      </c>
      <c r="F29" s="260"/>
      <c r="G29" s="260"/>
      <c r="H29" s="26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03" t="s">
        <v>31</v>
      </c>
      <c r="E32" s="33"/>
      <c r="F32" s="33"/>
      <c r="G32" s="33"/>
      <c r="H32" s="33"/>
      <c r="I32" s="33"/>
      <c r="J32" s="72">
        <f>ROUND(J143,2)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33</v>
      </c>
      <c r="G34" s="33"/>
      <c r="H34" s="33"/>
      <c r="I34" s="37" t="s">
        <v>32</v>
      </c>
      <c r="J34" s="37" t="s">
        <v>34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35</v>
      </c>
      <c r="E35" s="28" t="s">
        <v>36</v>
      </c>
      <c r="F35" s="105">
        <f>ROUND((SUM(BE143:BE833)),2)</f>
        <v>0</v>
      </c>
      <c r="G35" s="33"/>
      <c r="H35" s="33"/>
      <c r="I35" s="106">
        <v>0.21</v>
      </c>
      <c r="J35" s="105">
        <f>ROUND(((SUM(BE143:BE833))*I35),2)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37</v>
      </c>
      <c r="F36" s="105">
        <f>ROUND((SUM(BF143:BF833)),2)</f>
        <v>0</v>
      </c>
      <c r="G36" s="33"/>
      <c r="H36" s="33"/>
      <c r="I36" s="106">
        <v>0.12</v>
      </c>
      <c r="J36" s="105">
        <f>ROUND(((SUM(BF143:BF833))*I36),2)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customHeight="1" hidden="1">
      <c r="A37" s="33"/>
      <c r="B37" s="34"/>
      <c r="C37" s="33"/>
      <c r="D37" s="33"/>
      <c r="E37" s="28" t="s">
        <v>38</v>
      </c>
      <c r="F37" s="105">
        <f>ROUND((SUM(BG143:BG833)),2)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customHeight="1" hidden="1">
      <c r="A38" s="33"/>
      <c r="B38" s="34"/>
      <c r="C38" s="33"/>
      <c r="D38" s="33"/>
      <c r="E38" s="28" t="s">
        <v>39</v>
      </c>
      <c r="F38" s="105">
        <f>ROUND((SUM(BH143:BH833)),2)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customHeight="1" hidden="1">
      <c r="A39" s="33"/>
      <c r="B39" s="34"/>
      <c r="C39" s="33"/>
      <c r="D39" s="33"/>
      <c r="E39" s="28" t="s">
        <v>40</v>
      </c>
      <c r="F39" s="105">
        <f>ROUND((SUM(BI143:BI833)),2)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07"/>
      <c r="D41" s="108" t="s">
        <v>41</v>
      </c>
      <c r="E41" s="61"/>
      <c r="F41" s="61"/>
      <c r="G41" s="109" t="s">
        <v>42</v>
      </c>
      <c r="H41" s="110" t="s">
        <v>43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5" customHeight="1">
      <c r="B43" s="21"/>
      <c r="L43" s="21"/>
    </row>
    <row r="44" spans="2:12" s="1" customFormat="1" ht="14.5" customHeight="1">
      <c r="B44" s="21"/>
      <c r="L44" s="21"/>
    </row>
    <row r="45" spans="2:12" s="1" customFormat="1" ht="14.5" customHeight="1">
      <c r="B45" s="21"/>
      <c r="L45" s="21"/>
    </row>
    <row r="46" spans="2:12" s="1" customFormat="1" ht="14.5" customHeight="1">
      <c r="B46" s="21"/>
      <c r="L46" s="21"/>
    </row>
    <row r="47" spans="2:12" s="1" customFormat="1" ht="14.5" customHeight="1">
      <c r="B47" s="21"/>
      <c r="L47" s="21"/>
    </row>
    <row r="48" spans="2:12" s="1" customFormat="1" ht="14.5" customHeight="1">
      <c r="B48" s="21"/>
      <c r="L48" s="21"/>
    </row>
    <row r="49" spans="2:12" s="1" customFormat="1" ht="14.5" customHeight="1">
      <c r="B49" s="21"/>
      <c r="L49" s="21"/>
    </row>
    <row r="50" spans="2:12" s="2" customFormat="1" ht="14.5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5">
      <c r="A61" s="33"/>
      <c r="B61" s="34"/>
      <c r="C61" s="33"/>
      <c r="D61" s="46" t="s">
        <v>46</v>
      </c>
      <c r="E61" s="36"/>
      <c r="F61" s="113" t="s">
        <v>47</v>
      </c>
      <c r="G61" s="46" t="s">
        <v>46</v>
      </c>
      <c r="H61" s="36"/>
      <c r="I61" s="36"/>
      <c r="J61" s="114" t="s">
        <v>47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">
      <c r="A65" s="33"/>
      <c r="B65" s="34"/>
      <c r="C65" s="33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4"/>
      <c r="C76" s="33"/>
      <c r="D76" s="46" t="s">
        <v>46</v>
      </c>
      <c r="E76" s="36"/>
      <c r="F76" s="113" t="s">
        <v>47</v>
      </c>
      <c r="G76" s="46" t="s">
        <v>46</v>
      </c>
      <c r="H76" s="36"/>
      <c r="I76" s="36"/>
      <c r="J76" s="114" t="s">
        <v>47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Oprava hydroizolace budovy ČNB, Rooseveltova 18, Brno-revize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98</v>
      </c>
      <c r="L86" s="21"/>
    </row>
    <row r="87" spans="1:31" s="2" customFormat="1" ht="16.5" customHeight="1">
      <c r="A87" s="33"/>
      <c r="B87" s="34"/>
      <c r="C87" s="33"/>
      <c r="D87" s="33"/>
      <c r="E87" s="262" t="s">
        <v>99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100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41" t="str">
        <f>E11</f>
        <v>101 - 1.etapa - stavební část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 xml:space="preserve"> </v>
      </c>
      <c r="G91" s="33"/>
      <c r="H91" s="33"/>
      <c r="I91" s="28" t="s">
        <v>20</v>
      </c>
      <c r="J91" s="56" t="str">
        <f>IF(J14="","",J14)</f>
        <v>20. 10. 2023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5" customHeight="1">
      <c r="A93" s="33"/>
      <c r="B93" s="34"/>
      <c r="C93" s="28" t="s">
        <v>22</v>
      </c>
      <c r="D93" s="33"/>
      <c r="E93" s="33"/>
      <c r="F93" s="26" t="str">
        <f>E17</f>
        <v xml:space="preserve"> </v>
      </c>
      <c r="G93" s="33"/>
      <c r="H93" s="33"/>
      <c r="I93" s="28" t="s">
        <v>27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29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103</v>
      </c>
      <c r="D96" s="107"/>
      <c r="E96" s="107"/>
      <c r="F96" s="107"/>
      <c r="G96" s="107"/>
      <c r="H96" s="107"/>
      <c r="I96" s="107"/>
      <c r="J96" s="116" t="s">
        <v>104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4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105</v>
      </c>
      <c r="D98" s="33"/>
      <c r="E98" s="33"/>
      <c r="F98" s="33"/>
      <c r="G98" s="33"/>
      <c r="H98" s="33"/>
      <c r="I98" s="33"/>
      <c r="J98" s="72">
        <f>J143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106</v>
      </c>
    </row>
    <row r="99" spans="2:12" s="9" customFormat="1" ht="25" customHeight="1">
      <c r="B99" s="118"/>
      <c r="D99" s="119" t="s">
        <v>107</v>
      </c>
      <c r="E99" s="120"/>
      <c r="F99" s="120"/>
      <c r="G99" s="120"/>
      <c r="H99" s="120"/>
      <c r="I99" s="120"/>
      <c r="J99" s="121">
        <f>J144</f>
        <v>0</v>
      </c>
      <c r="L99" s="118"/>
    </row>
    <row r="100" spans="2:12" s="10" customFormat="1" ht="20.15" customHeight="1">
      <c r="B100" s="122"/>
      <c r="D100" s="123" t="s">
        <v>108</v>
      </c>
      <c r="E100" s="124"/>
      <c r="F100" s="124"/>
      <c r="G100" s="124"/>
      <c r="H100" s="124"/>
      <c r="I100" s="124"/>
      <c r="J100" s="125">
        <f>J145</f>
        <v>0</v>
      </c>
      <c r="L100" s="122"/>
    </row>
    <row r="101" spans="2:12" s="10" customFormat="1" ht="20.15" customHeight="1">
      <c r="B101" s="122"/>
      <c r="D101" s="123" t="s">
        <v>109</v>
      </c>
      <c r="E101" s="124"/>
      <c r="F101" s="124"/>
      <c r="G101" s="124"/>
      <c r="H101" s="124"/>
      <c r="I101" s="124"/>
      <c r="J101" s="125">
        <f>J216</f>
        <v>0</v>
      </c>
      <c r="L101" s="122"/>
    </row>
    <row r="102" spans="2:12" s="10" customFormat="1" ht="20.15" customHeight="1">
      <c r="B102" s="122"/>
      <c r="D102" s="123" t="s">
        <v>110</v>
      </c>
      <c r="E102" s="124"/>
      <c r="F102" s="124"/>
      <c r="G102" s="124"/>
      <c r="H102" s="124"/>
      <c r="I102" s="124"/>
      <c r="J102" s="125">
        <f>J236</f>
        <v>0</v>
      </c>
      <c r="L102" s="122"/>
    </row>
    <row r="103" spans="2:12" s="10" customFormat="1" ht="20.15" customHeight="1">
      <c r="B103" s="122"/>
      <c r="D103" s="123" t="s">
        <v>111</v>
      </c>
      <c r="E103" s="124"/>
      <c r="F103" s="124"/>
      <c r="G103" s="124"/>
      <c r="H103" s="124"/>
      <c r="I103" s="124"/>
      <c r="J103" s="125">
        <f>J250</f>
        <v>0</v>
      </c>
      <c r="L103" s="122"/>
    </row>
    <row r="104" spans="2:12" s="10" customFormat="1" ht="20.15" customHeight="1">
      <c r="B104" s="122"/>
      <c r="D104" s="123" t="s">
        <v>112</v>
      </c>
      <c r="E104" s="124"/>
      <c r="F104" s="124"/>
      <c r="G104" s="124"/>
      <c r="H104" s="124"/>
      <c r="I104" s="124"/>
      <c r="J104" s="125">
        <f>J265</f>
        <v>0</v>
      </c>
      <c r="L104" s="122"/>
    </row>
    <row r="105" spans="2:12" s="10" customFormat="1" ht="20.15" customHeight="1">
      <c r="B105" s="122"/>
      <c r="D105" s="123" t="s">
        <v>113</v>
      </c>
      <c r="E105" s="124"/>
      <c r="F105" s="124"/>
      <c r="G105" s="124"/>
      <c r="H105" s="124"/>
      <c r="I105" s="124"/>
      <c r="J105" s="125">
        <f>J302</f>
        <v>0</v>
      </c>
      <c r="L105" s="122"/>
    </row>
    <row r="106" spans="2:12" s="10" customFormat="1" ht="20.15" customHeight="1">
      <c r="B106" s="122"/>
      <c r="D106" s="123" t="s">
        <v>114</v>
      </c>
      <c r="E106" s="124"/>
      <c r="F106" s="124"/>
      <c r="G106" s="124"/>
      <c r="H106" s="124"/>
      <c r="I106" s="124"/>
      <c r="J106" s="125">
        <f>J384</f>
        <v>0</v>
      </c>
      <c r="L106" s="122"/>
    </row>
    <row r="107" spans="2:12" s="10" customFormat="1" ht="20.15" customHeight="1">
      <c r="B107" s="122"/>
      <c r="D107" s="123" t="s">
        <v>115</v>
      </c>
      <c r="E107" s="124"/>
      <c r="F107" s="124"/>
      <c r="G107" s="124"/>
      <c r="H107" s="124"/>
      <c r="I107" s="124"/>
      <c r="J107" s="125">
        <f>J460</f>
        <v>0</v>
      </c>
      <c r="L107" s="122"/>
    </row>
    <row r="108" spans="2:12" s="10" customFormat="1" ht="20.15" customHeight="1">
      <c r="B108" s="122"/>
      <c r="D108" s="123" t="s">
        <v>116</v>
      </c>
      <c r="E108" s="124"/>
      <c r="F108" s="124"/>
      <c r="G108" s="124"/>
      <c r="H108" s="124"/>
      <c r="I108" s="124"/>
      <c r="J108" s="125">
        <f>J578</f>
        <v>0</v>
      </c>
      <c r="L108" s="122"/>
    </row>
    <row r="109" spans="2:12" s="9" customFormat="1" ht="25" customHeight="1">
      <c r="B109" s="118"/>
      <c r="D109" s="119" t="s">
        <v>117</v>
      </c>
      <c r="E109" s="120"/>
      <c r="F109" s="120"/>
      <c r="G109" s="120"/>
      <c r="H109" s="120"/>
      <c r="I109" s="120"/>
      <c r="J109" s="121">
        <f>J685</f>
        <v>0</v>
      </c>
      <c r="L109" s="118"/>
    </row>
    <row r="110" spans="2:12" s="10" customFormat="1" ht="20.15" customHeight="1">
      <c r="B110" s="122"/>
      <c r="D110" s="123" t="s">
        <v>118</v>
      </c>
      <c r="E110" s="124"/>
      <c r="F110" s="124"/>
      <c r="G110" s="124"/>
      <c r="H110" s="124"/>
      <c r="I110" s="124"/>
      <c r="J110" s="125">
        <f>J686</f>
        <v>0</v>
      </c>
      <c r="L110" s="122"/>
    </row>
    <row r="111" spans="2:12" s="10" customFormat="1" ht="20.15" customHeight="1">
      <c r="B111" s="122"/>
      <c r="D111" s="123" t="s">
        <v>119</v>
      </c>
      <c r="E111" s="124"/>
      <c r="F111" s="124"/>
      <c r="G111" s="124"/>
      <c r="H111" s="124"/>
      <c r="I111" s="124"/>
      <c r="J111" s="125">
        <f>J726</f>
        <v>0</v>
      </c>
      <c r="L111" s="122"/>
    </row>
    <row r="112" spans="2:12" s="10" customFormat="1" ht="20.15" customHeight="1">
      <c r="B112" s="122"/>
      <c r="D112" s="123" t="s">
        <v>120</v>
      </c>
      <c r="E112" s="124"/>
      <c r="F112" s="124"/>
      <c r="G112" s="124"/>
      <c r="H112" s="124"/>
      <c r="I112" s="124"/>
      <c r="J112" s="125">
        <f>J737</f>
        <v>0</v>
      </c>
      <c r="L112" s="122"/>
    </row>
    <row r="113" spans="2:12" s="10" customFormat="1" ht="20.15" customHeight="1">
      <c r="B113" s="122"/>
      <c r="D113" s="123" t="s">
        <v>121</v>
      </c>
      <c r="E113" s="124"/>
      <c r="F113" s="124"/>
      <c r="G113" s="124"/>
      <c r="H113" s="124"/>
      <c r="I113" s="124"/>
      <c r="J113" s="125">
        <f>J749</f>
        <v>0</v>
      </c>
      <c r="L113" s="122"/>
    </row>
    <row r="114" spans="2:12" s="10" customFormat="1" ht="20.15" customHeight="1">
      <c r="B114" s="122"/>
      <c r="D114" s="123" t="s">
        <v>122</v>
      </c>
      <c r="E114" s="124"/>
      <c r="F114" s="124"/>
      <c r="G114" s="124"/>
      <c r="H114" s="124"/>
      <c r="I114" s="124"/>
      <c r="J114" s="125">
        <f>J762</f>
        <v>0</v>
      </c>
      <c r="L114" s="122"/>
    </row>
    <row r="115" spans="2:12" s="10" customFormat="1" ht="20.15" customHeight="1">
      <c r="B115" s="122"/>
      <c r="D115" s="123" t="s">
        <v>123</v>
      </c>
      <c r="E115" s="124"/>
      <c r="F115" s="124"/>
      <c r="G115" s="124"/>
      <c r="H115" s="124"/>
      <c r="I115" s="124"/>
      <c r="J115" s="125">
        <f>J770</f>
        <v>0</v>
      </c>
      <c r="L115" s="122"/>
    </row>
    <row r="116" spans="2:12" s="10" customFormat="1" ht="20.15" customHeight="1">
      <c r="B116" s="122"/>
      <c r="D116" s="123" t="s">
        <v>124</v>
      </c>
      <c r="E116" s="124"/>
      <c r="F116" s="124"/>
      <c r="G116" s="124"/>
      <c r="H116" s="124"/>
      <c r="I116" s="124"/>
      <c r="J116" s="125">
        <f>J776</f>
        <v>0</v>
      </c>
      <c r="L116" s="122"/>
    </row>
    <row r="117" spans="2:12" s="10" customFormat="1" ht="20.15" customHeight="1">
      <c r="B117" s="122"/>
      <c r="D117" s="123" t="s">
        <v>125</v>
      </c>
      <c r="E117" s="124"/>
      <c r="F117" s="124"/>
      <c r="G117" s="124"/>
      <c r="H117" s="124"/>
      <c r="I117" s="124"/>
      <c r="J117" s="125">
        <f>J782</f>
        <v>0</v>
      </c>
      <c r="L117" s="122"/>
    </row>
    <row r="118" spans="2:12" s="10" customFormat="1" ht="20.15" customHeight="1">
      <c r="B118" s="122"/>
      <c r="D118" s="123" t="s">
        <v>126</v>
      </c>
      <c r="E118" s="124"/>
      <c r="F118" s="124"/>
      <c r="G118" s="124"/>
      <c r="H118" s="124"/>
      <c r="I118" s="124"/>
      <c r="J118" s="125">
        <f>J796</f>
        <v>0</v>
      </c>
      <c r="L118" s="122"/>
    </row>
    <row r="119" spans="2:12" s="10" customFormat="1" ht="20.15" customHeight="1">
      <c r="B119" s="122"/>
      <c r="D119" s="123" t="s">
        <v>127</v>
      </c>
      <c r="E119" s="124"/>
      <c r="F119" s="124"/>
      <c r="G119" s="124"/>
      <c r="H119" s="124"/>
      <c r="I119" s="124"/>
      <c r="J119" s="125">
        <f>J804</f>
        <v>0</v>
      </c>
      <c r="L119" s="122"/>
    </row>
    <row r="120" spans="2:12" s="10" customFormat="1" ht="20.15" customHeight="1">
      <c r="B120" s="122"/>
      <c r="D120" s="123" t="s">
        <v>128</v>
      </c>
      <c r="E120" s="124"/>
      <c r="F120" s="124"/>
      <c r="G120" s="124"/>
      <c r="H120" s="124"/>
      <c r="I120" s="124"/>
      <c r="J120" s="125">
        <f>J808</f>
        <v>0</v>
      </c>
      <c r="L120" s="122"/>
    </row>
    <row r="121" spans="2:12" s="10" customFormat="1" ht="20.15" customHeight="1">
      <c r="B121" s="122"/>
      <c r="D121" s="123" t="s">
        <v>129</v>
      </c>
      <c r="E121" s="124"/>
      <c r="F121" s="124"/>
      <c r="G121" s="124"/>
      <c r="H121" s="124"/>
      <c r="I121" s="124"/>
      <c r="J121" s="125">
        <f>J818</f>
        <v>0</v>
      </c>
      <c r="L121" s="122"/>
    </row>
    <row r="122" spans="1:31" s="2" customFormat="1" ht="21.7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7" customHeight="1">
      <c r="A123" s="33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7" spans="1:31" s="2" customFormat="1" ht="7" customHeight="1">
      <c r="A127" s="33"/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5" customHeight="1">
      <c r="A128" s="33"/>
      <c r="B128" s="34"/>
      <c r="C128" s="22" t="s">
        <v>130</v>
      </c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7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15</v>
      </c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6.5" customHeight="1">
      <c r="A131" s="33"/>
      <c r="B131" s="34"/>
      <c r="C131" s="33"/>
      <c r="D131" s="33"/>
      <c r="E131" s="262" t="str">
        <f>E7</f>
        <v>Oprava hydroizolace budovy ČNB, Rooseveltova 18, Brno-revize</v>
      </c>
      <c r="F131" s="263"/>
      <c r="G131" s="263"/>
      <c r="H131" s="26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2:12" s="1" customFormat="1" ht="12" customHeight="1">
      <c r="B132" s="21"/>
      <c r="C132" s="28" t="s">
        <v>98</v>
      </c>
      <c r="L132" s="21"/>
    </row>
    <row r="133" spans="1:31" s="2" customFormat="1" ht="16.5" customHeight="1">
      <c r="A133" s="33"/>
      <c r="B133" s="34"/>
      <c r="C133" s="33"/>
      <c r="D133" s="33"/>
      <c r="E133" s="262" t="s">
        <v>99</v>
      </c>
      <c r="F133" s="261"/>
      <c r="G133" s="261"/>
      <c r="H133" s="261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2" customHeight="1">
      <c r="A134" s="33"/>
      <c r="B134" s="34"/>
      <c r="C134" s="28" t="s">
        <v>100</v>
      </c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6.5" customHeight="1">
      <c r="A135" s="33"/>
      <c r="B135" s="34"/>
      <c r="C135" s="33"/>
      <c r="D135" s="33"/>
      <c r="E135" s="241" t="str">
        <f>E11</f>
        <v>101 - 1.etapa - stavební část</v>
      </c>
      <c r="F135" s="261"/>
      <c r="G135" s="261"/>
      <c r="H135" s="261"/>
      <c r="I135" s="3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7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2" customHeight="1">
      <c r="A137" s="33"/>
      <c r="B137" s="34"/>
      <c r="C137" s="28" t="s">
        <v>18</v>
      </c>
      <c r="D137" s="33"/>
      <c r="E137" s="33"/>
      <c r="F137" s="26" t="str">
        <f>F14</f>
        <v xml:space="preserve"> </v>
      </c>
      <c r="G137" s="33"/>
      <c r="H137" s="33"/>
      <c r="I137" s="28" t="s">
        <v>20</v>
      </c>
      <c r="J137" s="56" t="str">
        <f>IF(J14="","",J14)</f>
        <v>20. 10. 2023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7" customHeight="1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15.25" customHeight="1">
      <c r="A139" s="33"/>
      <c r="B139" s="34"/>
      <c r="C139" s="28" t="s">
        <v>22</v>
      </c>
      <c r="D139" s="33"/>
      <c r="E139" s="33"/>
      <c r="F139" s="26" t="str">
        <f>E17</f>
        <v xml:space="preserve"> </v>
      </c>
      <c r="G139" s="33"/>
      <c r="H139" s="33"/>
      <c r="I139" s="28" t="s">
        <v>27</v>
      </c>
      <c r="J139" s="31" t="str">
        <f>E23</f>
        <v xml:space="preserve"> </v>
      </c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15.25" customHeight="1">
      <c r="A140" s="33"/>
      <c r="B140" s="34"/>
      <c r="C140" s="28" t="s">
        <v>25</v>
      </c>
      <c r="D140" s="33"/>
      <c r="E140" s="33"/>
      <c r="F140" s="26" t="str">
        <f>IF(E20="","",E20)</f>
        <v>Vyplň údaj</v>
      </c>
      <c r="G140" s="33"/>
      <c r="H140" s="33"/>
      <c r="I140" s="28" t="s">
        <v>29</v>
      </c>
      <c r="J140" s="31" t="str">
        <f>E26</f>
        <v xml:space="preserve"> </v>
      </c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10.4" customHeight="1">
      <c r="A141" s="33"/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11" customFormat="1" ht="29.25" customHeight="1">
      <c r="A142" s="126"/>
      <c r="B142" s="127"/>
      <c r="C142" s="128" t="s">
        <v>131</v>
      </c>
      <c r="D142" s="129" t="s">
        <v>55</v>
      </c>
      <c r="E142" s="129" t="s">
        <v>51</v>
      </c>
      <c r="F142" s="129" t="s">
        <v>52</v>
      </c>
      <c r="G142" s="129" t="s">
        <v>132</v>
      </c>
      <c r="H142" s="129" t="s">
        <v>1308</v>
      </c>
      <c r="I142" s="129" t="s">
        <v>134</v>
      </c>
      <c r="J142" s="129" t="s">
        <v>104</v>
      </c>
      <c r="K142" s="130" t="s">
        <v>135</v>
      </c>
      <c r="L142" s="131"/>
      <c r="M142" s="63" t="s">
        <v>1</v>
      </c>
      <c r="N142" s="64" t="s">
        <v>35</v>
      </c>
      <c r="O142" s="64" t="s">
        <v>136</v>
      </c>
      <c r="P142" s="64" t="s">
        <v>137</v>
      </c>
      <c r="Q142" s="64" t="s">
        <v>138</v>
      </c>
      <c r="R142" s="64" t="s">
        <v>139</v>
      </c>
      <c r="S142" s="64" t="s">
        <v>140</v>
      </c>
      <c r="T142" s="65" t="s">
        <v>141</v>
      </c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</row>
    <row r="143" spans="1:63" s="2" customFormat="1" ht="22.75" customHeight="1">
      <c r="A143" s="33"/>
      <c r="B143" s="34"/>
      <c r="C143" s="70" t="s">
        <v>142</v>
      </c>
      <c r="D143" s="33"/>
      <c r="E143" s="33"/>
      <c r="F143" s="33"/>
      <c r="G143" s="33"/>
      <c r="H143" s="33"/>
      <c r="I143" s="33"/>
      <c r="J143" s="132">
        <f>BK143</f>
        <v>0</v>
      </c>
      <c r="K143" s="33"/>
      <c r="L143" s="34"/>
      <c r="M143" s="66"/>
      <c r="N143" s="57"/>
      <c r="O143" s="67"/>
      <c r="P143" s="133">
        <f>P144+P685</f>
        <v>0</v>
      </c>
      <c r="Q143" s="67"/>
      <c r="R143" s="133">
        <f>R144+R685</f>
        <v>444.70918973</v>
      </c>
      <c r="S143" s="67"/>
      <c r="T143" s="134">
        <f>T144+T685</f>
        <v>120.52711775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69</v>
      </c>
      <c r="AU143" s="18" t="s">
        <v>106</v>
      </c>
      <c r="BK143" s="135">
        <f>BK144+BK685</f>
        <v>0</v>
      </c>
    </row>
    <row r="144" spans="2:63" s="12" customFormat="1" ht="26.15" customHeight="1">
      <c r="B144" s="136"/>
      <c r="D144" s="137" t="s">
        <v>69</v>
      </c>
      <c r="E144" s="138" t="s">
        <v>143</v>
      </c>
      <c r="F144" s="138" t="s">
        <v>144</v>
      </c>
      <c r="I144" s="139"/>
      <c r="J144" s="140">
        <f>BK144</f>
        <v>0</v>
      </c>
      <c r="L144" s="136"/>
      <c r="M144" s="141"/>
      <c r="N144" s="142"/>
      <c r="O144" s="142"/>
      <c r="P144" s="143">
        <f>P145+P216+P236+P250+P265+P302+P384+P460+P578</f>
        <v>0</v>
      </c>
      <c r="Q144" s="142"/>
      <c r="R144" s="143">
        <f>R145+R216+R236+R250+R265+R302+R384+R460+R578</f>
        <v>437.65805021</v>
      </c>
      <c r="S144" s="142"/>
      <c r="T144" s="144">
        <f>T145+T216+T236+T250+T265+T302+T384+T460+T578</f>
        <v>119.770139</v>
      </c>
      <c r="AR144" s="137" t="s">
        <v>77</v>
      </c>
      <c r="AT144" s="145" t="s">
        <v>69</v>
      </c>
      <c r="AU144" s="145" t="s">
        <v>70</v>
      </c>
      <c r="AY144" s="137" t="s">
        <v>145</v>
      </c>
      <c r="BK144" s="146">
        <f>BK145+BK216+BK236+BK250+BK265+BK302+BK384+BK460+BK578</f>
        <v>0</v>
      </c>
    </row>
    <row r="145" spans="2:63" s="12" customFormat="1" ht="22.75" customHeight="1">
      <c r="B145" s="136"/>
      <c r="D145" s="137" t="s">
        <v>69</v>
      </c>
      <c r="E145" s="147" t="s">
        <v>77</v>
      </c>
      <c r="F145" s="147" t="s">
        <v>146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SUM(P146:P215)</f>
        <v>0</v>
      </c>
      <c r="Q145" s="142"/>
      <c r="R145" s="143">
        <f>SUM(R146:R215)</f>
        <v>304.5276</v>
      </c>
      <c r="S145" s="142"/>
      <c r="T145" s="144">
        <f>SUM(T146:T215)</f>
        <v>0</v>
      </c>
      <c r="AR145" s="137" t="s">
        <v>77</v>
      </c>
      <c r="AT145" s="145" t="s">
        <v>69</v>
      </c>
      <c r="AU145" s="145" t="s">
        <v>77</v>
      </c>
      <c r="AY145" s="137" t="s">
        <v>145</v>
      </c>
      <c r="BK145" s="146">
        <f>SUM(BK146:BK215)</f>
        <v>0</v>
      </c>
    </row>
    <row r="146" spans="1:65" s="2" customFormat="1" ht="24.25" customHeight="1">
      <c r="A146" s="33"/>
      <c r="B146" s="149"/>
      <c r="C146" s="150" t="s">
        <v>77</v>
      </c>
      <c r="D146" s="150" t="s">
        <v>147</v>
      </c>
      <c r="E146" s="151" t="s">
        <v>148</v>
      </c>
      <c r="F146" s="152" t="s">
        <v>149</v>
      </c>
      <c r="G146" s="153" t="s">
        <v>150</v>
      </c>
      <c r="H146" s="154">
        <v>120</v>
      </c>
      <c r="I146" s="155"/>
      <c r="J146" s="156">
        <f>ROUND(I146*H146,2)</f>
        <v>0</v>
      </c>
      <c r="K146" s="152" t="s">
        <v>151</v>
      </c>
      <c r="L146" s="34"/>
      <c r="M146" s="157" t="s">
        <v>1</v>
      </c>
      <c r="N146" s="158" t="s">
        <v>36</v>
      </c>
      <c r="O146" s="59"/>
      <c r="P146" s="159">
        <f>O146*H146</f>
        <v>0</v>
      </c>
      <c r="Q146" s="159">
        <v>3E-05</v>
      </c>
      <c r="R146" s="159">
        <f>Q146*H146</f>
        <v>0.0036</v>
      </c>
      <c r="S146" s="159">
        <v>0</v>
      </c>
      <c r="T146" s="16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152</v>
      </c>
      <c r="AT146" s="161" t="s">
        <v>147</v>
      </c>
      <c r="AU146" s="161" t="s">
        <v>79</v>
      </c>
      <c r="AY146" s="18" t="s">
        <v>145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8" t="s">
        <v>77</v>
      </c>
      <c r="BK146" s="162">
        <f>ROUND(I146*H146,2)</f>
        <v>0</v>
      </c>
      <c r="BL146" s="18" t="s">
        <v>152</v>
      </c>
      <c r="BM146" s="161" t="s">
        <v>153</v>
      </c>
    </row>
    <row r="147" spans="2:51" s="13" customFormat="1" ht="12">
      <c r="B147" s="163"/>
      <c r="D147" s="164" t="s">
        <v>154</v>
      </c>
      <c r="E147" s="165" t="s">
        <v>1</v>
      </c>
      <c r="F147" s="166" t="s">
        <v>155</v>
      </c>
      <c r="H147" s="165" t="s">
        <v>1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154</v>
      </c>
      <c r="AU147" s="165" t="s">
        <v>79</v>
      </c>
      <c r="AV147" s="13" t="s">
        <v>77</v>
      </c>
      <c r="AW147" s="13" t="s">
        <v>28</v>
      </c>
      <c r="AX147" s="13" t="s">
        <v>70</v>
      </c>
      <c r="AY147" s="165" t="s">
        <v>145</v>
      </c>
    </row>
    <row r="148" spans="2:51" s="14" customFormat="1" ht="12">
      <c r="B148" s="171"/>
      <c r="D148" s="164" t="s">
        <v>154</v>
      </c>
      <c r="E148" s="172" t="s">
        <v>1</v>
      </c>
      <c r="F148" s="173" t="s">
        <v>156</v>
      </c>
      <c r="H148" s="174">
        <v>120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154</v>
      </c>
      <c r="AU148" s="172" t="s">
        <v>79</v>
      </c>
      <c r="AV148" s="14" t="s">
        <v>79</v>
      </c>
      <c r="AW148" s="14" t="s">
        <v>28</v>
      </c>
      <c r="AX148" s="14" t="s">
        <v>77</v>
      </c>
      <c r="AY148" s="172" t="s">
        <v>145</v>
      </c>
    </row>
    <row r="149" spans="1:65" s="2" customFormat="1" ht="24.25" customHeight="1">
      <c r="A149" s="33"/>
      <c r="B149" s="149"/>
      <c r="C149" s="150" t="s">
        <v>79</v>
      </c>
      <c r="D149" s="150" t="s">
        <v>147</v>
      </c>
      <c r="E149" s="151" t="s">
        <v>157</v>
      </c>
      <c r="F149" s="152" t="s">
        <v>158</v>
      </c>
      <c r="G149" s="153" t="s">
        <v>159</v>
      </c>
      <c r="H149" s="154">
        <v>5</v>
      </c>
      <c r="I149" s="155"/>
      <c r="J149" s="156">
        <f>ROUND(I149*H149,2)</f>
        <v>0</v>
      </c>
      <c r="K149" s="152" t="s">
        <v>151</v>
      </c>
      <c r="L149" s="34"/>
      <c r="M149" s="157" t="s">
        <v>1</v>
      </c>
      <c r="N149" s="158" t="s">
        <v>36</v>
      </c>
      <c r="O149" s="59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152</v>
      </c>
      <c r="AT149" s="161" t="s">
        <v>147</v>
      </c>
      <c r="AU149" s="161" t="s">
        <v>79</v>
      </c>
      <c r="AY149" s="18" t="s">
        <v>145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8" t="s">
        <v>77</v>
      </c>
      <c r="BK149" s="162">
        <f>ROUND(I149*H149,2)</f>
        <v>0</v>
      </c>
      <c r="BL149" s="18" t="s">
        <v>152</v>
      </c>
      <c r="BM149" s="161" t="s">
        <v>160</v>
      </c>
    </row>
    <row r="150" spans="2:51" s="13" customFormat="1" ht="12">
      <c r="B150" s="163"/>
      <c r="D150" s="164" t="s">
        <v>154</v>
      </c>
      <c r="E150" s="165" t="s">
        <v>1</v>
      </c>
      <c r="F150" s="166" t="s">
        <v>161</v>
      </c>
      <c r="H150" s="165" t="s">
        <v>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154</v>
      </c>
      <c r="AU150" s="165" t="s">
        <v>79</v>
      </c>
      <c r="AV150" s="13" t="s">
        <v>77</v>
      </c>
      <c r="AW150" s="13" t="s">
        <v>28</v>
      </c>
      <c r="AX150" s="13" t="s">
        <v>70</v>
      </c>
      <c r="AY150" s="165" t="s">
        <v>145</v>
      </c>
    </row>
    <row r="151" spans="2:51" s="14" customFormat="1" ht="12">
      <c r="B151" s="171"/>
      <c r="D151" s="164" t="s">
        <v>154</v>
      </c>
      <c r="E151" s="172" t="s">
        <v>1</v>
      </c>
      <c r="F151" s="173" t="s">
        <v>162</v>
      </c>
      <c r="H151" s="174">
        <v>5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154</v>
      </c>
      <c r="AU151" s="172" t="s">
        <v>79</v>
      </c>
      <c r="AV151" s="14" t="s">
        <v>79</v>
      </c>
      <c r="AW151" s="14" t="s">
        <v>28</v>
      </c>
      <c r="AX151" s="14" t="s">
        <v>77</v>
      </c>
      <c r="AY151" s="172" t="s">
        <v>145</v>
      </c>
    </row>
    <row r="152" spans="1:65" s="2" customFormat="1" ht="37.75" customHeight="1">
      <c r="A152" s="33"/>
      <c r="B152" s="149"/>
      <c r="C152" s="150" t="s">
        <v>163</v>
      </c>
      <c r="D152" s="150" t="s">
        <v>147</v>
      </c>
      <c r="E152" s="151" t="s">
        <v>164</v>
      </c>
      <c r="F152" s="152" t="s">
        <v>165</v>
      </c>
      <c r="G152" s="153" t="s">
        <v>166</v>
      </c>
      <c r="H152" s="154">
        <v>366.933</v>
      </c>
      <c r="I152" s="155"/>
      <c r="J152" s="156">
        <f>ROUND(I152*H152,2)</f>
        <v>0</v>
      </c>
      <c r="K152" s="152" t="s">
        <v>151</v>
      </c>
      <c r="L152" s="34"/>
      <c r="M152" s="157" t="s">
        <v>1</v>
      </c>
      <c r="N152" s="158" t="s">
        <v>36</v>
      </c>
      <c r="O152" s="59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152</v>
      </c>
      <c r="AT152" s="161" t="s">
        <v>147</v>
      </c>
      <c r="AU152" s="161" t="s">
        <v>79</v>
      </c>
      <c r="AY152" s="18" t="s">
        <v>145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8" t="s">
        <v>77</v>
      </c>
      <c r="BK152" s="162">
        <f>ROUND(I152*H152,2)</f>
        <v>0</v>
      </c>
      <c r="BL152" s="18" t="s">
        <v>152</v>
      </c>
      <c r="BM152" s="161" t="s">
        <v>167</v>
      </c>
    </row>
    <row r="153" spans="2:51" s="13" customFormat="1" ht="12">
      <c r="B153" s="163"/>
      <c r="D153" s="164" t="s">
        <v>154</v>
      </c>
      <c r="E153" s="165" t="s">
        <v>1</v>
      </c>
      <c r="F153" s="166" t="s">
        <v>1282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154</v>
      </c>
      <c r="AU153" s="165" t="s">
        <v>79</v>
      </c>
      <c r="AV153" s="13" t="s">
        <v>77</v>
      </c>
      <c r="AW153" s="13" t="s">
        <v>28</v>
      </c>
      <c r="AX153" s="13" t="s">
        <v>70</v>
      </c>
      <c r="AY153" s="165" t="s">
        <v>145</v>
      </c>
    </row>
    <row r="154" spans="2:51" s="14" customFormat="1" ht="20">
      <c r="B154" s="171"/>
      <c r="D154" s="164" t="s">
        <v>154</v>
      </c>
      <c r="E154" s="172" t="s">
        <v>1</v>
      </c>
      <c r="F154" s="173" t="s">
        <v>168</v>
      </c>
      <c r="H154" s="174">
        <v>291.896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154</v>
      </c>
      <c r="AU154" s="172" t="s">
        <v>79</v>
      </c>
      <c r="AV154" s="14" t="s">
        <v>79</v>
      </c>
      <c r="AW154" s="14" t="s">
        <v>28</v>
      </c>
      <c r="AX154" s="14" t="s">
        <v>70</v>
      </c>
      <c r="AY154" s="172" t="s">
        <v>145</v>
      </c>
    </row>
    <row r="155" spans="2:51" s="13" customFormat="1" ht="12">
      <c r="B155" s="163"/>
      <c r="D155" s="164" t="s">
        <v>154</v>
      </c>
      <c r="E155" s="165" t="s">
        <v>1</v>
      </c>
      <c r="F155" s="166" t="s">
        <v>1283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154</v>
      </c>
      <c r="AU155" s="165" t="s">
        <v>79</v>
      </c>
      <c r="AV155" s="13" t="s">
        <v>77</v>
      </c>
      <c r="AW155" s="13" t="s">
        <v>28</v>
      </c>
      <c r="AX155" s="13" t="s">
        <v>70</v>
      </c>
      <c r="AY155" s="165" t="s">
        <v>145</v>
      </c>
    </row>
    <row r="156" spans="2:51" s="14" customFormat="1" ht="12">
      <c r="B156" s="171"/>
      <c r="D156" s="164" t="s">
        <v>154</v>
      </c>
      <c r="E156" s="172" t="s">
        <v>1</v>
      </c>
      <c r="F156" s="173" t="s">
        <v>169</v>
      </c>
      <c r="H156" s="174">
        <v>79.233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154</v>
      </c>
      <c r="AU156" s="172" t="s">
        <v>79</v>
      </c>
      <c r="AV156" s="14" t="s">
        <v>79</v>
      </c>
      <c r="AW156" s="14" t="s">
        <v>28</v>
      </c>
      <c r="AX156" s="14" t="s">
        <v>70</v>
      </c>
      <c r="AY156" s="172" t="s">
        <v>145</v>
      </c>
    </row>
    <row r="157" spans="2:51" s="15" customFormat="1" ht="12">
      <c r="B157" s="179"/>
      <c r="D157" s="164" t="s">
        <v>154</v>
      </c>
      <c r="E157" s="180" t="s">
        <v>1</v>
      </c>
      <c r="F157" s="181" t="s">
        <v>170</v>
      </c>
      <c r="H157" s="182">
        <v>371.129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0" t="s">
        <v>154</v>
      </c>
      <c r="AU157" s="180" t="s">
        <v>79</v>
      </c>
      <c r="AV157" s="15" t="s">
        <v>163</v>
      </c>
      <c r="AW157" s="15" t="s">
        <v>28</v>
      </c>
      <c r="AX157" s="15" t="s">
        <v>70</v>
      </c>
      <c r="AY157" s="180" t="s">
        <v>145</v>
      </c>
    </row>
    <row r="158" spans="2:51" s="13" customFormat="1" ht="12">
      <c r="B158" s="163"/>
      <c r="D158" s="164" t="s">
        <v>154</v>
      </c>
      <c r="E158" s="165" t="s">
        <v>1</v>
      </c>
      <c r="F158" s="166" t="s">
        <v>171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154</v>
      </c>
      <c r="AU158" s="165" t="s">
        <v>79</v>
      </c>
      <c r="AV158" s="13" t="s">
        <v>77</v>
      </c>
      <c r="AW158" s="13" t="s">
        <v>28</v>
      </c>
      <c r="AX158" s="13" t="s">
        <v>70</v>
      </c>
      <c r="AY158" s="165" t="s">
        <v>145</v>
      </c>
    </row>
    <row r="159" spans="2:51" s="14" customFormat="1" ht="12">
      <c r="B159" s="171"/>
      <c r="D159" s="164" t="s">
        <v>154</v>
      </c>
      <c r="E159" s="172" t="s">
        <v>1</v>
      </c>
      <c r="F159" s="173" t="s">
        <v>172</v>
      </c>
      <c r="H159" s="174">
        <v>6.214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154</v>
      </c>
      <c r="AU159" s="172" t="s">
        <v>79</v>
      </c>
      <c r="AV159" s="14" t="s">
        <v>79</v>
      </c>
      <c r="AW159" s="14" t="s">
        <v>28</v>
      </c>
      <c r="AX159" s="14" t="s">
        <v>70</v>
      </c>
      <c r="AY159" s="172" t="s">
        <v>145</v>
      </c>
    </row>
    <row r="160" spans="2:51" s="13" customFormat="1" ht="12">
      <c r="B160" s="163"/>
      <c r="D160" s="164" t="s">
        <v>154</v>
      </c>
      <c r="E160" s="165" t="s">
        <v>1</v>
      </c>
      <c r="F160" s="166" t="s">
        <v>173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154</v>
      </c>
      <c r="AU160" s="165" t="s">
        <v>79</v>
      </c>
      <c r="AV160" s="13" t="s">
        <v>77</v>
      </c>
      <c r="AW160" s="13" t="s">
        <v>28</v>
      </c>
      <c r="AX160" s="13" t="s">
        <v>70</v>
      </c>
      <c r="AY160" s="165" t="s">
        <v>145</v>
      </c>
    </row>
    <row r="161" spans="2:51" s="14" customFormat="1" ht="12">
      <c r="B161" s="171"/>
      <c r="D161" s="164" t="s">
        <v>154</v>
      </c>
      <c r="E161" s="172" t="s">
        <v>1</v>
      </c>
      <c r="F161" s="173" t="s">
        <v>174</v>
      </c>
      <c r="H161" s="174">
        <v>-10.41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154</v>
      </c>
      <c r="AU161" s="172" t="s">
        <v>79</v>
      </c>
      <c r="AV161" s="14" t="s">
        <v>79</v>
      </c>
      <c r="AW161" s="14" t="s">
        <v>28</v>
      </c>
      <c r="AX161" s="14" t="s">
        <v>70</v>
      </c>
      <c r="AY161" s="172" t="s">
        <v>145</v>
      </c>
    </row>
    <row r="162" spans="2:51" s="16" customFormat="1" ht="12">
      <c r="B162" s="187"/>
      <c r="D162" s="164" t="s">
        <v>154</v>
      </c>
      <c r="E162" s="188" t="s">
        <v>1</v>
      </c>
      <c r="F162" s="189" t="s">
        <v>175</v>
      </c>
      <c r="H162" s="190">
        <v>366.933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154</v>
      </c>
      <c r="AU162" s="188" t="s">
        <v>79</v>
      </c>
      <c r="AV162" s="16" t="s">
        <v>152</v>
      </c>
      <c r="AW162" s="16" t="s">
        <v>28</v>
      </c>
      <c r="AX162" s="16" t="s">
        <v>77</v>
      </c>
      <c r="AY162" s="188" t="s">
        <v>145</v>
      </c>
    </row>
    <row r="163" spans="1:65" s="2" customFormat="1" ht="37.75" customHeight="1">
      <c r="A163" s="33"/>
      <c r="B163" s="149"/>
      <c r="C163" s="150" t="s">
        <v>152</v>
      </c>
      <c r="D163" s="150" t="s">
        <v>147</v>
      </c>
      <c r="E163" s="151" t="s">
        <v>176</v>
      </c>
      <c r="F163" s="152" t="s">
        <v>177</v>
      </c>
      <c r="G163" s="153" t="s">
        <v>166</v>
      </c>
      <c r="H163" s="154">
        <v>226.14</v>
      </c>
      <c r="I163" s="155"/>
      <c r="J163" s="156">
        <f>ROUND(I163*H163,2)</f>
        <v>0</v>
      </c>
      <c r="K163" s="152" t="s">
        <v>151</v>
      </c>
      <c r="L163" s="34"/>
      <c r="M163" s="157" t="s">
        <v>1</v>
      </c>
      <c r="N163" s="158" t="s">
        <v>36</v>
      </c>
      <c r="O163" s="59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1" t="s">
        <v>152</v>
      </c>
      <c r="AT163" s="161" t="s">
        <v>147</v>
      </c>
      <c r="AU163" s="161" t="s">
        <v>79</v>
      </c>
      <c r="AY163" s="18" t="s">
        <v>145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8" t="s">
        <v>77</v>
      </c>
      <c r="BK163" s="162">
        <f>ROUND(I163*H163,2)</f>
        <v>0</v>
      </c>
      <c r="BL163" s="18" t="s">
        <v>152</v>
      </c>
      <c r="BM163" s="161" t="s">
        <v>178</v>
      </c>
    </row>
    <row r="164" spans="2:51" s="13" customFormat="1" ht="12">
      <c r="B164" s="163"/>
      <c r="D164" s="164" t="s">
        <v>154</v>
      </c>
      <c r="E164" s="165" t="s">
        <v>1</v>
      </c>
      <c r="F164" s="166" t="s">
        <v>179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154</v>
      </c>
      <c r="AU164" s="165" t="s">
        <v>79</v>
      </c>
      <c r="AV164" s="13" t="s">
        <v>77</v>
      </c>
      <c r="AW164" s="13" t="s">
        <v>28</v>
      </c>
      <c r="AX164" s="13" t="s">
        <v>70</v>
      </c>
      <c r="AY164" s="165" t="s">
        <v>145</v>
      </c>
    </row>
    <row r="165" spans="2:51" s="14" customFormat="1" ht="12">
      <c r="B165" s="171"/>
      <c r="D165" s="164" t="s">
        <v>154</v>
      </c>
      <c r="E165" s="172" t="s">
        <v>1</v>
      </c>
      <c r="F165" s="173" t="s">
        <v>180</v>
      </c>
      <c r="H165" s="174">
        <v>366.933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154</v>
      </c>
      <c r="AU165" s="172" t="s">
        <v>79</v>
      </c>
      <c r="AV165" s="14" t="s">
        <v>79</v>
      </c>
      <c r="AW165" s="14" t="s">
        <v>28</v>
      </c>
      <c r="AX165" s="14" t="s">
        <v>70</v>
      </c>
      <c r="AY165" s="172" t="s">
        <v>145</v>
      </c>
    </row>
    <row r="166" spans="2:51" s="13" customFormat="1" ht="12">
      <c r="B166" s="163"/>
      <c r="D166" s="164" t="s">
        <v>154</v>
      </c>
      <c r="E166" s="165" t="s">
        <v>1</v>
      </c>
      <c r="F166" s="166" t="s">
        <v>181</v>
      </c>
      <c r="H166" s="165" t="s">
        <v>1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154</v>
      </c>
      <c r="AU166" s="165" t="s">
        <v>79</v>
      </c>
      <c r="AV166" s="13" t="s">
        <v>77</v>
      </c>
      <c r="AW166" s="13" t="s">
        <v>28</v>
      </c>
      <c r="AX166" s="13" t="s">
        <v>70</v>
      </c>
      <c r="AY166" s="165" t="s">
        <v>145</v>
      </c>
    </row>
    <row r="167" spans="2:51" s="14" customFormat="1" ht="12">
      <c r="B167" s="171"/>
      <c r="D167" s="164" t="s">
        <v>154</v>
      </c>
      <c r="E167" s="172" t="s">
        <v>1</v>
      </c>
      <c r="F167" s="173" t="s">
        <v>182</v>
      </c>
      <c r="H167" s="174">
        <v>-140.793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154</v>
      </c>
      <c r="AU167" s="172" t="s">
        <v>79</v>
      </c>
      <c r="AV167" s="14" t="s">
        <v>79</v>
      </c>
      <c r="AW167" s="14" t="s">
        <v>28</v>
      </c>
      <c r="AX167" s="14" t="s">
        <v>70</v>
      </c>
      <c r="AY167" s="172" t="s">
        <v>145</v>
      </c>
    </row>
    <row r="168" spans="2:51" s="16" customFormat="1" ht="12">
      <c r="B168" s="187"/>
      <c r="D168" s="164" t="s">
        <v>154</v>
      </c>
      <c r="E168" s="188" t="s">
        <v>1</v>
      </c>
      <c r="F168" s="189" t="s">
        <v>175</v>
      </c>
      <c r="H168" s="190">
        <v>226.14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154</v>
      </c>
      <c r="AU168" s="188" t="s">
        <v>79</v>
      </c>
      <c r="AV168" s="16" t="s">
        <v>152</v>
      </c>
      <c r="AW168" s="16" t="s">
        <v>28</v>
      </c>
      <c r="AX168" s="16" t="s">
        <v>77</v>
      </c>
      <c r="AY168" s="188" t="s">
        <v>145</v>
      </c>
    </row>
    <row r="169" spans="1:65" s="2" customFormat="1" ht="37.75" customHeight="1">
      <c r="A169" s="33"/>
      <c r="B169" s="149"/>
      <c r="C169" s="150" t="s">
        <v>162</v>
      </c>
      <c r="D169" s="150" t="s">
        <v>147</v>
      </c>
      <c r="E169" s="151" t="s">
        <v>183</v>
      </c>
      <c r="F169" s="152" t="s">
        <v>184</v>
      </c>
      <c r="G169" s="153" t="s">
        <v>166</v>
      </c>
      <c r="H169" s="154">
        <v>904.56</v>
      </c>
      <c r="I169" s="155"/>
      <c r="J169" s="156">
        <f>ROUND(I169*H169,2)</f>
        <v>0</v>
      </c>
      <c r="K169" s="152" t="s">
        <v>151</v>
      </c>
      <c r="L169" s="34"/>
      <c r="M169" s="157" t="s">
        <v>1</v>
      </c>
      <c r="N169" s="158" t="s">
        <v>36</v>
      </c>
      <c r="O169" s="59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152</v>
      </c>
      <c r="AT169" s="161" t="s">
        <v>147</v>
      </c>
      <c r="AU169" s="161" t="s">
        <v>79</v>
      </c>
      <c r="AY169" s="18" t="s">
        <v>145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8" t="s">
        <v>77</v>
      </c>
      <c r="BK169" s="162">
        <f>ROUND(I169*H169,2)</f>
        <v>0</v>
      </c>
      <c r="BL169" s="18" t="s">
        <v>152</v>
      </c>
      <c r="BM169" s="161" t="s">
        <v>185</v>
      </c>
    </row>
    <row r="170" spans="2:51" s="13" customFormat="1" ht="12">
      <c r="B170" s="163"/>
      <c r="D170" s="164" t="s">
        <v>154</v>
      </c>
      <c r="E170" s="165" t="s">
        <v>1</v>
      </c>
      <c r="F170" s="166" t="s">
        <v>186</v>
      </c>
      <c r="H170" s="165" t="s">
        <v>1</v>
      </c>
      <c r="I170" s="167"/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154</v>
      </c>
      <c r="AU170" s="165" t="s">
        <v>79</v>
      </c>
      <c r="AV170" s="13" t="s">
        <v>77</v>
      </c>
      <c r="AW170" s="13" t="s">
        <v>28</v>
      </c>
      <c r="AX170" s="13" t="s">
        <v>70</v>
      </c>
      <c r="AY170" s="165" t="s">
        <v>145</v>
      </c>
    </row>
    <row r="171" spans="2:51" s="14" customFormat="1" ht="12">
      <c r="B171" s="171"/>
      <c r="D171" s="164" t="s">
        <v>154</v>
      </c>
      <c r="E171" s="172" t="s">
        <v>1</v>
      </c>
      <c r="F171" s="173" t="s">
        <v>187</v>
      </c>
      <c r="H171" s="174">
        <v>904.56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2" t="s">
        <v>154</v>
      </c>
      <c r="AU171" s="172" t="s">
        <v>79</v>
      </c>
      <c r="AV171" s="14" t="s">
        <v>79</v>
      </c>
      <c r="AW171" s="14" t="s">
        <v>28</v>
      </c>
      <c r="AX171" s="14" t="s">
        <v>77</v>
      </c>
      <c r="AY171" s="172" t="s">
        <v>145</v>
      </c>
    </row>
    <row r="172" spans="1:65" s="2" customFormat="1" ht="37.75" customHeight="1">
      <c r="A172" s="33"/>
      <c r="B172" s="149"/>
      <c r="C172" s="150" t="s">
        <v>188</v>
      </c>
      <c r="D172" s="150" t="s">
        <v>147</v>
      </c>
      <c r="E172" s="151" t="s">
        <v>189</v>
      </c>
      <c r="F172" s="152" t="s">
        <v>190</v>
      </c>
      <c r="G172" s="153" t="s">
        <v>166</v>
      </c>
      <c r="H172" s="154">
        <v>507.726</v>
      </c>
      <c r="I172" s="155"/>
      <c r="J172" s="156">
        <f>ROUND(I172*H172,2)</f>
        <v>0</v>
      </c>
      <c r="K172" s="152" t="s">
        <v>151</v>
      </c>
      <c r="L172" s="34"/>
      <c r="M172" s="157" t="s">
        <v>1</v>
      </c>
      <c r="N172" s="158" t="s">
        <v>36</v>
      </c>
      <c r="O172" s="59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1" t="s">
        <v>152</v>
      </c>
      <c r="AT172" s="161" t="s">
        <v>147</v>
      </c>
      <c r="AU172" s="161" t="s">
        <v>79</v>
      </c>
      <c r="AY172" s="18" t="s">
        <v>145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8" t="s">
        <v>77</v>
      </c>
      <c r="BK172" s="162">
        <f>ROUND(I172*H172,2)</f>
        <v>0</v>
      </c>
      <c r="BL172" s="18" t="s">
        <v>152</v>
      </c>
      <c r="BM172" s="161" t="s">
        <v>191</v>
      </c>
    </row>
    <row r="173" spans="2:51" s="13" customFormat="1" ht="12">
      <c r="B173" s="163"/>
      <c r="D173" s="164" t="s">
        <v>154</v>
      </c>
      <c r="E173" s="165" t="s">
        <v>1</v>
      </c>
      <c r="F173" s="166" t="s">
        <v>192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154</v>
      </c>
      <c r="AU173" s="165" t="s">
        <v>79</v>
      </c>
      <c r="AV173" s="13" t="s">
        <v>77</v>
      </c>
      <c r="AW173" s="13" t="s">
        <v>28</v>
      </c>
      <c r="AX173" s="13" t="s">
        <v>70</v>
      </c>
      <c r="AY173" s="165" t="s">
        <v>145</v>
      </c>
    </row>
    <row r="174" spans="2:51" s="14" customFormat="1" ht="12">
      <c r="B174" s="171"/>
      <c r="D174" s="164" t="s">
        <v>154</v>
      </c>
      <c r="E174" s="172" t="s">
        <v>1</v>
      </c>
      <c r="F174" s="173" t="s">
        <v>193</v>
      </c>
      <c r="H174" s="174">
        <v>226.14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154</v>
      </c>
      <c r="AU174" s="172" t="s">
        <v>79</v>
      </c>
      <c r="AV174" s="14" t="s">
        <v>79</v>
      </c>
      <c r="AW174" s="14" t="s">
        <v>28</v>
      </c>
      <c r="AX174" s="14" t="s">
        <v>70</v>
      </c>
      <c r="AY174" s="172" t="s">
        <v>145</v>
      </c>
    </row>
    <row r="175" spans="2:51" s="13" customFormat="1" ht="12">
      <c r="B175" s="163"/>
      <c r="D175" s="164" t="s">
        <v>154</v>
      </c>
      <c r="E175" s="165" t="s">
        <v>1</v>
      </c>
      <c r="F175" s="166" t="s">
        <v>194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154</v>
      </c>
      <c r="AU175" s="165" t="s">
        <v>79</v>
      </c>
      <c r="AV175" s="13" t="s">
        <v>77</v>
      </c>
      <c r="AW175" s="13" t="s">
        <v>28</v>
      </c>
      <c r="AX175" s="13" t="s">
        <v>70</v>
      </c>
      <c r="AY175" s="165" t="s">
        <v>145</v>
      </c>
    </row>
    <row r="176" spans="2:51" s="14" customFormat="1" ht="12">
      <c r="B176" s="171"/>
      <c r="D176" s="164" t="s">
        <v>154</v>
      </c>
      <c r="E176" s="172" t="s">
        <v>1</v>
      </c>
      <c r="F176" s="173" t="s">
        <v>195</v>
      </c>
      <c r="H176" s="174">
        <v>140.793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154</v>
      </c>
      <c r="AU176" s="172" t="s">
        <v>79</v>
      </c>
      <c r="AV176" s="14" t="s">
        <v>79</v>
      </c>
      <c r="AW176" s="14" t="s">
        <v>28</v>
      </c>
      <c r="AX176" s="14" t="s">
        <v>70</v>
      </c>
      <c r="AY176" s="172" t="s">
        <v>145</v>
      </c>
    </row>
    <row r="177" spans="2:51" s="13" customFormat="1" ht="12">
      <c r="B177" s="163"/>
      <c r="D177" s="164" t="s">
        <v>154</v>
      </c>
      <c r="E177" s="165" t="s">
        <v>1</v>
      </c>
      <c r="F177" s="166" t="s">
        <v>196</v>
      </c>
      <c r="H177" s="165" t="s">
        <v>1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154</v>
      </c>
      <c r="AU177" s="165" t="s">
        <v>79</v>
      </c>
      <c r="AV177" s="13" t="s">
        <v>77</v>
      </c>
      <c r="AW177" s="13" t="s">
        <v>28</v>
      </c>
      <c r="AX177" s="13" t="s">
        <v>70</v>
      </c>
      <c r="AY177" s="165" t="s">
        <v>145</v>
      </c>
    </row>
    <row r="178" spans="2:51" s="14" customFormat="1" ht="12">
      <c r="B178" s="171"/>
      <c r="D178" s="164" t="s">
        <v>154</v>
      </c>
      <c r="E178" s="172" t="s">
        <v>1</v>
      </c>
      <c r="F178" s="173" t="s">
        <v>195</v>
      </c>
      <c r="H178" s="174">
        <v>140.793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154</v>
      </c>
      <c r="AU178" s="172" t="s">
        <v>79</v>
      </c>
      <c r="AV178" s="14" t="s">
        <v>79</v>
      </c>
      <c r="AW178" s="14" t="s">
        <v>28</v>
      </c>
      <c r="AX178" s="14" t="s">
        <v>70</v>
      </c>
      <c r="AY178" s="172" t="s">
        <v>145</v>
      </c>
    </row>
    <row r="179" spans="2:51" s="16" customFormat="1" ht="12">
      <c r="B179" s="187"/>
      <c r="D179" s="164" t="s">
        <v>154</v>
      </c>
      <c r="E179" s="188" t="s">
        <v>1</v>
      </c>
      <c r="F179" s="189" t="s">
        <v>175</v>
      </c>
      <c r="H179" s="190">
        <v>507.726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4"/>
      <c r="AT179" s="188" t="s">
        <v>154</v>
      </c>
      <c r="AU179" s="188" t="s">
        <v>79</v>
      </c>
      <c r="AV179" s="16" t="s">
        <v>152</v>
      </c>
      <c r="AW179" s="16" t="s">
        <v>28</v>
      </c>
      <c r="AX179" s="16" t="s">
        <v>77</v>
      </c>
      <c r="AY179" s="188" t="s">
        <v>145</v>
      </c>
    </row>
    <row r="180" spans="1:65" s="2" customFormat="1" ht="24.25" customHeight="1">
      <c r="A180" s="33"/>
      <c r="B180" s="149"/>
      <c r="C180" s="150" t="s">
        <v>197</v>
      </c>
      <c r="D180" s="150" t="s">
        <v>147</v>
      </c>
      <c r="E180" s="151" t="s">
        <v>198</v>
      </c>
      <c r="F180" s="152" t="s">
        <v>199</v>
      </c>
      <c r="G180" s="153" t="s">
        <v>166</v>
      </c>
      <c r="H180" s="154">
        <v>140.793</v>
      </c>
      <c r="I180" s="155"/>
      <c r="J180" s="156">
        <f>ROUND(I180*H180,2)</f>
        <v>0</v>
      </c>
      <c r="K180" s="152" t="s">
        <v>151</v>
      </c>
      <c r="L180" s="34"/>
      <c r="M180" s="157" t="s">
        <v>1</v>
      </c>
      <c r="N180" s="158" t="s">
        <v>36</v>
      </c>
      <c r="O180" s="59"/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1" t="s">
        <v>152</v>
      </c>
      <c r="AT180" s="161" t="s">
        <v>147</v>
      </c>
      <c r="AU180" s="161" t="s">
        <v>79</v>
      </c>
      <c r="AY180" s="18" t="s">
        <v>145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8" t="s">
        <v>77</v>
      </c>
      <c r="BK180" s="162">
        <f>ROUND(I180*H180,2)</f>
        <v>0</v>
      </c>
      <c r="BL180" s="18" t="s">
        <v>152</v>
      </c>
      <c r="BM180" s="161" t="s">
        <v>200</v>
      </c>
    </row>
    <row r="181" spans="2:51" s="13" customFormat="1" ht="12">
      <c r="B181" s="163"/>
      <c r="D181" s="164" t="s">
        <v>154</v>
      </c>
      <c r="E181" s="165" t="s">
        <v>1</v>
      </c>
      <c r="F181" s="166" t="s">
        <v>201</v>
      </c>
      <c r="H181" s="165" t="s">
        <v>1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154</v>
      </c>
      <c r="AU181" s="165" t="s">
        <v>79</v>
      </c>
      <c r="AV181" s="13" t="s">
        <v>77</v>
      </c>
      <c r="AW181" s="13" t="s">
        <v>28</v>
      </c>
      <c r="AX181" s="13" t="s">
        <v>70</v>
      </c>
      <c r="AY181" s="165" t="s">
        <v>145</v>
      </c>
    </row>
    <row r="182" spans="2:51" s="14" customFormat="1" ht="12">
      <c r="B182" s="171"/>
      <c r="D182" s="164" t="s">
        <v>154</v>
      </c>
      <c r="E182" s="172" t="s">
        <v>1</v>
      </c>
      <c r="F182" s="173" t="s">
        <v>195</v>
      </c>
      <c r="H182" s="174">
        <v>140.793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154</v>
      </c>
      <c r="AU182" s="172" t="s">
        <v>79</v>
      </c>
      <c r="AV182" s="14" t="s">
        <v>79</v>
      </c>
      <c r="AW182" s="14" t="s">
        <v>28</v>
      </c>
      <c r="AX182" s="14" t="s">
        <v>77</v>
      </c>
      <c r="AY182" s="172" t="s">
        <v>145</v>
      </c>
    </row>
    <row r="183" spans="1:65" s="2" customFormat="1" ht="33" customHeight="1">
      <c r="A183" s="33"/>
      <c r="B183" s="149"/>
      <c r="C183" s="150" t="s">
        <v>202</v>
      </c>
      <c r="D183" s="150" t="s">
        <v>147</v>
      </c>
      <c r="E183" s="151" t="s">
        <v>203</v>
      </c>
      <c r="F183" s="152" t="s">
        <v>204</v>
      </c>
      <c r="G183" s="153" t="s">
        <v>205</v>
      </c>
      <c r="H183" s="154">
        <v>407.052</v>
      </c>
      <c r="I183" s="155"/>
      <c r="J183" s="156">
        <f>ROUND(I183*H183,2)</f>
        <v>0</v>
      </c>
      <c r="K183" s="152" t="s">
        <v>151</v>
      </c>
      <c r="L183" s="34"/>
      <c r="M183" s="157" t="s">
        <v>1</v>
      </c>
      <c r="N183" s="158" t="s">
        <v>36</v>
      </c>
      <c r="O183" s="59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1" t="s">
        <v>152</v>
      </c>
      <c r="AT183" s="161" t="s">
        <v>147</v>
      </c>
      <c r="AU183" s="161" t="s">
        <v>79</v>
      </c>
      <c r="AY183" s="18" t="s">
        <v>145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8" t="s">
        <v>77</v>
      </c>
      <c r="BK183" s="162">
        <f>ROUND(I183*H183,2)</f>
        <v>0</v>
      </c>
      <c r="BL183" s="18" t="s">
        <v>152</v>
      </c>
      <c r="BM183" s="161" t="s">
        <v>206</v>
      </c>
    </row>
    <row r="184" spans="2:51" s="14" customFormat="1" ht="12">
      <c r="B184" s="171"/>
      <c r="D184" s="164" t="s">
        <v>154</v>
      </c>
      <c r="E184" s="172" t="s">
        <v>1</v>
      </c>
      <c r="F184" s="173" t="s">
        <v>207</v>
      </c>
      <c r="H184" s="174">
        <v>407.052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154</v>
      </c>
      <c r="AU184" s="172" t="s">
        <v>79</v>
      </c>
      <c r="AV184" s="14" t="s">
        <v>79</v>
      </c>
      <c r="AW184" s="14" t="s">
        <v>28</v>
      </c>
      <c r="AX184" s="14" t="s">
        <v>77</v>
      </c>
      <c r="AY184" s="172" t="s">
        <v>145</v>
      </c>
    </row>
    <row r="185" spans="1:65" s="2" customFormat="1" ht="16.5" customHeight="1">
      <c r="A185" s="33"/>
      <c r="B185" s="149"/>
      <c r="C185" s="150" t="s">
        <v>208</v>
      </c>
      <c r="D185" s="150" t="s">
        <v>147</v>
      </c>
      <c r="E185" s="151" t="s">
        <v>209</v>
      </c>
      <c r="F185" s="152" t="s">
        <v>210</v>
      </c>
      <c r="G185" s="153" t="s">
        <v>166</v>
      </c>
      <c r="H185" s="154">
        <v>140.793</v>
      </c>
      <c r="I185" s="155"/>
      <c r="J185" s="156">
        <f>ROUND(I185*H185,2)</f>
        <v>0</v>
      </c>
      <c r="K185" s="152" t="s">
        <v>151</v>
      </c>
      <c r="L185" s="34"/>
      <c r="M185" s="157" t="s">
        <v>1</v>
      </c>
      <c r="N185" s="158" t="s">
        <v>36</v>
      </c>
      <c r="O185" s="59"/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1" t="s">
        <v>152</v>
      </c>
      <c r="AT185" s="161" t="s">
        <v>147</v>
      </c>
      <c r="AU185" s="161" t="s">
        <v>79</v>
      </c>
      <c r="AY185" s="18" t="s">
        <v>145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8" t="s">
        <v>77</v>
      </c>
      <c r="BK185" s="162">
        <f>ROUND(I185*H185,2)</f>
        <v>0</v>
      </c>
      <c r="BL185" s="18" t="s">
        <v>152</v>
      </c>
      <c r="BM185" s="161" t="s">
        <v>211</v>
      </c>
    </row>
    <row r="186" spans="2:51" s="13" customFormat="1" ht="12">
      <c r="B186" s="163"/>
      <c r="D186" s="164" t="s">
        <v>154</v>
      </c>
      <c r="E186" s="165" t="s">
        <v>1</v>
      </c>
      <c r="F186" s="166" t="s">
        <v>212</v>
      </c>
      <c r="H186" s="165" t="s">
        <v>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154</v>
      </c>
      <c r="AU186" s="165" t="s">
        <v>79</v>
      </c>
      <c r="AV186" s="13" t="s">
        <v>77</v>
      </c>
      <c r="AW186" s="13" t="s">
        <v>28</v>
      </c>
      <c r="AX186" s="13" t="s">
        <v>70</v>
      </c>
      <c r="AY186" s="165" t="s">
        <v>145</v>
      </c>
    </row>
    <row r="187" spans="2:51" s="14" customFormat="1" ht="12">
      <c r="B187" s="171"/>
      <c r="D187" s="164" t="s">
        <v>154</v>
      </c>
      <c r="E187" s="172" t="s">
        <v>1</v>
      </c>
      <c r="F187" s="173" t="s">
        <v>195</v>
      </c>
      <c r="H187" s="174">
        <v>140.793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154</v>
      </c>
      <c r="AU187" s="172" t="s">
        <v>79</v>
      </c>
      <c r="AV187" s="14" t="s">
        <v>79</v>
      </c>
      <c r="AW187" s="14" t="s">
        <v>28</v>
      </c>
      <c r="AX187" s="14" t="s">
        <v>77</v>
      </c>
      <c r="AY187" s="172" t="s">
        <v>145</v>
      </c>
    </row>
    <row r="188" spans="1:65" s="2" customFormat="1" ht="24.25" customHeight="1">
      <c r="A188" s="33"/>
      <c r="B188" s="149"/>
      <c r="C188" s="150" t="s">
        <v>213</v>
      </c>
      <c r="D188" s="150" t="s">
        <v>147</v>
      </c>
      <c r="E188" s="151" t="s">
        <v>214</v>
      </c>
      <c r="F188" s="152" t="s">
        <v>215</v>
      </c>
      <c r="G188" s="153" t="s">
        <v>166</v>
      </c>
      <c r="H188" s="154">
        <v>332.683</v>
      </c>
      <c r="I188" s="155"/>
      <c r="J188" s="156">
        <f>ROUND(I188*H188,2)</f>
        <v>0</v>
      </c>
      <c r="K188" s="152" t="s">
        <v>151</v>
      </c>
      <c r="L188" s="34"/>
      <c r="M188" s="157" t="s">
        <v>1</v>
      </c>
      <c r="N188" s="158" t="s">
        <v>36</v>
      </c>
      <c r="O188" s="59"/>
      <c r="P188" s="159">
        <f>O188*H188</f>
        <v>0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1" t="s">
        <v>152</v>
      </c>
      <c r="AT188" s="161" t="s">
        <v>147</v>
      </c>
      <c r="AU188" s="161" t="s">
        <v>79</v>
      </c>
      <c r="AY188" s="18" t="s">
        <v>145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8" t="s">
        <v>77</v>
      </c>
      <c r="BK188" s="162">
        <f>ROUND(I188*H188,2)</f>
        <v>0</v>
      </c>
      <c r="BL188" s="18" t="s">
        <v>152</v>
      </c>
      <c r="BM188" s="161" t="s">
        <v>216</v>
      </c>
    </row>
    <row r="189" spans="2:51" s="13" customFormat="1" ht="12">
      <c r="B189" s="163"/>
      <c r="D189" s="164" t="s">
        <v>154</v>
      </c>
      <c r="E189" s="165" t="s">
        <v>1</v>
      </c>
      <c r="F189" s="166" t="s">
        <v>217</v>
      </c>
      <c r="H189" s="165" t="s">
        <v>1</v>
      </c>
      <c r="I189" s="167"/>
      <c r="L189" s="163"/>
      <c r="M189" s="168"/>
      <c r="N189" s="169"/>
      <c r="O189" s="169"/>
      <c r="P189" s="169"/>
      <c r="Q189" s="169"/>
      <c r="R189" s="169"/>
      <c r="S189" s="169"/>
      <c r="T189" s="170"/>
      <c r="AT189" s="165" t="s">
        <v>154</v>
      </c>
      <c r="AU189" s="165" t="s">
        <v>79</v>
      </c>
      <c r="AV189" s="13" t="s">
        <v>77</v>
      </c>
      <c r="AW189" s="13" t="s">
        <v>28</v>
      </c>
      <c r="AX189" s="13" t="s">
        <v>70</v>
      </c>
      <c r="AY189" s="165" t="s">
        <v>145</v>
      </c>
    </row>
    <row r="190" spans="2:51" s="14" customFormat="1" ht="20">
      <c r="B190" s="171"/>
      <c r="D190" s="164" t="s">
        <v>154</v>
      </c>
      <c r="E190" s="172" t="s">
        <v>1</v>
      </c>
      <c r="F190" s="173" t="s">
        <v>168</v>
      </c>
      <c r="H190" s="174">
        <v>291.896</v>
      </c>
      <c r="I190" s="175"/>
      <c r="L190" s="171"/>
      <c r="M190" s="176"/>
      <c r="N190" s="177"/>
      <c r="O190" s="177"/>
      <c r="P190" s="177"/>
      <c r="Q190" s="177"/>
      <c r="R190" s="177"/>
      <c r="S190" s="177"/>
      <c r="T190" s="178"/>
      <c r="AT190" s="172" t="s">
        <v>154</v>
      </c>
      <c r="AU190" s="172" t="s">
        <v>79</v>
      </c>
      <c r="AV190" s="14" t="s">
        <v>79</v>
      </c>
      <c r="AW190" s="14" t="s">
        <v>28</v>
      </c>
      <c r="AX190" s="14" t="s">
        <v>70</v>
      </c>
      <c r="AY190" s="172" t="s">
        <v>145</v>
      </c>
    </row>
    <row r="191" spans="2:51" s="14" customFormat="1" ht="12">
      <c r="B191" s="171"/>
      <c r="D191" s="164" t="s">
        <v>154</v>
      </c>
      <c r="E191" s="172" t="s">
        <v>1</v>
      </c>
      <c r="F191" s="173" t="s">
        <v>169</v>
      </c>
      <c r="H191" s="174">
        <v>79.233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154</v>
      </c>
      <c r="AU191" s="172" t="s">
        <v>79</v>
      </c>
      <c r="AV191" s="14" t="s">
        <v>79</v>
      </c>
      <c r="AW191" s="14" t="s">
        <v>28</v>
      </c>
      <c r="AX191" s="14" t="s">
        <v>70</v>
      </c>
      <c r="AY191" s="172" t="s">
        <v>145</v>
      </c>
    </row>
    <row r="192" spans="2:51" s="14" customFormat="1" ht="12">
      <c r="B192" s="171"/>
      <c r="D192" s="164" t="s">
        <v>154</v>
      </c>
      <c r="E192" s="172" t="s">
        <v>1</v>
      </c>
      <c r="F192" s="173" t="s">
        <v>172</v>
      </c>
      <c r="H192" s="174">
        <v>6.214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154</v>
      </c>
      <c r="AU192" s="172" t="s">
        <v>79</v>
      </c>
      <c r="AV192" s="14" t="s">
        <v>79</v>
      </c>
      <c r="AW192" s="14" t="s">
        <v>28</v>
      </c>
      <c r="AX192" s="14" t="s">
        <v>70</v>
      </c>
      <c r="AY192" s="172" t="s">
        <v>145</v>
      </c>
    </row>
    <row r="193" spans="2:51" s="13" customFormat="1" ht="12">
      <c r="B193" s="163"/>
      <c r="D193" s="164" t="s">
        <v>154</v>
      </c>
      <c r="E193" s="165" t="s">
        <v>1</v>
      </c>
      <c r="F193" s="166" t="s">
        <v>218</v>
      </c>
      <c r="H193" s="165" t="s">
        <v>1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154</v>
      </c>
      <c r="AU193" s="165" t="s">
        <v>79</v>
      </c>
      <c r="AV193" s="13" t="s">
        <v>77</v>
      </c>
      <c r="AW193" s="13" t="s">
        <v>28</v>
      </c>
      <c r="AX193" s="13" t="s">
        <v>70</v>
      </c>
      <c r="AY193" s="165" t="s">
        <v>145</v>
      </c>
    </row>
    <row r="194" spans="2:51" s="14" customFormat="1" ht="12">
      <c r="B194" s="171"/>
      <c r="D194" s="164" t="s">
        <v>154</v>
      </c>
      <c r="E194" s="172" t="s">
        <v>1</v>
      </c>
      <c r="F194" s="173" t="s">
        <v>219</v>
      </c>
      <c r="H194" s="174">
        <v>-15.12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154</v>
      </c>
      <c r="AU194" s="172" t="s">
        <v>79</v>
      </c>
      <c r="AV194" s="14" t="s">
        <v>79</v>
      </c>
      <c r="AW194" s="14" t="s">
        <v>28</v>
      </c>
      <c r="AX194" s="14" t="s">
        <v>70</v>
      </c>
      <c r="AY194" s="172" t="s">
        <v>145</v>
      </c>
    </row>
    <row r="195" spans="2:51" s="13" customFormat="1" ht="12">
      <c r="B195" s="163"/>
      <c r="D195" s="164" t="s">
        <v>154</v>
      </c>
      <c r="E195" s="165" t="s">
        <v>1</v>
      </c>
      <c r="F195" s="166" t="s">
        <v>220</v>
      </c>
      <c r="H195" s="165" t="s">
        <v>1</v>
      </c>
      <c r="I195" s="167"/>
      <c r="L195" s="163"/>
      <c r="M195" s="168"/>
      <c r="N195" s="169"/>
      <c r="O195" s="169"/>
      <c r="P195" s="169"/>
      <c r="Q195" s="169"/>
      <c r="R195" s="169"/>
      <c r="S195" s="169"/>
      <c r="T195" s="170"/>
      <c r="AT195" s="165" t="s">
        <v>154</v>
      </c>
      <c r="AU195" s="165" t="s">
        <v>79</v>
      </c>
      <c r="AV195" s="13" t="s">
        <v>77</v>
      </c>
      <c r="AW195" s="13" t="s">
        <v>28</v>
      </c>
      <c r="AX195" s="13" t="s">
        <v>70</v>
      </c>
      <c r="AY195" s="165" t="s">
        <v>145</v>
      </c>
    </row>
    <row r="196" spans="2:51" s="14" customFormat="1" ht="12">
      <c r="B196" s="171"/>
      <c r="D196" s="164" t="s">
        <v>154</v>
      </c>
      <c r="E196" s="172" t="s">
        <v>1</v>
      </c>
      <c r="F196" s="173" t="s">
        <v>221</v>
      </c>
      <c r="H196" s="174">
        <v>-51.097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154</v>
      </c>
      <c r="AU196" s="172" t="s">
        <v>79</v>
      </c>
      <c r="AV196" s="14" t="s">
        <v>79</v>
      </c>
      <c r="AW196" s="14" t="s">
        <v>28</v>
      </c>
      <c r="AX196" s="14" t="s">
        <v>70</v>
      </c>
      <c r="AY196" s="172" t="s">
        <v>145</v>
      </c>
    </row>
    <row r="197" spans="2:51" s="13" customFormat="1" ht="12">
      <c r="B197" s="163"/>
      <c r="D197" s="164" t="s">
        <v>154</v>
      </c>
      <c r="E197" s="165" t="s">
        <v>1</v>
      </c>
      <c r="F197" s="166" t="s">
        <v>222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154</v>
      </c>
      <c r="AU197" s="165" t="s">
        <v>79</v>
      </c>
      <c r="AV197" s="13" t="s">
        <v>77</v>
      </c>
      <c r="AW197" s="13" t="s">
        <v>28</v>
      </c>
      <c r="AX197" s="13" t="s">
        <v>70</v>
      </c>
      <c r="AY197" s="165" t="s">
        <v>145</v>
      </c>
    </row>
    <row r="198" spans="2:51" s="14" customFormat="1" ht="30">
      <c r="B198" s="171"/>
      <c r="D198" s="164" t="s">
        <v>154</v>
      </c>
      <c r="E198" s="172" t="s">
        <v>1</v>
      </c>
      <c r="F198" s="173" t="s">
        <v>223</v>
      </c>
      <c r="H198" s="174">
        <v>-29.54</v>
      </c>
      <c r="I198" s="175"/>
      <c r="L198" s="171"/>
      <c r="M198" s="176"/>
      <c r="N198" s="177"/>
      <c r="O198" s="177"/>
      <c r="P198" s="177"/>
      <c r="Q198" s="177"/>
      <c r="R198" s="177"/>
      <c r="S198" s="177"/>
      <c r="T198" s="178"/>
      <c r="AT198" s="172" t="s">
        <v>154</v>
      </c>
      <c r="AU198" s="172" t="s">
        <v>79</v>
      </c>
      <c r="AV198" s="14" t="s">
        <v>79</v>
      </c>
      <c r="AW198" s="14" t="s">
        <v>28</v>
      </c>
      <c r="AX198" s="14" t="s">
        <v>70</v>
      </c>
      <c r="AY198" s="172" t="s">
        <v>145</v>
      </c>
    </row>
    <row r="199" spans="2:51" s="15" customFormat="1" ht="12">
      <c r="B199" s="179"/>
      <c r="D199" s="164" t="s">
        <v>154</v>
      </c>
      <c r="E199" s="180" t="s">
        <v>1</v>
      </c>
      <c r="F199" s="181" t="s">
        <v>170</v>
      </c>
      <c r="H199" s="182">
        <v>281.586</v>
      </c>
      <c r="I199" s="183"/>
      <c r="L199" s="179"/>
      <c r="M199" s="184"/>
      <c r="N199" s="185"/>
      <c r="O199" s="185"/>
      <c r="P199" s="185"/>
      <c r="Q199" s="185"/>
      <c r="R199" s="185"/>
      <c r="S199" s="185"/>
      <c r="T199" s="186"/>
      <c r="AT199" s="180" t="s">
        <v>154</v>
      </c>
      <c r="AU199" s="180" t="s">
        <v>79</v>
      </c>
      <c r="AV199" s="15" t="s">
        <v>163</v>
      </c>
      <c r="AW199" s="15" t="s">
        <v>28</v>
      </c>
      <c r="AX199" s="15" t="s">
        <v>70</v>
      </c>
      <c r="AY199" s="180" t="s">
        <v>145</v>
      </c>
    </row>
    <row r="200" spans="2:51" s="13" customFormat="1" ht="12">
      <c r="B200" s="163"/>
      <c r="D200" s="164" t="s">
        <v>154</v>
      </c>
      <c r="E200" s="165" t="s">
        <v>1</v>
      </c>
      <c r="F200" s="166" t="s">
        <v>224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154</v>
      </c>
      <c r="AU200" s="165" t="s">
        <v>79</v>
      </c>
      <c r="AV200" s="13" t="s">
        <v>77</v>
      </c>
      <c r="AW200" s="13" t="s">
        <v>28</v>
      </c>
      <c r="AX200" s="13" t="s">
        <v>70</v>
      </c>
      <c r="AY200" s="165" t="s">
        <v>145</v>
      </c>
    </row>
    <row r="201" spans="2:51" s="13" customFormat="1" ht="12">
      <c r="B201" s="163"/>
      <c r="D201" s="164" t="s">
        <v>154</v>
      </c>
      <c r="E201" s="165" t="s">
        <v>1</v>
      </c>
      <c r="F201" s="166" t="s">
        <v>1282</v>
      </c>
      <c r="H201" s="165" t="s">
        <v>1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5" t="s">
        <v>154</v>
      </c>
      <c r="AU201" s="165" t="s">
        <v>79</v>
      </c>
      <c r="AV201" s="13" t="s">
        <v>77</v>
      </c>
      <c r="AW201" s="13" t="s">
        <v>28</v>
      </c>
      <c r="AX201" s="13" t="s">
        <v>70</v>
      </c>
      <c r="AY201" s="165" t="s">
        <v>145</v>
      </c>
    </row>
    <row r="202" spans="2:51" s="14" customFormat="1" ht="20">
      <c r="B202" s="171"/>
      <c r="D202" s="164" t="s">
        <v>154</v>
      </c>
      <c r="E202" s="172" t="s">
        <v>1</v>
      </c>
      <c r="F202" s="173" t="s">
        <v>225</v>
      </c>
      <c r="H202" s="174">
        <v>43.894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154</v>
      </c>
      <c r="AU202" s="172" t="s">
        <v>79</v>
      </c>
      <c r="AV202" s="14" t="s">
        <v>79</v>
      </c>
      <c r="AW202" s="14" t="s">
        <v>28</v>
      </c>
      <c r="AX202" s="14" t="s">
        <v>70</v>
      </c>
      <c r="AY202" s="172" t="s">
        <v>145</v>
      </c>
    </row>
    <row r="203" spans="2:51" s="13" customFormat="1" ht="12">
      <c r="B203" s="163"/>
      <c r="D203" s="164" t="s">
        <v>154</v>
      </c>
      <c r="E203" s="165" t="s">
        <v>1</v>
      </c>
      <c r="F203" s="166" t="s">
        <v>1283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154</v>
      </c>
      <c r="AU203" s="165" t="s">
        <v>79</v>
      </c>
      <c r="AV203" s="13" t="s">
        <v>77</v>
      </c>
      <c r="AW203" s="13" t="s">
        <v>28</v>
      </c>
      <c r="AX203" s="13" t="s">
        <v>70</v>
      </c>
      <c r="AY203" s="165" t="s">
        <v>145</v>
      </c>
    </row>
    <row r="204" spans="2:51" s="14" customFormat="1" ht="12">
      <c r="B204" s="171"/>
      <c r="D204" s="164" t="s">
        <v>154</v>
      </c>
      <c r="E204" s="172" t="s">
        <v>1</v>
      </c>
      <c r="F204" s="173" t="s">
        <v>226</v>
      </c>
      <c r="H204" s="174">
        <v>11.346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154</v>
      </c>
      <c r="AU204" s="172" t="s">
        <v>79</v>
      </c>
      <c r="AV204" s="14" t="s">
        <v>79</v>
      </c>
      <c r="AW204" s="14" t="s">
        <v>28</v>
      </c>
      <c r="AX204" s="14" t="s">
        <v>70</v>
      </c>
      <c r="AY204" s="172" t="s">
        <v>145</v>
      </c>
    </row>
    <row r="205" spans="2:51" s="13" customFormat="1" ht="12">
      <c r="B205" s="163"/>
      <c r="D205" s="164" t="s">
        <v>154</v>
      </c>
      <c r="E205" s="165" t="s">
        <v>1</v>
      </c>
      <c r="F205" s="166" t="s">
        <v>227</v>
      </c>
      <c r="H205" s="165" t="s">
        <v>1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154</v>
      </c>
      <c r="AU205" s="165" t="s">
        <v>79</v>
      </c>
      <c r="AV205" s="13" t="s">
        <v>77</v>
      </c>
      <c r="AW205" s="13" t="s">
        <v>28</v>
      </c>
      <c r="AX205" s="13" t="s">
        <v>70</v>
      </c>
      <c r="AY205" s="165" t="s">
        <v>145</v>
      </c>
    </row>
    <row r="206" spans="2:51" s="14" customFormat="1" ht="12">
      <c r="B206" s="171"/>
      <c r="D206" s="164" t="s">
        <v>154</v>
      </c>
      <c r="E206" s="172" t="s">
        <v>1</v>
      </c>
      <c r="F206" s="173" t="s">
        <v>228</v>
      </c>
      <c r="H206" s="174">
        <v>-4.143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154</v>
      </c>
      <c r="AU206" s="172" t="s">
        <v>79</v>
      </c>
      <c r="AV206" s="14" t="s">
        <v>79</v>
      </c>
      <c r="AW206" s="14" t="s">
        <v>28</v>
      </c>
      <c r="AX206" s="14" t="s">
        <v>70</v>
      </c>
      <c r="AY206" s="172" t="s">
        <v>145</v>
      </c>
    </row>
    <row r="207" spans="2:51" s="15" customFormat="1" ht="12">
      <c r="B207" s="179"/>
      <c r="D207" s="164" t="s">
        <v>154</v>
      </c>
      <c r="E207" s="180" t="s">
        <v>1</v>
      </c>
      <c r="F207" s="181" t="s">
        <v>170</v>
      </c>
      <c r="H207" s="182">
        <v>51.096999999999994</v>
      </c>
      <c r="I207" s="183"/>
      <c r="L207" s="179"/>
      <c r="M207" s="184"/>
      <c r="N207" s="185"/>
      <c r="O207" s="185"/>
      <c r="P207" s="185"/>
      <c r="Q207" s="185"/>
      <c r="R207" s="185"/>
      <c r="S207" s="185"/>
      <c r="T207" s="186"/>
      <c r="AT207" s="180" t="s">
        <v>154</v>
      </c>
      <c r="AU207" s="180" t="s">
        <v>79</v>
      </c>
      <c r="AV207" s="15" t="s">
        <v>163</v>
      </c>
      <c r="AW207" s="15" t="s">
        <v>28</v>
      </c>
      <c r="AX207" s="15" t="s">
        <v>70</v>
      </c>
      <c r="AY207" s="180" t="s">
        <v>145</v>
      </c>
    </row>
    <row r="208" spans="2:51" s="16" customFormat="1" ht="12">
      <c r="B208" s="187"/>
      <c r="D208" s="164" t="s">
        <v>154</v>
      </c>
      <c r="E208" s="188" t="s">
        <v>1</v>
      </c>
      <c r="F208" s="189" t="s">
        <v>175</v>
      </c>
      <c r="H208" s="190">
        <v>332.68300000000005</v>
      </c>
      <c r="I208" s="191"/>
      <c r="L208" s="187"/>
      <c r="M208" s="192"/>
      <c r="N208" s="193"/>
      <c r="O208" s="193"/>
      <c r="P208" s="193"/>
      <c r="Q208" s="193"/>
      <c r="R208" s="193"/>
      <c r="S208" s="193"/>
      <c r="T208" s="194"/>
      <c r="AT208" s="188" t="s">
        <v>154</v>
      </c>
      <c r="AU208" s="188" t="s">
        <v>79</v>
      </c>
      <c r="AV208" s="16" t="s">
        <v>152</v>
      </c>
      <c r="AW208" s="16" t="s">
        <v>28</v>
      </c>
      <c r="AX208" s="16" t="s">
        <v>77</v>
      </c>
      <c r="AY208" s="188" t="s">
        <v>145</v>
      </c>
    </row>
    <row r="209" spans="1:65" s="2" customFormat="1" ht="16.5" customHeight="1">
      <c r="A209" s="33"/>
      <c r="B209" s="149"/>
      <c r="C209" s="195" t="s">
        <v>229</v>
      </c>
      <c r="D209" s="195" t="s">
        <v>230</v>
      </c>
      <c r="E209" s="196" t="s">
        <v>231</v>
      </c>
      <c r="F209" s="197" t="s">
        <v>232</v>
      </c>
      <c r="G209" s="198" t="s">
        <v>205</v>
      </c>
      <c r="H209" s="199">
        <v>253.427</v>
      </c>
      <c r="I209" s="200"/>
      <c r="J209" s="201">
        <f>ROUND(I209*H209,2)</f>
        <v>0</v>
      </c>
      <c r="K209" s="197" t="s">
        <v>151</v>
      </c>
      <c r="L209" s="202"/>
      <c r="M209" s="203" t="s">
        <v>1</v>
      </c>
      <c r="N209" s="204" t="s">
        <v>36</v>
      </c>
      <c r="O209" s="59"/>
      <c r="P209" s="159">
        <f>O209*H209</f>
        <v>0</v>
      </c>
      <c r="Q209" s="159">
        <v>1</v>
      </c>
      <c r="R209" s="159">
        <f>Q209*H209</f>
        <v>253.427</v>
      </c>
      <c r="S209" s="159">
        <v>0</v>
      </c>
      <c r="T209" s="16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1" t="s">
        <v>202</v>
      </c>
      <c r="AT209" s="161" t="s">
        <v>230</v>
      </c>
      <c r="AU209" s="161" t="s">
        <v>79</v>
      </c>
      <c r="AY209" s="18" t="s">
        <v>145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8" t="s">
        <v>77</v>
      </c>
      <c r="BK209" s="162">
        <f>ROUND(I209*H209,2)</f>
        <v>0</v>
      </c>
      <c r="BL209" s="18" t="s">
        <v>152</v>
      </c>
      <c r="BM209" s="161" t="s">
        <v>233</v>
      </c>
    </row>
    <row r="210" spans="2:51" s="13" customFormat="1" ht="12">
      <c r="B210" s="163"/>
      <c r="D210" s="164" t="s">
        <v>154</v>
      </c>
      <c r="E210" s="165" t="s">
        <v>1</v>
      </c>
      <c r="F210" s="166" t="s">
        <v>234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154</v>
      </c>
      <c r="AU210" s="165" t="s">
        <v>79</v>
      </c>
      <c r="AV210" s="13" t="s">
        <v>77</v>
      </c>
      <c r="AW210" s="13" t="s">
        <v>28</v>
      </c>
      <c r="AX210" s="13" t="s">
        <v>70</v>
      </c>
      <c r="AY210" s="165" t="s">
        <v>145</v>
      </c>
    </row>
    <row r="211" spans="2:51" s="14" customFormat="1" ht="12">
      <c r="B211" s="171"/>
      <c r="D211" s="164" t="s">
        <v>154</v>
      </c>
      <c r="E211" s="172" t="s">
        <v>1</v>
      </c>
      <c r="F211" s="173" t="s">
        <v>235</v>
      </c>
      <c r="H211" s="174">
        <v>253.427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154</v>
      </c>
      <c r="AU211" s="172" t="s">
        <v>79</v>
      </c>
      <c r="AV211" s="14" t="s">
        <v>79</v>
      </c>
      <c r="AW211" s="14" t="s">
        <v>28</v>
      </c>
      <c r="AX211" s="14" t="s">
        <v>77</v>
      </c>
      <c r="AY211" s="172" t="s">
        <v>145</v>
      </c>
    </row>
    <row r="212" spans="1:65" s="2" customFormat="1" ht="16.5" customHeight="1">
      <c r="A212" s="33"/>
      <c r="B212" s="149"/>
      <c r="C212" s="195" t="s">
        <v>8</v>
      </c>
      <c r="D212" s="195" t="s">
        <v>230</v>
      </c>
      <c r="E212" s="196" t="s">
        <v>236</v>
      </c>
      <c r="F212" s="197" t="s">
        <v>237</v>
      </c>
      <c r="G212" s="198" t="s">
        <v>205</v>
      </c>
      <c r="H212" s="199">
        <v>51.097</v>
      </c>
      <c r="I212" s="200"/>
      <c r="J212" s="201">
        <f>ROUND(I212*H212,2)</f>
        <v>0</v>
      </c>
      <c r="K212" s="197" t="s">
        <v>151</v>
      </c>
      <c r="L212" s="202"/>
      <c r="M212" s="203" t="s">
        <v>1</v>
      </c>
      <c r="N212" s="204" t="s">
        <v>36</v>
      </c>
      <c r="O212" s="59"/>
      <c r="P212" s="159">
        <f>O212*H212</f>
        <v>0</v>
      </c>
      <c r="Q212" s="159">
        <v>1</v>
      </c>
      <c r="R212" s="159">
        <f>Q212*H212</f>
        <v>51.097</v>
      </c>
      <c r="S212" s="159">
        <v>0</v>
      </c>
      <c r="T212" s="16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1" t="s">
        <v>202</v>
      </c>
      <c r="AT212" s="161" t="s">
        <v>230</v>
      </c>
      <c r="AU212" s="161" t="s">
        <v>79</v>
      </c>
      <c r="AY212" s="18" t="s">
        <v>145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8" t="s">
        <v>77</v>
      </c>
      <c r="BK212" s="162">
        <f>ROUND(I212*H212,2)</f>
        <v>0</v>
      </c>
      <c r="BL212" s="18" t="s">
        <v>152</v>
      </c>
      <c r="BM212" s="161" t="s">
        <v>238</v>
      </c>
    </row>
    <row r="213" spans="2:51" s="14" customFormat="1" ht="12">
      <c r="B213" s="171"/>
      <c r="D213" s="164" t="s">
        <v>154</v>
      </c>
      <c r="E213" s="172" t="s">
        <v>1</v>
      </c>
      <c r="F213" s="173" t="s">
        <v>239</v>
      </c>
      <c r="H213" s="174">
        <v>51.097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154</v>
      </c>
      <c r="AU213" s="172" t="s">
        <v>79</v>
      </c>
      <c r="AV213" s="14" t="s">
        <v>79</v>
      </c>
      <c r="AW213" s="14" t="s">
        <v>28</v>
      </c>
      <c r="AX213" s="14" t="s">
        <v>77</v>
      </c>
      <c r="AY213" s="172" t="s">
        <v>145</v>
      </c>
    </row>
    <row r="214" spans="1:65" s="2" customFormat="1" ht="24.25" customHeight="1">
      <c r="A214" s="33"/>
      <c r="B214" s="149"/>
      <c r="C214" s="150" t="s">
        <v>240</v>
      </c>
      <c r="D214" s="150" t="s">
        <v>147</v>
      </c>
      <c r="E214" s="151" t="s">
        <v>241</v>
      </c>
      <c r="F214" s="152" t="s">
        <v>242</v>
      </c>
      <c r="G214" s="153" t="s">
        <v>243</v>
      </c>
      <c r="H214" s="154">
        <v>108</v>
      </c>
      <c r="I214" s="155"/>
      <c r="J214" s="156">
        <f>ROUND(I214*H214,2)</f>
        <v>0</v>
      </c>
      <c r="K214" s="152" t="s">
        <v>151</v>
      </c>
      <c r="L214" s="34"/>
      <c r="M214" s="157" t="s">
        <v>1</v>
      </c>
      <c r="N214" s="158" t="s">
        <v>36</v>
      </c>
      <c r="O214" s="59"/>
      <c r="P214" s="159">
        <f>O214*H214</f>
        <v>0</v>
      </c>
      <c r="Q214" s="159">
        <v>0</v>
      </c>
      <c r="R214" s="159">
        <f>Q214*H214</f>
        <v>0</v>
      </c>
      <c r="S214" s="159">
        <v>0</v>
      </c>
      <c r="T214" s="160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1" t="s">
        <v>152</v>
      </c>
      <c r="AT214" s="161" t="s">
        <v>147</v>
      </c>
      <c r="AU214" s="161" t="s">
        <v>79</v>
      </c>
      <c r="AY214" s="18" t="s">
        <v>145</v>
      </c>
      <c r="BE214" s="162">
        <f>IF(N214="základní",J214,0)</f>
        <v>0</v>
      </c>
      <c r="BF214" s="162">
        <f>IF(N214="snížená",J214,0)</f>
        <v>0</v>
      </c>
      <c r="BG214" s="162">
        <f>IF(N214="zákl. přenesená",J214,0)</f>
        <v>0</v>
      </c>
      <c r="BH214" s="162">
        <f>IF(N214="sníž. přenesená",J214,0)</f>
        <v>0</v>
      </c>
      <c r="BI214" s="162">
        <f>IF(N214="nulová",J214,0)</f>
        <v>0</v>
      </c>
      <c r="BJ214" s="18" t="s">
        <v>77</v>
      </c>
      <c r="BK214" s="162">
        <f>ROUND(I214*H214,2)</f>
        <v>0</v>
      </c>
      <c r="BL214" s="18" t="s">
        <v>152</v>
      </c>
      <c r="BM214" s="161" t="s">
        <v>244</v>
      </c>
    </row>
    <row r="215" spans="2:51" s="14" customFormat="1" ht="12">
      <c r="B215" s="171"/>
      <c r="D215" s="164" t="s">
        <v>154</v>
      </c>
      <c r="E215" s="172" t="s">
        <v>1</v>
      </c>
      <c r="F215" s="173" t="s">
        <v>245</v>
      </c>
      <c r="H215" s="174">
        <v>108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154</v>
      </c>
      <c r="AU215" s="172" t="s">
        <v>79</v>
      </c>
      <c r="AV215" s="14" t="s">
        <v>79</v>
      </c>
      <c r="AW215" s="14" t="s">
        <v>28</v>
      </c>
      <c r="AX215" s="14" t="s">
        <v>77</v>
      </c>
      <c r="AY215" s="172" t="s">
        <v>145</v>
      </c>
    </row>
    <row r="216" spans="2:63" s="12" customFormat="1" ht="22.75" customHeight="1">
      <c r="B216" s="136"/>
      <c r="D216" s="137" t="s">
        <v>69</v>
      </c>
      <c r="E216" s="147" t="s">
        <v>246</v>
      </c>
      <c r="F216" s="147" t="s">
        <v>247</v>
      </c>
      <c r="I216" s="139"/>
      <c r="J216" s="148">
        <f>BK216</f>
        <v>0</v>
      </c>
      <c r="L216" s="136"/>
      <c r="M216" s="141"/>
      <c r="N216" s="142"/>
      <c r="O216" s="142"/>
      <c r="P216" s="143">
        <f>SUM(P217:P235)</f>
        <v>0</v>
      </c>
      <c r="Q216" s="142"/>
      <c r="R216" s="143">
        <f>SUM(R217:R235)</f>
        <v>0</v>
      </c>
      <c r="S216" s="142"/>
      <c r="T216" s="144">
        <f>SUM(T217:T235)</f>
        <v>0</v>
      </c>
      <c r="AR216" s="137" t="s">
        <v>77</v>
      </c>
      <c r="AT216" s="145" t="s">
        <v>69</v>
      </c>
      <c r="AU216" s="145" t="s">
        <v>77</v>
      </c>
      <c r="AY216" s="137" t="s">
        <v>145</v>
      </c>
      <c r="BK216" s="146">
        <f>SUM(BK217:BK235)</f>
        <v>0</v>
      </c>
    </row>
    <row r="217" spans="1:65" s="2" customFormat="1" ht="16.5" customHeight="1">
      <c r="A217" s="33"/>
      <c r="B217" s="149"/>
      <c r="C217" s="150" t="s">
        <v>248</v>
      </c>
      <c r="D217" s="150" t="s">
        <v>147</v>
      </c>
      <c r="E217" s="151" t="s">
        <v>249</v>
      </c>
      <c r="F217" s="152" t="s">
        <v>250</v>
      </c>
      <c r="G217" s="153" t="s">
        <v>251</v>
      </c>
      <c r="H217" s="154">
        <v>353.29</v>
      </c>
      <c r="I217" s="155"/>
      <c r="J217" s="156">
        <f>ROUND(I217*H217,2)</f>
        <v>0</v>
      </c>
      <c r="K217" s="152" t="s">
        <v>1</v>
      </c>
      <c r="L217" s="34"/>
      <c r="M217" s="157" t="s">
        <v>1</v>
      </c>
      <c r="N217" s="158" t="s">
        <v>36</v>
      </c>
      <c r="O217" s="59"/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1" t="s">
        <v>152</v>
      </c>
      <c r="AT217" s="161" t="s">
        <v>147</v>
      </c>
      <c r="AU217" s="161" t="s">
        <v>79</v>
      </c>
      <c r="AY217" s="18" t="s">
        <v>145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8" t="s">
        <v>77</v>
      </c>
      <c r="BK217" s="162">
        <f>ROUND(I217*H217,2)</f>
        <v>0</v>
      </c>
      <c r="BL217" s="18" t="s">
        <v>152</v>
      </c>
      <c r="BM217" s="161" t="s">
        <v>252</v>
      </c>
    </row>
    <row r="218" spans="2:51" s="14" customFormat="1" ht="12">
      <c r="B218" s="171"/>
      <c r="D218" s="164" t="s">
        <v>154</v>
      </c>
      <c r="E218" s="172" t="s">
        <v>1</v>
      </c>
      <c r="F218" s="173" t="s">
        <v>253</v>
      </c>
      <c r="H218" s="174">
        <v>266.77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154</v>
      </c>
      <c r="AU218" s="172" t="s">
        <v>79</v>
      </c>
      <c r="AV218" s="14" t="s">
        <v>79</v>
      </c>
      <c r="AW218" s="14" t="s">
        <v>28</v>
      </c>
      <c r="AX218" s="14" t="s">
        <v>70</v>
      </c>
      <c r="AY218" s="172" t="s">
        <v>145</v>
      </c>
    </row>
    <row r="219" spans="2:51" s="14" customFormat="1" ht="12">
      <c r="B219" s="171"/>
      <c r="D219" s="164" t="s">
        <v>154</v>
      </c>
      <c r="E219" s="172" t="s">
        <v>1</v>
      </c>
      <c r="F219" s="173" t="s">
        <v>254</v>
      </c>
      <c r="H219" s="174">
        <v>86.52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154</v>
      </c>
      <c r="AU219" s="172" t="s">
        <v>79</v>
      </c>
      <c r="AV219" s="14" t="s">
        <v>79</v>
      </c>
      <c r="AW219" s="14" t="s">
        <v>28</v>
      </c>
      <c r="AX219" s="14" t="s">
        <v>70</v>
      </c>
      <c r="AY219" s="172" t="s">
        <v>145</v>
      </c>
    </row>
    <row r="220" spans="2:51" s="16" customFormat="1" ht="12">
      <c r="B220" s="187"/>
      <c r="D220" s="164" t="s">
        <v>154</v>
      </c>
      <c r="E220" s="188" t="s">
        <v>1</v>
      </c>
      <c r="F220" s="189" t="s">
        <v>175</v>
      </c>
      <c r="H220" s="190">
        <v>353.28999999999996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8" t="s">
        <v>154</v>
      </c>
      <c r="AU220" s="188" t="s">
        <v>79</v>
      </c>
      <c r="AV220" s="16" t="s">
        <v>152</v>
      </c>
      <c r="AW220" s="16" t="s">
        <v>28</v>
      </c>
      <c r="AX220" s="16" t="s">
        <v>77</v>
      </c>
      <c r="AY220" s="188" t="s">
        <v>145</v>
      </c>
    </row>
    <row r="221" spans="1:65" s="2" customFormat="1" ht="16.5" customHeight="1">
      <c r="A221" s="33"/>
      <c r="B221" s="149"/>
      <c r="C221" s="150" t="s">
        <v>255</v>
      </c>
      <c r="D221" s="150" t="s">
        <v>147</v>
      </c>
      <c r="E221" s="151" t="s">
        <v>256</v>
      </c>
      <c r="F221" s="152" t="s">
        <v>257</v>
      </c>
      <c r="G221" s="153" t="s">
        <v>166</v>
      </c>
      <c r="H221" s="154">
        <v>9.778</v>
      </c>
      <c r="I221" s="155"/>
      <c r="J221" s="156">
        <f>ROUND(I221*H221,2)</f>
        <v>0</v>
      </c>
      <c r="K221" s="152" t="s">
        <v>1</v>
      </c>
      <c r="L221" s="34"/>
      <c r="M221" s="157" t="s">
        <v>1</v>
      </c>
      <c r="N221" s="158" t="s">
        <v>36</v>
      </c>
      <c r="O221" s="59"/>
      <c r="P221" s="159">
        <f>O221*H221</f>
        <v>0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1" t="s">
        <v>152</v>
      </c>
      <c r="AT221" s="161" t="s">
        <v>147</v>
      </c>
      <c r="AU221" s="161" t="s">
        <v>79</v>
      </c>
      <c r="AY221" s="18" t="s">
        <v>145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8" t="s">
        <v>77</v>
      </c>
      <c r="BK221" s="162">
        <f>ROUND(I221*H221,2)</f>
        <v>0</v>
      </c>
      <c r="BL221" s="18" t="s">
        <v>152</v>
      </c>
      <c r="BM221" s="161" t="s">
        <v>258</v>
      </c>
    </row>
    <row r="222" spans="2:51" s="14" customFormat="1" ht="12">
      <c r="B222" s="171"/>
      <c r="D222" s="164" t="s">
        <v>154</v>
      </c>
      <c r="E222" s="172" t="s">
        <v>1</v>
      </c>
      <c r="F222" s="173" t="s">
        <v>259</v>
      </c>
      <c r="H222" s="174">
        <v>7.319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154</v>
      </c>
      <c r="AU222" s="172" t="s">
        <v>79</v>
      </c>
      <c r="AV222" s="14" t="s">
        <v>79</v>
      </c>
      <c r="AW222" s="14" t="s">
        <v>28</v>
      </c>
      <c r="AX222" s="14" t="s">
        <v>70</v>
      </c>
      <c r="AY222" s="172" t="s">
        <v>145</v>
      </c>
    </row>
    <row r="223" spans="2:51" s="14" customFormat="1" ht="12">
      <c r="B223" s="171"/>
      <c r="D223" s="164" t="s">
        <v>154</v>
      </c>
      <c r="E223" s="172" t="s">
        <v>1</v>
      </c>
      <c r="F223" s="173" t="s">
        <v>260</v>
      </c>
      <c r="H223" s="174">
        <v>2.459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154</v>
      </c>
      <c r="AU223" s="172" t="s">
        <v>79</v>
      </c>
      <c r="AV223" s="14" t="s">
        <v>79</v>
      </c>
      <c r="AW223" s="14" t="s">
        <v>28</v>
      </c>
      <c r="AX223" s="14" t="s">
        <v>70</v>
      </c>
      <c r="AY223" s="172" t="s">
        <v>145</v>
      </c>
    </row>
    <row r="224" spans="2:51" s="16" customFormat="1" ht="12">
      <c r="B224" s="187"/>
      <c r="D224" s="164" t="s">
        <v>154</v>
      </c>
      <c r="E224" s="188" t="s">
        <v>1</v>
      </c>
      <c r="F224" s="189" t="s">
        <v>175</v>
      </c>
      <c r="H224" s="190">
        <v>9.778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4"/>
      <c r="AT224" s="188" t="s">
        <v>154</v>
      </c>
      <c r="AU224" s="188" t="s">
        <v>79</v>
      </c>
      <c r="AV224" s="16" t="s">
        <v>152</v>
      </c>
      <c r="AW224" s="16" t="s">
        <v>28</v>
      </c>
      <c r="AX224" s="16" t="s">
        <v>77</v>
      </c>
      <c r="AY224" s="188" t="s">
        <v>145</v>
      </c>
    </row>
    <row r="225" spans="1:65" s="2" customFormat="1" ht="16.5" customHeight="1">
      <c r="A225" s="33"/>
      <c r="B225" s="149"/>
      <c r="C225" s="150" t="s">
        <v>261</v>
      </c>
      <c r="D225" s="150" t="s">
        <v>147</v>
      </c>
      <c r="E225" s="151" t="s">
        <v>262</v>
      </c>
      <c r="F225" s="152" t="s">
        <v>263</v>
      </c>
      <c r="G225" s="153" t="s">
        <v>251</v>
      </c>
      <c r="H225" s="154">
        <v>138.4</v>
      </c>
      <c r="I225" s="155"/>
      <c r="J225" s="156">
        <f>ROUND(I225*H225,2)</f>
        <v>0</v>
      </c>
      <c r="K225" s="152" t="s">
        <v>1</v>
      </c>
      <c r="L225" s="34"/>
      <c r="M225" s="157" t="s">
        <v>1</v>
      </c>
      <c r="N225" s="158" t="s">
        <v>36</v>
      </c>
      <c r="O225" s="59"/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1" t="s">
        <v>152</v>
      </c>
      <c r="AT225" s="161" t="s">
        <v>147</v>
      </c>
      <c r="AU225" s="161" t="s">
        <v>79</v>
      </c>
      <c r="AY225" s="18" t="s">
        <v>145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8" t="s">
        <v>77</v>
      </c>
      <c r="BK225" s="162">
        <f>ROUND(I225*H225,2)</f>
        <v>0</v>
      </c>
      <c r="BL225" s="18" t="s">
        <v>152</v>
      </c>
      <c r="BM225" s="161" t="s">
        <v>264</v>
      </c>
    </row>
    <row r="226" spans="2:51" s="14" customFormat="1" ht="12">
      <c r="B226" s="171"/>
      <c r="D226" s="164" t="s">
        <v>154</v>
      </c>
      <c r="E226" s="172" t="s">
        <v>1</v>
      </c>
      <c r="F226" s="173" t="s">
        <v>265</v>
      </c>
      <c r="H226" s="174">
        <v>138.4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154</v>
      </c>
      <c r="AU226" s="172" t="s">
        <v>79</v>
      </c>
      <c r="AV226" s="14" t="s">
        <v>79</v>
      </c>
      <c r="AW226" s="14" t="s">
        <v>28</v>
      </c>
      <c r="AX226" s="14" t="s">
        <v>77</v>
      </c>
      <c r="AY226" s="172" t="s">
        <v>145</v>
      </c>
    </row>
    <row r="227" spans="1:65" s="2" customFormat="1" ht="16.5" customHeight="1">
      <c r="A227" s="33"/>
      <c r="B227" s="149"/>
      <c r="C227" s="150" t="s">
        <v>266</v>
      </c>
      <c r="D227" s="150" t="s">
        <v>147</v>
      </c>
      <c r="E227" s="151" t="s">
        <v>267</v>
      </c>
      <c r="F227" s="152" t="s">
        <v>268</v>
      </c>
      <c r="G227" s="153" t="s">
        <v>205</v>
      </c>
      <c r="H227" s="154">
        <v>16.699</v>
      </c>
      <c r="I227" s="155"/>
      <c r="J227" s="156">
        <f>ROUND(I227*H227,2)</f>
        <v>0</v>
      </c>
      <c r="K227" s="152" t="s">
        <v>1</v>
      </c>
      <c r="L227" s="34"/>
      <c r="M227" s="157" t="s">
        <v>1</v>
      </c>
      <c r="N227" s="158" t="s">
        <v>36</v>
      </c>
      <c r="O227" s="59"/>
      <c r="P227" s="159">
        <f>O227*H227</f>
        <v>0</v>
      </c>
      <c r="Q227" s="159">
        <v>0</v>
      </c>
      <c r="R227" s="159">
        <f>Q227*H227</f>
        <v>0</v>
      </c>
      <c r="S227" s="159">
        <v>0</v>
      </c>
      <c r="T227" s="160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1" t="s">
        <v>152</v>
      </c>
      <c r="AT227" s="161" t="s">
        <v>147</v>
      </c>
      <c r="AU227" s="161" t="s">
        <v>79</v>
      </c>
      <c r="AY227" s="18" t="s">
        <v>145</v>
      </c>
      <c r="BE227" s="162">
        <f>IF(N227="základní",J227,0)</f>
        <v>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18" t="s">
        <v>77</v>
      </c>
      <c r="BK227" s="162">
        <f>ROUND(I227*H227,2)</f>
        <v>0</v>
      </c>
      <c r="BL227" s="18" t="s">
        <v>152</v>
      </c>
      <c r="BM227" s="161" t="s">
        <v>269</v>
      </c>
    </row>
    <row r="228" spans="2:51" s="14" customFormat="1" ht="12">
      <c r="B228" s="171"/>
      <c r="D228" s="164" t="s">
        <v>154</v>
      </c>
      <c r="E228" s="172" t="s">
        <v>1</v>
      </c>
      <c r="F228" s="173" t="s">
        <v>270</v>
      </c>
      <c r="H228" s="174">
        <v>16.699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154</v>
      </c>
      <c r="AU228" s="172" t="s">
        <v>79</v>
      </c>
      <c r="AV228" s="14" t="s">
        <v>79</v>
      </c>
      <c r="AW228" s="14" t="s">
        <v>28</v>
      </c>
      <c r="AX228" s="14" t="s">
        <v>77</v>
      </c>
      <c r="AY228" s="172" t="s">
        <v>145</v>
      </c>
    </row>
    <row r="229" spans="1:65" s="2" customFormat="1" ht="16.5" customHeight="1">
      <c r="A229" s="33"/>
      <c r="B229" s="149"/>
      <c r="C229" s="150" t="s">
        <v>271</v>
      </c>
      <c r="D229" s="150" t="s">
        <v>147</v>
      </c>
      <c r="E229" s="151" t="s">
        <v>272</v>
      </c>
      <c r="F229" s="152" t="s">
        <v>273</v>
      </c>
      <c r="G229" s="153" t="s">
        <v>274</v>
      </c>
      <c r="H229" s="154">
        <v>1963.52</v>
      </c>
      <c r="I229" s="155"/>
      <c r="J229" s="156">
        <f>ROUND(I229*H229,2)</f>
        <v>0</v>
      </c>
      <c r="K229" s="152" t="s">
        <v>1</v>
      </c>
      <c r="L229" s="34"/>
      <c r="M229" s="157" t="s">
        <v>1</v>
      </c>
      <c r="N229" s="158" t="s">
        <v>36</v>
      </c>
      <c r="O229" s="59"/>
      <c r="P229" s="159">
        <f>O229*H229</f>
        <v>0</v>
      </c>
      <c r="Q229" s="159">
        <v>0</v>
      </c>
      <c r="R229" s="159">
        <f>Q229*H229</f>
        <v>0</v>
      </c>
      <c r="S229" s="159">
        <v>0</v>
      </c>
      <c r="T229" s="160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1" t="s">
        <v>152</v>
      </c>
      <c r="AT229" s="161" t="s">
        <v>147</v>
      </c>
      <c r="AU229" s="161" t="s">
        <v>79</v>
      </c>
      <c r="AY229" s="18" t="s">
        <v>145</v>
      </c>
      <c r="BE229" s="162">
        <f>IF(N229="základní",J229,0)</f>
        <v>0</v>
      </c>
      <c r="BF229" s="162">
        <f>IF(N229="snížená",J229,0)</f>
        <v>0</v>
      </c>
      <c r="BG229" s="162">
        <f>IF(N229="zákl. přenesená",J229,0)</f>
        <v>0</v>
      </c>
      <c r="BH229" s="162">
        <f>IF(N229="sníž. přenesená",J229,0)</f>
        <v>0</v>
      </c>
      <c r="BI229" s="162">
        <f>IF(N229="nulová",J229,0)</f>
        <v>0</v>
      </c>
      <c r="BJ229" s="18" t="s">
        <v>77</v>
      </c>
      <c r="BK229" s="162">
        <f>ROUND(I229*H229,2)</f>
        <v>0</v>
      </c>
      <c r="BL229" s="18" t="s">
        <v>152</v>
      </c>
      <c r="BM229" s="161" t="s">
        <v>275</v>
      </c>
    </row>
    <row r="230" spans="2:51" s="14" customFormat="1" ht="12">
      <c r="B230" s="171"/>
      <c r="D230" s="164" t="s">
        <v>154</v>
      </c>
      <c r="E230" s="172" t="s">
        <v>1</v>
      </c>
      <c r="F230" s="173" t="s">
        <v>276</v>
      </c>
      <c r="H230" s="174">
        <v>1963.52</v>
      </c>
      <c r="I230" s="175"/>
      <c r="L230" s="171"/>
      <c r="M230" s="176"/>
      <c r="N230" s="177"/>
      <c r="O230" s="177"/>
      <c r="P230" s="177"/>
      <c r="Q230" s="177"/>
      <c r="R230" s="177"/>
      <c r="S230" s="177"/>
      <c r="T230" s="178"/>
      <c r="AT230" s="172" t="s">
        <v>154</v>
      </c>
      <c r="AU230" s="172" t="s">
        <v>79</v>
      </c>
      <c r="AV230" s="14" t="s">
        <v>79</v>
      </c>
      <c r="AW230" s="14" t="s">
        <v>28</v>
      </c>
      <c r="AX230" s="14" t="s">
        <v>77</v>
      </c>
      <c r="AY230" s="172" t="s">
        <v>145</v>
      </c>
    </row>
    <row r="231" spans="1:65" s="2" customFormat="1" ht="16.5" customHeight="1">
      <c r="A231" s="33"/>
      <c r="B231" s="149"/>
      <c r="C231" s="150" t="s">
        <v>277</v>
      </c>
      <c r="D231" s="150" t="s">
        <v>147</v>
      </c>
      <c r="E231" s="151" t="s">
        <v>278</v>
      </c>
      <c r="F231" s="152" t="s">
        <v>279</v>
      </c>
      <c r="G231" s="153" t="s">
        <v>243</v>
      </c>
      <c r="H231" s="154">
        <v>302.369</v>
      </c>
      <c r="I231" s="155"/>
      <c r="J231" s="156">
        <f>ROUND(I231*H231,2)</f>
        <v>0</v>
      </c>
      <c r="K231" s="152" t="s">
        <v>1</v>
      </c>
      <c r="L231" s="34"/>
      <c r="M231" s="157" t="s">
        <v>1</v>
      </c>
      <c r="N231" s="158" t="s">
        <v>36</v>
      </c>
      <c r="O231" s="59"/>
      <c r="P231" s="159">
        <f>O231*H231</f>
        <v>0</v>
      </c>
      <c r="Q231" s="159">
        <v>0</v>
      </c>
      <c r="R231" s="159">
        <f>Q231*H231</f>
        <v>0</v>
      </c>
      <c r="S231" s="159">
        <v>0</v>
      </c>
      <c r="T231" s="160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1" t="s">
        <v>152</v>
      </c>
      <c r="AT231" s="161" t="s">
        <v>147</v>
      </c>
      <c r="AU231" s="161" t="s">
        <v>79</v>
      </c>
      <c r="AY231" s="18" t="s">
        <v>145</v>
      </c>
      <c r="BE231" s="162">
        <f>IF(N231="základní",J231,0)</f>
        <v>0</v>
      </c>
      <c r="BF231" s="162">
        <f>IF(N231="snížená",J231,0)</f>
        <v>0</v>
      </c>
      <c r="BG231" s="162">
        <f>IF(N231="zákl. přenesená",J231,0)</f>
        <v>0</v>
      </c>
      <c r="BH231" s="162">
        <f>IF(N231="sníž. přenesená",J231,0)</f>
        <v>0</v>
      </c>
      <c r="BI231" s="162">
        <f>IF(N231="nulová",J231,0)</f>
        <v>0</v>
      </c>
      <c r="BJ231" s="18" t="s">
        <v>77</v>
      </c>
      <c r="BK231" s="162">
        <f>ROUND(I231*H231,2)</f>
        <v>0</v>
      </c>
      <c r="BL231" s="18" t="s">
        <v>152</v>
      </c>
      <c r="BM231" s="161" t="s">
        <v>280</v>
      </c>
    </row>
    <row r="232" spans="2:51" s="14" customFormat="1" ht="20">
      <c r="B232" s="171"/>
      <c r="D232" s="164" t="s">
        <v>154</v>
      </c>
      <c r="E232" s="172" t="s">
        <v>1</v>
      </c>
      <c r="F232" s="173" t="s">
        <v>281</v>
      </c>
      <c r="H232" s="174">
        <v>302.369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154</v>
      </c>
      <c r="AU232" s="172" t="s">
        <v>79</v>
      </c>
      <c r="AV232" s="14" t="s">
        <v>79</v>
      </c>
      <c r="AW232" s="14" t="s">
        <v>28</v>
      </c>
      <c r="AX232" s="14" t="s">
        <v>77</v>
      </c>
      <c r="AY232" s="172" t="s">
        <v>145</v>
      </c>
    </row>
    <row r="233" spans="1:65" s="2" customFormat="1" ht="33" customHeight="1">
      <c r="A233" s="33"/>
      <c r="B233" s="149"/>
      <c r="C233" s="150" t="s">
        <v>282</v>
      </c>
      <c r="D233" s="150" t="s">
        <v>147</v>
      </c>
      <c r="E233" s="151" t="s">
        <v>283</v>
      </c>
      <c r="F233" s="152" t="s">
        <v>284</v>
      </c>
      <c r="G233" s="153" t="s">
        <v>251</v>
      </c>
      <c r="H233" s="154">
        <v>64.34</v>
      </c>
      <c r="I233" s="155"/>
      <c r="J233" s="156">
        <f>ROUND(I233*H233,2)</f>
        <v>0</v>
      </c>
      <c r="K233" s="152" t="s">
        <v>1</v>
      </c>
      <c r="L233" s="34"/>
      <c r="M233" s="157" t="s">
        <v>1</v>
      </c>
      <c r="N233" s="158" t="s">
        <v>36</v>
      </c>
      <c r="O233" s="59"/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1" t="s">
        <v>152</v>
      </c>
      <c r="AT233" s="161" t="s">
        <v>147</v>
      </c>
      <c r="AU233" s="161" t="s">
        <v>79</v>
      </c>
      <c r="AY233" s="18" t="s">
        <v>145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8" t="s">
        <v>77</v>
      </c>
      <c r="BK233" s="162">
        <f>ROUND(I233*H233,2)</f>
        <v>0</v>
      </c>
      <c r="BL233" s="18" t="s">
        <v>152</v>
      </c>
      <c r="BM233" s="161" t="s">
        <v>285</v>
      </c>
    </row>
    <row r="234" spans="2:51" s="14" customFormat="1" ht="12">
      <c r="B234" s="171"/>
      <c r="D234" s="164" t="s">
        <v>154</v>
      </c>
      <c r="E234" s="172" t="s">
        <v>1</v>
      </c>
      <c r="F234" s="173" t="s">
        <v>286</v>
      </c>
      <c r="H234" s="174">
        <v>64.34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154</v>
      </c>
      <c r="AU234" s="172" t="s">
        <v>79</v>
      </c>
      <c r="AV234" s="14" t="s">
        <v>79</v>
      </c>
      <c r="AW234" s="14" t="s">
        <v>28</v>
      </c>
      <c r="AX234" s="14" t="s">
        <v>77</v>
      </c>
      <c r="AY234" s="172" t="s">
        <v>145</v>
      </c>
    </row>
    <row r="235" spans="1:65" s="2" customFormat="1" ht="16.5" customHeight="1">
      <c r="A235" s="33"/>
      <c r="B235" s="149"/>
      <c r="C235" s="150" t="s">
        <v>7</v>
      </c>
      <c r="D235" s="150" t="s">
        <v>147</v>
      </c>
      <c r="E235" s="151" t="s">
        <v>287</v>
      </c>
      <c r="F235" s="152" t="s">
        <v>1284</v>
      </c>
      <c r="G235" s="153" t="s">
        <v>288</v>
      </c>
      <c r="H235" s="154">
        <v>1963.5</v>
      </c>
      <c r="I235" s="155"/>
      <c r="J235" s="156">
        <f>ROUND(I235*H235,2)</f>
        <v>0</v>
      </c>
      <c r="K235" s="152" t="s">
        <v>1</v>
      </c>
      <c r="L235" s="34"/>
      <c r="M235" s="157" t="s">
        <v>1</v>
      </c>
      <c r="N235" s="158" t="s">
        <v>36</v>
      </c>
      <c r="O235" s="59"/>
      <c r="P235" s="159">
        <f>O235*H235</f>
        <v>0</v>
      </c>
      <c r="Q235" s="159">
        <v>0</v>
      </c>
      <c r="R235" s="159">
        <f>Q235*H235</f>
        <v>0</v>
      </c>
      <c r="S235" s="159">
        <v>0</v>
      </c>
      <c r="T235" s="160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1" t="s">
        <v>152</v>
      </c>
      <c r="AT235" s="161" t="s">
        <v>147</v>
      </c>
      <c r="AU235" s="161" t="s">
        <v>79</v>
      </c>
      <c r="AY235" s="18" t="s">
        <v>145</v>
      </c>
      <c r="BE235" s="162">
        <f>IF(N235="základní",J235,0)</f>
        <v>0</v>
      </c>
      <c r="BF235" s="162">
        <f>IF(N235="snížená",J235,0)</f>
        <v>0</v>
      </c>
      <c r="BG235" s="162">
        <f>IF(N235="zákl. přenesená",J235,0)</f>
        <v>0</v>
      </c>
      <c r="BH235" s="162">
        <f>IF(N235="sníž. přenesená",J235,0)</f>
        <v>0</v>
      </c>
      <c r="BI235" s="162">
        <f>IF(N235="nulová",J235,0)</f>
        <v>0</v>
      </c>
      <c r="BJ235" s="18" t="s">
        <v>77</v>
      </c>
      <c r="BK235" s="162">
        <f>ROUND(I235*H235,2)</f>
        <v>0</v>
      </c>
      <c r="BL235" s="18" t="s">
        <v>152</v>
      </c>
      <c r="BM235" s="161" t="s">
        <v>289</v>
      </c>
    </row>
    <row r="236" spans="2:63" s="12" customFormat="1" ht="22.75" customHeight="1">
      <c r="B236" s="136"/>
      <c r="D236" s="137" t="s">
        <v>69</v>
      </c>
      <c r="E236" s="147" t="s">
        <v>79</v>
      </c>
      <c r="F236" s="147" t="s">
        <v>290</v>
      </c>
      <c r="I236" s="139"/>
      <c r="J236" s="148">
        <f>BK236</f>
        <v>0</v>
      </c>
      <c r="L236" s="136"/>
      <c r="M236" s="141"/>
      <c r="N236" s="142"/>
      <c r="O236" s="142"/>
      <c r="P236" s="143">
        <f>SUM(P237:P249)</f>
        <v>0</v>
      </c>
      <c r="Q236" s="142"/>
      <c r="R236" s="143">
        <f>SUM(R237:R249)</f>
        <v>0.56770146</v>
      </c>
      <c r="S236" s="142"/>
      <c r="T236" s="144">
        <f>SUM(T237:T249)</f>
        <v>0</v>
      </c>
      <c r="AR236" s="137" t="s">
        <v>77</v>
      </c>
      <c r="AT236" s="145" t="s">
        <v>69</v>
      </c>
      <c r="AU236" s="145" t="s">
        <v>77</v>
      </c>
      <c r="AY236" s="137" t="s">
        <v>145</v>
      </c>
      <c r="BK236" s="146">
        <f>SUM(BK237:BK249)</f>
        <v>0</v>
      </c>
    </row>
    <row r="237" spans="1:65" s="2" customFormat="1" ht="16.5" customHeight="1">
      <c r="A237" s="33"/>
      <c r="B237" s="149"/>
      <c r="C237" s="150" t="s">
        <v>291</v>
      </c>
      <c r="D237" s="150" t="s">
        <v>147</v>
      </c>
      <c r="E237" s="151" t="s">
        <v>292</v>
      </c>
      <c r="F237" s="152" t="s">
        <v>293</v>
      </c>
      <c r="G237" s="153" t="s">
        <v>166</v>
      </c>
      <c r="H237" s="154">
        <v>0.243</v>
      </c>
      <c r="I237" s="155"/>
      <c r="J237" s="156">
        <f>ROUND(I237*H237,2)</f>
        <v>0</v>
      </c>
      <c r="K237" s="152" t="s">
        <v>151</v>
      </c>
      <c r="L237" s="34"/>
      <c r="M237" s="157" t="s">
        <v>1</v>
      </c>
      <c r="N237" s="158" t="s">
        <v>36</v>
      </c>
      <c r="O237" s="59"/>
      <c r="P237" s="159">
        <f>O237*H237</f>
        <v>0</v>
      </c>
      <c r="Q237" s="159">
        <v>2.30102</v>
      </c>
      <c r="R237" s="159">
        <f>Q237*H237</f>
        <v>0.5591478599999999</v>
      </c>
      <c r="S237" s="159">
        <v>0</v>
      </c>
      <c r="T237" s="160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1" t="s">
        <v>152</v>
      </c>
      <c r="AT237" s="161" t="s">
        <v>147</v>
      </c>
      <c r="AU237" s="161" t="s">
        <v>79</v>
      </c>
      <c r="AY237" s="18" t="s">
        <v>145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8" t="s">
        <v>77</v>
      </c>
      <c r="BK237" s="162">
        <f>ROUND(I237*H237,2)</f>
        <v>0</v>
      </c>
      <c r="BL237" s="18" t="s">
        <v>152</v>
      </c>
      <c r="BM237" s="161" t="s">
        <v>294</v>
      </c>
    </row>
    <row r="238" spans="2:51" s="13" customFormat="1" ht="12">
      <c r="B238" s="163"/>
      <c r="D238" s="164" t="s">
        <v>154</v>
      </c>
      <c r="E238" s="165" t="s">
        <v>1</v>
      </c>
      <c r="F238" s="166" t="s">
        <v>295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154</v>
      </c>
      <c r="AU238" s="165" t="s">
        <v>79</v>
      </c>
      <c r="AV238" s="13" t="s">
        <v>77</v>
      </c>
      <c r="AW238" s="13" t="s">
        <v>28</v>
      </c>
      <c r="AX238" s="13" t="s">
        <v>70</v>
      </c>
      <c r="AY238" s="165" t="s">
        <v>145</v>
      </c>
    </row>
    <row r="239" spans="2:51" s="14" customFormat="1" ht="12">
      <c r="B239" s="171"/>
      <c r="D239" s="164" t="s">
        <v>154</v>
      </c>
      <c r="E239" s="172" t="s">
        <v>1</v>
      </c>
      <c r="F239" s="173" t="s">
        <v>296</v>
      </c>
      <c r="H239" s="174">
        <v>0.081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154</v>
      </c>
      <c r="AU239" s="172" t="s">
        <v>79</v>
      </c>
      <c r="AV239" s="14" t="s">
        <v>79</v>
      </c>
      <c r="AW239" s="14" t="s">
        <v>28</v>
      </c>
      <c r="AX239" s="14" t="s">
        <v>70</v>
      </c>
      <c r="AY239" s="172" t="s">
        <v>145</v>
      </c>
    </row>
    <row r="240" spans="2:51" s="13" customFormat="1" ht="12">
      <c r="B240" s="163"/>
      <c r="D240" s="164" t="s">
        <v>154</v>
      </c>
      <c r="E240" s="165" t="s">
        <v>1</v>
      </c>
      <c r="F240" s="166" t="s">
        <v>297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154</v>
      </c>
      <c r="AU240" s="165" t="s">
        <v>79</v>
      </c>
      <c r="AV240" s="13" t="s">
        <v>77</v>
      </c>
      <c r="AW240" s="13" t="s">
        <v>28</v>
      </c>
      <c r="AX240" s="13" t="s">
        <v>70</v>
      </c>
      <c r="AY240" s="165" t="s">
        <v>145</v>
      </c>
    </row>
    <row r="241" spans="2:51" s="14" customFormat="1" ht="12">
      <c r="B241" s="171"/>
      <c r="D241" s="164" t="s">
        <v>154</v>
      </c>
      <c r="E241" s="172" t="s">
        <v>1</v>
      </c>
      <c r="F241" s="173" t="s">
        <v>298</v>
      </c>
      <c r="H241" s="174">
        <v>0.162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154</v>
      </c>
      <c r="AU241" s="172" t="s">
        <v>79</v>
      </c>
      <c r="AV241" s="14" t="s">
        <v>79</v>
      </c>
      <c r="AW241" s="14" t="s">
        <v>28</v>
      </c>
      <c r="AX241" s="14" t="s">
        <v>70</v>
      </c>
      <c r="AY241" s="172" t="s">
        <v>145</v>
      </c>
    </row>
    <row r="242" spans="2:51" s="16" customFormat="1" ht="12">
      <c r="B242" s="187"/>
      <c r="D242" s="164" t="s">
        <v>154</v>
      </c>
      <c r="E242" s="188" t="s">
        <v>1</v>
      </c>
      <c r="F242" s="189" t="s">
        <v>175</v>
      </c>
      <c r="H242" s="190">
        <v>0.243</v>
      </c>
      <c r="I242" s="191"/>
      <c r="L242" s="187"/>
      <c r="M242" s="192"/>
      <c r="N242" s="193"/>
      <c r="O242" s="193"/>
      <c r="P242" s="193"/>
      <c r="Q242" s="193"/>
      <c r="R242" s="193"/>
      <c r="S242" s="193"/>
      <c r="T242" s="194"/>
      <c r="AT242" s="188" t="s">
        <v>154</v>
      </c>
      <c r="AU242" s="188" t="s">
        <v>79</v>
      </c>
      <c r="AV242" s="16" t="s">
        <v>152</v>
      </c>
      <c r="AW242" s="16" t="s">
        <v>28</v>
      </c>
      <c r="AX242" s="16" t="s">
        <v>77</v>
      </c>
      <c r="AY242" s="188" t="s">
        <v>145</v>
      </c>
    </row>
    <row r="243" spans="1:65" s="2" customFormat="1" ht="16.5" customHeight="1">
      <c r="A243" s="33"/>
      <c r="B243" s="149"/>
      <c r="C243" s="150" t="s">
        <v>299</v>
      </c>
      <c r="D243" s="150" t="s">
        <v>147</v>
      </c>
      <c r="E243" s="151" t="s">
        <v>300</v>
      </c>
      <c r="F243" s="152" t="s">
        <v>301</v>
      </c>
      <c r="G243" s="153" t="s">
        <v>243</v>
      </c>
      <c r="H243" s="154">
        <v>3.24</v>
      </c>
      <c r="I243" s="155"/>
      <c r="J243" s="156">
        <f>ROUND(I243*H243,2)</f>
        <v>0</v>
      </c>
      <c r="K243" s="152" t="s">
        <v>151</v>
      </c>
      <c r="L243" s="34"/>
      <c r="M243" s="157" t="s">
        <v>1</v>
      </c>
      <c r="N243" s="158" t="s">
        <v>36</v>
      </c>
      <c r="O243" s="59"/>
      <c r="P243" s="159">
        <f>O243*H243</f>
        <v>0</v>
      </c>
      <c r="Q243" s="159">
        <v>0.00264</v>
      </c>
      <c r="R243" s="159">
        <f>Q243*H243</f>
        <v>0.0085536</v>
      </c>
      <c r="S243" s="159">
        <v>0</v>
      </c>
      <c r="T243" s="160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1" t="s">
        <v>152</v>
      </c>
      <c r="AT243" s="161" t="s">
        <v>147</v>
      </c>
      <c r="AU243" s="161" t="s">
        <v>79</v>
      </c>
      <c r="AY243" s="18" t="s">
        <v>145</v>
      </c>
      <c r="BE243" s="162">
        <f>IF(N243="základní",J243,0)</f>
        <v>0</v>
      </c>
      <c r="BF243" s="162">
        <f>IF(N243="snížená",J243,0)</f>
        <v>0</v>
      </c>
      <c r="BG243" s="162">
        <f>IF(N243="zákl. přenesená",J243,0)</f>
        <v>0</v>
      </c>
      <c r="BH243" s="162">
        <f>IF(N243="sníž. přenesená",J243,0)</f>
        <v>0</v>
      </c>
      <c r="BI243" s="162">
        <f>IF(N243="nulová",J243,0)</f>
        <v>0</v>
      </c>
      <c r="BJ243" s="18" t="s">
        <v>77</v>
      </c>
      <c r="BK243" s="162">
        <f>ROUND(I243*H243,2)</f>
        <v>0</v>
      </c>
      <c r="BL243" s="18" t="s">
        <v>152</v>
      </c>
      <c r="BM243" s="161" t="s">
        <v>302</v>
      </c>
    </row>
    <row r="244" spans="2:51" s="13" customFormat="1" ht="12">
      <c r="B244" s="163"/>
      <c r="D244" s="164" t="s">
        <v>154</v>
      </c>
      <c r="E244" s="165" t="s">
        <v>1</v>
      </c>
      <c r="F244" s="166" t="s">
        <v>295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154</v>
      </c>
      <c r="AU244" s="165" t="s">
        <v>79</v>
      </c>
      <c r="AV244" s="13" t="s">
        <v>77</v>
      </c>
      <c r="AW244" s="13" t="s">
        <v>28</v>
      </c>
      <c r="AX244" s="13" t="s">
        <v>70</v>
      </c>
      <c r="AY244" s="165" t="s">
        <v>145</v>
      </c>
    </row>
    <row r="245" spans="2:51" s="14" customFormat="1" ht="12">
      <c r="B245" s="171"/>
      <c r="D245" s="164" t="s">
        <v>154</v>
      </c>
      <c r="E245" s="172" t="s">
        <v>1</v>
      </c>
      <c r="F245" s="173" t="s">
        <v>303</v>
      </c>
      <c r="H245" s="174">
        <v>1.08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154</v>
      </c>
      <c r="AU245" s="172" t="s">
        <v>79</v>
      </c>
      <c r="AV245" s="14" t="s">
        <v>79</v>
      </c>
      <c r="AW245" s="14" t="s">
        <v>28</v>
      </c>
      <c r="AX245" s="14" t="s">
        <v>70</v>
      </c>
      <c r="AY245" s="172" t="s">
        <v>145</v>
      </c>
    </row>
    <row r="246" spans="2:51" s="13" customFormat="1" ht="12">
      <c r="B246" s="163"/>
      <c r="D246" s="164" t="s">
        <v>154</v>
      </c>
      <c r="E246" s="165" t="s">
        <v>1</v>
      </c>
      <c r="F246" s="166" t="s">
        <v>297</v>
      </c>
      <c r="H246" s="165" t="s">
        <v>1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5" t="s">
        <v>154</v>
      </c>
      <c r="AU246" s="165" t="s">
        <v>79</v>
      </c>
      <c r="AV246" s="13" t="s">
        <v>77</v>
      </c>
      <c r="AW246" s="13" t="s">
        <v>28</v>
      </c>
      <c r="AX246" s="13" t="s">
        <v>70</v>
      </c>
      <c r="AY246" s="165" t="s">
        <v>145</v>
      </c>
    </row>
    <row r="247" spans="2:51" s="14" customFormat="1" ht="12">
      <c r="B247" s="171"/>
      <c r="D247" s="164" t="s">
        <v>154</v>
      </c>
      <c r="E247" s="172" t="s">
        <v>1</v>
      </c>
      <c r="F247" s="173" t="s">
        <v>304</v>
      </c>
      <c r="H247" s="174">
        <v>2.16</v>
      </c>
      <c r="I247" s="175"/>
      <c r="L247" s="171"/>
      <c r="M247" s="176"/>
      <c r="N247" s="177"/>
      <c r="O247" s="177"/>
      <c r="P247" s="177"/>
      <c r="Q247" s="177"/>
      <c r="R247" s="177"/>
      <c r="S247" s="177"/>
      <c r="T247" s="178"/>
      <c r="AT247" s="172" t="s">
        <v>154</v>
      </c>
      <c r="AU247" s="172" t="s">
        <v>79</v>
      </c>
      <c r="AV247" s="14" t="s">
        <v>79</v>
      </c>
      <c r="AW247" s="14" t="s">
        <v>28</v>
      </c>
      <c r="AX247" s="14" t="s">
        <v>70</v>
      </c>
      <c r="AY247" s="172" t="s">
        <v>145</v>
      </c>
    </row>
    <row r="248" spans="2:51" s="16" customFormat="1" ht="12">
      <c r="B248" s="187"/>
      <c r="D248" s="164" t="s">
        <v>154</v>
      </c>
      <c r="E248" s="188" t="s">
        <v>1</v>
      </c>
      <c r="F248" s="189" t="s">
        <v>175</v>
      </c>
      <c r="H248" s="190">
        <v>3.24</v>
      </c>
      <c r="I248" s="191"/>
      <c r="L248" s="187"/>
      <c r="M248" s="192"/>
      <c r="N248" s="193"/>
      <c r="O248" s="193"/>
      <c r="P248" s="193"/>
      <c r="Q248" s="193"/>
      <c r="R248" s="193"/>
      <c r="S248" s="193"/>
      <c r="T248" s="194"/>
      <c r="AT248" s="188" t="s">
        <v>154</v>
      </c>
      <c r="AU248" s="188" t="s">
        <v>79</v>
      </c>
      <c r="AV248" s="16" t="s">
        <v>152</v>
      </c>
      <c r="AW248" s="16" t="s">
        <v>28</v>
      </c>
      <c r="AX248" s="16" t="s">
        <v>77</v>
      </c>
      <c r="AY248" s="188" t="s">
        <v>145</v>
      </c>
    </row>
    <row r="249" spans="1:65" s="2" customFormat="1" ht="16.5" customHeight="1">
      <c r="A249" s="33"/>
      <c r="B249" s="149"/>
      <c r="C249" s="150" t="s">
        <v>305</v>
      </c>
      <c r="D249" s="150" t="s">
        <v>147</v>
      </c>
      <c r="E249" s="151" t="s">
        <v>306</v>
      </c>
      <c r="F249" s="152" t="s">
        <v>307</v>
      </c>
      <c r="G249" s="153" t="s">
        <v>243</v>
      </c>
      <c r="H249" s="154">
        <v>3.24</v>
      </c>
      <c r="I249" s="155"/>
      <c r="J249" s="156">
        <f>ROUND(I249*H249,2)</f>
        <v>0</v>
      </c>
      <c r="K249" s="152" t="s">
        <v>151</v>
      </c>
      <c r="L249" s="34"/>
      <c r="M249" s="157" t="s">
        <v>1</v>
      </c>
      <c r="N249" s="158" t="s">
        <v>36</v>
      </c>
      <c r="O249" s="59"/>
      <c r="P249" s="159">
        <f>O249*H249</f>
        <v>0</v>
      </c>
      <c r="Q249" s="159">
        <v>0</v>
      </c>
      <c r="R249" s="159">
        <f>Q249*H249</f>
        <v>0</v>
      </c>
      <c r="S249" s="159">
        <v>0</v>
      </c>
      <c r="T249" s="160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1" t="s">
        <v>152</v>
      </c>
      <c r="AT249" s="161" t="s">
        <v>147</v>
      </c>
      <c r="AU249" s="161" t="s">
        <v>79</v>
      </c>
      <c r="AY249" s="18" t="s">
        <v>145</v>
      </c>
      <c r="BE249" s="162">
        <f>IF(N249="základní",J249,0)</f>
        <v>0</v>
      </c>
      <c r="BF249" s="162">
        <f>IF(N249="snížená",J249,0)</f>
        <v>0</v>
      </c>
      <c r="BG249" s="162">
        <f>IF(N249="zákl. přenesená",J249,0)</f>
        <v>0</v>
      </c>
      <c r="BH249" s="162">
        <f>IF(N249="sníž. přenesená",J249,0)</f>
        <v>0</v>
      </c>
      <c r="BI249" s="162">
        <f>IF(N249="nulová",J249,0)</f>
        <v>0</v>
      </c>
      <c r="BJ249" s="18" t="s">
        <v>77</v>
      </c>
      <c r="BK249" s="162">
        <f>ROUND(I249*H249,2)</f>
        <v>0</v>
      </c>
      <c r="BL249" s="18" t="s">
        <v>152</v>
      </c>
      <c r="BM249" s="161" t="s">
        <v>308</v>
      </c>
    </row>
    <row r="250" spans="2:63" s="12" customFormat="1" ht="22.75" customHeight="1">
      <c r="B250" s="136"/>
      <c r="D250" s="137" t="s">
        <v>69</v>
      </c>
      <c r="E250" s="147" t="s">
        <v>163</v>
      </c>
      <c r="F250" s="147" t="s">
        <v>309</v>
      </c>
      <c r="I250" s="139"/>
      <c r="J250" s="148">
        <f>BK250</f>
        <v>0</v>
      </c>
      <c r="L250" s="136"/>
      <c r="M250" s="141"/>
      <c r="N250" s="142"/>
      <c r="O250" s="142"/>
      <c r="P250" s="143">
        <f>SUM(P251:P264)</f>
        <v>0</v>
      </c>
      <c r="Q250" s="142"/>
      <c r="R250" s="143">
        <f>SUM(R251:R264)</f>
        <v>12.46507125</v>
      </c>
      <c r="S250" s="142"/>
      <c r="T250" s="144">
        <f>SUM(T251:T264)</f>
        <v>0</v>
      </c>
      <c r="AR250" s="137" t="s">
        <v>77</v>
      </c>
      <c r="AT250" s="145" t="s">
        <v>69</v>
      </c>
      <c r="AU250" s="145" t="s">
        <v>77</v>
      </c>
      <c r="AY250" s="137" t="s">
        <v>145</v>
      </c>
      <c r="BK250" s="146">
        <f>SUM(BK251:BK264)</f>
        <v>0</v>
      </c>
    </row>
    <row r="251" spans="1:65" s="2" customFormat="1" ht="24.25" customHeight="1">
      <c r="A251" s="33"/>
      <c r="B251" s="149"/>
      <c r="C251" s="150" t="s">
        <v>310</v>
      </c>
      <c r="D251" s="150" t="s">
        <v>147</v>
      </c>
      <c r="E251" s="151" t="s">
        <v>311</v>
      </c>
      <c r="F251" s="152" t="s">
        <v>312</v>
      </c>
      <c r="G251" s="153" t="s">
        <v>166</v>
      </c>
      <c r="H251" s="154">
        <v>1.496</v>
      </c>
      <c r="I251" s="155"/>
      <c r="J251" s="156">
        <f>ROUND(I251*H251,2)</f>
        <v>0</v>
      </c>
      <c r="K251" s="152" t="s">
        <v>151</v>
      </c>
      <c r="L251" s="34"/>
      <c r="M251" s="157" t="s">
        <v>1</v>
      </c>
      <c r="N251" s="158" t="s">
        <v>36</v>
      </c>
      <c r="O251" s="59"/>
      <c r="P251" s="159">
        <f>O251*H251</f>
        <v>0</v>
      </c>
      <c r="Q251" s="159">
        <v>1.8775</v>
      </c>
      <c r="R251" s="159">
        <f>Q251*H251</f>
        <v>2.80874</v>
      </c>
      <c r="S251" s="159">
        <v>0</v>
      </c>
      <c r="T251" s="16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1" t="s">
        <v>152</v>
      </c>
      <c r="AT251" s="161" t="s">
        <v>147</v>
      </c>
      <c r="AU251" s="161" t="s">
        <v>79</v>
      </c>
      <c r="AY251" s="18" t="s">
        <v>145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77</v>
      </c>
      <c r="BK251" s="162">
        <f>ROUND(I251*H251,2)</f>
        <v>0</v>
      </c>
      <c r="BL251" s="18" t="s">
        <v>152</v>
      </c>
      <c r="BM251" s="161" t="s">
        <v>313</v>
      </c>
    </row>
    <row r="252" spans="2:51" s="13" customFormat="1" ht="12">
      <c r="B252" s="163"/>
      <c r="D252" s="164" t="s">
        <v>154</v>
      </c>
      <c r="E252" s="165" t="s">
        <v>1</v>
      </c>
      <c r="F252" s="166" t="s">
        <v>314</v>
      </c>
      <c r="H252" s="165" t="s">
        <v>1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154</v>
      </c>
      <c r="AU252" s="165" t="s">
        <v>79</v>
      </c>
      <c r="AV252" s="13" t="s">
        <v>77</v>
      </c>
      <c r="AW252" s="13" t="s">
        <v>28</v>
      </c>
      <c r="AX252" s="13" t="s">
        <v>70</v>
      </c>
      <c r="AY252" s="165" t="s">
        <v>145</v>
      </c>
    </row>
    <row r="253" spans="2:51" s="13" customFormat="1" ht="12">
      <c r="B253" s="163"/>
      <c r="D253" s="164" t="s">
        <v>154</v>
      </c>
      <c r="E253" s="165" t="s">
        <v>1</v>
      </c>
      <c r="F253" s="166" t="s">
        <v>315</v>
      </c>
      <c r="H253" s="165" t="s">
        <v>1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5" t="s">
        <v>154</v>
      </c>
      <c r="AU253" s="165" t="s">
        <v>79</v>
      </c>
      <c r="AV253" s="13" t="s">
        <v>77</v>
      </c>
      <c r="AW253" s="13" t="s">
        <v>28</v>
      </c>
      <c r="AX253" s="13" t="s">
        <v>70</v>
      </c>
      <c r="AY253" s="165" t="s">
        <v>145</v>
      </c>
    </row>
    <row r="254" spans="2:51" s="14" customFormat="1" ht="12">
      <c r="B254" s="171"/>
      <c r="D254" s="164" t="s">
        <v>154</v>
      </c>
      <c r="E254" s="172" t="s">
        <v>1</v>
      </c>
      <c r="F254" s="173" t="s">
        <v>316</v>
      </c>
      <c r="H254" s="174">
        <v>1.496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2" t="s">
        <v>154</v>
      </c>
      <c r="AU254" s="172" t="s">
        <v>79</v>
      </c>
      <c r="AV254" s="14" t="s">
        <v>79</v>
      </c>
      <c r="AW254" s="14" t="s">
        <v>28</v>
      </c>
      <c r="AX254" s="14" t="s">
        <v>77</v>
      </c>
      <c r="AY254" s="172" t="s">
        <v>145</v>
      </c>
    </row>
    <row r="255" spans="1:65" s="2" customFormat="1" ht="21.75" customHeight="1">
      <c r="A255" s="33"/>
      <c r="B255" s="149"/>
      <c r="C255" s="150" t="s">
        <v>317</v>
      </c>
      <c r="D255" s="150" t="s">
        <v>147</v>
      </c>
      <c r="E255" s="151" t="s">
        <v>318</v>
      </c>
      <c r="F255" s="152" t="s">
        <v>319</v>
      </c>
      <c r="G255" s="153" t="s">
        <v>243</v>
      </c>
      <c r="H255" s="154">
        <v>252.671</v>
      </c>
      <c r="I255" s="155"/>
      <c r="J255" s="156">
        <f>ROUND(I255*H255,2)</f>
        <v>0</v>
      </c>
      <c r="K255" s="152" t="s">
        <v>151</v>
      </c>
      <c r="L255" s="34"/>
      <c r="M255" s="157" t="s">
        <v>1</v>
      </c>
      <c r="N255" s="158" t="s">
        <v>36</v>
      </c>
      <c r="O255" s="59"/>
      <c r="P255" s="159">
        <f>O255*H255</f>
        <v>0</v>
      </c>
      <c r="Q255" s="159">
        <v>0.02857</v>
      </c>
      <c r="R255" s="159">
        <f>Q255*H255</f>
        <v>7.21881047</v>
      </c>
      <c r="S255" s="159">
        <v>0</v>
      </c>
      <c r="T255" s="16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1" t="s">
        <v>152</v>
      </c>
      <c r="AT255" s="161" t="s">
        <v>147</v>
      </c>
      <c r="AU255" s="161" t="s">
        <v>79</v>
      </c>
      <c r="AY255" s="18" t="s">
        <v>145</v>
      </c>
      <c r="BE255" s="162">
        <f>IF(N255="základní",J255,0)</f>
        <v>0</v>
      </c>
      <c r="BF255" s="162">
        <f>IF(N255="snížená",J255,0)</f>
        <v>0</v>
      </c>
      <c r="BG255" s="162">
        <f>IF(N255="zákl. přenesená",J255,0)</f>
        <v>0</v>
      </c>
      <c r="BH255" s="162">
        <f>IF(N255="sníž. přenesená",J255,0)</f>
        <v>0</v>
      </c>
      <c r="BI255" s="162">
        <f>IF(N255="nulová",J255,0)</f>
        <v>0</v>
      </c>
      <c r="BJ255" s="18" t="s">
        <v>77</v>
      </c>
      <c r="BK255" s="162">
        <f>ROUND(I255*H255,2)</f>
        <v>0</v>
      </c>
      <c r="BL255" s="18" t="s">
        <v>152</v>
      </c>
      <c r="BM255" s="161" t="s">
        <v>320</v>
      </c>
    </row>
    <row r="256" spans="2:51" s="13" customFormat="1" ht="12">
      <c r="B256" s="163"/>
      <c r="D256" s="164" t="s">
        <v>154</v>
      </c>
      <c r="E256" s="165" t="s">
        <v>1</v>
      </c>
      <c r="F256" s="166" t="s">
        <v>321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154</v>
      </c>
      <c r="AU256" s="165" t="s">
        <v>79</v>
      </c>
      <c r="AV256" s="13" t="s">
        <v>77</v>
      </c>
      <c r="AW256" s="13" t="s">
        <v>28</v>
      </c>
      <c r="AX256" s="13" t="s">
        <v>70</v>
      </c>
      <c r="AY256" s="165" t="s">
        <v>145</v>
      </c>
    </row>
    <row r="257" spans="2:51" s="13" customFormat="1" ht="12">
      <c r="B257" s="163"/>
      <c r="D257" s="164" t="s">
        <v>154</v>
      </c>
      <c r="E257" s="165" t="s">
        <v>1</v>
      </c>
      <c r="F257" s="166" t="s">
        <v>322</v>
      </c>
      <c r="H257" s="165" t="s">
        <v>1</v>
      </c>
      <c r="I257" s="167"/>
      <c r="L257" s="163"/>
      <c r="M257" s="168"/>
      <c r="N257" s="169"/>
      <c r="O257" s="169"/>
      <c r="P257" s="169"/>
      <c r="Q257" s="169"/>
      <c r="R257" s="169"/>
      <c r="S257" s="169"/>
      <c r="T257" s="170"/>
      <c r="AT257" s="165" t="s">
        <v>154</v>
      </c>
      <c r="AU257" s="165" t="s">
        <v>79</v>
      </c>
      <c r="AV257" s="13" t="s">
        <v>77</v>
      </c>
      <c r="AW257" s="13" t="s">
        <v>28</v>
      </c>
      <c r="AX257" s="13" t="s">
        <v>70</v>
      </c>
      <c r="AY257" s="165" t="s">
        <v>145</v>
      </c>
    </row>
    <row r="258" spans="2:51" s="14" customFormat="1" ht="20">
      <c r="B258" s="171"/>
      <c r="D258" s="164" t="s">
        <v>154</v>
      </c>
      <c r="E258" s="172" t="s">
        <v>1</v>
      </c>
      <c r="F258" s="173" t="s">
        <v>323</v>
      </c>
      <c r="H258" s="174">
        <v>200.016</v>
      </c>
      <c r="I258" s="175"/>
      <c r="L258" s="171"/>
      <c r="M258" s="176"/>
      <c r="N258" s="177"/>
      <c r="O258" s="177"/>
      <c r="P258" s="177"/>
      <c r="Q258" s="177"/>
      <c r="R258" s="177"/>
      <c r="S258" s="177"/>
      <c r="T258" s="178"/>
      <c r="AT258" s="172" t="s">
        <v>154</v>
      </c>
      <c r="AU258" s="172" t="s">
        <v>79</v>
      </c>
      <c r="AV258" s="14" t="s">
        <v>79</v>
      </c>
      <c r="AW258" s="14" t="s">
        <v>28</v>
      </c>
      <c r="AX258" s="14" t="s">
        <v>70</v>
      </c>
      <c r="AY258" s="172" t="s">
        <v>145</v>
      </c>
    </row>
    <row r="259" spans="2:51" s="13" customFormat="1" ht="12">
      <c r="B259" s="163"/>
      <c r="D259" s="164" t="s">
        <v>154</v>
      </c>
      <c r="E259" s="165" t="s">
        <v>1</v>
      </c>
      <c r="F259" s="166" t="s">
        <v>324</v>
      </c>
      <c r="H259" s="165" t="s">
        <v>1</v>
      </c>
      <c r="I259" s="167"/>
      <c r="L259" s="163"/>
      <c r="M259" s="168"/>
      <c r="N259" s="169"/>
      <c r="O259" s="169"/>
      <c r="P259" s="169"/>
      <c r="Q259" s="169"/>
      <c r="R259" s="169"/>
      <c r="S259" s="169"/>
      <c r="T259" s="170"/>
      <c r="AT259" s="165" t="s">
        <v>154</v>
      </c>
      <c r="AU259" s="165" t="s">
        <v>79</v>
      </c>
      <c r="AV259" s="13" t="s">
        <v>77</v>
      </c>
      <c r="AW259" s="13" t="s">
        <v>28</v>
      </c>
      <c r="AX259" s="13" t="s">
        <v>70</v>
      </c>
      <c r="AY259" s="165" t="s">
        <v>145</v>
      </c>
    </row>
    <row r="260" spans="2:51" s="14" customFormat="1" ht="12">
      <c r="B260" s="171"/>
      <c r="D260" s="164" t="s">
        <v>154</v>
      </c>
      <c r="E260" s="172" t="s">
        <v>1</v>
      </c>
      <c r="F260" s="173" t="s">
        <v>325</v>
      </c>
      <c r="H260" s="174">
        <v>52.655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2" t="s">
        <v>154</v>
      </c>
      <c r="AU260" s="172" t="s">
        <v>79</v>
      </c>
      <c r="AV260" s="14" t="s">
        <v>79</v>
      </c>
      <c r="AW260" s="14" t="s">
        <v>28</v>
      </c>
      <c r="AX260" s="14" t="s">
        <v>70</v>
      </c>
      <c r="AY260" s="172" t="s">
        <v>145</v>
      </c>
    </row>
    <row r="261" spans="2:51" s="16" customFormat="1" ht="12">
      <c r="B261" s="187"/>
      <c r="D261" s="164" t="s">
        <v>154</v>
      </c>
      <c r="E261" s="188" t="s">
        <v>1</v>
      </c>
      <c r="F261" s="189" t="s">
        <v>175</v>
      </c>
      <c r="H261" s="190">
        <v>252.671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154</v>
      </c>
      <c r="AU261" s="188" t="s">
        <v>79</v>
      </c>
      <c r="AV261" s="16" t="s">
        <v>152</v>
      </c>
      <c r="AW261" s="16" t="s">
        <v>28</v>
      </c>
      <c r="AX261" s="16" t="s">
        <v>77</v>
      </c>
      <c r="AY261" s="188" t="s">
        <v>145</v>
      </c>
    </row>
    <row r="262" spans="1:65" s="2" customFormat="1" ht="24.25" customHeight="1">
      <c r="A262" s="33"/>
      <c r="B262" s="149"/>
      <c r="C262" s="150" t="s">
        <v>326</v>
      </c>
      <c r="D262" s="150" t="s">
        <v>147</v>
      </c>
      <c r="E262" s="151" t="s">
        <v>327</v>
      </c>
      <c r="F262" s="152" t="s">
        <v>328</v>
      </c>
      <c r="G262" s="153" t="s">
        <v>243</v>
      </c>
      <c r="H262" s="154">
        <v>10.391</v>
      </c>
      <c r="I262" s="155"/>
      <c r="J262" s="156">
        <f>ROUND(I262*H262,2)</f>
        <v>0</v>
      </c>
      <c r="K262" s="152" t="s">
        <v>151</v>
      </c>
      <c r="L262" s="34"/>
      <c r="M262" s="157" t="s">
        <v>1</v>
      </c>
      <c r="N262" s="158" t="s">
        <v>36</v>
      </c>
      <c r="O262" s="59"/>
      <c r="P262" s="159">
        <f>O262*H262</f>
        <v>0</v>
      </c>
      <c r="Q262" s="159">
        <v>0.23458</v>
      </c>
      <c r="R262" s="159">
        <f>Q262*H262</f>
        <v>2.4375207800000003</v>
      </c>
      <c r="S262" s="159">
        <v>0</v>
      </c>
      <c r="T262" s="160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1" t="s">
        <v>152</v>
      </c>
      <c r="AT262" s="161" t="s">
        <v>147</v>
      </c>
      <c r="AU262" s="161" t="s">
        <v>79</v>
      </c>
      <c r="AY262" s="18" t="s">
        <v>145</v>
      </c>
      <c r="BE262" s="162">
        <f>IF(N262="základní",J262,0)</f>
        <v>0</v>
      </c>
      <c r="BF262" s="162">
        <f>IF(N262="snížená",J262,0)</f>
        <v>0</v>
      </c>
      <c r="BG262" s="162">
        <f>IF(N262="zákl. přenesená",J262,0)</f>
        <v>0</v>
      </c>
      <c r="BH262" s="162">
        <f>IF(N262="sníž. přenesená",J262,0)</f>
        <v>0</v>
      </c>
      <c r="BI262" s="162">
        <f>IF(N262="nulová",J262,0)</f>
        <v>0</v>
      </c>
      <c r="BJ262" s="18" t="s">
        <v>77</v>
      </c>
      <c r="BK262" s="162">
        <f>ROUND(I262*H262,2)</f>
        <v>0</v>
      </c>
      <c r="BL262" s="18" t="s">
        <v>152</v>
      </c>
      <c r="BM262" s="161" t="s">
        <v>329</v>
      </c>
    </row>
    <row r="263" spans="2:51" s="13" customFormat="1" ht="12">
      <c r="B263" s="163"/>
      <c r="D263" s="164" t="s">
        <v>154</v>
      </c>
      <c r="E263" s="165" t="s">
        <v>1</v>
      </c>
      <c r="F263" s="166" t="s">
        <v>330</v>
      </c>
      <c r="H263" s="165" t="s">
        <v>1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5" t="s">
        <v>154</v>
      </c>
      <c r="AU263" s="165" t="s">
        <v>79</v>
      </c>
      <c r="AV263" s="13" t="s">
        <v>77</v>
      </c>
      <c r="AW263" s="13" t="s">
        <v>28</v>
      </c>
      <c r="AX263" s="13" t="s">
        <v>70</v>
      </c>
      <c r="AY263" s="165" t="s">
        <v>145</v>
      </c>
    </row>
    <row r="264" spans="2:51" s="14" customFormat="1" ht="12">
      <c r="B264" s="171"/>
      <c r="D264" s="164" t="s">
        <v>154</v>
      </c>
      <c r="E264" s="172" t="s">
        <v>1</v>
      </c>
      <c r="F264" s="173" t="s">
        <v>331</v>
      </c>
      <c r="H264" s="174">
        <v>10.391</v>
      </c>
      <c r="I264" s="175"/>
      <c r="L264" s="171"/>
      <c r="M264" s="176"/>
      <c r="N264" s="177"/>
      <c r="O264" s="177"/>
      <c r="P264" s="177"/>
      <c r="Q264" s="177"/>
      <c r="R264" s="177"/>
      <c r="S264" s="177"/>
      <c r="T264" s="178"/>
      <c r="AT264" s="172" t="s">
        <v>154</v>
      </c>
      <c r="AU264" s="172" t="s">
        <v>79</v>
      </c>
      <c r="AV264" s="14" t="s">
        <v>79</v>
      </c>
      <c r="AW264" s="14" t="s">
        <v>28</v>
      </c>
      <c r="AX264" s="14" t="s">
        <v>77</v>
      </c>
      <c r="AY264" s="172" t="s">
        <v>145</v>
      </c>
    </row>
    <row r="265" spans="2:63" s="12" customFormat="1" ht="22.75" customHeight="1">
      <c r="B265" s="136"/>
      <c r="D265" s="137" t="s">
        <v>69</v>
      </c>
      <c r="E265" s="147" t="s">
        <v>162</v>
      </c>
      <c r="F265" s="147" t="s">
        <v>332</v>
      </c>
      <c r="I265" s="139"/>
      <c r="J265" s="148">
        <f>BK265</f>
        <v>0</v>
      </c>
      <c r="L265" s="136"/>
      <c r="M265" s="141"/>
      <c r="N265" s="142"/>
      <c r="O265" s="142"/>
      <c r="P265" s="143">
        <f>SUM(P266:P301)</f>
        <v>0</v>
      </c>
      <c r="Q265" s="142"/>
      <c r="R265" s="143">
        <f>SUM(R266:R301)</f>
        <v>86.98458000000001</v>
      </c>
      <c r="S265" s="142"/>
      <c r="T265" s="144">
        <f>SUM(T266:T301)</f>
        <v>0</v>
      </c>
      <c r="AR265" s="137" t="s">
        <v>77</v>
      </c>
      <c r="AT265" s="145" t="s">
        <v>69</v>
      </c>
      <c r="AU265" s="145" t="s">
        <v>77</v>
      </c>
      <c r="AY265" s="137" t="s">
        <v>145</v>
      </c>
      <c r="BK265" s="146">
        <f>SUM(BK266:BK301)</f>
        <v>0</v>
      </c>
    </row>
    <row r="266" spans="1:65" s="2" customFormat="1" ht="21.75" customHeight="1">
      <c r="A266" s="33"/>
      <c r="B266" s="149"/>
      <c r="C266" s="150" t="s">
        <v>333</v>
      </c>
      <c r="D266" s="150" t="s">
        <v>147</v>
      </c>
      <c r="E266" s="151" t="s">
        <v>334</v>
      </c>
      <c r="F266" s="152" t="s">
        <v>335</v>
      </c>
      <c r="G266" s="153" t="s">
        <v>243</v>
      </c>
      <c r="H266" s="154">
        <v>114</v>
      </c>
      <c r="I266" s="155"/>
      <c r="J266" s="156">
        <f>ROUND(I266*H266,2)</f>
        <v>0</v>
      </c>
      <c r="K266" s="152" t="s">
        <v>151</v>
      </c>
      <c r="L266" s="34"/>
      <c r="M266" s="157" t="s">
        <v>1</v>
      </c>
      <c r="N266" s="158" t="s">
        <v>36</v>
      </c>
      <c r="O266" s="59"/>
      <c r="P266" s="159">
        <f>O266*H266</f>
        <v>0</v>
      </c>
      <c r="Q266" s="159">
        <v>0.345</v>
      </c>
      <c r="R266" s="159">
        <f>Q266*H266</f>
        <v>39.33</v>
      </c>
      <c r="S266" s="159">
        <v>0</v>
      </c>
      <c r="T266" s="160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1" t="s">
        <v>152</v>
      </c>
      <c r="AT266" s="161" t="s">
        <v>147</v>
      </c>
      <c r="AU266" s="161" t="s">
        <v>79</v>
      </c>
      <c r="AY266" s="18" t="s">
        <v>145</v>
      </c>
      <c r="BE266" s="162">
        <f>IF(N266="základní",J266,0)</f>
        <v>0</v>
      </c>
      <c r="BF266" s="162">
        <f>IF(N266="snížená",J266,0)</f>
        <v>0</v>
      </c>
      <c r="BG266" s="162">
        <f>IF(N266="zákl. přenesená",J266,0)</f>
        <v>0</v>
      </c>
      <c r="BH266" s="162">
        <f>IF(N266="sníž. přenesená",J266,0)</f>
        <v>0</v>
      </c>
      <c r="BI266" s="162">
        <f>IF(N266="nulová",J266,0)</f>
        <v>0</v>
      </c>
      <c r="BJ266" s="18" t="s">
        <v>77</v>
      </c>
      <c r="BK266" s="162">
        <f>ROUND(I266*H266,2)</f>
        <v>0</v>
      </c>
      <c r="BL266" s="18" t="s">
        <v>152</v>
      </c>
      <c r="BM266" s="161" t="s">
        <v>336</v>
      </c>
    </row>
    <row r="267" spans="2:51" s="13" customFormat="1" ht="12">
      <c r="B267" s="163"/>
      <c r="D267" s="164" t="s">
        <v>154</v>
      </c>
      <c r="E267" s="165" t="s">
        <v>1</v>
      </c>
      <c r="F267" s="166" t="s">
        <v>337</v>
      </c>
      <c r="H267" s="165" t="s">
        <v>1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5" t="s">
        <v>154</v>
      </c>
      <c r="AU267" s="165" t="s">
        <v>79</v>
      </c>
      <c r="AV267" s="13" t="s">
        <v>77</v>
      </c>
      <c r="AW267" s="13" t="s">
        <v>28</v>
      </c>
      <c r="AX267" s="13" t="s">
        <v>70</v>
      </c>
      <c r="AY267" s="165" t="s">
        <v>145</v>
      </c>
    </row>
    <row r="268" spans="2:51" s="13" customFormat="1" ht="12">
      <c r="B268" s="163"/>
      <c r="D268" s="164" t="s">
        <v>154</v>
      </c>
      <c r="E268" s="165" t="s">
        <v>1</v>
      </c>
      <c r="F268" s="166" t="s">
        <v>338</v>
      </c>
      <c r="H268" s="165" t="s">
        <v>1</v>
      </c>
      <c r="I268" s="167"/>
      <c r="L268" s="163"/>
      <c r="M268" s="168"/>
      <c r="N268" s="169"/>
      <c r="O268" s="169"/>
      <c r="P268" s="169"/>
      <c r="Q268" s="169"/>
      <c r="R268" s="169"/>
      <c r="S268" s="169"/>
      <c r="T268" s="170"/>
      <c r="AT268" s="165" t="s">
        <v>154</v>
      </c>
      <c r="AU268" s="165" t="s">
        <v>79</v>
      </c>
      <c r="AV268" s="13" t="s">
        <v>77</v>
      </c>
      <c r="AW268" s="13" t="s">
        <v>28</v>
      </c>
      <c r="AX268" s="13" t="s">
        <v>70</v>
      </c>
      <c r="AY268" s="165" t="s">
        <v>145</v>
      </c>
    </row>
    <row r="269" spans="2:51" s="14" customFormat="1" ht="12">
      <c r="B269" s="171"/>
      <c r="D269" s="164" t="s">
        <v>154</v>
      </c>
      <c r="E269" s="172" t="s">
        <v>1</v>
      </c>
      <c r="F269" s="173" t="s">
        <v>317</v>
      </c>
      <c r="H269" s="174">
        <v>26</v>
      </c>
      <c r="I269" s="175"/>
      <c r="L269" s="171"/>
      <c r="M269" s="176"/>
      <c r="N269" s="177"/>
      <c r="O269" s="177"/>
      <c r="P269" s="177"/>
      <c r="Q269" s="177"/>
      <c r="R269" s="177"/>
      <c r="S269" s="177"/>
      <c r="T269" s="178"/>
      <c r="AT269" s="172" t="s">
        <v>154</v>
      </c>
      <c r="AU269" s="172" t="s">
        <v>79</v>
      </c>
      <c r="AV269" s="14" t="s">
        <v>79</v>
      </c>
      <c r="AW269" s="14" t="s">
        <v>28</v>
      </c>
      <c r="AX269" s="14" t="s">
        <v>70</v>
      </c>
      <c r="AY269" s="172" t="s">
        <v>145</v>
      </c>
    </row>
    <row r="270" spans="2:51" s="13" customFormat="1" ht="12">
      <c r="B270" s="163"/>
      <c r="D270" s="164" t="s">
        <v>154</v>
      </c>
      <c r="E270" s="165" t="s">
        <v>1</v>
      </c>
      <c r="F270" s="166" t="s">
        <v>339</v>
      </c>
      <c r="H270" s="165" t="s">
        <v>1</v>
      </c>
      <c r="I270" s="167"/>
      <c r="L270" s="163"/>
      <c r="M270" s="168"/>
      <c r="N270" s="169"/>
      <c r="O270" s="169"/>
      <c r="P270" s="169"/>
      <c r="Q270" s="169"/>
      <c r="R270" s="169"/>
      <c r="S270" s="169"/>
      <c r="T270" s="170"/>
      <c r="AT270" s="165" t="s">
        <v>154</v>
      </c>
      <c r="AU270" s="165" t="s">
        <v>79</v>
      </c>
      <c r="AV270" s="13" t="s">
        <v>77</v>
      </c>
      <c r="AW270" s="13" t="s">
        <v>28</v>
      </c>
      <c r="AX270" s="13" t="s">
        <v>70</v>
      </c>
      <c r="AY270" s="165" t="s">
        <v>145</v>
      </c>
    </row>
    <row r="271" spans="2:51" s="14" customFormat="1" ht="12">
      <c r="B271" s="171"/>
      <c r="D271" s="164" t="s">
        <v>154</v>
      </c>
      <c r="E271" s="172" t="s">
        <v>1</v>
      </c>
      <c r="F271" s="173" t="s">
        <v>340</v>
      </c>
      <c r="H271" s="174">
        <v>60</v>
      </c>
      <c r="I271" s="175"/>
      <c r="L271" s="171"/>
      <c r="M271" s="176"/>
      <c r="N271" s="177"/>
      <c r="O271" s="177"/>
      <c r="P271" s="177"/>
      <c r="Q271" s="177"/>
      <c r="R271" s="177"/>
      <c r="S271" s="177"/>
      <c r="T271" s="178"/>
      <c r="AT271" s="172" t="s">
        <v>154</v>
      </c>
      <c r="AU271" s="172" t="s">
        <v>79</v>
      </c>
      <c r="AV271" s="14" t="s">
        <v>79</v>
      </c>
      <c r="AW271" s="14" t="s">
        <v>28</v>
      </c>
      <c r="AX271" s="14" t="s">
        <v>70</v>
      </c>
      <c r="AY271" s="172" t="s">
        <v>145</v>
      </c>
    </row>
    <row r="272" spans="2:51" s="13" customFormat="1" ht="12">
      <c r="B272" s="163"/>
      <c r="D272" s="164" t="s">
        <v>154</v>
      </c>
      <c r="E272" s="165" t="s">
        <v>1</v>
      </c>
      <c r="F272" s="166" t="s">
        <v>341</v>
      </c>
      <c r="H272" s="165" t="s">
        <v>1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5" t="s">
        <v>154</v>
      </c>
      <c r="AU272" s="165" t="s">
        <v>79</v>
      </c>
      <c r="AV272" s="13" t="s">
        <v>77</v>
      </c>
      <c r="AW272" s="13" t="s">
        <v>28</v>
      </c>
      <c r="AX272" s="13" t="s">
        <v>70</v>
      </c>
      <c r="AY272" s="165" t="s">
        <v>145</v>
      </c>
    </row>
    <row r="273" spans="2:51" s="14" customFormat="1" ht="12">
      <c r="B273" s="171"/>
      <c r="D273" s="164" t="s">
        <v>154</v>
      </c>
      <c r="E273" s="172" t="s">
        <v>1</v>
      </c>
      <c r="F273" s="173" t="s">
        <v>152</v>
      </c>
      <c r="H273" s="174">
        <v>4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154</v>
      </c>
      <c r="AU273" s="172" t="s">
        <v>79</v>
      </c>
      <c r="AV273" s="14" t="s">
        <v>79</v>
      </c>
      <c r="AW273" s="14" t="s">
        <v>28</v>
      </c>
      <c r="AX273" s="14" t="s">
        <v>70</v>
      </c>
      <c r="AY273" s="172" t="s">
        <v>145</v>
      </c>
    </row>
    <row r="274" spans="2:51" s="13" customFormat="1" ht="12">
      <c r="B274" s="163"/>
      <c r="D274" s="164" t="s">
        <v>154</v>
      </c>
      <c r="E274" s="165" t="s">
        <v>1</v>
      </c>
      <c r="F274" s="166" t="s">
        <v>342</v>
      </c>
      <c r="H274" s="165" t="s">
        <v>1</v>
      </c>
      <c r="I274" s="167"/>
      <c r="L274" s="163"/>
      <c r="M274" s="168"/>
      <c r="N274" s="169"/>
      <c r="O274" s="169"/>
      <c r="P274" s="169"/>
      <c r="Q274" s="169"/>
      <c r="R274" s="169"/>
      <c r="S274" s="169"/>
      <c r="T274" s="170"/>
      <c r="AT274" s="165" t="s">
        <v>154</v>
      </c>
      <c r="AU274" s="165" t="s">
        <v>79</v>
      </c>
      <c r="AV274" s="13" t="s">
        <v>77</v>
      </c>
      <c r="AW274" s="13" t="s">
        <v>28</v>
      </c>
      <c r="AX274" s="13" t="s">
        <v>70</v>
      </c>
      <c r="AY274" s="165" t="s">
        <v>145</v>
      </c>
    </row>
    <row r="275" spans="2:51" s="14" customFormat="1" ht="12">
      <c r="B275" s="171"/>
      <c r="D275" s="164" t="s">
        <v>154</v>
      </c>
      <c r="E275" s="172" t="s">
        <v>1</v>
      </c>
      <c r="F275" s="173" t="s">
        <v>305</v>
      </c>
      <c r="H275" s="174">
        <v>24</v>
      </c>
      <c r="I275" s="175"/>
      <c r="L275" s="171"/>
      <c r="M275" s="176"/>
      <c r="N275" s="177"/>
      <c r="O275" s="177"/>
      <c r="P275" s="177"/>
      <c r="Q275" s="177"/>
      <c r="R275" s="177"/>
      <c r="S275" s="177"/>
      <c r="T275" s="178"/>
      <c r="AT275" s="172" t="s">
        <v>154</v>
      </c>
      <c r="AU275" s="172" t="s">
        <v>79</v>
      </c>
      <c r="AV275" s="14" t="s">
        <v>79</v>
      </c>
      <c r="AW275" s="14" t="s">
        <v>28</v>
      </c>
      <c r="AX275" s="14" t="s">
        <v>70</v>
      </c>
      <c r="AY275" s="172" t="s">
        <v>145</v>
      </c>
    </row>
    <row r="276" spans="2:51" s="16" customFormat="1" ht="12">
      <c r="B276" s="187"/>
      <c r="D276" s="164" t="s">
        <v>154</v>
      </c>
      <c r="E276" s="188" t="s">
        <v>1</v>
      </c>
      <c r="F276" s="189" t="s">
        <v>175</v>
      </c>
      <c r="H276" s="190">
        <v>114</v>
      </c>
      <c r="I276" s="191"/>
      <c r="L276" s="187"/>
      <c r="M276" s="192"/>
      <c r="N276" s="193"/>
      <c r="O276" s="193"/>
      <c r="P276" s="193"/>
      <c r="Q276" s="193"/>
      <c r="R276" s="193"/>
      <c r="S276" s="193"/>
      <c r="T276" s="194"/>
      <c r="AT276" s="188" t="s">
        <v>154</v>
      </c>
      <c r="AU276" s="188" t="s">
        <v>79</v>
      </c>
      <c r="AV276" s="16" t="s">
        <v>152</v>
      </c>
      <c r="AW276" s="16" t="s">
        <v>28</v>
      </c>
      <c r="AX276" s="16" t="s">
        <v>77</v>
      </c>
      <c r="AY276" s="188" t="s">
        <v>145</v>
      </c>
    </row>
    <row r="277" spans="1:65" s="2" customFormat="1" ht="24.25" customHeight="1">
      <c r="A277" s="33"/>
      <c r="B277" s="149"/>
      <c r="C277" s="150" t="s">
        <v>343</v>
      </c>
      <c r="D277" s="150" t="s">
        <v>147</v>
      </c>
      <c r="E277" s="151" t="s">
        <v>344</v>
      </c>
      <c r="F277" s="152" t="s">
        <v>345</v>
      </c>
      <c r="G277" s="153" t="s">
        <v>243</v>
      </c>
      <c r="H277" s="154">
        <v>54</v>
      </c>
      <c r="I277" s="155"/>
      <c r="J277" s="156">
        <f>ROUND(I277*H277,2)</f>
        <v>0</v>
      </c>
      <c r="K277" s="152" t="s">
        <v>151</v>
      </c>
      <c r="L277" s="34"/>
      <c r="M277" s="157" t="s">
        <v>1</v>
      </c>
      <c r="N277" s="158" t="s">
        <v>36</v>
      </c>
      <c r="O277" s="59"/>
      <c r="P277" s="159">
        <f>O277*H277</f>
        <v>0</v>
      </c>
      <c r="Q277" s="159">
        <v>0.38314</v>
      </c>
      <c r="R277" s="159">
        <f>Q277*H277</f>
        <v>20.68956</v>
      </c>
      <c r="S277" s="159">
        <v>0</v>
      </c>
      <c r="T277" s="160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1" t="s">
        <v>152</v>
      </c>
      <c r="AT277" s="161" t="s">
        <v>147</v>
      </c>
      <c r="AU277" s="161" t="s">
        <v>79</v>
      </c>
      <c r="AY277" s="18" t="s">
        <v>145</v>
      </c>
      <c r="BE277" s="162">
        <f>IF(N277="základní",J277,0)</f>
        <v>0</v>
      </c>
      <c r="BF277" s="162">
        <f>IF(N277="snížená",J277,0)</f>
        <v>0</v>
      </c>
      <c r="BG277" s="162">
        <f>IF(N277="zákl. přenesená",J277,0)</f>
        <v>0</v>
      </c>
      <c r="BH277" s="162">
        <f>IF(N277="sníž. přenesená",J277,0)</f>
        <v>0</v>
      </c>
      <c r="BI277" s="162">
        <f>IF(N277="nulová",J277,0)</f>
        <v>0</v>
      </c>
      <c r="BJ277" s="18" t="s">
        <v>77</v>
      </c>
      <c r="BK277" s="162">
        <f>ROUND(I277*H277,2)</f>
        <v>0</v>
      </c>
      <c r="BL277" s="18" t="s">
        <v>152</v>
      </c>
      <c r="BM277" s="161" t="s">
        <v>346</v>
      </c>
    </row>
    <row r="278" spans="2:51" s="13" customFormat="1" ht="12">
      <c r="B278" s="163"/>
      <c r="D278" s="164" t="s">
        <v>154</v>
      </c>
      <c r="E278" s="165" t="s">
        <v>1</v>
      </c>
      <c r="F278" s="166" t="s">
        <v>338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154</v>
      </c>
      <c r="AU278" s="165" t="s">
        <v>79</v>
      </c>
      <c r="AV278" s="13" t="s">
        <v>77</v>
      </c>
      <c r="AW278" s="13" t="s">
        <v>28</v>
      </c>
      <c r="AX278" s="13" t="s">
        <v>70</v>
      </c>
      <c r="AY278" s="165" t="s">
        <v>145</v>
      </c>
    </row>
    <row r="279" spans="2:51" s="14" customFormat="1" ht="12">
      <c r="B279" s="171"/>
      <c r="D279" s="164" t="s">
        <v>154</v>
      </c>
      <c r="E279" s="172" t="s">
        <v>1</v>
      </c>
      <c r="F279" s="173" t="s">
        <v>317</v>
      </c>
      <c r="H279" s="174">
        <v>26</v>
      </c>
      <c r="I279" s="175"/>
      <c r="L279" s="171"/>
      <c r="M279" s="176"/>
      <c r="N279" s="177"/>
      <c r="O279" s="177"/>
      <c r="P279" s="177"/>
      <c r="Q279" s="177"/>
      <c r="R279" s="177"/>
      <c r="S279" s="177"/>
      <c r="T279" s="178"/>
      <c r="AT279" s="172" t="s">
        <v>154</v>
      </c>
      <c r="AU279" s="172" t="s">
        <v>79</v>
      </c>
      <c r="AV279" s="14" t="s">
        <v>79</v>
      </c>
      <c r="AW279" s="14" t="s">
        <v>28</v>
      </c>
      <c r="AX279" s="14" t="s">
        <v>70</v>
      </c>
      <c r="AY279" s="172" t="s">
        <v>145</v>
      </c>
    </row>
    <row r="280" spans="2:51" s="13" customFormat="1" ht="12">
      <c r="B280" s="163"/>
      <c r="D280" s="164" t="s">
        <v>154</v>
      </c>
      <c r="E280" s="165" t="s">
        <v>1</v>
      </c>
      <c r="F280" s="166" t="s">
        <v>341</v>
      </c>
      <c r="H280" s="165" t="s">
        <v>1</v>
      </c>
      <c r="I280" s="167"/>
      <c r="L280" s="163"/>
      <c r="M280" s="168"/>
      <c r="N280" s="169"/>
      <c r="O280" s="169"/>
      <c r="P280" s="169"/>
      <c r="Q280" s="169"/>
      <c r="R280" s="169"/>
      <c r="S280" s="169"/>
      <c r="T280" s="170"/>
      <c r="AT280" s="165" t="s">
        <v>154</v>
      </c>
      <c r="AU280" s="165" t="s">
        <v>79</v>
      </c>
      <c r="AV280" s="13" t="s">
        <v>77</v>
      </c>
      <c r="AW280" s="13" t="s">
        <v>28</v>
      </c>
      <c r="AX280" s="13" t="s">
        <v>70</v>
      </c>
      <c r="AY280" s="165" t="s">
        <v>145</v>
      </c>
    </row>
    <row r="281" spans="2:51" s="14" customFormat="1" ht="12">
      <c r="B281" s="171"/>
      <c r="D281" s="164" t="s">
        <v>154</v>
      </c>
      <c r="E281" s="172" t="s">
        <v>1</v>
      </c>
      <c r="F281" s="173" t="s">
        <v>152</v>
      </c>
      <c r="H281" s="174">
        <v>4</v>
      </c>
      <c r="I281" s="175"/>
      <c r="L281" s="171"/>
      <c r="M281" s="176"/>
      <c r="N281" s="177"/>
      <c r="O281" s="177"/>
      <c r="P281" s="177"/>
      <c r="Q281" s="177"/>
      <c r="R281" s="177"/>
      <c r="S281" s="177"/>
      <c r="T281" s="178"/>
      <c r="AT281" s="172" t="s">
        <v>154</v>
      </c>
      <c r="AU281" s="172" t="s">
        <v>79</v>
      </c>
      <c r="AV281" s="14" t="s">
        <v>79</v>
      </c>
      <c r="AW281" s="14" t="s">
        <v>28</v>
      </c>
      <c r="AX281" s="14" t="s">
        <v>70</v>
      </c>
      <c r="AY281" s="172" t="s">
        <v>145</v>
      </c>
    </row>
    <row r="282" spans="2:51" s="13" customFormat="1" ht="12">
      <c r="B282" s="163"/>
      <c r="D282" s="164" t="s">
        <v>154</v>
      </c>
      <c r="E282" s="165" t="s">
        <v>1</v>
      </c>
      <c r="F282" s="166" t="s">
        <v>342</v>
      </c>
      <c r="H282" s="165" t="s">
        <v>1</v>
      </c>
      <c r="I282" s="167"/>
      <c r="L282" s="163"/>
      <c r="M282" s="168"/>
      <c r="N282" s="169"/>
      <c r="O282" s="169"/>
      <c r="P282" s="169"/>
      <c r="Q282" s="169"/>
      <c r="R282" s="169"/>
      <c r="S282" s="169"/>
      <c r="T282" s="170"/>
      <c r="AT282" s="165" t="s">
        <v>154</v>
      </c>
      <c r="AU282" s="165" t="s">
        <v>79</v>
      </c>
      <c r="AV282" s="13" t="s">
        <v>77</v>
      </c>
      <c r="AW282" s="13" t="s">
        <v>28</v>
      </c>
      <c r="AX282" s="13" t="s">
        <v>70</v>
      </c>
      <c r="AY282" s="165" t="s">
        <v>145</v>
      </c>
    </row>
    <row r="283" spans="2:51" s="14" customFormat="1" ht="12">
      <c r="B283" s="171"/>
      <c r="D283" s="164" t="s">
        <v>154</v>
      </c>
      <c r="E283" s="172" t="s">
        <v>1</v>
      </c>
      <c r="F283" s="173" t="s">
        <v>305</v>
      </c>
      <c r="H283" s="174">
        <v>24</v>
      </c>
      <c r="I283" s="175"/>
      <c r="L283" s="171"/>
      <c r="M283" s="176"/>
      <c r="N283" s="177"/>
      <c r="O283" s="177"/>
      <c r="P283" s="177"/>
      <c r="Q283" s="177"/>
      <c r="R283" s="177"/>
      <c r="S283" s="177"/>
      <c r="T283" s="178"/>
      <c r="AT283" s="172" t="s">
        <v>154</v>
      </c>
      <c r="AU283" s="172" t="s">
        <v>79</v>
      </c>
      <c r="AV283" s="14" t="s">
        <v>79</v>
      </c>
      <c r="AW283" s="14" t="s">
        <v>28</v>
      </c>
      <c r="AX283" s="14" t="s">
        <v>70</v>
      </c>
      <c r="AY283" s="172" t="s">
        <v>145</v>
      </c>
    </row>
    <row r="284" spans="2:51" s="16" customFormat="1" ht="12">
      <c r="B284" s="187"/>
      <c r="D284" s="164" t="s">
        <v>154</v>
      </c>
      <c r="E284" s="188" t="s">
        <v>1</v>
      </c>
      <c r="F284" s="189" t="s">
        <v>175</v>
      </c>
      <c r="H284" s="190">
        <v>54</v>
      </c>
      <c r="I284" s="191"/>
      <c r="L284" s="187"/>
      <c r="M284" s="192"/>
      <c r="N284" s="193"/>
      <c r="O284" s="193"/>
      <c r="P284" s="193"/>
      <c r="Q284" s="193"/>
      <c r="R284" s="193"/>
      <c r="S284" s="193"/>
      <c r="T284" s="194"/>
      <c r="AT284" s="188" t="s">
        <v>154</v>
      </c>
      <c r="AU284" s="188" t="s">
        <v>79</v>
      </c>
      <c r="AV284" s="16" t="s">
        <v>152</v>
      </c>
      <c r="AW284" s="16" t="s">
        <v>28</v>
      </c>
      <c r="AX284" s="16" t="s">
        <v>77</v>
      </c>
      <c r="AY284" s="188" t="s">
        <v>145</v>
      </c>
    </row>
    <row r="285" spans="1:65" s="2" customFormat="1" ht="24.25" customHeight="1">
      <c r="A285" s="33"/>
      <c r="B285" s="149"/>
      <c r="C285" s="150" t="s">
        <v>347</v>
      </c>
      <c r="D285" s="150" t="s">
        <v>147</v>
      </c>
      <c r="E285" s="151" t="s">
        <v>348</v>
      </c>
      <c r="F285" s="152" t="s">
        <v>349</v>
      </c>
      <c r="G285" s="153" t="s">
        <v>243</v>
      </c>
      <c r="H285" s="154">
        <v>26</v>
      </c>
      <c r="I285" s="155"/>
      <c r="J285" s="156">
        <f>ROUND(I285*H285,2)</f>
        <v>0</v>
      </c>
      <c r="K285" s="152" t="s">
        <v>151</v>
      </c>
      <c r="L285" s="34"/>
      <c r="M285" s="157" t="s">
        <v>1</v>
      </c>
      <c r="N285" s="158" t="s">
        <v>36</v>
      </c>
      <c r="O285" s="59"/>
      <c r="P285" s="159">
        <f>O285*H285</f>
        <v>0</v>
      </c>
      <c r="Q285" s="159">
        <v>0.16703</v>
      </c>
      <c r="R285" s="159">
        <f>Q285*H285</f>
        <v>4.34278</v>
      </c>
      <c r="S285" s="159">
        <v>0</v>
      </c>
      <c r="T285" s="160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1" t="s">
        <v>152</v>
      </c>
      <c r="AT285" s="161" t="s">
        <v>147</v>
      </c>
      <c r="AU285" s="161" t="s">
        <v>79</v>
      </c>
      <c r="AY285" s="18" t="s">
        <v>145</v>
      </c>
      <c r="BE285" s="162">
        <f>IF(N285="základní",J285,0)</f>
        <v>0</v>
      </c>
      <c r="BF285" s="162">
        <f>IF(N285="snížená",J285,0)</f>
        <v>0</v>
      </c>
      <c r="BG285" s="162">
        <f>IF(N285="zákl. přenesená",J285,0)</f>
        <v>0</v>
      </c>
      <c r="BH285" s="162">
        <f>IF(N285="sníž. přenesená",J285,0)</f>
        <v>0</v>
      </c>
      <c r="BI285" s="162">
        <f>IF(N285="nulová",J285,0)</f>
        <v>0</v>
      </c>
      <c r="BJ285" s="18" t="s">
        <v>77</v>
      </c>
      <c r="BK285" s="162">
        <f>ROUND(I285*H285,2)</f>
        <v>0</v>
      </c>
      <c r="BL285" s="18" t="s">
        <v>152</v>
      </c>
      <c r="BM285" s="161" t="s">
        <v>350</v>
      </c>
    </row>
    <row r="286" spans="2:51" s="14" customFormat="1" ht="12">
      <c r="B286" s="171"/>
      <c r="D286" s="164" t="s">
        <v>154</v>
      </c>
      <c r="E286" s="172" t="s">
        <v>1</v>
      </c>
      <c r="F286" s="173" t="s">
        <v>351</v>
      </c>
      <c r="H286" s="174">
        <v>26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154</v>
      </c>
      <c r="AU286" s="172" t="s">
        <v>79</v>
      </c>
      <c r="AV286" s="14" t="s">
        <v>79</v>
      </c>
      <c r="AW286" s="14" t="s">
        <v>28</v>
      </c>
      <c r="AX286" s="14" t="s">
        <v>77</v>
      </c>
      <c r="AY286" s="172" t="s">
        <v>145</v>
      </c>
    </row>
    <row r="287" spans="1:65" s="2" customFormat="1" ht="24.25" customHeight="1">
      <c r="A287" s="33"/>
      <c r="B287" s="149"/>
      <c r="C287" s="195" t="s">
        <v>352</v>
      </c>
      <c r="D287" s="195" t="s">
        <v>230</v>
      </c>
      <c r="E287" s="196" t="s">
        <v>353</v>
      </c>
      <c r="F287" s="197" t="s">
        <v>354</v>
      </c>
      <c r="G287" s="198" t="s">
        <v>243</v>
      </c>
      <c r="H287" s="199">
        <v>20</v>
      </c>
      <c r="I287" s="214"/>
      <c r="J287" s="201">
        <f>ROUND(I287*H287,2)</f>
        <v>0</v>
      </c>
      <c r="K287" s="197" t="s">
        <v>151</v>
      </c>
      <c r="L287" s="202"/>
      <c r="M287" s="203" t="s">
        <v>1</v>
      </c>
      <c r="N287" s="204" t="s">
        <v>36</v>
      </c>
      <c r="O287" s="59"/>
      <c r="P287" s="159">
        <f>O287*H287</f>
        <v>0</v>
      </c>
      <c r="Q287" s="159">
        <v>0.118</v>
      </c>
      <c r="R287" s="159">
        <f>Q287*H287</f>
        <v>2.36</v>
      </c>
      <c r="S287" s="159">
        <v>0</v>
      </c>
      <c r="T287" s="160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1" t="s">
        <v>202</v>
      </c>
      <c r="AT287" s="161" t="s">
        <v>230</v>
      </c>
      <c r="AU287" s="161" t="s">
        <v>79</v>
      </c>
      <c r="AY287" s="18" t="s">
        <v>145</v>
      </c>
      <c r="BE287" s="162">
        <f>IF(N287="základní",J287,0)</f>
        <v>0</v>
      </c>
      <c r="BF287" s="162">
        <f>IF(N287="snížená",J287,0)</f>
        <v>0</v>
      </c>
      <c r="BG287" s="162">
        <f>IF(N287="zákl. přenesená",J287,0)</f>
        <v>0</v>
      </c>
      <c r="BH287" s="162">
        <f>IF(N287="sníž. přenesená",J287,0)</f>
        <v>0</v>
      </c>
      <c r="BI287" s="162">
        <f>IF(N287="nulová",J287,0)</f>
        <v>0</v>
      </c>
      <c r="BJ287" s="18" t="s">
        <v>77</v>
      </c>
      <c r="BK287" s="162">
        <f>ROUND(I287*H287,2)</f>
        <v>0</v>
      </c>
      <c r="BL287" s="18" t="s">
        <v>152</v>
      </c>
      <c r="BM287" s="161" t="s">
        <v>355</v>
      </c>
    </row>
    <row r="288" spans="1:65" s="2" customFormat="1" ht="16.5" customHeight="1">
      <c r="A288" s="33"/>
      <c r="B288" s="149"/>
      <c r="C288" s="195" t="s">
        <v>356</v>
      </c>
      <c r="D288" s="195" t="s">
        <v>230</v>
      </c>
      <c r="E288" s="196" t="s">
        <v>357</v>
      </c>
      <c r="F288" s="197" t="s">
        <v>358</v>
      </c>
      <c r="G288" s="198" t="s">
        <v>243</v>
      </c>
      <c r="H288" s="199">
        <v>6.12</v>
      </c>
      <c r="I288" s="200"/>
      <c r="J288" s="201">
        <f>ROUND(I288*H288,2)</f>
        <v>0</v>
      </c>
      <c r="K288" s="197" t="s">
        <v>151</v>
      </c>
      <c r="L288" s="202"/>
      <c r="M288" s="203" t="s">
        <v>1</v>
      </c>
      <c r="N288" s="204" t="s">
        <v>36</v>
      </c>
      <c r="O288" s="59"/>
      <c r="P288" s="159">
        <f>O288*H288</f>
        <v>0</v>
      </c>
      <c r="Q288" s="159">
        <v>0.118</v>
      </c>
      <c r="R288" s="159">
        <f>Q288*H288</f>
        <v>0.72216</v>
      </c>
      <c r="S288" s="159">
        <v>0</v>
      </c>
      <c r="T288" s="160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1" t="s">
        <v>202</v>
      </c>
      <c r="AT288" s="161" t="s">
        <v>230</v>
      </c>
      <c r="AU288" s="161" t="s">
        <v>79</v>
      </c>
      <c r="AY288" s="18" t="s">
        <v>145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8" t="s">
        <v>77</v>
      </c>
      <c r="BK288" s="162">
        <f>ROUND(I288*H288,2)</f>
        <v>0</v>
      </c>
      <c r="BL288" s="18" t="s">
        <v>152</v>
      </c>
      <c r="BM288" s="161" t="s">
        <v>359</v>
      </c>
    </row>
    <row r="289" spans="2:51" s="14" customFormat="1" ht="12">
      <c r="B289" s="171"/>
      <c r="D289" s="164" t="s">
        <v>154</v>
      </c>
      <c r="E289" s="172" t="s">
        <v>1</v>
      </c>
      <c r="F289" s="173" t="s">
        <v>360</v>
      </c>
      <c r="H289" s="174">
        <v>6.12</v>
      </c>
      <c r="I289" s="175"/>
      <c r="L289" s="171"/>
      <c r="M289" s="176"/>
      <c r="N289" s="177"/>
      <c r="O289" s="177"/>
      <c r="P289" s="177"/>
      <c r="Q289" s="177"/>
      <c r="R289" s="177"/>
      <c r="S289" s="177"/>
      <c r="T289" s="178"/>
      <c r="AT289" s="172" t="s">
        <v>154</v>
      </c>
      <c r="AU289" s="172" t="s">
        <v>79</v>
      </c>
      <c r="AV289" s="14" t="s">
        <v>79</v>
      </c>
      <c r="AW289" s="14" t="s">
        <v>28</v>
      </c>
      <c r="AX289" s="14" t="s">
        <v>77</v>
      </c>
      <c r="AY289" s="172" t="s">
        <v>145</v>
      </c>
    </row>
    <row r="290" spans="1:65" s="2" customFormat="1" ht="33" customHeight="1">
      <c r="A290" s="33"/>
      <c r="B290" s="149"/>
      <c r="C290" s="150" t="s">
        <v>361</v>
      </c>
      <c r="D290" s="150" t="s">
        <v>147</v>
      </c>
      <c r="E290" s="151" t="s">
        <v>362</v>
      </c>
      <c r="F290" s="152" t="s">
        <v>363</v>
      </c>
      <c r="G290" s="153" t="s">
        <v>243</v>
      </c>
      <c r="H290" s="154">
        <v>60</v>
      </c>
      <c r="I290" s="155"/>
      <c r="J290" s="156">
        <f>ROUND(I290*H290,2)</f>
        <v>0</v>
      </c>
      <c r="K290" s="152" t="s">
        <v>151</v>
      </c>
      <c r="L290" s="34"/>
      <c r="M290" s="157" t="s">
        <v>1</v>
      </c>
      <c r="N290" s="158" t="s">
        <v>36</v>
      </c>
      <c r="O290" s="59"/>
      <c r="P290" s="159">
        <f>O290*H290</f>
        <v>0</v>
      </c>
      <c r="Q290" s="159">
        <v>0.08922</v>
      </c>
      <c r="R290" s="159">
        <f>Q290*H290</f>
        <v>5.353199999999999</v>
      </c>
      <c r="S290" s="159">
        <v>0</v>
      </c>
      <c r="T290" s="160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1" t="s">
        <v>152</v>
      </c>
      <c r="AT290" s="161" t="s">
        <v>147</v>
      </c>
      <c r="AU290" s="161" t="s">
        <v>79</v>
      </c>
      <c r="AY290" s="18" t="s">
        <v>145</v>
      </c>
      <c r="BE290" s="162">
        <f>IF(N290="základní",J290,0)</f>
        <v>0</v>
      </c>
      <c r="BF290" s="162">
        <f>IF(N290="snížená",J290,0)</f>
        <v>0</v>
      </c>
      <c r="BG290" s="162">
        <f>IF(N290="zákl. přenesená",J290,0)</f>
        <v>0</v>
      </c>
      <c r="BH290" s="162">
        <f>IF(N290="sníž. přenesená",J290,0)</f>
        <v>0</v>
      </c>
      <c r="BI290" s="162">
        <f>IF(N290="nulová",J290,0)</f>
        <v>0</v>
      </c>
      <c r="BJ290" s="18" t="s">
        <v>77</v>
      </c>
      <c r="BK290" s="162">
        <f>ROUND(I290*H290,2)</f>
        <v>0</v>
      </c>
      <c r="BL290" s="18" t="s">
        <v>152</v>
      </c>
      <c r="BM290" s="161" t="s">
        <v>364</v>
      </c>
    </row>
    <row r="291" spans="2:51" s="13" customFormat="1" ht="12">
      <c r="B291" s="163"/>
      <c r="D291" s="164" t="s">
        <v>154</v>
      </c>
      <c r="E291" s="165" t="s">
        <v>1</v>
      </c>
      <c r="F291" s="166" t="s">
        <v>339</v>
      </c>
      <c r="H291" s="165" t="s">
        <v>1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154</v>
      </c>
      <c r="AU291" s="165" t="s">
        <v>79</v>
      </c>
      <c r="AV291" s="13" t="s">
        <v>77</v>
      </c>
      <c r="AW291" s="13" t="s">
        <v>28</v>
      </c>
      <c r="AX291" s="13" t="s">
        <v>70</v>
      </c>
      <c r="AY291" s="165" t="s">
        <v>145</v>
      </c>
    </row>
    <row r="292" spans="2:51" s="14" customFormat="1" ht="12">
      <c r="B292" s="171"/>
      <c r="D292" s="164" t="s">
        <v>154</v>
      </c>
      <c r="E292" s="172" t="s">
        <v>1</v>
      </c>
      <c r="F292" s="173" t="s">
        <v>340</v>
      </c>
      <c r="H292" s="174">
        <v>60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2" t="s">
        <v>154</v>
      </c>
      <c r="AU292" s="172" t="s">
        <v>79</v>
      </c>
      <c r="AV292" s="14" t="s">
        <v>79</v>
      </c>
      <c r="AW292" s="14" t="s">
        <v>28</v>
      </c>
      <c r="AX292" s="14" t="s">
        <v>77</v>
      </c>
      <c r="AY292" s="172" t="s">
        <v>145</v>
      </c>
    </row>
    <row r="293" spans="1:65" s="2" customFormat="1" ht="24.25" customHeight="1">
      <c r="A293" s="33"/>
      <c r="B293" s="149"/>
      <c r="C293" s="195" t="s">
        <v>365</v>
      </c>
      <c r="D293" s="195" t="s">
        <v>230</v>
      </c>
      <c r="E293" s="196" t="s">
        <v>366</v>
      </c>
      <c r="F293" s="197" t="s">
        <v>367</v>
      </c>
      <c r="G293" s="198" t="s">
        <v>243</v>
      </c>
      <c r="H293" s="199">
        <v>60</v>
      </c>
      <c r="I293" s="214"/>
      <c r="J293" s="201">
        <f>ROUND(I293*H293,2)</f>
        <v>0</v>
      </c>
      <c r="K293" s="197" t="s">
        <v>151</v>
      </c>
      <c r="L293" s="202"/>
      <c r="M293" s="203" t="s">
        <v>1</v>
      </c>
      <c r="N293" s="204" t="s">
        <v>36</v>
      </c>
      <c r="O293" s="59"/>
      <c r="P293" s="159">
        <f>O293*H293</f>
        <v>0</v>
      </c>
      <c r="Q293" s="159">
        <v>0.131</v>
      </c>
      <c r="R293" s="159">
        <f>Q293*H293</f>
        <v>7.86</v>
      </c>
      <c r="S293" s="159">
        <v>0</v>
      </c>
      <c r="T293" s="160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1" t="s">
        <v>202</v>
      </c>
      <c r="AT293" s="161" t="s">
        <v>230</v>
      </c>
      <c r="AU293" s="161" t="s">
        <v>79</v>
      </c>
      <c r="AY293" s="18" t="s">
        <v>145</v>
      </c>
      <c r="BE293" s="162">
        <f>IF(N293="základní",J293,0)</f>
        <v>0</v>
      </c>
      <c r="BF293" s="162">
        <f>IF(N293="snížená",J293,0)</f>
        <v>0</v>
      </c>
      <c r="BG293" s="162">
        <f>IF(N293="zákl. přenesená",J293,0)</f>
        <v>0</v>
      </c>
      <c r="BH293" s="162">
        <f>IF(N293="sníž. přenesená",J293,0)</f>
        <v>0</v>
      </c>
      <c r="BI293" s="162">
        <f>IF(N293="nulová",J293,0)</f>
        <v>0</v>
      </c>
      <c r="BJ293" s="18" t="s">
        <v>77</v>
      </c>
      <c r="BK293" s="162">
        <f>ROUND(I293*H293,2)</f>
        <v>0</v>
      </c>
      <c r="BL293" s="18" t="s">
        <v>152</v>
      </c>
      <c r="BM293" s="161" t="s">
        <v>368</v>
      </c>
    </row>
    <row r="294" spans="2:51" s="13" customFormat="1" ht="12">
      <c r="B294" s="163"/>
      <c r="D294" s="164" t="s">
        <v>154</v>
      </c>
      <c r="E294" s="165" t="s">
        <v>1</v>
      </c>
      <c r="F294" s="166" t="s">
        <v>339</v>
      </c>
      <c r="H294" s="165" t="s">
        <v>1</v>
      </c>
      <c r="I294" s="167"/>
      <c r="L294" s="163"/>
      <c r="M294" s="168"/>
      <c r="N294" s="169"/>
      <c r="O294" s="169"/>
      <c r="P294" s="169"/>
      <c r="Q294" s="169"/>
      <c r="R294" s="169"/>
      <c r="S294" s="169"/>
      <c r="T294" s="170"/>
      <c r="AT294" s="165" t="s">
        <v>154</v>
      </c>
      <c r="AU294" s="165" t="s">
        <v>79</v>
      </c>
      <c r="AV294" s="13" t="s">
        <v>77</v>
      </c>
      <c r="AW294" s="13" t="s">
        <v>28</v>
      </c>
      <c r="AX294" s="13" t="s">
        <v>70</v>
      </c>
      <c r="AY294" s="165" t="s">
        <v>145</v>
      </c>
    </row>
    <row r="295" spans="2:51" s="14" customFormat="1" ht="12">
      <c r="B295" s="171"/>
      <c r="D295" s="164" t="s">
        <v>154</v>
      </c>
      <c r="E295" s="172" t="s">
        <v>1</v>
      </c>
      <c r="F295" s="173" t="s">
        <v>340</v>
      </c>
      <c r="H295" s="174">
        <v>60</v>
      </c>
      <c r="I295" s="175"/>
      <c r="L295" s="171"/>
      <c r="M295" s="176"/>
      <c r="N295" s="177"/>
      <c r="O295" s="177"/>
      <c r="P295" s="177"/>
      <c r="Q295" s="177"/>
      <c r="R295" s="177"/>
      <c r="S295" s="177"/>
      <c r="T295" s="178"/>
      <c r="AT295" s="172" t="s">
        <v>154</v>
      </c>
      <c r="AU295" s="172" t="s">
        <v>79</v>
      </c>
      <c r="AV295" s="14" t="s">
        <v>79</v>
      </c>
      <c r="AW295" s="14" t="s">
        <v>28</v>
      </c>
      <c r="AX295" s="14" t="s">
        <v>77</v>
      </c>
      <c r="AY295" s="172" t="s">
        <v>145</v>
      </c>
    </row>
    <row r="296" spans="1:65" s="2" customFormat="1" ht="24.25" customHeight="1">
      <c r="A296" s="33"/>
      <c r="B296" s="149"/>
      <c r="C296" s="150" t="s">
        <v>369</v>
      </c>
      <c r="D296" s="150" t="s">
        <v>147</v>
      </c>
      <c r="E296" s="151" t="s">
        <v>370</v>
      </c>
      <c r="F296" s="152" t="s">
        <v>371</v>
      </c>
      <c r="G296" s="153" t="s">
        <v>243</v>
      </c>
      <c r="H296" s="154">
        <v>24</v>
      </c>
      <c r="I296" s="155"/>
      <c r="J296" s="156">
        <f>ROUND(I296*H296,2)</f>
        <v>0</v>
      </c>
      <c r="K296" s="152" t="s">
        <v>151</v>
      </c>
      <c r="L296" s="34"/>
      <c r="M296" s="157" t="s">
        <v>1</v>
      </c>
      <c r="N296" s="158" t="s">
        <v>36</v>
      </c>
      <c r="O296" s="59"/>
      <c r="P296" s="159">
        <f>O296*H296</f>
        <v>0</v>
      </c>
      <c r="Q296" s="159">
        <v>0.11162</v>
      </c>
      <c r="R296" s="159">
        <f>Q296*H296</f>
        <v>2.67888</v>
      </c>
      <c r="S296" s="159">
        <v>0</v>
      </c>
      <c r="T296" s="16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1" t="s">
        <v>152</v>
      </c>
      <c r="AT296" s="161" t="s">
        <v>147</v>
      </c>
      <c r="AU296" s="161" t="s">
        <v>79</v>
      </c>
      <c r="AY296" s="18" t="s">
        <v>145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8" t="s">
        <v>77</v>
      </c>
      <c r="BK296" s="162">
        <f>ROUND(I296*H296,2)</f>
        <v>0</v>
      </c>
      <c r="BL296" s="18" t="s">
        <v>152</v>
      </c>
      <c r="BM296" s="161" t="s">
        <v>372</v>
      </c>
    </row>
    <row r="297" spans="2:51" s="13" customFormat="1" ht="12">
      <c r="B297" s="163"/>
      <c r="D297" s="164" t="s">
        <v>154</v>
      </c>
      <c r="E297" s="165" t="s">
        <v>1</v>
      </c>
      <c r="F297" s="166" t="s">
        <v>342</v>
      </c>
      <c r="H297" s="165" t="s">
        <v>1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154</v>
      </c>
      <c r="AU297" s="165" t="s">
        <v>79</v>
      </c>
      <c r="AV297" s="13" t="s">
        <v>77</v>
      </c>
      <c r="AW297" s="13" t="s">
        <v>28</v>
      </c>
      <c r="AX297" s="13" t="s">
        <v>70</v>
      </c>
      <c r="AY297" s="165" t="s">
        <v>145</v>
      </c>
    </row>
    <row r="298" spans="2:51" s="14" customFormat="1" ht="12">
      <c r="B298" s="171"/>
      <c r="D298" s="164" t="s">
        <v>154</v>
      </c>
      <c r="E298" s="172" t="s">
        <v>1</v>
      </c>
      <c r="F298" s="173" t="s">
        <v>305</v>
      </c>
      <c r="H298" s="174">
        <v>24</v>
      </c>
      <c r="I298" s="175"/>
      <c r="L298" s="171"/>
      <c r="M298" s="176"/>
      <c r="N298" s="177"/>
      <c r="O298" s="177"/>
      <c r="P298" s="177"/>
      <c r="Q298" s="177"/>
      <c r="R298" s="177"/>
      <c r="S298" s="177"/>
      <c r="T298" s="178"/>
      <c r="AT298" s="172" t="s">
        <v>154</v>
      </c>
      <c r="AU298" s="172" t="s">
        <v>79</v>
      </c>
      <c r="AV298" s="14" t="s">
        <v>79</v>
      </c>
      <c r="AW298" s="14" t="s">
        <v>28</v>
      </c>
      <c r="AX298" s="14" t="s">
        <v>77</v>
      </c>
      <c r="AY298" s="172" t="s">
        <v>145</v>
      </c>
    </row>
    <row r="299" spans="1:65" s="2" customFormat="1" ht="16.5" customHeight="1">
      <c r="A299" s="33"/>
      <c r="B299" s="149"/>
      <c r="C299" s="195" t="s">
        <v>373</v>
      </c>
      <c r="D299" s="195" t="s">
        <v>230</v>
      </c>
      <c r="E299" s="196" t="s">
        <v>374</v>
      </c>
      <c r="F299" s="197" t="s">
        <v>375</v>
      </c>
      <c r="G299" s="198" t="s">
        <v>243</v>
      </c>
      <c r="H299" s="199">
        <v>24</v>
      </c>
      <c r="I299" s="214"/>
      <c r="J299" s="201">
        <f>ROUND(I299*H299,2)</f>
        <v>0</v>
      </c>
      <c r="K299" s="197" t="s">
        <v>1</v>
      </c>
      <c r="L299" s="202"/>
      <c r="M299" s="203" t="s">
        <v>1</v>
      </c>
      <c r="N299" s="204" t="s">
        <v>36</v>
      </c>
      <c r="O299" s="59"/>
      <c r="P299" s="159">
        <f>O299*H299</f>
        <v>0</v>
      </c>
      <c r="Q299" s="159">
        <v>0.152</v>
      </c>
      <c r="R299" s="159">
        <f>Q299*H299</f>
        <v>3.6479999999999997</v>
      </c>
      <c r="S299" s="159">
        <v>0</v>
      </c>
      <c r="T299" s="160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1" t="s">
        <v>202</v>
      </c>
      <c r="AT299" s="161" t="s">
        <v>230</v>
      </c>
      <c r="AU299" s="161" t="s">
        <v>79</v>
      </c>
      <c r="AY299" s="18" t="s">
        <v>145</v>
      </c>
      <c r="BE299" s="162">
        <f>IF(N299="základní",J299,0)</f>
        <v>0</v>
      </c>
      <c r="BF299" s="162">
        <f>IF(N299="snížená",J299,0)</f>
        <v>0</v>
      </c>
      <c r="BG299" s="162">
        <f>IF(N299="zákl. přenesená",J299,0)</f>
        <v>0</v>
      </c>
      <c r="BH299" s="162">
        <f>IF(N299="sníž. přenesená",J299,0)</f>
        <v>0</v>
      </c>
      <c r="BI299" s="162">
        <f>IF(N299="nulová",J299,0)</f>
        <v>0</v>
      </c>
      <c r="BJ299" s="18" t="s">
        <v>77</v>
      </c>
      <c r="BK299" s="162">
        <f>ROUND(I299*H299,2)</f>
        <v>0</v>
      </c>
      <c r="BL299" s="18" t="s">
        <v>152</v>
      </c>
      <c r="BM299" s="161" t="s">
        <v>376</v>
      </c>
    </row>
    <row r="300" spans="2:51" s="13" customFormat="1" ht="12">
      <c r="B300" s="163"/>
      <c r="D300" s="164" t="s">
        <v>154</v>
      </c>
      <c r="E300" s="165" t="s">
        <v>1</v>
      </c>
      <c r="F300" s="166" t="s">
        <v>342</v>
      </c>
      <c r="H300" s="165" t="s">
        <v>1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154</v>
      </c>
      <c r="AU300" s="165" t="s">
        <v>79</v>
      </c>
      <c r="AV300" s="13" t="s">
        <v>77</v>
      </c>
      <c r="AW300" s="13" t="s">
        <v>28</v>
      </c>
      <c r="AX300" s="13" t="s">
        <v>70</v>
      </c>
      <c r="AY300" s="165" t="s">
        <v>145</v>
      </c>
    </row>
    <row r="301" spans="2:51" s="14" customFormat="1" ht="12">
      <c r="B301" s="171"/>
      <c r="D301" s="164" t="s">
        <v>154</v>
      </c>
      <c r="E301" s="172" t="s">
        <v>1</v>
      </c>
      <c r="F301" s="173" t="s">
        <v>305</v>
      </c>
      <c r="H301" s="174">
        <v>24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154</v>
      </c>
      <c r="AU301" s="172" t="s">
        <v>79</v>
      </c>
      <c r="AV301" s="14" t="s">
        <v>79</v>
      </c>
      <c r="AW301" s="14" t="s">
        <v>28</v>
      </c>
      <c r="AX301" s="14" t="s">
        <v>77</v>
      </c>
      <c r="AY301" s="172" t="s">
        <v>145</v>
      </c>
    </row>
    <row r="302" spans="2:63" s="12" customFormat="1" ht="22.75" customHeight="1">
      <c r="B302" s="136"/>
      <c r="D302" s="137" t="s">
        <v>69</v>
      </c>
      <c r="E302" s="147" t="s">
        <v>188</v>
      </c>
      <c r="F302" s="147" t="s">
        <v>377</v>
      </c>
      <c r="I302" s="139"/>
      <c r="J302" s="148">
        <f>BK302</f>
        <v>0</v>
      </c>
      <c r="L302" s="136"/>
      <c r="M302" s="141"/>
      <c r="N302" s="142"/>
      <c r="O302" s="142"/>
      <c r="P302" s="143">
        <f>SUM(P303:P383)</f>
        <v>0</v>
      </c>
      <c r="Q302" s="142"/>
      <c r="R302" s="143">
        <f>SUM(R303:R383)</f>
        <v>5.9305055</v>
      </c>
      <c r="S302" s="142"/>
      <c r="T302" s="144">
        <f>SUM(T303:T383)</f>
        <v>0</v>
      </c>
      <c r="AR302" s="137" t="s">
        <v>77</v>
      </c>
      <c r="AT302" s="145" t="s">
        <v>69</v>
      </c>
      <c r="AU302" s="145" t="s">
        <v>77</v>
      </c>
      <c r="AY302" s="137" t="s">
        <v>145</v>
      </c>
      <c r="BK302" s="146">
        <f>SUM(BK303:BK383)</f>
        <v>0</v>
      </c>
    </row>
    <row r="303" spans="1:65" s="2" customFormat="1" ht="16.5" customHeight="1">
      <c r="A303" s="33"/>
      <c r="B303" s="149"/>
      <c r="C303" s="150" t="s">
        <v>378</v>
      </c>
      <c r="D303" s="150" t="s">
        <v>147</v>
      </c>
      <c r="E303" s="151" t="s">
        <v>379</v>
      </c>
      <c r="F303" s="152" t="s">
        <v>380</v>
      </c>
      <c r="G303" s="153" t="s">
        <v>243</v>
      </c>
      <c r="H303" s="154">
        <v>252.671</v>
      </c>
      <c r="I303" s="155"/>
      <c r="J303" s="156">
        <f>ROUND(I303*H303,2)</f>
        <v>0</v>
      </c>
      <c r="K303" s="152" t="s">
        <v>1</v>
      </c>
      <c r="L303" s="34"/>
      <c r="M303" s="157" t="s">
        <v>1</v>
      </c>
      <c r="N303" s="158" t="s">
        <v>36</v>
      </c>
      <c r="O303" s="59"/>
      <c r="P303" s="159">
        <f>O303*H303</f>
        <v>0</v>
      </c>
      <c r="Q303" s="159">
        <v>0</v>
      </c>
      <c r="R303" s="159">
        <f>Q303*H303</f>
        <v>0</v>
      </c>
      <c r="S303" s="159">
        <v>0</v>
      </c>
      <c r="T303" s="160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1" t="s">
        <v>152</v>
      </c>
      <c r="AT303" s="161" t="s">
        <v>147</v>
      </c>
      <c r="AU303" s="161" t="s">
        <v>79</v>
      </c>
      <c r="AY303" s="18" t="s">
        <v>145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8" t="s">
        <v>77</v>
      </c>
      <c r="BK303" s="162">
        <f>ROUND(I303*H303,2)</f>
        <v>0</v>
      </c>
      <c r="BL303" s="18" t="s">
        <v>152</v>
      </c>
      <c r="BM303" s="161" t="s">
        <v>381</v>
      </c>
    </row>
    <row r="304" spans="2:51" s="13" customFormat="1" ht="12">
      <c r="B304" s="163"/>
      <c r="D304" s="164" t="s">
        <v>154</v>
      </c>
      <c r="E304" s="165" t="s">
        <v>1</v>
      </c>
      <c r="F304" s="166" t="s">
        <v>321</v>
      </c>
      <c r="H304" s="165" t="s">
        <v>1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154</v>
      </c>
      <c r="AU304" s="165" t="s">
        <v>79</v>
      </c>
      <c r="AV304" s="13" t="s">
        <v>77</v>
      </c>
      <c r="AW304" s="13" t="s">
        <v>28</v>
      </c>
      <c r="AX304" s="13" t="s">
        <v>70</v>
      </c>
      <c r="AY304" s="165" t="s">
        <v>145</v>
      </c>
    </row>
    <row r="305" spans="2:51" s="13" customFormat="1" ht="12">
      <c r="B305" s="163"/>
      <c r="D305" s="164" t="s">
        <v>154</v>
      </c>
      <c r="E305" s="165" t="s">
        <v>1</v>
      </c>
      <c r="F305" s="166" t="s">
        <v>322</v>
      </c>
      <c r="H305" s="165" t="s">
        <v>1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154</v>
      </c>
      <c r="AU305" s="165" t="s">
        <v>79</v>
      </c>
      <c r="AV305" s="13" t="s">
        <v>77</v>
      </c>
      <c r="AW305" s="13" t="s">
        <v>28</v>
      </c>
      <c r="AX305" s="13" t="s">
        <v>70</v>
      </c>
      <c r="AY305" s="165" t="s">
        <v>145</v>
      </c>
    </row>
    <row r="306" spans="2:51" s="14" customFormat="1" ht="20">
      <c r="B306" s="171"/>
      <c r="D306" s="164" t="s">
        <v>154</v>
      </c>
      <c r="E306" s="172" t="s">
        <v>1</v>
      </c>
      <c r="F306" s="173" t="s">
        <v>323</v>
      </c>
      <c r="H306" s="174">
        <v>200.016</v>
      </c>
      <c r="I306" s="175"/>
      <c r="L306" s="171"/>
      <c r="M306" s="176"/>
      <c r="N306" s="177"/>
      <c r="O306" s="177"/>
      <c r="P306" s="177"/>
      <c r="Q306" s="177"/>
      <c r="R306" s="177"/>
      <c r="S306" s="177"/>
      <c r="T306" s="178"/>
      <c r="AT306" s="172" t="s">
        <v>154</v>
      </c>
      <c r="AU306" s="172" t="s">
        <v>79</v>
      </c>
      <c r="AV306" s="14" t="s">
        <v>79</v>
      </c>
      <c r="AW306" s="14" t="s">
        <v>28</v>
      </c>
      <c r="AX306" s="14" t="s">
        <v>70</v>
      </c>
      <c r="AY306" s="172" t="s">
        <v>145</v>
      </c>
    </row>
    <row r="307" spans="2:51" s="13" customFormat="1" ht="12">
      <c r="B307" s="163"/>
      <c r="D307" s="164" t="s">
        <v>154</v>
      </c>
      <c r="E307" s="165" t="s">
        <v>1</v>
      </c>
      <c r="F307" s="166" t="s">
        <v>324</v>
      </c>
      <c r="H307" s="165" t="s">
        <v>1</v>
      </c>
      <c r="I307" s="167"/>
      <c r="L307" s="163"/>
      <c r="M307" s="168"/>
      <c r="N307" s="169"/>
      <c r="O307" s="169"/>
      <c r="P307" s="169"/>
      <c r="Q307" s="169"/>
      <c r="R307" s="169"/>
      <c r="S307" s="169"/>
      <c r="T307" s="170"/>
      <c r="AT307" s="165" t="s">
        <v>154</v>
      </c>
      <c r="AU307" s="165" t="s">
        <v>79</v>
      </c>
      <c r="AV307" s="13" t="s">
        <v>77</v>
      </c>
      <c r="AW307" s="13" t="s">
        <v>28</v>
      </c>
      <c r="AX307" s="13" t="s">
        <v>70</v>
      </c>
      <c r="AY307" s="165" t="s">
        <v>145</v>
      </c>
    </row>
    <row r="308" spans="2:51" s="14" customFormat="1" ht="12">
      <c r="B308" s="171"/>
      <c r="D308" s="164" t="s">
        <v>154</v>
      </c>
      <c r="E308" s="172" t="s">
        <v>1</v>
      </c>
      <c r="F308" s="173" t="s">
        <v>325</v>
      </c>
      <c r="H308" s="174">
        <v>52.655</v>
      </c>
      <c r="I308" s="175"/>
      <c r="L308" s="171"/>
      <c r="M308" s="176"/>
      <c r="N308" s="177"/>
      <c r="O308" s="177"/>
      <c r="P308" s="177"/>
      <c r="Q308" s="177"/>
      <c r="R308" s="177"/>
      <c r="S308" s="177"/>
      <c r="T308" s="178"/>
      <c r="AT308" s="172" t="s">
        <v>154</v>
      </c>
      <c r="AU308" s="172" t="s">
        <v>79</v>
      </c>
      <c r="AV308" s="14" t="s">
        <v>79</v>
      </c>
      <c r="AW308" s="14" t="s">
        <v>28</v>
      </c>
      <c r="AX308" s="14" t="s">
        <v>70</v>
      </c>
      <c r="AY308" s="172" t="s">
        <v>145</v>
      </c>
    </row>
    <row r="309" spans="2:51" s="16" customFormat="1" ht="12">
      <c r="B309" s="187"/>
      <c r="D309" s="164" t="s">
        <v>154</v>
      </c>
      <c r="E309" s="188" t="s">
        <v>1</v>
      </c>
      <c r="F309" s="189" t="s">
        <v>175</v>
      </c>
      <c r="H309" s="190">
        <v>252.671</v>
      </c>
      <c r="I309" s="191"/>
      <c r="L309" s="187"/>
      <c r="M309" s="192"/>
      <c r="N309" s="193"/>
      <c r="O309" s="193"/>
      <c r="P309" s="193"/>
      <c r="Q309" s="193"/>
      <c r="R309" s="193"/>
      <c r="S309" s="193"/>
      <c r="T309" s="194"/>
      <c r="AT309" s="188" t="s">
        <v>154</v>
      </c>
      <c r="AU309" s="188" t="s">
        <v>79</v>
      </c>
      <c r="AV309" s="16" t="s">
        <v>152</v>
      </c>
      <c r="AW309" s="16" t="s">
        <v>28</v>
      </c>
      <c r="AX309" s="16" t="s">
        <v>77</v>
      </c>
      <c r="AY309" s="188" t="s">
        <v>145</v>
      </c>
    </row>
    <row r="310" spans="1:65" s="2" customFormat="1" ht="24.25" customHeight="1">
      <c r="A310" s="33"/>
      <c r="B310" s="149"/>
      <c r="C310" s="150" t="s">
        <v>382</v>
      </c>
      <c r="D310" s="150" t="s">
        <v>147</v>
      </c>
      <c r="E310" s="151" t="s">
        <v>383</v>
      </c>
      <c r="F310" s="152" t="s">
        <v>1285</v>
      </c>
      <c r="G310" s="153" t="s">
        <v>243</v>
      </c>
      <c r="H310" s="154">
        <v>252.671</v>
      </c>
      <c r="I310" s="155"/>
      <c r="J310" s="156">
        <f>ROUND(I310*H310,2)</f>
        <v>0</v>
      </c>
      <c r="K310" s="152" t="s">
        <v>1</v>
      </c>
      <c r="L310" s="34"/>
      <c r="M310" s="157" t="s">
        <v>1</v>
      </c>
      <c r="N310" s="158" t="s">
        <v>36</v>
      </c>
      <c r="O310" s="59"/>
      <c r="P310" s="159">
        <f>O310*H310</f>
        <v>0</v>
      </c>
      <c r="Q310" s="159">
        <v>0.002</v>
      </c>
      <c r="R310" s="159">
        <f>Q310*H310</f>
        <v>0.505342</v>
      </c>
      <c r="S310" s="159">
        <v>0</v>
      </c>
      <c r="T310" s="160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1" t="s">
        <v>152</v>
      </c>
      <c r="AT310" s="161" t="s">
        <v>147</v>
      </c>
      <c r="AU310" s="161" t="s">
        <v>79</v>
      </c>
      <c r="AY310" s="18" t="s">
        <v>145</v>
      </c>
      <c r="BE310" s="162">
        <f>IF(N310="základní",J310,0)</f>
        <v>0</v>
      </c>
      <c r="BF310" s="162">
        <f>IF(N310="snížená",J310,0)</f>
        <v>0</v>
      </c>
      <c r="BG310" s="162">
        <f>IF(N310="zákl. přenesená",J310,0)</f>
        <v>0</v>
      </c>
      <c r="BH310" s="162">
        <f>IF(N310="sníž. přenesená",J310,0)</f>
        <v>0</v>
      </c>
      <c r="BI310" s="162">
        <f>IF(N310="nulová",J310,0)</f>
        <v>0</v>
      </c>
      <c r="BJ310" s="18" t="s">
        <v>77</v>
      </c>
      <c r="BK310" s="162">
        <f>ROUND(I310*H310,2)</f>
        <v>0</v>
      </c>
      <c r="BL310" s="18" t="s">
        <v>152</v>
      </c>
      <c r="BM310" s="161" t="s">
        <v>384</v>
      </c>
    </row>
    <row r="311" spans="2:51" s="13" customFormat="1" ht="12">
      <c r="B311" s="163"/>
      <c r="D311" s="164" t="s">
        <v>154</v>
      </c>
      <c r="E311" s="165" t="s">
        <v>1</v>
      </c>
      <c r="F311" s="166" t="s">
        <v>321</v>
      </c>
      <c r="H311" s="165" t="s">
        <v>1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154</v>
      </c>
      <c r="AU311" s="165" t="s">
        <v>79</v>
      </c>
      <c r="AV311" s="13" t="s">
        <v>77</v>
      </c>
      <c r="AW311" s="13" t="s">
        <v>28</v>
      </c>
      <c r="AX311" s="13" t="s">
        <v>70</v>
      </c>
      <c r="AY311" s="165" t="s">
        <v>145</v>
      </c>
    </row>
    <row r="312" spans="2:51" s="13" customFormat="1" ht="12">
      <c r="B312" s="163"/>
      <c r="D312" s="164" t="s">
        <v>154</v>
      </c>
      <c r="E312" s="165" t="s">
        <v>1</v>
      </c>
      <c r="F312" s="166" t="s">
        <v>322</v>
      </c>
      <c r="H312" s="165" t="s">
        <v>1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154</v>
      </c>
      <c r="AU312" s="165" t="s">
        <v>79</v>
      </c>
      <c r="AV312" s="13" t="s">
        <v>77</v>
      </c>
      <c r="AW312" s="13" t="s">
        <v>28</v>
      </c>
      <c r="AX312" s="13" t="s">
        <v>70</v>
      </c>
      <c r="AY312" s="165" t="s">
        <v>145</v>
      </c>
    </row>
    <row r="313" spans="2:51" s="14" customFormat="1" ht="20">
      <c r="B313" s="171"/>
      <c r="D313" s="164" t="s">
        <v>154</v>
      </c>
      <c r="E313" s="172" t="s">
        <v>1</v>
      </c>
      <c r="F313" s="173" t="s">
        <v>323</v>
      </c>
      <c r="H313" s="174">
        <v>200.016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154</v>
      </c>
      <c r="AU313" s="172" t="s">
        <v>79</v>
      </c>
      <c r="AV313" s="14" t="s">
        <v>79</v>
      </c>
      <c r="AW313" s="14" t="s">
        <v>28</v>
      </c>
      <c r="AX313" s="14" t="s">
        <v>70</v>
      </c>
      <c r="AY313" s="172" t="s">
        <v>145</v>
      </c>
    </row>
    <row r="314" spans="2:51" s="13" customFormat="1" ht="12">
      <c r="B314" s="163"/>
      <c r="D314" s="164" t="s">
        <v>154</v>
      </c>
      <c r="E314" s="165" t="s">
        <v>1</v>
      </c>
      <c r="F314" s="166" t="s">
        <v>324</v>
      </c>
      <c r="H314" s="165" t="s">
        <v>1</v>
      </c>
      <c r="I314" s="167"/>
      <c r="L314" s="163"/>
      <c r="M314" s="168"/>
      <c r="N314" s="169"/>
      <c r="O314" s="169"/>
      <c r="P314" s="169"/>
      <c r="Q314" s="169"/>
      <c r="R314" s="169"/>
      <c r="S314" s="169"/>
      <c r="T314" s="170"/>
      <c r="AT314" s="165" t="s">
        <v>154</v>
      </c>
      <c r="AU314" s="165" t="s">
        <v>79</v>
      </c>
      <c r="AV314" s="13" t="s">
        <v>77</v>
      </c>
      <c r="AW314" s="13" t="s">
        <v>28</v>
      </c>
      <c r="AX314" s="13" t="s">
        <v>70</v>
      </c>
      <c r="AY314" s="165" t="s">
        <v>145</v>
      </c>
    </row>
    <row r="315" spans="2:51" s="14" customFormat="1" ht="12">
      <c r="B315" s="171"/>
      <c r="D315" s="164" t="s">
        <v>154</v>
      </c>
      <c r="E315" s="172" t="s">
        <v>1</v>
      </c>
      <c r="F315" s="173" t="s">
        <v>325</v>
      </c>
      <c r="H315" s="174">
        <v>52.655</v>
      </c>
      <c r="I315" s="175"/>
      <c r="L315" s="171"/>
      <c r="M315" s="176"/>
      <c r="N315" s="177"/>
      <c r="O315" s="177"/>
      <c r="P315" s="177"/>
      <c r="Q315" s="177"/>
      <c r="R315" s="177"/>
      <c r="S315" s="177"/>
      <c r="T315" s="178"/>
      <c r="AT315" s="172" t="s">
        <v>154</v>
      </c>
      <c r="AU315" s="172" t="s">
        <v>79</v>
      </c>
      <c r="AV315" s="14" t="s">
        <v>79</v>
      </c>
      <c r="AW315" s="14" t="s">
        <v>28</v>
      </c>
      <c r="AX315" s="14" t="s">
        <v>70</v>
      </c>
      <c r="AY315" s="172" t="s">
        <v>145</v>
      </c>
    </row>
    <row r="316" spans="2:51" s="16" customFormat="1" ht="12">
      <c r="B316" s="187"/>
      <c r="D316" s="164" t="s">
        <v>154</v>
      </c>
      <c r="E316" s="188" t="s">
        <v>1</v>
      </c>
      <c r="F316" s="189" t="s">
        <v>175</v>
      </c>
      <c r="H316" s="190">
        <v>252.671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8" t="s">
        <v>154</v>
      </c>
      <c r="AU316" s="188" t="s">
        <v>79</v>
      </c>
      <c r="AV316" s="16" t="s">
        <v>152</v>
      </c>
      <c r="AW316" s="16" t="s">
        <v>28</v>
      </c>
      <c r="AX316" s="16" t="s">
        <v>77</v>
      </c>
      <c r="AY316" s="188" t="s">
        <v>145</v>
      </c>
    </row>
    <row r="317" spans="1:65" s="2" customFormat="1" ht="24.25" customHeight="1">
      <c r="A317" s="33"/>
      <c r="B317" s="149"/>
      <c r="C317" s="150" t="s">
        <v>385</v>
      </c>
      <c r="D317" s="150" t="s">
        <v>147</v>
      </c>
      <c r="E317" s="151" t="s">
        <v>386</v>
      </c>
      <c r="F317" s="152" t="s">
        <v>387</v>
      </c>
      <c r="G317" s="153" t="s">
        <v>243</v>
      </c>
      <c r="H317" s="154">
        <v>252.671</v>
      </c>
      <c r="I317" s="155"/>
      <c r="J317" s="156">
        <f>ROUND(I317*H317,2)</f>
        <v>0</v>
      </c>
      <c r="K317" s="152" t="s">
        <v>1</v>
      </c>
      <c r="L317" s="34"/>
      <c r="M317" s="157" t="s">
        <v>1</v>
      </c>
      <c r="N317" s="158" t="s">
        <v>36</v>
      </c>
      <c r="O317" s="59"/>
      <c r="P317" s="159">
        <f>O317*H317</f>
        <v>0</v>
      </c>
      <c r="Q317" s="159">
        <v>0.02</v>
      </c>
      <c r="R317" s="159">
        <f>Q317*H317</f>
        <v>5.05342</v>
      </c>
      <c r="S317" s="159">
        <v>0</v>
      </c>
      <c r="T317" s="160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1" t="s">
        <v>152</v>
      </c>
      <c r="AT317" s="161" t="s">
        <v>147</v>
      </c>
      <c r="AU317" s="161" t="s">
        <v>79</v>
      </c>
      <c r="AY317" s="18" t="s">
        <v>145</v>
      </c>
      <c r="BE317" s="162">
        <f>IF(N317="základní",J317,0)</f>
        <v>0</v>
      </c>
      <c r="BF317" s="162">
        <f>IF(N317="snížená",J317,0)</f>
        <v>0</v>
      </c>
      <c r="BG317" s="162">
        <f>IF(N317="zákl. přenesená",J317,0)</f>
        <v>0</v>
      </c>
      <c r="BH317" s="162">
        <f>IF(N317="sníž. přenesená",J317,0)</f>
        <v>0</v>
      </c>
      <c r="BI317" s="162">
        <f>IF(N317="nulová",J317,0)</f>
        <v>0</v>
      </c>
      <c r="BJ317" s="18" t="s">
        <v>77</v>
      </c>
      <c r="BK317" s="162">
        <f>ROUND(I317*H317,2)</f>
        <v>0</v>
      </c>
      <c r="BL317" s="18" t="s">
        <v>152</v>
      </c>
      <c r="BM317" s="161" t="s">
        <v>388</v>
      </c>
    </row>
    <row r="318" spans="2:51" s="13" customFormat="1" ht="12">
      <c r="B318" s="163"/>
      <c r="D318" s="164" t="s">
        <v>154</v>
      </c>
      <c r="E318" s="165" t="s">
        <v>1</v>
      </c>
      <c r="F318" s="166" t="s">
        <v>321</v>
      </c>
      <c r="H318" s="165" t="s">
        <v>1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5" t="s">
        <v>154</v>
      </c>
      <c r="AU318" s="165" t="s">
        <v>79</v>
      </c>
      <c r="AV318" s="13" t="s">
        <v>77</v>
      </c>
      <c r="AW318" s="13" t="s">
        <v>28</v>
      </c>
      <c r="AX318" s="13" t="s">
        <v>70</v>
      </c>
      <c r="AY318" s="165" t="s">
        <v>145</v>
      </c>
    </row>
    <row r="319" spans="2:51" s="13" customFormat="1" ht="12">
      <c r="B319" s="163"/>
      <c r="D319" s="164" t="s">
        <v>154</v>
      </c>
      <c r="E319" s="165" t="s">
        <v>1</v>
      </c>
      <c r="F319" s="166" t="s">
        <v>322</v>
      </c>
      <c r="H319" s="165" t="s">
        <v>1</v>
      </c>
      <c r="I319" s="167"/>
      <c r="L319" s="163"/>
      <c r="M319" s="168"/>
      <c r="N319" s="169"/>
      <c r="O319" s="169"/>
      <c r="P319" s="169"/>
      <c r="Q319" s="169"/>
      <c r="R319" s="169"/>
      <c r="S319" s="169"/>
      <c r="T319" s="170"/>
      <c r="AT319" s="165" t="s">
        <v>154</v>
      </c>
      <c r="AU319" s="165" t="s">
        <v>79</v>
      </c>
      <c r="AV319" s="13" t="s">
        <v>77</v>
      </c>
      <c r="AW319" s="13" t="s">
        <v>28</v>
      </c>
      <c r="AX319" s="13" t="s">
        <v>70</v>
      </c>
      <c r="AY319" s="165" t="s">
        <v>145</v>
      </c>
    </row>
    <row r="320" spans="2:51" s="14" customFormat="1" ht="20">
      <c r="B320" s="171"/>
      <c r="D320" s="164" t="s">
        <v>154</v>
      </c>
      <c r="E320" s="172" t="s">
        <v>1</v>
      </c>
      <c r="F320" s="173" t="s">
        <v>323</v>
      </c>
      <c r="H320" s="174">
        <v>200.016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2" t="s">
        <v>154</v>
      </c>
      <c r="AU320" s="172" t="s">
        <v>79</v>
      </c>
      <c r="AV320" s="14" t="s">
        <v>79</v>
      </c>
      <c r="AW320" s="14" t="s">
        <v>28</v>
      </c>
      <c r="AX320" s="14" t="s">
        <v>70</v>
      </c>
      <c r="AY320" s="172" t="s">
        <v>145</v>
      </c>
    </row>
    <row r="321" spans="2:51" s="13" customFormat="1" ht="12">
      <c r="B321" s="163"/>
      <c r="D321" s="164" t="s">
        <v>154</v>
      </c>
      <c r="E321" s="165" t="s">
        <v>1</v>
      </c>
      <c r="F321" s="166" t="s">
        <v>324</v>
      </c>
      <c r="H321" s="165" t="s">
        <v>1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5" t="s">
        <v>154</v>
      </c>
      <c r="AU321" s="165" t="s">
        <v>79</v>
      </c>
      <c r="AV321" s="13" t="s">
        <v>77</v>
      </c>
      <c r="AW321" s="13" t="s">
        <v>28</v>
      </c>
      <c r="AX321" s="13" t="s">
        <v>70</v>
      </c>
      <c r="AY321" s="165" t="s">
        <v>145</v>
      </c>
    </row>
    <row r="322" spans="2:51" s="14" customFormat="1" ht="12">
      <c r="B322" s="171"/>
      <c r="D322" s="164" t="s">
        <v>154</v>
      </c>
      <c r="E322" s="172" t="s">
        <v>1</v>
      </c>
      <c r="F322" s="173" t="s">
        <v>325</v>
      </c>
      <c r="H322" s="174">
        <v>52.655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2" t="s">
        <v>154</v>
      </c>
      <c r="AU322" s="172" t="s">
        <v>79</v>
      </c>
      <c r="AV322" s="14" t="s">
        <v>79</v>
      </c>
      <c r="AW322" s="14" t="s">
        <v>28</v>
      </c>
      <c r="AX322" s="14" t="s">
        <v>70</v>
      </c>
      <c r="AY322" s="172" t="s">
        <v>145</v>
      </c>
    </row>
    <row r="323" spans="2:51" s="16" customFormat="1" ht="12">
      <c r="B323" s="187"/>
      <c r="D323" s="164" t="s">
        <v>154</v>
      </c>
      <c r="E323" s="188" t="s">
        <v>1</v>
      </c>
      <c r="F323" s="189" t="s">
        <v>175</v>
      </c>
      <c r="H323" s="190">
        <v>252.671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8" t="s">
        <v>154</v>
      </c>
      <c r="AU323" s="188" t="s">
        <v>79</v>
      </c>
      <c r="AV323" s="16" t="s">
        <v>152</v>
      </c>
      <c r="AW323" s="16" t="s">
        <v>28</v>
      </c>
      <c r="AX323" s="16" t="s">
        <v>77</v>
      </c>
      <c r="AY323" s="188" t="s">
        <v>145</v>
      </c>
    </row>
    <row r="324" spans="1:65" s="2" customFormat="1" ht="16.5" customHeight="1">
      <c r="A324" s="33"/>
      <c r="B324" s="149"/>
      <c r="C324" s="150" t="s">
        <v>389</v>
      </c>
      <c r="D324" s="150" t="s">
        <v>147</v>
      </c>
      <c r="E324" s="151" t="s">
        <v>390</v>
      </c>
      <c r="F324" s="152" t="s">
        <v>391</v>
      </c>
      <c r="G324" s="153" t="s">
        <v>251</v>
      </c>
      <c r="H324" s="154">
        <v>1857.2</v>
      </c>
      <c r="I324" s="155"/>
      <c r="J324" s="156">
        <f aca="true" t="shared" si="0" ref="J324:J332">ROUND(I324*H324,2)</f>
        <v>0</v>
      </c>
      <c r="K324" s="152" t="s">
        <v>1</v>
      </c>
      <c r="L324" s="34"/>
      <c r="M324" s="157" t="s">
        <v>1</v>
      </c>
      <c r="N324" s="158" t="s">
        <v>36</v>
      </c>
      <c r="O324" s="59"/>
      <c r="P324" s="159">
        <f aca="true" t="shared" si="1" ref="P324:P332">O324*H324</f>
        <v>0</v>
      </c>
      <c r="Q324" s="159">
        <v>0</v>
      </c>
      <c r="R324" s="159">
        <f aca="true" t="shared" si="2" ref="R324:R332">Q324*H324</f>
        <v>0</v>
      </c>
      <c r="S324" s="159">
        <v>0</v>
      </c>
      <c r="T324" s="160">
        <f aca="true" t="shared" si="3" ref="T324:T332"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1" t="s">
        <v>152</v>
      </c>
      <c r="AT324" s="161" t="s">
        <v>147</v>
      </c>
      <c r="AU324" s="161" t="s">
        <v>79</v>
      </c>
      <c r="AY324" s="18" t="s">
        <v>145</v>
      </c>
      <c r="BE324" s="162">
        <f aca="true" t="shared" si="4" ref="BE324:BE332">IF(N324="základní",J324,0)</f>
        <v>0</v>
      </c>
      <c r="BF324" s="162">
        <f aca="true" t="shared" si="5" ref="BF324:BF332">IF(N324="snížená",J324,0)</f>
        <v>0</v>
      </c>
      <c r="BG324" s="162">
        <f aca="true" t="shared" si="6" ref="BG324:BG332">IF(N324="zákl. přenesená",J324,0)</f>
        <v>0</v>
      </c>
      <c r="BH324" s="162">
        <f aca="true" t="shared" si="7" ref="BH324:BH332">IF(N324="sníž. přenesená",J324,0)</f>
        <v>0</v>
      </c>
      <c r="BI324" s="162">
        <f aca="true" t="shared" si="8" ref="BI324:BI332">IF(N324="nulová",J324,0)</f>
        <v>0</v>
      </c>
      <c r="BJ324" s="18" t="s">
        <v>77</v>
      </c>
      <c r="BK324" s="162">
        <f aca="true" t="shared" si="9" ref="BK324:BK332">ROUND(I324*H324,2)</f>
        <v>0</v>
      </c>
      <c r="BL324" s="18" t="s">
        <v>152</v>
      </c>
      <c r="BM324" s="161" t="s">
        <v>392</v>
      </c>
    </row>
    <row r="325" spans="1:65" s="2" customFormat="1" ht="37.75" customHeight="1">
      <c r="A325" s="33"/>
      <c r="B325" s="149"/>
      <c r="C325" s="150" t="s">
        <v>393</v>
      </c>
      <c r="D325" s="150" t="s">
        <v>147</v>
      </c>
      <c r="E325" s="151" t="s">
        <v>394</v>
      </c>
      <c r="F325" s="152" t="s">
        <v>395</v>
      </c>
      <c r="G325" s="153" t="s">
        <v>243</v>
      </c>
      <c r="H325" s="154">
        <v>89.86</v>
      </c>
      <c r="I325" s="155"/>
      <c r="J325" s="156">
        <f t="shared" si="0"/>
        <v>0</v>
      </c>
      <c r="K325" s="152" t="s">
        <v>1</v>
      </c>
      <c r="L325" s="34"/>
      <c r="M325" s="157" t="s">
        <v>1</v>
      </c>
      <c r="N325" s="158" t="s">
        <v>36</v>
      </c>
      <c r="O325" s="59"/>
      <c r="P325" s="159">
        <f t="shared" si="1"/>
        <v>0</v>
      </c>
      <c r="Q325" s="159">
        <v>0</v>
      </c>
      <c r="R325" s="159">
        <f t="shared" si="2"/>
        <v>0</v>
      </c>
      <c r="S325" s="159">
        <v>0</v>
      </c>
      <c r="T325" s="160">
        <f t="shared" si="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1" t="s">
        <v>152</v>
      </c>
      <c r="AT325" s="161" t="s">
        <v>147</v>
      </c>
      <c r="AU325" s="161" t="s">
        <v>79</v>
      </c>
      <c r="AY325" s="18" t="s">
        <v>145</v>
      </c>
      <c r="BE325" s="162">
        <f t="shared" si="4"/>
        <v>0</v>
      </c>
      <c r="BF325" s="162">
        <f t="shared" si="5"/>
        <v>0</v>
      </c>
      <c r="BG325" s="162">
        <f t="shared" si="6"/>
        <v>0</v>
      </c>
      <c r="BH325" s="162">
        <f t="shared" si="7"/>
        <v>0</v>
      </c>
      <c r="BI325" s="162">
        <f t="shared" si="8"/>
        <v>0</v>
      </c>
      <c r="BJ325" s="18" t="s">
        <v>77</v>
      </c>
      <c r="BK325" s="162">
        <f t="shared" si="9"/>
        <v>0</v>
      </c>
      <c r="BL325" s="18" t="s">
        <v>152</v>
      </c>
      <c r="BM325" s="161" t="s">
        <v>396</v>
      </c>
    </row>
    <row r="326" spans="1:65" s="2" customFormat="1" ht="24.25" customHeight="1">
      <c r="A326" s="33"/>
      <c r="B326" s="149"/>
      <c r="C326" s="150" t="s">
        <v>397</v>
      </c>
      <c r="D326" s="150" t="s">
        <v>147</v>
      </c>
      <c r="E326" s="151" t="s">
        <v>398</v>
      </c>
      <c r="F326" s="152" t="s">
        <v>399</v>
      </c>
      <c r="G326" s="153" t="s">
        <v>243</v>
      </c>
      <c r="H326" s="154">
        <v>3</v>
      </c>
      <c r="I326" s="155"/>
      <c r="J326" s="156">
        <f t="shared" si="0"/>
        <v>0</v>
      </c>
      <c r="K326" s="152" t="s">
        <v>1</v>
      </c>
      <c r="L326" s="34"/>
      <c r="M326" s="157" t="s">
        <v>1</v>
      </c>
      <c r="N326" s="158" t="s">
        <v>36</v>
      </c>
      <c r="O326" s="59"/>
      <c r="P326" s="159">
        <f t="shared" si="1"/>
        <v>0</v>
      </c>
      <c r="Q326" s="159">
        <v>0</v>
      </c>
      <c r="R326" s="159">
        <f t="shared" si="2"/>
        <v>0</v>
      </c>
      <c r="S326" s="159">
        <v>0</v>
      </c>
      <c r="T326" s="160">
        <f t="shared" si="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1" t="s">
        <v>152</v>
      </c>
      <c r="AT326" s="161" t="s">
        <v>147</v>
      </c>
      <c r="AU326" s="161" t="s">
        <v>79</v>
      </c>
      <c r="AY326" s="18" t="s">
        <v>145</v>
      </c>
      <c r="BE326" s="162">
        <f t="shared" si="4"/>
        <v>0</v>
      </c>
      <c r="BF326" s="162">
        <f t="shared" si="5"/>
        <v>0</v>
      </c>
      <c r="BG326" s="162">
        <f t="shared" si="6"/>
        <v>0</v>
      </c>
      <c r="BH326" s="162">
        <f t="shared" si="7"/>
        <v>0</v>
      </c>
      <c r="BI326" s="162">
        <f t="shared" si="8"/>
        <v>0</v>
      </c>
      <c r="BJ326" s="18" t="s">
        <v>77</v>
      </c>
      <c r="BK326" s="162">
        <f t="shared" si="9"/>
        <v>0</v>
      </c>
      <c r="BL326" s="18" t="s">
        <v>152</v>
      </c>
      <c r="BM326" s="161" t="s">
        <v>400</v>
      </c>
    </row>
    <row r="327" spans="1:65" s="2" customFormat="1" ht="24.25" customHeight="1">
      <c r="A327" s="33"/>
      <c r="B327" s="149"/>
      <c r="C327" s="150" t="s">
        <v>401</v>
      </c>
      <c r="D327" s="150" t="s">
        <v>147</v>
      </c>
      <c r="E327" s="151" t="s">
        <v>402</v>
      </c>
      <c r="F327" s="152" t="s">
        <v>403</v>
      </c>
      <c r="G327" s="153" t="s">
        <v>404</v>
      </c>
      <c r="H327" s="154">
        <v>3282</v>
      </c>
      <c r="I327" s="155"/>
      <c r="J327" s="156">
        <f t="shared" si="0"/>
        <v>0</v>
      </c>
      <c r="K327" s="152" t="s">
        <v>1</v>
      </c>
      <c r="L327" s="34"/>
      <c r="M327" s="157" t="s">
        <v>1</v>
      </c>
      <c r="N327" s="158" t="s">
        <v>36</v>
      </c>
      <c r="O327" s="59"/>
      <c r="P327" s="159">
        <f t="shared" si="1"/>
        <v>0</v>
      </c>
      <c r="Q327" s="159">
        <v>0</v>
      </c>
      <c r="R327" s="159">
        <f t="shared" si="2"/>
        <v>0</v>
      </c>
      <c r="S327" s="159">
        <v>0</v>
      </c>
      <c r="T327" s="160">
        <f t="shared" si="3"/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1" t="s">
        <v>152</v>
      </c>
      <c r="AT327" s="161" t="s">
        <v>147</v>
      </c>
      <c r="AU327" s="161" t="s">
        <v>79</v>
      </c>
      <c r="AY327" s="18" t="s">
        <v>145</v>
      </c>
      <c r="BE327" s="162">
        <f t="shared" si="4"/>
        <v>0</v>
      </c>
      <c r="BF327" s="162">
        <f t="shared" si="5"/>
        <v>0</v>
      </c>
      <c r="BG327" s="162">
        <f t="shared" si="6"/>
        <v>0</v>
      </c>
      <c r="BH327" s="162">
        <f t="shared" si="7"/>
        <v>0</v>
      </c>
      <c r="BI327" s="162">
        <f t="shared" si="8"/>
        <v>0</v>
      </c>
      <c r="BJ327" s="18" t="s">
        <v>77</v>
      </c>
      <c r="BK327" s="162">
        <f t="shared" si="9"/>
        <v>0</v>
      </c>
      <c r="BL327" s="18" t="s">
        <v>152</v>
      </c>
      <c r="BM327" s="161" t="s">
        <v>405</v>
      </c>
    </row>
    <row r="328" spans="1:65" s="2" customFormat="1" ht="49" customHeight="1">
      <c r="A328" s="33"/>
      <c r="B328" s="149"/>
      <c r="C328" s="195" t="s">
        <v>406</v>
      </c>
      <c r="D328" s="195" t="s">
        <v>230</v>
      </c>
      <c r="E328" s="196" t="s">
        <v>407</v>
      </c>
      <c r="F328" s="197" t="s">
        <v>408</v>
      </c>
      <c r="G328" s="198" t="s">
        <v>274</v>
      </c>
      <c r="H328" s="199">
        <v>1764</v>
      </c>
      <c r="I328" s="200"/>
      <c r="J328" s="201">
        <f t="shared" si="0"/>
        <v>0</v>
      </c>
      <c r="K328" s="197" t="s">
        <v>1</v>
      </c>
      <c r="L328" s="202"/>
      <c r="M328" s="203" t="s">
        <v>1</v>
      </c>
      <c r="N328" s="204" t="s">
        <v>36</v>
      </c>
      <c r="O328" s="59"/>
      <c r="P328" s="159">
        <f t="shared" si="1"/>
        <v>0</v>
      </c>
      <c r="Q328" s="159">
        <v>0</v>
      </c>
      <c r="R328" s="159">
        <f t="shared" si="2"/>
        <v>0</v>
      </c>
      <c r="S328" s="159">
        <v>0</v>
      </c>
      <c r="T328" s="160">
        <f t="shared" si="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1" t="s">
        <v>202</v>
      </c>
      <c r="AT328" s="161" t="s">
        <v>230</v>
      </c>
      <c r="AU328" s="161" t="s">
        <v>79</v>
      </c>
      <c r="AY328" s="18" t="s">
        <v>145</v>
      </c>
      <c r="BE328" s="162">
        <f t="shared" si="4"/>
        <v>0</v>
      </c>
      <c r="BF328" s="162">
        <f t="shared" si="5"/>
        <v>0</v>
      </c>
      <c r="BG328" s="162">
        <f t="shared" si="6"/>
        <v>0</v>
      </c>
      <c r="BH328" s="162">
        <f t="shared" si="7"/>
        <v>0</v>
      </c>
      <c r="BI328" s="162">
        <f t="shared" si="8"/>
        <v>0</v>
      </c>
      <c r="BJ328" s="18" t="s">
        <v>77</v>
      </c>
      <c r="BK328" s="162">
        <f t="shared" si="9"/>
        <v>0</v>
      </c>
      <c r="BL328" s="18" t="s">
        <v>152</v>
      </c>
      <c r="BM328" s="161" t="s">
        <v>409</v>
      </c>
    </row>
    <row r="329" spans="1:65" s="2" customFormat="1" ht="24.25" customHeight="1">
      <c r="A329" s="33"/>
      <c r="B329" s="149"/>
      <c r="C329" s="150" t="s">
        <v>410</v>
      </c>
      <c r="D329" s="150" t="s">
        <v>147</v>
      </c>
      <c r="E329" s="151" t="s">
        <v>411</v>
      </c>
      <c r="F329" s="152" t="s">
        <v>412</v>
      </c>
      <c r="G329" s="153" t="s">
        <v>243</v>
      </c>
      <c r="H329" s="154">
        <v>92.86</v>
      </c>
      <c r="I329" s="155"/>
      <c r="J329" s="156">
        <f t="shared" si="0"/>
        <v>0</v>
      </c>
      <c r="K329" s="152" t="s">
        <v>1</v>
      </c>
      <c r="L329" s="34"/>
      <c r="M329" s="157" t="s">
        <v>1</v>
      </c>
      <c r="N329" s="158" t="s">
        <v>36</v>
      </c>
      <c r="O329" s="59"/>
      <c r="P329" s="159">
        <f t="shared" si="1"/>
        <v>0</v>
      </c>
      <c r="Q329" s="159">
        <v>0</v>
      </c>
      <c r="R329" s="159">
        <f t="shared" si="2"/>
        <v>0</v>
      </c>
      <c r="S329" s="159">
        <v>0</v>
      </c>
      <c r="T329" s="160">
        <f t="shared" si="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1" t="s">
        <v>152</v>
      </c>
      <c r="AT329" s="161" t="s">
        <v>147</v>
      </c>
      <c r="AU329" s="161" t="s">
        <v>79</v>
      </c>
      <c r="AY329" s="18" t="s">
        <v>145</v>
      </c>
      <c r="BE329" s="162">
        <f t="shared" si="4"/>
        <v>0</v>
      </c>
      <c r="BF329" s="162">
        <f t="shared" si="5"/>
        <v>0</v>
      </c>
      <c r="BG329" s="162">
        <f t="shared" si="6"/>
        <v>0</v>
      </c>
      <c r="BH329" s="162">
        <f t="shared" si="7"/>
        <v>0</v>
      </c>
      <c r="BI329" s="162">
        <f t="shared" si="8"/>
        <v>0</v>
      </c>
      <c r="BJ329" s="18" t="s">
        <v>77</v>
      </c>
      <c r="BK329" s="162">
        <f t="shared" si="9"/>
        <v>0</v>
      </c>
      <c r="BL329" s="18" t="s">
        <v>152</v>
      </c>
      <c r="BM329" s="161" t="s">
        <v>413</v>
      </c>
    </row>
    <row r="330" spans="1:65" s="2" customFormat="1" ht="33" customHeight="1">
      <c r="A330" s="33"/>
      <c r="B330" s="149"/>
      <c r="C330" s="195" t="s">
        <v>414</v>
      </c>
      <c r="D330" s="195" t="s">
        <v>230</v>
      </c>
      <c r="E330" s="196" t="s">
        <v>415</v>
      </c>
      <c r="F330" s="197" t="s">
        <v>416</v>
      </c>
      <c r="G330" s="198" t="s">
        <v>274</v>
      </c>
      <c r="H330" s="199">
        <v>336.08</v>
      </c>
      <c r="I330" s="200"/>
      <c r="J330" s="201">
        <f t="shared" si="0"/>
        <v>0</v>
      </c>
      <c r="K330" s="197" t="s">
        <v>1</v>
      </c>
      <c r="L330" s="202"/>
      <c r="M330" s="203" t="s">
        <v>1</v>
      </c>
      <c r="N330" s="204" t="s">
        <v>36</v>
      </c>
      <c r="O330" s="59"/>
      <c r="P330" s="159">
        <f t="shared" si="1"/>
        <v>0</v>
      </c>
      <c r="Q330" s="159">
        <v>0</v>
      </c>
      <c r="R330" s="159">
        <f t="shared" si="2"/>
        <v>0</v>
      </c>
      <c r="S330" s="159">
        <v>0</v>
      </c>
      <c r="T330" s="160">
        <f t="shared" si="3"/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1" t="s">
        <v>202</v>
      </c>
      <c r="AT330" s="161" t="s">
        <v>230</v>
      </c>
      <c r="AU330" s="161" t="s">
        <v>79</v>
      </c>
      <c r="AY330" s="18" t="s">
        <v>145</v>
      </c>
      <c r="BE330" s="162">
        <f t="shared" si="4"/>
        <v>0</v>
      </c>
      <c r="BF330" s="162">
        <f t="shared" si="5"/>
        <v>0</v>
      </c>
      <c r="BG330" s="162">
        <f t="shared" si="6"/>
        <v>0</v>
      </c>
      <c r="BH330" s="162">
        <f t="shared" si="7"/>
        <v>0</v>
      </c>
      <c r="BI330" s="162">
        <f t="shared" si="8"/>
        <v>0</v>
      </c>
      <c r="BJ330" s="18" t="s">
        <v>77</v>
      </c>
      <c r="BK330" s="162">
        <f t="shared" si="9"/>
        <v>0</v>
      </c>
      <c r="BL330" s="18" t="s">
        <v>152</v>
      </c>
      <c r="BM330" s="161" t="s">
        <v>417</v>
      </c>
    </row>
    <row r="331" spans="1:65" s="2" customFormat="1" ht="24.25" customHeight="1">
      <c r="A331" s="33"/>
      <c r="B331" s="149"/>
      <c r="C331" s="150" t="s">
        <v>418</v>
      </c>
      <c r="D331" s="150" t="s">
        <v>147</v>
      </c>
      <c r="E331" s="151" t="s">
        <v>419</v>
      </c>
      <c r="F331" s="152" t="s">
        <v>420</v>
      </c>
      <c r="G331" s="153" t="s">
        <v>404</v>
      </c>
      <c r="H331" s="154">
        <v>3282</v>
      </c>
      <c r="I331" s="155"/>
      <c r="J331" s="156">
        <f t="shared" si="0"/>
        <v>0</v>
      </c>
      <c r="K331" s="152" t="s">
        <v>1</v>
      </c>
      <c r="L331" s="34"/>
      <c r="M331" s="157" t="s">
        <v>1</v>
      </c>
      <c r="N331" s="158" t="s">
        <v>36</v>
      </c>
      <c r="O331" s="59"/>
      <c r="P331" s="159">
        <f t="shared" si="1"/>
        <v>0</v>
      </c>
      <c r="Q331" s="159">
        <v>0</v>
      </c>
      <c r="R331" s="159">
        <f t="shared" si="2"/>
        <v>0</v>
      </c>
      <c r="S331" s="159">
        <v>0</v>
      </c>
      <c r="T331" s="160">
        <f t="shared" si="3"/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1" t="s">
        <v>152</v>
      </c>
      <c r="AT331" s="161" t="s">
        <v>147</v>
      </c>
      <c r="AU331" s="161" t="s">
        <v>79</v>
      </c>
      <c r="AY331" s="18" t="s">
        <v>145</v>
      </c>
      <c r="BE331" s="162">
        <f t="shared" si="4"/>
        <v>0</v>
      </c>
      <c r="BF331" s="162">
        <f t="shared" si="5"/>
        <v>0</v>
      </c>
      <c r="BG331" s="162">
        <f t="shared" si="6"/>
        <v>0</v>
      </c>
      <c r="BH331" s="162">
        <f t="shared" si="7"/>
        <v>0</v>
      </c>
      <c r="BI331" s="162">
        <f t="shared" si="8"/>
        <v>0</v>
      </c>
      <c r="BJ331" s="18" t="s">
        <v>77</v>
      </c>
      <c r="BK331" s="162">
        <f t="shared" si="9"/>
        <v>0</v>
      </c>
      <c r="BL331" s="18" t="s">
        <v>152</v>
      </c>
      <c r="BM331" s="161" t="s">
        <v>421</v>
      </c>
    </row>
    <row r="332" spans="1:65" s="2" customFormat="1" ht="24.25" customHeight="1">
      <c r="A332" s="33"/>
      <c r="B332" s="149"/>
      <c r="C332" s="150" t="s">
        <v>422</v>
      </c>
      <c r="D332" s="150" t="s">
        <v>147</v>
      </c>
      <c r="E332" s="151" t="s">
        <v>423</v>
      </c>
      <c r="F332" s="152" t="s">
        <v>424</v>
      </c>
      <c r="G332" s="153" t="s">
        <v>243</v>
      </c>
      <c r="H332" s="154">
        <v>5.985</v>
      </c>
      <c r="I332" s="155"/>
      <c r="J332" s="156">
        <f t="shared" si="0"/>
        <v>0</v>
      </c>
      <c r="K332" s="152" t="s">
        <v>151</v>
      </c>
      <c r="L332" s="34"/>
      <c r="M332" s="157" t="s">
        <v>1</v>
      </c>
      <c r="N332" s="158" t="s">
        <v>36</v>
      </c>
      <c r="O332" s="59"/>
      <c r="P332" s="159">
        <f t="shared" si="1"/>
        <v>0</v>
      </c>
      <c r="Q332" s="159">
        <v>0.0065</v>
      </c>
      <c r="R332" s="159">
        <f t="shared" si="2"/>
        <v>0.0389025</v>
      </c>
      <c r="S332" s="159">
        <v>0</v>
      </c>
      <c r="T332" s="160">
        <f t="shared" si="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1" t="s">
        <v>152</v>
      </c>
      <c r="AT332" s="161" t="s">
        <v>147</v>
      </c>
      <c r="AU332" s="161" t="s">
        <v>79</v>
      </c>
      <c r="AY332" s="18" t="s">
        <v>145</v>
      </c>
      <c r="BE332" s="162">
        <f t="shared" si="4"/>
        <v>0</v>
      </c>
      <c r="BF332" s="162">
        <f t="shared" si="5"/>
        <v>0</v>
      </c>
      <c r="BG332" s="162">
        <f t="shared" si="6"/>
        <v>0</v>
      </c>
      <c r="BH332" s="162">
        <f t="shared" si="7"/>
        <v>0</v>
      </c>
      <c r="BI332" s="162">
        <f t="shared" si="8"/>
        <v>0</v>
      </c>
      <c r="BJ332" s="18" t="s">
        <v>77</v>
      </c>
      <c r="BK332" s="162">
        <f t="shared" si="9"/>
        <v>0</v>
      </c>
      <c r="BL332" s="18" t="s">
        <v>152</v>
      </c>
      <c r="BM332" s="161" t="s">
        <v>425</v>
      </c>
    </row>
    <row r="333" spans="2:51" s="13" customFormat="1" ht="12">
      <c r="B333" s="163"/>
      <c r="D333" s="164" t="s">
        <v>154</v>
      </c>
      <c r="E333" s="165" t="s">
        <v>1</v>
      </c>
      <c r="F333" s="166" t="s">
        <v>426</v>
      </c>
      <c r="H333" s="165" t="s">
        <v>1</v>
      </c>
      <c r="I333" s="167"/>
      <c r="L333" s="163"/>
      <c r="M333" s="168"/>
      <c r="N333" s="169"/>
      <c r="O333" s="169"/>
      <c r="P333" s="169"/>
      <c r="Q333" s="169"/>
      <c r="R333" s="169"/>
      <c r="S333" s="169"/>
      <c r="T333" s="170"/>
      <c r="AT333" s="165" t="s">
        <v>154</v>
      </c>
      <c r="AU333" s="165" t="s">
        <v>79</v>
      </c>
      <c r="AV333" s="13" t="s">
        <v>77</v>
      </c>
      <c r="AW333" s="13" t="s">
        <v>28</v>
      </c>
      <c r="AX333" s="13" t="s">
        <v>70</v>
      </c>
      <c r="AY333" s="165" t="s">
        <v>145</v>
      </c>
    </row>
    <row r="334" spans="2:51" s="13" customFormat="1" ht="12">
      <c r="B334" s="163"/>
      <c r="D334" s="164" t="s">
        <v>154</v>
      </c>
      <c r="E334" s="165" t="s">
        <v>1</v>
      </c>
      <c r="F334" s="166" t="s">
        <v>427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154</v>
      </c>
      <c r="AU334" s="165" t="s">
        <v>79</v>
      </c>
      <c r="AV334" s="13" t="s">
        <v>77</v>
      </c>
      <c r="AW334" s="13" t="s">
        <v>28</v>
      </c>
      <c r="AX334" s="13" t="s">
        <v>70</v>
      </c>
      <c r="AY334" s="165" t="s">
        <v>145</v>
      </c>
    </row>
    <row r="335" spans="2:51" s="14" customFormat="1" ht="12">
      <c r="B335" s="171"/>
      <c r="D335" s="164" t="s">
        <v>154</v>
      </c>
      <c r="E335" s="172" t="s">
        <v>1</v>
      </c>
      <c r="F335" s="173" t="s">
        <v>213</v>
      </c>
      <c r="H335" s="174">
        <v>10</v>
      </c>
      <c r="I335" s="175"/>
      <c r="L335" s="171"/>
      <c r="M335" s="176"/>
      <c r="N335" s="177"/>
      <c r="O335" s="177"/>
      <c r="P335" s="177"/>
      <c r="Q335" s="177"/>
      <c r="R335" s="177"/>
      <c r="S335" s="177"/>
      <c r="T335" s="178"/>
      <c r="AT335" s="172" t="s">
        <v>154</v>
      </c>
      <c r="AU335" s="172" t="s">
        <v>79</v>
      </c>
      <c r="AV335" s="14" t="s">
        <v>79</v>
      </c>
      <c r="AW335" s="14" t="s">
        <v>28</v>
      </c>
      <c r="AX335" s="14" t="s">
        <v>70</v>
      </c>
      <c r="AY335" s="172" t="s">
        <v>145</v>
      </c>
    </row>
    <row r="336" spans="2:51" s="13" customFormat="1" ht="12">
      <c r="B336" s="163"/>
      <c r="D336" s="164" t="s">
        <v>154</v>
      </c>
      <c r="E336" s="165" t="s">
        <v>1</v>
      </c>
      <c r="F336" s="166" t="s">
        <v>1286</v>
      </c>
      <c r="H336" s="165" t="s">
        <v>1</v>
      </c>
      <c r="I336" s="167"/>
      <c r="L336" s="163"/>
      <c r="M336" s="168"/>
      <c r="N336" s="169"/>
      <c r="O336" s="169"/>
      <c r="P336" s="169"/>
      <c r="Q336" s="169"/>
      <c r="R336" s="169"/>
      <c r="S336" s="169"/>
      <c r="T336" s="170"/>
      <c r="AT336" s="165" t="s">
        <v>154</v>
      </c>
      <c r="AU336" s="165" t="s">
        <v>79</v>
      </c>
      <c r="AV336" s="13" t="s">
        <v>77</v>
      </c>
      <c r="AW336" s="13" t="s">
        <v>28</v>
      </c>
      <c r="AX336" s="13" t="s">
        <v>70</v>
      </c>
      <c r="AY336" s="165" t="s">
        <v>145</v>
      </c>
    </row>
    <row r="337" spans="2:51" s="14" customFormat="1" ht="12">
      <c r="B337" s="171"/>
      <c r="D337" s="164" t="s">
        <v>154</v>
      </c>
      <c r="E337" s="172" t="s">
        <v>1</v>
      </c>
      <c r="F337" s="173" t="s">
        <v>428</v>
      </c>
      <c r="H337" s="174">
        <v>-4.015</v>
      </c>
      <c r="I337" s="175"/>
      <c r="L337" s="171"/>
      <c r="M337" s="176"/>
      <c r="N337" s="177"/>
      <c r="O337" s="177"/>
      <c r="P337" s="177"/>
      <c r="Q337" s="177"/>
      <c r="R337" s="177"/>
      <c r="S337" s="177"/>
      <c r="T337" s="178"/>
      <c r="AT337" s="172" t="s">
        <v>154</v>
      </c>
      <c r="AU337" s="172" t="s">
        <v>79</v>
      </c>
      <c r="AV337" s="14" t="s">
        <v>79</v>
      </c>
      <c r="AW337" s="14" t="s">
        <v>28</v>
      </c>
      <c r="AX337" s="14" t="s">
        <v>70</v>
      </c>
      <c r="AY337" s="172" t="s">
        <v>145</v>
      </c>
    </row>
    <row r="338" spans="2:51" s="16" customFormat="1" ht="12">
      <c r="B338" s="187"/>
      <c r="D338" s="164" t="s">
        <v>154</v>
      </c>
      <c r="E338" s="188" t="s">
        <v>1</v>
      </c>
      <c r="F338" s="189" t="s">
        <v>175</v>
      </c>
      <c r="H338" s="190">
        <v>5.985</v>
      </c>
      <c r="I338" s="191"/>
      <c r="L338" s="187"/>
      <c r="M338" s="192"/>
      <c r="N338" s="193"/>
      <c r="O338" s="193"/>
      <c r="P338" s="193"/>
      <c r="Q338" s="193"/>
      <c r="R338" s="193"/>
      <c r="S338" s="193"/>
      <c r="T338" s="194"/>
      <c r="AT338" s="188" t="s">
        <v>154</v>
      </c>
      <c r="AU338" s="188" t="s">
        <v>79</v>
      </c>
      <c r="AV338" s="16" t="s">
        <v>152</v>
      </c>
      <c r="AW338" s="16" t="s">
        <v>28</v>
      </c>
      <c r="AX338" s="16" t="s">
        <v>77</v>
      </c>
      <c r="AY338" s="188" t="s">
        <v>145</v>
      </c>
    </row>
    <row r="339" spans="1:65" s="2" customFormat="1" ht="24.25" customHeight="1">
      <c r="A339" s="33"/>
      <c r="B339" s="149"/>
      <c r="C339" s="150" t="s">
        <v>429</v>
      </c>
      <c r="D339" s="150" t="s">
        <v>147</v>
      </c>
      <c r="E339" s="151" t="s">
        <v>430</v>
      </c>
      <c r="F339" s="152" t="s">
        <v>431</v>
      </c>
      <c r="G339" s="153" t="s">
        <v>243</v>
      </c>
      <c r="H339" s="154">
        <v>5.985</v>
      </c>
      <c r="I339" s="155"/>
      <c r="J339" s="156">
        <f>ROUND(I339*H339,2)</f>
        <v>0</v>
      </c>
      <c r="K339" s="152" t="s">
        <v>151</v>
      </c>
      <c r="L339" s="34"/>
      <c r="M339" s="157" t="s">
        <v>1</v>
      </c>
      <c r="N339" s="158" t="s">
        <v>36</v>
      </c>
      <c r="O339" s="59"/>
      <c r="P339" s="159">
        <f>O339*H339</f>
        <v>0</v>
      </c>
      <c r="Q339" s="159">
        <v>0.025</v>
      </c>
      <c r="R339" s="159">
        <f>Q339*H339</f>
        <v>0.149625</v>
      </c>
      <c r="S339" s="159">
        <v>0</v>
      </c>
      <c r="T339" s="160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1" t="s">
        <v>152</v>
      </c>
      <c r="AT339" s="161" t="s">
        <v>147</v>
      </c>
      <c r="AU339" s="161" t="s">
        <v>79</v>
      </c>
      <c r="AY339" s="18" t="s">
        <v>145</v>
      </c>
      <c r="BE339" s="162">
        <f>IF(N339="základní",J339,0)</f>
        <v>0</v>
      </c>
      <c r="BF339" s="162">
        <f>IF(N339="snížená",J339,0)</f>
        <v>0</v>
      </c>
      <c r="BG339" s="162">
        <f>IF(N339="zákl. přenesená",J339,0)</f>
        <v>0</v>
      </c>
      <c r="BH339" s="162">
        <f>IF(N339="sníž. přenesená",J339,0)</f>
        <v>0</v>
      </c>
      <c r="BI339" s="162">
        <f>IF(N339="nulová",J339,0)</f>
        <v>0</v>
      </c>
      <c r="BJ339" s="18" t="s">
        <v>77</v>
      </c>
      <c r="BK339" s="162">
        <f>ROUND(I339*H339,2)</f>
        <v>0</v>
      </c>
      <c r="BL339" s="18" t="s">
        <v>152</v>
      </c>
      <c r="BM339" s="161" t="s">
        <v>432</v>
      </c>
    </row>
    <row r="340" spans="2:51" s="13" customFormat="1" ht="12">
      <c r="B340" s="163"/>
      <c r="D340" s="164" t="s">
        <v>154</v>
      </c>
      <c r="E340" s="165" t="s">
        <v>1</v>
      </c>
      <c r="F340" s="166" t="s">
        <v>426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154</v>
      </c>
      <c r="AU340" s="165" t="s">
        <v>79</v>
      </c>
      <c r="AV340" s="13" t="s">
        <v>77</v>
      </c>
      <c r="AW340" s="13" t="s">
        <v>28</v>
      </c>
      <c r="AX340" s="13" t="s">
        <v>70</v>
      </c>
      <c r="AY340" s="165" t="s">
        <v>145</v>
      </c>
    </row>
    <row r="341" spans="2:51" s="13" customFormat="1" ht="12">
      <c r="B341" s="163"/>
      <c r="D341" s="164" t="s">
        <v>154</v>
      </c>
      <c r="E341" s="165" t="s">
        <v>1</v>
      </c>
      <c r="F341" s="166" t="s">
        <v>427</v>
      </c>
      <c r="H341" s="165" t="s">
        <v>1</v>
      </c>
      <c r="I341" s="167"/>
      <c r="L341" s="163"/>
      <c r="M341" s="168"/>
      <c r="N341" s="169"/>
      <c r="O341" s="169"/>
      <c r="P341" s="169"/>
      <c r="Q341" s="169"/>
      <c r="R341" s="169"/>
      <c r="S341" s="169"/>
      <c r="T341" s="170"/>
      <c r="AT341" s="165" t="s">
        <v>154</v>
      </c>
      <c r="AU341" s="165" t="s">
        <v>79</v>
      </c>
      <c r="AV341" s="13" t="s">
        <v>77</v>
      </c>
      <c r="AW341" s="13" t="s">
        <v>28</v>
      </c>
      <c r="AX341" s="13" t="s">
        <v>70</v>
      </c>
      <c r="AY341" s="165" t="s">
        <v>145</v>
      </c>
    </row>
    <row r="342" spans="2:51" s="14" customFormat="1" ht="12">
      <c r="B342" s="171"/>
      <c r="D342" s="164" t="s">
        <v>154</v>
      </c>
      <c r="E342" s="172" t="s">
        <v>1</v>
      </c>
      <c r="F342" s="173" t="s">
        <v>213</v>
      </c>
      <c r="H342" s="174">
        <v>10</v>
      </c>
      <c r="I342" s="175"/>
      <c r="L342" s="171"/>
      <c r="M342" s="176"/>
      <c r="N342" s="177"/>
      <c r="O342" s="177"/>
      <c r="P342" s="177"/>
      <c r="Q342" s="177"/>
      <c r="R342" s="177"/>
      <c r="S342" s="177"/>
      <c r="T342" s="178"/>
      <c r="AT342" s="172" t="s">
        <v>154</v>
      </c>
      <c r="AU342" s="172" t="s">
        <v>79</v>
      </c>
      <c r="AV342" s="14" t="s">
        <v>79</v>
      </c>
      <c r="AW342" s="14" t="s">
        <v>28</v>
      </c>
      <c r="AX342" s="14" t="s">
        <v>70</v>
      </c>
      <c r="AY342" s="172" t="s">
        <v>145</v>
      </c>
    </row>
    <row r="343" spans="2:51" s="13" customFormat="1" ht="12">
      <c r="B343" s="163"/>
      <c r="D343" s="164" t="s">
        <v>154</v>
      </c>
      <c r="E343" s="165" t="s">
        <v>1</v>
      </c>
      <c r="F343" s="166" t="s">
        <v>1286</v>
      </c>
      <c r="H343" s="165" t="s">
        <v>1</v>
      </c>
      <c r="I343" s="167"/>
      <c r="L343" s="163"/>
      <c r="M343" s="168"/>
      <c r="N343" s="169"/>
      <c r="O343" s="169"/>
      <c r="P343" s="169"/>
      <c r="Q343" s="169"/>
      <c r="R343" s="169"/>
      <c r="S343" s="169"/>
      <c r="T343" s="170"/>
      <c r="AT343" s="165" t="s">
        <v>154</v>
      </c>
      <c r="AU343" s="165" t="s">
        <v>79</v>
      </c>
      <c r="AV343" s="13" t="s">
        <v>77</v>
      </c>
      <c r="AW343" s="13" t="s">
        <v>28</v>
      </c>
      <c r="AX343" s="13" t="s">
        <v>70</v>
      </c>
      <c r="AY343" s="165" t="s">
        <v>145</v>
      </c>
    </row>
    <row r="344" spans="2:51" s="14" customFormat="1" ht="12">
      <c r="B344" s="171"/>
      <c r="D344" s="164" t="s">
        <v>154</v>
      </c>
      <c r="E344" s="172" t="s">
        <v>1</v>
      </c>
      <c r="F344" s="173" t="s">
        <v>428</v>
      </c>
      <c r="H344" s="174">
        <v>-4.015</v>
      </c>
      <c r="I344" s="175"/>
      <c r="L344" s="171"/>
      <c r="M344" s="176"/>
      <c r="N344" s="177"/>
      <c r="O344" s="177"/>
      <c r="P344" s="177"/>
      <c r="Q344" s="177"/>
      <c r="R344" s="177"/>
      <c r="S344" s="177"/>
      <c r="T344" s="178"/>
      <c r="AT344" s="172" t="s">
        <v>154</v>
      </c>
      <c r="AU344" s="172" t="s">
        <v>79</v>
      </c>
      <c r="AV344" s="14" t="s">
        <v>79</v>
      </c>
      <c r="AW344" s="14" t="s">
        <v>28</v>
      </c>
      <c r="AX344" s="14" t="s">
        <v>70</v>
      </c>
      <c r="AY344" s="172" t="s">
        <v>145</v>
      </c>
    </row>
    <row r="345" spans="2:51" s="16" customFormat="1" ht="12">
      <c r="B345" s="187"/>
      <c r="D345" s="164" t="s">
        <v>154</v>
      </c>
      <c r="E345" s="188" t="s">
        <v>1</v>
      </c>
      <c r="F345" s="189" t="s">
        <v>175</v>
      </c>
      <c r="H345" s="190">
        <v>5.985</v>
      </c>
      <c r="I345" s="191"/>
      <c r="L345" s="187"/>
      <c r="M345" s="192"/>
      <c r="N345" s="193"/>
      <c r="O345" s="193"/>
      <c r="P345" s="193"/>
      <c r="Q345" s="193"/>
      <c r="R345" s="193"/>
      <c r="S345" s="193"/>
      <c r="T345" s="194"/>
      <c r="AT345" s="188" t="s">
        <v>154</v>
      </c>
      <c r="AU345" s="188" t="s">
        <v>79</v>
      </c>
      <c r="AV345" s="16" t="s">
        <v>152</v>
      </c>
      <c r="AW345" s="16" t="s">
        <v>28</v>
      </c>
      <c r="AX345" s="16" t="s">
        <v>77</v>
      </c>
      <c r="AY345" s="188" t="s">
        <v>145</v>
      </c>
    </row>
    <row r="346" spans="1:65" s="2" customFormat="1" ht="24.25" customHeight="1">
      <c r="A346" s="33"/>
      <c r="B346" s="149"/>
      <c r="C346" s="150" t="s">
        <v>433</v>
      </c>
      <c r="D346" s="150" t="s">
        <v>147</v>
      </c>
      <c r="E346" s="151" t="s">
        <v>434</v>
      </c>
      <c r="F346" s="152" t="s">
        <v>435</v>
      </c>
      <c r="G346" s="153" t="s">
        <v>243</v>
      </c>
      <c r="H346" s="154">
        <v>22.902</v>
      </c>
      <c r="I346" s="155"/>
      <c r="J346" s="156">
        <f>ROUND(I346*H346,2)</f>
        <v>0</v>
      </c>
      <c r="K346" s="152" t="s">
        <v>1</v>
      </c>
      <c r="L346" s="34"/>
      <c r="M346" s="157" t="s">
        <v>1</v>
      </c>
      <c r="N346" s="158" t="s">
        <v>36</v>
      </c>
      <c r="O346" s="59"/>
      <c r="P346" s="159">
        <f>O346*H346</f>
        <v>0</v>
      </c>
      <c r="Q346" s="159">
        <v>0.008</v>
      </c>
      <c r="R346" s="159">
        <f>Q346*H346</f>
        <v>0.18321600000000002</v>
      </c>
      <c r="S346" s="159">
        <v>0</v>
      </c>
      <c r="T346" s="160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1" t="s">
        <v>152</v>
      </c>
      <c r="AT346" s="161" t="s">
        <v>147</v>
      </c>
      <c r="AU346" s="161" t="s">
        <v>79</v>
      </c>
      <c r="AY346" s="18" t="s">
        <v>145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18" t="s">
        <v>77</v>
      </c>
      <c r="BK346" s="162">
        <f>ROUND(I346*H346,2)</f>
        <v>0</v>
      </c>
      <c r="BL346" s="18" t="s">
        <v>152</v>
      </c>
      <c r="BM346" s="161" t="s">
        <v>436</v>
      </c>
    </row>
    <row r="347" spans="2:51" s="13" customFormat="1" ht="12">
      <c r="B347" s="163"/>
      <c r="D347" s="164" t="s">
        <v>154</v>
      </c>
      <c r="E347" s="165" t="s">
        <v>1</v>
      </c>
      <c r="F347" s="166" t="s">
        <v>437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154</v>
      </c>
      <c r="AU347" s="165" t="s">
        <v>79</v>
      </c>
      <c r="AV347" s="13" t="s">
        <v>77</v>
      </c>
      <c r="AW347" s="13" t="s">
        <v>28</v>
      </c>
      <c r="AX347" s="13" t="s">
        <v>70</v>
      </c>
      <c r="AY347" s="165" t="s">
        <v>145</v>
      </c>
    </row>
    <row r="348" spans="2:51" s="13" customFormat="1" ht="12">
      <c r="B348" s="163"/>
      <c r="D348" s="164" t="s">
        <v>154</v>
      </c>
      <c r="E348" s="165" t="s">
        <v>1</v>
      </c>
      <c r="F348" s="166" t="s">
        <v>1282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154</v>
      </c>
      <c r="AU348" s="165" t="s">
        <v>79</v>
      </c>
      <c r="AV348" s="13" t="s">
        <v>77</v>
      </c>
      <c r="AW348" s="13" t="s">
        <v>28</v>
      </c>
      <c r="AX348" s="13" t="s">
        <v>70</v>
      </c>
      <c r="AY348" s="165" t="s">
        <v>145</v>
      </c>
    </row>
    <row r="349" spans="2:51" s="14" customFormat="1" ht="20">
      <c r="B349" s="171"/>
      <c r="D349" s="164" t="s">
        <v>154</v>
      </c>
      <c r="E349" s="172" t="s">
        <v>1</v>
      </c>
      <c r="F349" s="173" t="s">
        <v>438</v>
      </c>
      <c r="H349" s="174">
        <v>20.939</v>
      </c>
      <c r="I349" s="175"/>
      <c r="L349" s="171"/>
      <c r="M349" s="176"/>
      <c r="N349" s="177"/>
      <c r="O349" s="177"/>
      <c r="P349" s="177"/>
      <c r="Q349" s="177"/>
      <c r="R349" s="177"/>
      <c r="S349" s="177"/>
      <c r="T349" s="178"/>
      <c r="AT349" s="172" t="s">
        <v>154</v>
      </c>
      <c r="AU349" s="172" t="s">
        <v>79</v>
      </c>
      <c r="AV349" s="14" t="s">
        <v>79</v>
      </c>
      <c r="AW349" s="14" t="s">
        <v>28</v>
      </c>
      <c r="AX349" s="14" t="s">
        <v>70</v>
      </c>
      <c r="AY349" s="172" t="s">
        <v>145</v>
      </c>
    </row>
    <row r="350" spans="2:51" s="13" customFormat="1" ht="12">
      <c r="B350" s="163"/>
      <c r="D350" s="164" t="s">
        <v>154</v>
      </c>
      <c r="E350" s="165" t="s">
        <v>1</v>
      </c>
      <c r="F350" s="166" t="s">
        <v>1283</v>
      </c>
      <c r="H350" s="165" t="s">
        <v>1</v>
      </c>
      <c r="I350" s="167"/>
      <c r="L350" s="163"/>
      <c r="M350" s="168"/>
      <c r="N350" s="169"/>
      <c r="O350" s="169"/>
      <c r="P350" s="169"/>
      <c r="Q350" s="169"/>
      <c r="R350" s="169"/>
      <c r="S350" s="169"/>
      <c r="T350" s="170"/>
      <c r="AT350" s="165" t="s">
        <v>154</v>
      </c>
      <c r="AU350" s="165" t="s">
        <v>79</v>
      </c>
      <c r="AV350" s="13" t="s">
        <v>77</v>
      </c>
      <c r="AW350" s="13" t="s">
        <v>28</v>
      </c>
      <c r="AX350" s="13" t="s">
        <v>70</v>
      </c>
      <c r="AY350" s="165" t="s">
        <v>145</v>
      </c>
    </row>
    <row r="351" spans="2:51" s="14" customFormat="1" ht="20">
      <c r="B351" s="171"/>
      <c r="D351" s="164" t="s">
        <v>154</v>
      </c>
      <c r="E351" s="172" t="s">
        <v>1</v>
      </c>
      <c r="F351" s="173" t="s">
        <v>439</v>
      </c>
      <c r="H351" s="174">
        <v>1.963</v>
      </c>
      <c r="I351" s="175"/>
      <c r="L351" s="171"/>
      <c r="M351" s="176"/>
      <c r="N351" s="177"/>
      <c r="O351" s="177"/>
      <c r="P351" s="177"/>
      <c r="Q351" s="177"/>
      <c r="R351" s="177"/>
      <c r="S351" s="177"/>
      <c r="T351" s="178"/>
      <c r="AT351" s="172" t="s">
        <v>154</v>
      </c>
      <c r="AU351" s="172" t="s">
        <v>79</v>
      </c>
      <c r="AV351" s="14" t="s">
        <v>79</v>
      </c>
      <c r="AW351" s="14" t="s">
        <v>28</v>
      </c>
      <c r="AX351" s="14" t="s">
        <v>70</v>
      </c>
      <c r="AY351" s="172" t="s">
        <v>145</v>
      </c>
    </row>
    <row r="352" spans="2:51" s="16" customFormat="1" ht="12">
      <c r="B352" s="187"/>
      <c r="D352" s="164" t="s">
        <v>154</v>
      </c>
      <c r="E352" s="188" t="s">
        <v>1</v>
      </c>
      <c r="F352" s="189" t="s">
        <v>175</v>
      </c>
      <c r="H352" s="190">
        <v>22.902</v>
      </c>
      <c r="I352" s="191"/>
      <c r="L352" s="187"/>
      <c r="M352" s="192"/>
      <c r="N352" s="193"/>
      <c r="O352" s="193"/>
      <c r="P352" s="193"/>
      <c r="Q352" s="193"/>
      <c r="R352" s="193"/>
      <c r="S352" s="193"/>
      <c r="T352" s="194"/>
      <c r="AT352" s="188" t="s">
        <v>154</v>
      </c>
      <c r="AU352" s="188" t="s">
        <v>79</v>
      </c>
      <c r="AV352" s="16" t="s">
        <v>152</v>
      </c>
      <c r="AW352" s="16" t="s">
        <v>28</v>
      </c>
      <c r="AX352" s="16" t="s">
        <v>77</v>
      </c>
      <c r="AY352" s="188" t="s">
        <v>145</v>
      </c>
    </row>
    <row r="353" spans="1:65" s="2" customFormat="1" ht="37.75" customHeight="1">
      <c r="A353" s="33"/>
      <c r="B353" s="149"/>
      <c r="C353" s="150" t="s">
        <v>440</v>
      </c>
      <c r="D353" s="150" t="s">
        <v>147</v>
      </c>
      <c r="E353" s="151" t="s">
        <v>441</v>
      </c>
      <c r="F353" s="152" t="s">
        <v>442</v>
      </c>
      <c r="G353" s="153" t="s">
        <v>243</v>
      </c>
      <c r="H353" s="154">
        <v>51.788</v>
      </c>
      <c r="I353" s="155"/>
      <c r="J353" s="156">
        <f>ROUND(I353*H353,2)</f>
        <v>0</v>
      </c>
      <c r="K353" s="152" t="s">
        <v>1</v>
      </c>
      <c r="L353" s="34"/>
      <c r="M353" s="157" t="s">
        <v>1</v>
      </c>
      <c r="N353" s="158" t="s">
        <v>36</v>
      </c>
      <c r="O353" s="59"/>
      <c r="P353" s="159">
        <f>O353*H353</f>
        <v>0</v>
      </c>
      <c r="Q353" s="159">
        <v>0</v>
      </c>
      <c r="R353" s="159">
        <f>Q353*H353</f>
        <v>0</v>
      </c>
      <c r="S353" s="159">
        <v>0</v>
      </c>
      <c r="T353" s="160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1" t="s">
        <v>152</v>
      </c>
      <c r="AT353" s="161" t="s">
        <v>147</v>
      </c>
      <c r="AU353" s="161" t="s">
        <v>79</v>
      </c>
      <c r="AY353" s="18" t="s">
        <v>145</v>
      </c>
      <c r="BE353" s="162">
        <f>IF(N353="základní",J353,0)</f>
        <v>0</v>
      </c>
      <c r="BF353" s="162">
        <f>IF(N353="snížená",J353,0)</f>
        <v>0</v>
      </c>
      <c r="BG353" s="162">
        <f>IF(N353="zákl. přenesená",J353,0)</f>
        <v>0</v>
      </c>
      <c r="BH353" s="162">
        <f>IF(N353="sníž. přenesená",J353,0)</f>
        <v>0</v>
      </c>
      <c r="BI353" s="162">
        <f>IF(N353="nulová",J353,0)</f>
        <v>0</v>
      </c>
      <c r="BJ353" s="18" t="s">
        <v>77</v>
      </c>
      <c r="BK353" s="162">
        <f>ROUND(I353*H353,2)</f>
        <v>0</v>
      </c>
      <c r="BL353" s="18" t="s">
        <v>152</v>
      </c>
      <c r="BM353" s="161" t="s">
        <v>443</v>
      </c>
    </row>
    <row r="354" spans="2:51" s="13" customFormat="1" ht="12">
      <c r="B354" s="163"/>
      <c r="D354" s="164" t="s">
        <v>154</v>
      </c>
      <c r="E354" s="165" t="s">
        <v>1</v>
      </c>
      <c r="F354" s="166" t="s">
        <v>444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154</v>
      </c>
      <c r="AU354" s="165" t="s">
        <v>79</v>
      </c>
      <c r="AV354" s="13" t="s">
        <v>77</v>
      </c>
      <c r="AW354" s="13" t="s">
        <v>28</v>
      </c>
      <c r="AX354" s="13" t="s">
        <v>70</v>
      </c>
      <c r="AY354" s="165" t="s">
        <v>145</v>
      </c>
    </row>
    <row r="355" spans="2:51" s="13" customFormat="1" ht="12">
      <c r="B355" s="163"/>
      <c r="D355" s="164" t="s">
        <v>154</v>
      </c>
      <c r="E355" s="165" t="s">
        <v>1</v>
      </c>
      <c r="F355" s="166" t="s">
        <v>1282</v>
      </c>
      <c r="H355" s="165" t="s">
        <v>1</v>
      </c>
      <c r="I355" s="167"/>
      <c r="L355" s="163"/>
      <c r="M355" s="168"/>
      <c r="N355" s="169"/>
      <c r="O355" s="169"/>
      <c r="P355" s="169"/>
      <c r="Q355" s="169"/>
      <c r="R355" s="169"/>
      <c r="S355" s="169"/>
      <c r="T355" s="170"/>
      <c r="AT355" s="165" t="s">
        <v>154</v>
      </c>
      <c r="AU355" s="165" t="s">
        <v>79</v>
      </c>
      <c r="AV355" s="13" t="s">
        <v>77</v>
      </c>
      <c r="AW355" s="13" t="s">
        <v>28</v>
      </c>
      <c r="AX355" s="13" t="s">
        <v>70</v>
      </c>
      <c r="AY355" s="165" t="s">
        <v>145</v>
      </c>
    </row>
    <row r="356" spans="2:51" s="14" customFormat="1" ht="20">
      <c r="B356" s="171"/>
      <c r="D356" s="164" t="s">
        <v>154</v>
      </c>
      <c r="E356" s="172" t="s">
        <v>1</v>
      </c>
      <c r="F356" s="173" t="s">
        <v>445</v>
      </c>
      <c r="H356" s="174">
        <v>41.877</v>
      </c>
      <c r="I356" s="175"/>
      <c r="L356" s="171"/>
      <c r="M356" s="176"/>
      <c r="N356" s="177"/>
      <c r="O356" s="177"/>
      <c r="P356" s="177"/>
      <c r="Q356" s="177"/>
      <c r="R356" s="177"/>
      <c r="S356" s="177"/>
      <c r="T356" s="178"/>
      <c r="AT356" s="172" t="s">
        <v>154</v>
      </c>
      <c r="AU356" s="172" t="s">
        <v>79</v>
      </c>
      <c r="AV356" s="14" t="s">
        <v>79</v>
      </c>
      <c r="AW356" s="14" t="s">
        <v>28</v>
      </c>
      <c r="AX356" s="14" t="s">
        <v>70</v>
      </c>
      <c r="AY356" s="172" t="s">
        <v>145</v>
      </c>
    </row>
    <row r="357" spans="2:51" s="13" customFormat="1" ht="12">
      <c r="B357" s="163"/>
      <c r="D357" s="164" t="s">
        <v>154</v>
      </c>
      <c r="E357" s="165" t="s">
        <v>1</v>
      </c>
      <c r="F357" s="166" t="s">
        <v>1283</v>
      </c>
      <c r="H357" s="165" t="s">
        <v>1</v>
      </c>
      <c r="I357" s="167"/>
      <c r="L357" s="163"/>
      <c r="M357" s="168"/>
      <c r="N357" s="169"/>
      <c r="O357" s="169"/>
      <c r="P357" s="169"/>
      <c r="Q357" s="169"/>
      <c r="R357" s="169"/>
      <c r="S357" s="169"/>
      <c r="T357" s="170"/>
      <c r="AT357" s="165" t="s">
        <v>154</v>
      </c>
      <c r="AU357" s="165" t="s">
        <v>79</v>
      </c>
      <c r="AV357" s="13" t="s">
        <v>77</v>
      </c>
      <c r="AW357" s="13" t="s">
        <v>28</v>
      </c>
      <c r="AX357" s="13" t="s">
        <v>70</v>
      </c>
      <c r="AY357" s="165" t="s">
        <v>145</v>
      </c>
    </row>
    <row r="358" spans="2:51" s="14" customFormat="1" ht="20">
      <c r="B358" s="171"/>
      <c r="D358" s="164" t="s">
        <v>154</v>
      </c>
      <c r="E358" s="172" t="s">
        <v>1</v>
      </c>
      <c r="F358" s="173" t="s">
        <v>446</v>
      </c>
      <c r="H358" s="174">
        <v>3.926</v>
      </c>
      <c r="I358" s="175"/>
      <c r="L358" s="171"/>
      <c r="M358" s="176"/>
      <c r="N358" s="177"/>
      <c r="O358" s="177"/>
      <c r="P358" s="177"/>
      <c r="Q358" s="177"/>
      <c r="R358" s="177"/>
      <c r="S358" s="177"/>
      <c r="T358" s="178"/>
      <c r="AT358" s="172" t="s">
        <v>154</v>
      </c>
      <c r="AU358" s="172" t="s">
        <v>79</v>
      </c>
      <c r="AV358" s="14" t="s">
        <v>79</v>
      </c>
      <c r="AW358" s="14" t="s">
        <v>28</v>
      </c>
      <c r="AX358" s="14" t="s">
        <v>70</v>
      </c>
      <c r="AY358" s="172" t="s">
        <v>145</v>
      </c>
    </row>
    <row r="359" spans="2:51" s="13" customFormat="1" ht="12">
      <c r="B359" s="163"/>
      <c r="D359" s="164" t="s">
        <v>154</v>
      </c>
      <c r="E359" s="165" t="s">
        <v>1</v>
      </c>
      <c r="F359" s="166" t="s">
        <v>426</v>
      </c>
      <c r="H359" s="165" t="s">
        <v>1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5" t="s">
        <v>154</v>
      </c>
      <c r="AU359" s="165" t="s">
        <v>79</v>
      </c>
      <c r="AV359" s="13" t="s">
        <v>77</v>
      </c>
      <c r="AW359" s="13" t="s">
        <v>28</v>
      </c>
      <c r="AX359" s="13" t="s">
        <v>70</v>
      </c>
      <c r="AY359" s="165" t="s">
        <v>145</v>
      </c>
    </row>
    <row r="360" spans="2:51" s="14" customFormat="1" ht="12">
      <c r="B360" s="171"/>
      <c r="D360" s="164" t="s">
        <v>154</v>
      </c>
      <c r="E360" s="172" t="s">
        <v>1</v>
      </c>
      <c r="F360" s="173" t="s">
        <v>447</v>
      </c>
      <c r="H360" s="174">
        <v>5.985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2" t="s">
        <v>154</v>
      </c>
      <c r="AU360" s="172" t="s">
        <v>79</v>
      </c>
      <c r="AV360" s="14" t="s">
        <v>79</v>
      </c>
      <c r="AW360" s="14" t="s">
        <v>28</v>
      </c>
      <c r="AX360" s="14" t="s">
        <v>70</v>
      </c>
      <c r="AY360" s="172" t="s">
        <v>145</v>
      </c>
    </row>
    <row r="361" spans="2:51" s="16" customFormat="1" ht="12">
      <c r="B361" s="187"/>
      <c r="D361" s="164" t="s">
        <v>154</v>
      </c>
      <c r="E361" s="188" t="s">
        <v>1</v>
      </c>
      <c r="F361" s="189" t="s">
        <v>175</v>
      </c>
      <c r="H361" s="190">
        <v>51.788000000000004</v>
      </c>
      <c r="I361" s="191"/>
      <c r="L361" s="187"/>
      <c r="M361" s="192"/>
      <c r="N361" s="193"/>
      <c r="O361" s="193"/>
      <c r="P361" s="193"/>
      <c r="Q361" s="193"/>
      <c r="R361" s="193"/>
      <c r="S361" s="193"/>
      <c r="T361" s="194"/>
      <c r="AT361" s="188" t="s">
        <v>154</v>
      </c>
      <c r="AU361" s="188" t="s">
        <v>79</v>
      </c>
      <c r="AV361" s="16" t="s">
        <v>152</v>
      </c>
      <c r="AW361" s="16" t="s">
        <v>28</v>
      </c>
      <c r="AX361" s="16" t="s">
        <v>77</v>
      </c>
      <c r="AY361" s="188" t="s">
        <v>145</v>
      </c>
    </row>
    <row r="362" spans="1:65" s="2" customFormat="1" ht="24.25" customHeight="1">
      <c r="A362" s="33"/>
      <c r="B362" s="149"/>
      <c r="C362" s="150" t="s">
        <v>448</v>
      </c>
      <c r="D362" s="150" t="s">
        <v>147</v>
      </c>
      <c r="E362" s="151" t="s">
        <v>449</v>
      </c>
      <c r="F362" s="152" t="s">
        <v>450</v>
      </c>
      <c r="G362" s="153" t="s">
        <v>243</v>
      </c>
      <c r="H362" s="154">
        <v>22.902</v>
      </c>
      <c r="I362" s="155"/>
      <c r="J362" s="156">
        <f>ROUND(I362*H362,2)</f>
        <v>0</v>
      </c>
      <c r="K362" s="152" t="s">
        <v>1</v>
      </c>
      <c r="L362" s="34"/>
      <c r="M362" s="157" t="s">
        <v>1</v>
      </c>
      <c r="N362" s="158" t="s">
        <v>36</v>
      </c>
      <c r="O362" s="59"/>
      <c r="P362" s="159">
        <f>O362*H362</f>
        <v>0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1" t="s">
        <v>152</v>
      </c>
      <c r="AT362" s="161" t="s">
        <v>147</v>
      </c>
      <c r="AU362" s="161" t="s">
        <v>79</v>
      </c>
      <c r="AY362" s="18" t="s">
        <v>145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8" t="s">
        <v>77</v>
      </c>
      <c r="BK362" s="162">
        <f>ROUND(I362*H362,2)</f>
        <v>0</v>
      </c>
      <c r="BL362" s="18" t="s">
        <v>152</v>
      </c>
      <c r="BM362" s="161" t="s">
        <v>451</v>
      </c>
    </row>
    <row r="363" spans="2:51" s="13" customFormat="1" ht="12">
      <c r="B363" s="163"/>
      <c r="D363" s="164" t="s">
        <v>154</v>
      </c>
      <c r="E363" s="165" t="s">
        <v>1</v>
      </c>
      <c r="F363" s="166" t="s">
        <v>452</v>
      </c>
      <c r="H363" s="165" t="s">
        <v>1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5" t="s">
        <v>154</v>
      </c>
      <c r="AU363" s="165" t="s">
        <v>79</v>
      </c>
      <c r="AV363" s="13" t="s">
        <v>77</v>
      </c>
      <c r="AW363" s="13" t="s">
        <v>28</v>
      </c>
      <c r="AX363" s="13" t="s">
        <v>70</v>
      </c>
      <c r="AY363" s="165" t="s">
        <v>145</v>
      </c>
    </row>
    <row r="364" spans="2:51" s="13" customFormat="1" ht="12">
      <c r="B364" s="163"/>
      <c r="D364" s="164" t="s">
        <v>154</v>
      </c>
      <c r="E364" s="165" t="s">
        <v>1</v>
      </c>
      <c r="F364" s="166" t="s">
        <v>1282</v>
      </c>
      <c r="H364" s="165" t="s">
        <v>1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154</v>
      </c>
      <c r="AU364" s="165" t="s">
        <v>79</v>
      </c>
      <c r="AV364" s="13" t="s">
        <v>77</v>
      </c>
      <c r="AW364" s="13" t="s">
        <v>28</v>
      </c>
      <c r="AX364" s="13" t="s">
        <v>70</v>
      </c>
      <c r="AY364" s="165" t="s">
        <v>145</v>
      </c>
    </row>
    <row r="365" spans="2:51" s="14" customFormat="1" ht="20">
      <c r="B365" s="171"/>
      <c r="D365" s="164" t="s">
        <v>154</v>
      </c>
      <c r="E365" s="172" t="s">
        <v>1</v>
      </c>
      <c r="F365" s="173" t="s">
        <v>438</v>
      </c>
      <c r="H365" s="174">
        <v>20.939</v>
      </c>
      <c r="I365" s="175"/>
      <c r="L365" s="171"/>
      <c r="M365" s="176"/>
      <c r="N365" s="177"/>
      <c r="O365" s="177"/>
      <c r="P365" s="177"/>
      <c r="Q365" s="177"/>
      <c r="R365" s="177"/>
      <c r="S365" s="177"/>
      <c r="T365" s="178"/>
      <c r="AT365" s="172" t="s">
        <v>154</v>
      </c>
      <c r="AU365" s="172" t="s">
        <v>79</v>
      </c>
      <c r="AV365" s="14" t="s">
        <v>79</v>
      </c>
      <c r="AW365" s="14" t="s">
        <v>28</v>
      </c>
      <c r="AX365" s="14" t="s">
        <v>70</v>
      </c>
      <c r="AY365" s="172" t="s">
        <v>145</v>
      </c>
    </row>
    <row r="366" spans="2:51" s="13" customFormat="1" ht="12">
      <c r="B366" s="163"/>
      <c r="D366" s="164" t="s">
        <v>154</v>
      </c>
      <c r="E366" s="165" t="s">
        <v>1</v>
      </c>
      <c r="F366" s="166" t="s">
        <v>1283</v>
      </c>
      <c r="H366" s="165" t="s">
        <v>1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154</v>
      </c>
      <c r="AU366" s="165" t="s">
        <v>79</v>
      </c>
      <c r="AV366" s="13" t="s">
        <v>77</v>
      </c>
      <c r="AW366" s="13" t="s">
        <v>28</v>
      </c>
      <c r="AX366" s="13" t="s">
        <v>70</v>
      </c>
      <c r="AY366" s="165" t="s">
        <v>145</v>
      </c>
    </row>
    <row r="367" spans="2:51" s="14" customFormat="1" ht="20">
      <c r="B367" s="171"/>
      <c r="D367" s="164" t="s">
        <v>154</v>
      </c>
      <c r="E367" s="172" t="s">
        <v>1</v>
      </c>
      <c r="F367" s="173" t="s">
        <v>439</v>
      </c>
      <c r="H367" s="174">
        <v>1.963</v>
      </c>
      <c r="I367" s="175"/>
      <c r="L367" s="171"/>
      <c r="M367" s="176"/>
      <c r="N367" s="177"/>
      <c r="O367" s="177"/>
      <c r="P367" s="177"/>
      <c r="Q367" s="177"/>
      <c r="R367" s="177"/>
      <c r="S367" s="177"/>
      <c r="T367" s="178"/>
      <c r="AT367" s="172" t="s">
        <v>154</v>
      </c>
      <c r="AU367" s="172" t="s">
        <v>79</v>
      </c>
      <c r="AV367" s="14" t="s">
        <v>79</v>
      </c>
      <c r="AW367" s="14" t="s">
        <v>28</v>
      </c>
      <c r="AX367" s="14" t="s">
        <v>70</v>
      </c>
      <c r="AY367" s="172" t="s">
        <v>145</v>
      </c>
    </row>
    <row r="368" spans="2:51" s="16" customFormat="1" ht="12">
      <c r="B368" s="187"/>
      <c r="D368" s="164" t="s">
        <v>154</v>
      </c>
      <c r="E368" s="188" t="s">
        <v>1</v>
      </c>
      <c r="F368" s="189" t="s">
        <v>175</v>
      </c>
      <c r="H368" s="190">
        <v>22.902</v>
      </c>
      <c r="I368" s="191"/>
      <c r="L368" s="187"/>
      <c r="M368" s="192"/>
      <c r="N368" s="193"/>
      <c r="O368" s="193"/>
      <c r="P368" s="193"/>
      <c r="Q368" s="193"/>
      <c r="R368" s="193"/>
      <c r="S368" s="193"/>
      <c r="T368" s="194"/>
      <c r="AT368" s="188" t="s">
        <v>154</v>
      </c>
      <c r="AU368" s="188" t="s">
        <v>79</v>
      </c>
      <c r="AV368" s="16" t="s">
        <v>152</v>
      </c>
      <c r="AW368" s="16" t="s">
        <v>28</v>
      </c>
      <c r="AX368" s="16" t="s">
        <v>77</v>
      </c>
      <c r="AY368" s="188" t="s">
        <v>145</v>
      </c>
    </row>
    <row r="369" spans="1:65" s="2" customFormat="1" ht="44.25" customHeight="1">
      <c r="A369" s="33"/>
      <c r="B369" s="149"/>
      <c r="C369" s="150" t="s">
        <v>453</v>
      </c>
      <c r="D369" s="150" t="s">
        <v>147</v>
      </c>
      <c r="E369" s="151" t="s">
        <v>454</v>
      </c>
      <c r="F369" s="152" t="s">
        <v>1309</v>
      </c>
      <c r="G369" s="153" t="s">
        <v>243</v>
      </c>
      <c r="H369" s="154">
        <v>51.788</v>
      </c>
      <c r="I369" s="155"/>
      <c r="J369" s="156">
        <f>ROUND(I369*H369,2)</f>
        <v>0</v>
      </c>
      <c r="K369" s="152" t="s">
        <v>1</v>
      </c>
      <c r="L369" s="34"/>
      <c r="M369" s="157" t="s">
        <v>1</v>
      </c>
      <c r="N369" s="158" t="s">
        <v>36</v>
      </c>
      <c r="O369" s="59"/>
      <c r="P369" s="159">
        <f>O369*H369</f>
        <v>0</v>
      </c>
      <c r="Q369" s="159">
        <v>0</v>
      </c>
      <c r="R369" s="159">
        <f>Q369*H369</f>
        <v>0</v>
      </c>
      <c r="S369" s="159">
        <v>0</v>
      </c>
      <c r="T369" s="160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1" t="s">
        <v>152</v>
      </c>
      <c r="AT369" s="161" t="s">
        <v>147</v>
      </c>
      <c r="AU369" s="161" t="s">
        <v>79</v>
      </c>
      <c r="AY369" s="18" t="s">
        <v>145</v>
      </c>
      <c r="BE369" s="162">
        <f>IF(N369="základní",J369,0)</f>
        <v>0</v>
      </c>
      <c r="BF369" s="162">
        <f>IF(N369="snížená",J369,0)</f>
        <v>0</v>
      </c>
      <c r="BG369" s="162">
        <f>IF(N369="zákl. přenesená",J369,0)</f>
        <v>0</v>
      </c>
      <c r="BH369" s="162">
        <f>IF(N369="sníž. přenesená",J369,0)</f>
        <v>0</v>
      </c>
      <c r="BI369" s="162">
        <f>IF(N369="nulová",J369,0)</f>
        <v>0</v>
      </c>
      <c r="BJ369" s="18" t="s">
        <v>77</v>
      </c>
      <c r="BK369" s="162">
        <f>ROUND(I369*H369,2)</f>
        <v>0</v>
      </c>
      <c r="BL369" s="18" t="s">
        <v>152</v>
      </c>
      <c r="BM369" s="161" t="s">
        <v>455</v>
      </c>
    </row>
    <row r="370" spans="2:51" s="13" customFormat="1" ht="12">
      <c r="B370" s="163"/>
      <c r="D370" s="164" t="s">
        <v>154</v>
      </c>
      <c r="E370" s="165" t="s">
        <v>1</v>
      </c>
      <c r="F370" s="166" t="s">
        <v>1282</v>
      </c>
      <c r="H370" s="165" t="s">
        <v>1</v>
      </c>
      <c r="I370" s="167"/>
      <c r="L370" s="163"/>
      <c r="M370" s="168"/>
      <c r="N370" s="169"/>
      <c r="O370" s="169"/>
      <c r="P370" s="169"/>
      <c r="Q370" s="169"/>
      <c r="R370" s="169"/>
      <c r="S370" s="169"/>
      <c r="T370" s="170"/>
      <c r="AT370" s="165" t="s">
        <v>154</v>
      </c>
      <c r="AU370" s="165" t="s">
        <v>79</v>
      </c>
      <c r="AV370" s="13" t="s">
        <v>77</v>
      </c>
      <c r="AW370" s="13" t="s">
        <v>28</v>
      </c>
      <c r="AX370" s="13" t="s">
        <v>70</v>
      </c>
      <c r="AY370" s="165" t="s">
        <v>145</v>
      </c>
    </row>
    <row r="371" spans="2:51" s="14" customFormat="1" ht="20">
      <c r="B371" s="171"/>
      <c r="D371" s="164" t="s">
        <v>154</v>
      </c>
      <c r="E371" s="172" t="s">
        <v>1</v>
      </c>
      <c r="F371" s="173" t="s">
        <v>445</v>
      </c>
      <c r="H371" s="174">
        <v>41.877</v>
      </c>
      <c r="I371" s="175"/>
      <c r="L371" s="171"/>
      <c r="M371" s="176"/>
      <c r="N371" s="177"/>
      <c r="O371" s="177"/>
      <c r="P371" s="177"/>
      <c r="Q371" s="177"/>
      <c r="R371" s="177"/>
      <c r="S371" s="177"/>
      <c r="T371" s="178"/>
      <c r="AT371" s="172" t="s">
        <v>154</v>
      </c>
      <c r="AU371" s="172" t="s">
        <v>79</v>
      </c>
      <c r="AV371" s="14" t="s">
        <v>79</v>
      </c>
      <c r="AW371" s="14" t="s">
        <v>28</v>
      </c>
      <c r="AX371" s="14" t="s">
        <v>70</v>
      </c>
      <c r="AY371" s="172" t="s">
        <v>145</v>
      </c>
    </row>
    <row r="372" spans="2:51" s="13" customFormat="1" ht="12">
      <c r="B372" s="163"/>
      <c r="D372" s="164" t="s">
        <v>154</v>
      </c>
      <c r="E372" s="165" t="s">
        <v>1</v>
      </c>
      <c r="F372" s="166" t="s">
        <v>1283</v>
      </c>
      <c r="H372" s="165" t="s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154</v>
      </c>
      <c r="AU372" s="165" t="s">
        <v>79</v>
      </c>
      <c r="AV372" s="13" t="s">
        <v>77</v>
      </c>
      <c r="AW372" s="13" t="s">
        <v>28</v>
      </c>
      <c r="AX372" s="13" t="s">
        <v>70</v>
      </c>
      <c r="AY372" s="165" t="s">
        <v>145</v>
      </c>
    </row>
    <row r="373" spans="2:51" s="14" customFormat="1" ht="20">
      <c r="B373" s="171"/>
      <c r="D373" s="164" t="s">
        <v>154</v>
      </c>
      <c r="E373" s="172" t="s">
        <v>1</v>
      </c>
      <c r="F373" s="173" t="s">
        <v>446</v>
      </c>
      <c r="H373" s="174">
        <v>3.926</v>
      </c>
      <c r="I373" s="175"/>
      <c r="L373" s="171"/>
      <c r="M373" s="176"/>
      <c r="N373" s="177"/>
      <c r="O373" s="177"/>
      <c r="P373" s="177"/>
      <c r="Q373" s="177"/>
      <c r="R373" s="177"/>
      <c r="S373" s="177"/>
      <c r="T373" s="178"/>
      <c r="AT373" s="172" t="s">
        <v>154</v>
      </c>
      <c r="AU373" s="172" t="s">
        <v>79</v>
      </c>
      <c r="AV373" s="14" t="s">
        <v>79</v>
      </c>
      <c r="AW373" s="14" t="s">
        <v>28</v>
      </c>
      <c r="AX373" s="14" t="s">
        <v>70</v>
      </c>
      <c r="AY373" s="172" t="s">
        <v>145</v>
      </c>
    </row>
    <row r="374" spans="2:51" s="13" customFormat="1" ht="12">
      <c r="B374" s="163"/>
      <c r="D374" s="164" t="s">
        <v>154</v>
      </c>
      <c r="E374" s="165" t="s">
        <v>1</v>
      </c>
      <c r="F374" s="166" t="s">
        <v>426</v>
      </c>
      <c r="H374" s="165" t="s">
        <v>1</v>
      </c>
      <c r="I374" s="167"/>
      <c r="L374" s="163"/>
      <c r="M374" s="168"/>
      <c r="N374" s="169"/>
      <c r="O374" s="169"/>
      <c r="P374" s="169"/>
      <c r="Q374" s="169"/>
      <c r="R374" s="169"/>
      <c r="S374" s="169"/>
      <c r="T374" s="170"/>
      <c r="AT374" s="165" t="s">
        <v>154</v>
      </c>
      <c r="AU374" s="165" t="s">
        <v>79</v>
      </c>
      <c r="AV374" s="13" t="s">
        <v>77</v>
      </c>
      <c r="AW374" s="13" t="s">
        <v>28</v>
      </c>
      <c r="AX374" s="13" t="s">
        <v>70</v>
      </c>
      <c r="AY374" s="165" t="s">
        <v>145</v>
      </c>
    </row>
    <row r="375" spans="2:51" s="14" customFormat="1" ht="12">
      <c r="B375" s="171"/>
      <c r="D375" s="164" t="s">
        <v>154</v>
      </c>
      <c r="E375" s="172" t="s">
        <v>1</v>
      </c>
      <c r="F375" s="173" t="s">
        <v>447</v>
      </c>
      <c r="H375" s="174">
        <v>5.985</v>
      </c>
      <c r="I375" s="175"/>
      <c r="L375" s="171"/>
      <c r="M375" s="176"/>
      <c r="N375" s="177"/>
      <c r="O375" s="177"/>
      <c r="P375" s="177"/>
      <c r="Q375" s="177"/>
      <c r="R375" s="177"/>
      <c r="S375" s="177"/>
      <c r="T375" s="178"/>
      <c r="AT375" s="172" t="s">
        <v>154</v>
      </c>
      <c r="AU375" s="172" t="s">
        <v>79</v>
      </c>
      <c r="AV375" s="14" t="s">
        <v>79</v>
      </c>
      <c r="AW375" s="14" t="s">
        <v>28</v>
      </c>
      <c r="AX375" s="14" t="s">
        <v>70</v>
      </c>
      <c r="AY375" s="172" t="s">
        <v>145</v>
      </c>
    </row>
    <row r="376" spans="2:51" s="16" customFormat="1" ht="12">
      <c r="B376" s="187"/>
      <c r="D376" s="164" t="s">
        <v>154</v>
      </c>
      <c r="E376" s="188" t="s">
        <v>1</v>
      </c>
      <c r="F376" s="189" t="s">
        <v>175</v>
      </c>
      <c r="H376" s="190">
        <v>51.788000000000004</v>
      </c>
      <c r="I376" s="191"/>
      <c r="L376" s="187"/>
      <c r="M376" s="192"/>
      <c r="N376" s="193"/>
      <c r="O376" s="193"/>
      <c r="P376" s="193"/>
      <c r="Q376" s="193"/>
      <c r="R376" s="193"/>
      <c r="S376" s="193"/>
      <c r="T376" s="194"/>
      <c r="AT376" s="188" t="s">
        <v>154</v>
      </c>
      <c r="AU376" s="188" t="s">
        <v>79</v>
      </c>
      <c r="AV376" s="16" t="s">
        <v>152</v>
      </c>
      <c r="AW376" s="16" t="s">
        <v>28</v>
      </c>
      <c r="AX376" s="16" t="s">
        <v>77</v>
      </c>
      <c r="AY376" s="188" t="s">
        <v>145</v>
      </c>
    </row>
    <row r="377" spans="1:65" s="2" customFormat="1" ht="16.5" customHeight="1">
      <c r="A377" s="33"/>
      <c r="B377" s="149"/>
      <c r="C377" s="150" t="s">
        <v>456</v>
      </c>
      <c r="D377" s="150" t="s">
        <v>147</v>
      </c>
      <c r="E377" s="151" t="s">
        <v>457</v>
      </c>
      <c r="F377" s="152" t="s">
        <v>458</v>
      </c>
      <c r="G377" s="153" t="s">
        <v>243</v>
      </c>
      <c r="H377" s="154">
        <v>45.803</v>
      </c>
      <c r="I377" s="155"/>
      <c r="J377" s="156">
        <f>ROUND(I377*H377,2)</f>
        <v>0</v>
      </c>
      <c r="K377" s="152" t="s">
        <v>151</v>
      </c>
      <c r="L377" s="34"/>
      <c r="M377" s="157" t="s">
        <v>1</v>
      </c>
      <c r="N377" s="158" t="s">
        <v>36</v>
      </c>
      <c r="O377" s="59"/>
      <c r="P377" s="159">
        <f>O377*H377</f>
        <v>0</v>
      </c>
      <c r="Q377" s="159">
        <v>0</v>
      </c>
      <c r="R377" s="159">
        <f>Q377*H377</f>
        <v>0</v>
      </c>
      <c r="S377" s="159">
        <v>0</v>
      </c>
      <c r="T377" s="160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1" t="s">
        <v>152</v>
      </c>
      <c r="AT377" s="161" t="s">
        <v>147</v>
      </c>
      <c r="AU377" s="161" t="s">
        <v>79</v>
      </c>
      <c r="AY377" s="18" t="s">
        <v>145</v>
      </c>
      <c r="BE377" s="162">
        <f>IF(N377="základní",J377,0)</f>
        <v>0</v>
      </c>
      <c r="BF377" s="162">
        <f>IF(N377="snížená",J377,0)</f>
        <v>0</v>
      </c>
      <c r="BG377" s="162">
        <f>IF(N377="zákl. přenesená",J377,0)</f>
        <v>0</v>
      </c>
      <c r="BH377" s="162">
        <f>IF(N377="sníž. přenesená",J377,0)</f>
        <v>0</v>
      </c>
      <c r="BI377" s="162">
        <f>IF(N377="nulová",J377,0)</f>
        <v>0</v>
      </c>
      <c r="BJ377" s="18" t="s">
        <v>77</v>
      </c>
      <c r="BK377" s="162">
        <f>ROUND(I377*H377,2)</f>
        <v>0</v>
      </c>
      <c r="BL377" s="18" t="s">
        <v>152</v>
      </c>
      <c r="BM377" s="161" t="s">
        <v>459</v>
      </c>
    </row>
    <row r="378" spans="2:51" s="13" customFormat="1" ht="12">
      <c r="B378" s="163"/>
      <c r="D378" s="164" t="s">
        <v>154</v>
      </c>
      <c r="E378" s="165" t="s">
        <v>1</v>
      </c>
      <c r="F378" s="166" t="s">
        <v>460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154</v>
      </c>
      <c r="AU378" s="165" t="s">
        <v>79</v>
      </c>
      <c r="AV378" s="13" t="s">
        <v>77</v>
      </c>
      <c r="AW378" s="13" t="s">
        <v>28</v>
      </c>
      <c r="AX378" s="13" t="s">
        <v>70</v>
      </c>
      <c r="AY378" s="165" t="s">
        <v>145</v>
      </c>
    </row>
    <row r="379" spans="2:51" s="13" customFormat="1" ht="12">
      <c r="B379" s="163"/>
      <c r="D379" s="164" t="s">
        <v>154</v>
      </c>
      <c r="E379" s="165" t="s">
        <v>1</v>
      </c>
      <c r="F379" s="166" t="s">
        <v>1282</v>
      </c>
      <c r="H379" s="165" t="s">
        <v>1</v>
      </c>
      <c r="I379" s="167"/>
      <c r="L379" s="163"/>
      <c r="M379" s="168"/>
      <c r="N379" s="169"/>
      <c r="O379" s="169"/>
      <c r="P379" s="169"/>
      <c r="Q379" s="169"/>
      <c r="R379" s="169"/>
      <c r="S379" s="169"/>
      <c r="T379" s="170"/>
      <c r="AT379" s="165" t="s">
        <v>154</v>
      </c>
      <c r="AU379" s="165" t="s">
        <v>79</v>
      </c>
      <c r="AV379" s="13" t="s">
        <v>77</v>
      </c>
      <c r="AW379" s="13" t="s">
        <v>28</v>
      </c>
      <c r="AX379" s="13" t="s">
        <v>70</v>
      </c>
      <c r="AY379" s="165" t="s">
        <v>145</v>
      </c>
    </row>
    <row r="380" spans="2:51" s="14" customFormat="1" ht="20">
      <c r="B380" s="171"/>
      <c r="D380" s="164" t="s">
        <v>154</v>
      </c>
      <c r="E380" s="172" t="s">
        <v>1</v>
      </c>
      <c r="F380" s="173" t="s">
        <v>445</v>
      </c>
      <c r="H380" s="174">
        <v>41.877</v>
      </c>
      <c r="I380" s="175"/>
      <c r="L380" s="171"/>
      <c r="M380" s="176"/>
      <c r="N380" s="177"/>
      <c r="O380" s="177"/>
      <c r="P380" s="177"/>
      <c r="Q380" s="177"/>
      <c r="R380" s="177"/>
      <c r="S380" s="177"/>
      <c r="T380" s="178"/>
      <c r="AT380" s="172" t="s">
        <v>154</v>
      </c>
      <c r="AU380" s="172" t="s">
        <v>79</v>
      </c>
      <c r="AV380" s="14" t="s">
        <v>79</v>
      </c>
      <c r="AW380" s="14" t="s">
        <v>28</v>
      </c>
      <c r="AX380" s="14" t="s">
        <v>70</v>
      </c>
      <c r="AY380" s="172" t="s">
        <v>145</v>
      </c>
    </row>
    <row r="381" spans="2:51" s="13" customFormat="1" ht="12">
      <c r="B381" s="163"/>
      <c r="D381" s="164" t="s">
        <v>154</v>
      </c>
      <c r="E381" s="165" t="s">
        <v>1</v>
      </c>
      <c r="F381" s="166" t="s">
        <v>1283</v>
      </c>
      <c r="H381" s="165" t="s">
        <v>1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154</v>
      </c>
      <c r="AU381" s="165" t="s">
        <v>79</v>
      </c>
      <c r="AV381" s="13" t="s">
        <v>77</v>
      </c>
      <c r="AW381" s="13" t="s">
        <v>28</v>
      </c>
      <c r="AX381" s="13" t="s">
        <v>70</v>
      </c>
      <c r="AY381" s="165" t="s">
        <v>145</v>
      </c>
    </row>
    <row r="382" spans="2:51" s="14" customFormat="1" ht="20">
      <c r="B382" s="171"/>
      <c r="D382" s="164" t="s">
        <v>154</v>
      </c>
      <c r="E382" s="172" t="s">
        <v>1</v>
      </c>
      <c r="F382" s="173" t="s">
        <v>446</v>
      </c>
      <c r="H382" s="174">
        <v>3.926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154</v>
      </c>
      <c r="AU382" s="172" t="s">
        <v>79</v>
      </c>
      <c r="AV382" s="14" t="s">
        <v>79</v>
      </c>
      <c r="AW382" s="14" t="s">
        <v>28</v>
      </c>
      <c r="AX382" s="14" t="s">
        <v>70</v>
      </c>
      <c r="AY382" s="172" t="s">
        <v>145</v>
      </c>
    </row>
    <row r="383" spans="2:51" s="16" customFormat="1" ht="12">
      <c r="B383" s="187"/>
      <c r="D383" s="164" t="s">
        <v>154</v>
      </c>
      <c r="E383" s="188" t="s">
        <v>1</v>
      </c>
      <c r="F383" s="189" t="s">
        <v>175</v>
      </c>
      <c r="H383" s="190">
        <v>45.803000000000004</v>
      </c>
      <c r="I383" s="191"/>
      <c r="L383" s="187"/>
      <c r="M383" s="192"/>
      <c r="N383" s="193"/>
      <c r="O383" s="193"/>
      <c r="P383" s="193"/>
      <c r="Q383" s="193"/>
      <c r="R383" s="193"/>
      <c r="S383" s="193"/>
      <c r="T383" s="194"/>
      <c r="AT383" s="188" t="s">
        <v>154</v>
      </c>
      <c r="AU383" s="188" t="s">
        <v>79</v>
      </c>
      <c r="AV383" s="16" t="s">
        <v>152</v>
      </c>
      <c r="AW383" s="16" t="s">
        <v>28</v>
      </c>
      <c r="AX383" s="16" t="s">
        <v>77</v>
      </c>
      <c r="AY383" s="188" t="s">
        <v>145</v>
      </c>
    </row>
    <row r="384" spans="2:63" s="12" customFormat="1" ht="22.75" customHeight="1">
      <c r="B384" s="136"/>
      <c r="D384" s="137" t="s">
        <v>69</v>
      </c>
      <c r="E384" s="147" t="s">
        <v>208</v>
      </c>
      <c r="F384" s="147" t="s">
        <v>461</v>
      </c>
      <c r="I384" s="139"/>
      <c r="J384" s="148">
        <f>BK384</f>
        <v>0</v>
      </c>
      <c r="L384" s="136"/>
      <c r="M384" s="141"/>
      <c r="N384" s="142"/>
      <c r="O384" s="142"/>
      <c r="P384" s="143">
        <f>SUM(P385:P459)</f>
        <v>0</v>
      </c>
      <c r="Q384" s="142"/>
      <c r="R384" s="143">
        <f>SUM(R385:R459)</f>
        <v>27.182592</v>
      </c>
      <c r="S384" s="142"/>
      <c r="T384" s="144">
        <f>SUM(T385:T459)</f>
        <v>0</v>
      </c>
      <c r="AR384" s="137" t="s">
        <v>77</v>
      </c>
      <c r="AT384" s="145" t="s">
        <v>69</v>
      </c>
      <c r="AU384" s="145" t="s">
        <v>77</v>
      </c>
      <c r="AY384" s="137" t="s">
        <v>145</v>
      </c>
      <c r="BK384" s="146">
        <f>SUM(BK385:BK459)</f>
        <v>0</v>
      </c>
    </row>
    <row r="385" spans="1:65" s="2" customFormat="1" ht="24.25" customHeight="1">
      <c r="A385" s="33"/>
      <c r="B385" s="149"/>
      <c r="C385" s="150" t="s">
        <v>462</v>
      </c>
      <c r="D385" s="150" t="s">
        <v>147</v>
      </c>
      <c r="E385" s="151" t="s">
        <v>463</v>
      </c>
      <c r="F385" s="152" t="s">
        <v>464</v>
      </c>
      <c r="G385" s="153" t="s">
        <v>251</v>
      </c>
      <c r="H385" s="154">
        <v>48</v>
      </c>
      <c r="I385" s="155"/>
      <c r="J385" s="156">
        <f>ROUND(I385*H385,2)</f>
        <v>0</v>
      </c>
      <c r="K385" s="152" t="s">
        <v>151</v>
      </c>
      <c r="L385" s="34"/>
      <c r="M385" s="157" t="s">
        <v>1</v>
      </c>
      <c r="N385" s="158" t="s">
        <v>36</v>
      </c>
      <c r="O385" s="59"/>
      <c r="P385" s="159">
        <f>O385*H385</f>
        <v>0</v>
      </c>
      <c r="Q385" s="159">
        <v>0.14067</v>
      </c>
      <c r="R385" s="159">
        <f>Q385*H385</f>
        <v>6.75216</v>
      </c>
      <c r="S385" s="159">
        <v>0</v>
      </c>
      <c r="T385" s="160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1" t="s">
        <v>152</v>
      </c>
      <c r="AT385" s="161" t="s">
        <v>147</v>
      </c>
      <c r="AU385" s="161" t="s">
        <v>79</v>
      </c>
      <c r="AY385" s="18" t="s">
        <v>145</v>
      </c>
      <c r="BE385" s="162">
        <f>IF(N385="základní",J385,0)</f>
        <v>0</v>
      </c>
      <c r="BF385" s="162">
        <f>IF(N385="snížená",J385,0)</f>
        <v>0</v>
      </c>
      <c r="BG385" s="162">
        <f>IF(N385="zákl. přenesená",J385,0)</f>
        <v>0</v>
      </c>
      <c r="BH385" s="162">
        <f>IF(N385="sníž. přenesená",J385,0)</f>
        <v>0</v>
      </c>
      <c r="BI385" s="162">
        <f>IF(N385="nulová",J385,0)</f>
        <v>0</v>
      </c>
      <c r="BJ385" s="18" t="s">
        <v>77</v>
      </c>
      <c r="BK385" s="162">
        <f>ROUND(I385*H385,2)</f>
        <v>0</v>
      </c>
      <c r="BL385" s="18" t="s">
        <v>152</v>
      </c>
      <c r="BM385" s="161" t="s">
        <v>465</v>
      </c>
    </row>
    <row r="386" spans="1:65" s="2" customFormat="1" ht="21.75" customHeight="1">
      <c r="A386" s="33"/>
      <c r="B386" s="149"/>
      <c r="C386" s="195" t="s">
        <v>466</v>
      </c>
      <c r="D386" s="195" t="s">
        <v>230</v>
      </c>
      <c r="E386" s="196" t="s">
        <v>467</v>
      </c>
      <c r="F386" s="197" t="s">
        <v>468</v>
      </c>
      <c r="G386" s="198" t="s">
        <v>251</v>
      </c>
      <c r="H386" s="199">
        <v>48</v>
      </c>
      <c r="I386" s="214"/>
      <c r="J386" s="201">
        <f>ROUND(I386*H386,2)</f>
        <v>0</v>
      </c>
      <c r="K386" s="197" t="s">
        <v>151</v>
      </c>
      <c r="L386" s="202"/>
      <c r="M386" s="203" t="s">
        <v>1</v>
      </c>
      <c r="N386" s="204" t="s">
        <v>36</v>
      </c>
      <c r="O386" s="59"/>
      <c r="P386" s="159">
        <f>O386*H386</f>
        <v>0</v>
      </c>
      <c r="Q386" s="159">
        <v>0.2</v>
      </c>
      <c r="R386" s="159">
        <f>Q386*H386</f>
        <v>9.600000000000001</v>
      </c>
      <c r="S386" s="159">
        <v>0</v>
      </c>
      <c r="T386" s="160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1" t="s">
        <v>202</v>
      </c>
      <c r="AT386" s="161" t="s">
        <v>230</v>
      </c>
      <c r="AU386" s="161" t="s">
        <v>79</v>
      </c>
      <c r="AY386" s="18" t="s">
        <v>145</v>
      </c>
      <c r="BE386" s="162">
        <f>IF(N386="základní",J386,0)</f>
        <v>0</v>
      </c>
      <c r="BF386" s="162">
        <f>IF(N386="snížená",J386,0)</f>
        <v>0</v>
      </c>
      <c r="BG386" s="162">
        <f>IF(N386="zákl. přenesená",J386,0)</f>
        <v>0</v>
      </c>
      <c r="BH386" s="162">
        <f>IF(N386="sníž. přenesená",J386,0)</f>
        <v>0</v>
      </c>
      <c r="BI386" s="162">
        <f>IF(N386="nulová",J386,0)</f>
        <v>0</v>
      </c>
      <c r="BJ386" s="18" t="s">
        <v>77</v>
      </c>
      <c r="BK386" s="162">
        <f>ROUND(I386*H386,2)</f>
        <v>0</v>
      </c>
      <c r="BL386" s="18" t="s">
        <v>152</v>
      </c>
      <c r="BM386" s="161" t="s">
        <v>469</v>
      </c>
    </row>
    <row r="387" spans="1:65" s="2" customFormat="1" ht="24.25" customHeight="1">
      <c r="A387" s="33"/>
      <c r="B387" s="149"/>
      <c r="C387" s="150" t="s">
        <v>470</v>
      </c>
      <c r="D387" s="150" t="s">
        <v>147</v>
      </c>
      <c r="E387" s="151" t="s">
        <v>471</v>
      </c>
      <c r="F387" s="152" t="s">
        <v>472</v>
      </c>
      <c r="G387" s="153" t="s">
        <v>166</v>
      </c>
      <c r="H387" s="154">
        <v>4.8</v>
      </c>
      <c r="I387" s="155"/>
      <c r="J387" s="156">
        <f>ROUND(I387*H387,2)</f>
        <v>0</v>
      </c>
      <c r="K387" s="152" t="s">
        <v>151</v>
      </c>
      <c r="L387" s="34"/>
      <c r="M387" s="157" t="s">
        <v>1</v>
      </c>
      <c r="N387" s="158" t="s">
        <v>36</v>
      </c>
      <c r="O387" s="59"/>
      <c r="P387" s="159">
        <f>O387*H387</f>
        <v>0</v>
      </c>
      <c r="Q387" s="159">
        <v>2.25634</v>
      </c>
      <c r="R387" s="159">
        <f>Q387*H387</f>
        <v>10.830431999999998</v>
      </c>
      <c r="S387" s="159">
        <v>0</v>
      </c>
      <c r="T387" s="160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1" t="s">
        <v>152</v>
      </c>
      <c r="AT387" s="161" t="s">
        <v>147</v>
      </c>
      <c r="AU387" s="161" t="s">
        <v>79</v>
      </c>
      <c r="AY387" s="18" t="s">
        <v>145</v>
      </c>
      <c r="BE387" s="162">
        <f>IF(N387="základní",J387,0)</f>
        <v>0</v>
      </c>
      <c r="BF387" s="162">
        <f>IF(N387="snížená",J387,0)</f>
        <v>0</v>
      </c>
      <c r="BG387" s="162">
        <f>IF(N387="zákl. přenesená",J387,0)</f>
        <v>0</v>
      </c>
      <c r="BH387" s="162">
        <f>IF(N387="sníž. přenesená",J387,0)</f>
        <v>0</v>
      </c>
      <c r="BI387" s="162">
        <f>IF(N387="nulová",J387,0)</f>
        <v>0</v>
      </c>
      <c r="BJ387" s="18" t="s">
        <v>77</v>
      </c>
      <c r="BK387" s="162">
        <f>ROUND(I387*H387,2)</f>
        <v>0</v>
      </c>
      <c r="BL387" s="18" t="s">
        <v>152</v>
      </c>
      <c r="BM387" s="161" t="s">
        <v>473</v>
      </c>
    </row>
    <row r="388" spans="2:51" s="14" customFormat="1" ht="12">
      <c r="B388" s="171"/>
      <c r="D388" s="164" t="s">
        <v>154</v>
      </c>
      <c r="E388" s="172" t="s">
        <v>1</v>
      </c>
      <c r="F388" s="173" t="s">
        <v>474</v>
      </c>
      <c r="H388" s="174">
        <v>4.8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154</v>
      </c>
      <c r="AU388" s="172" t="s">
        <v>79</v>
      </c>
      <c r="AV388" s="14" t="s">
        <v>79</v>
      </c>
      <c r="AW388" s="14" t="s">
        <v>28</v>
      </c>
      <c r="AX388" s="14" t="s">
        <v>77</v>
      </c>
      <c r="AY388" s="172" t="s">
        <v>145</v>
      </c>
    </row>
    <row r="389" spans="1:65" s="2" customFormat="1" ht="21.75" customHeight="1">
      <c r="A389" s="33"/>
      <c r="B389" s="149"/>
      <c r="C389" s="150" t="s">
        <v>475</v>
      </c>
      <c r="D389" s="150" t="s">
        <v>147</v>
      </c>
      <c r="E389" s="151" t="s">
        <v>476</v>
      </c>
      <c r="F389" s="152" t="s">
        <v>477</v>
      </c>
      <c r="G389" s="153" t="s">
        <v>251</v>
      </c>
      <c r="H389" s="154">
        <v>48</v>
      </c>
      <c r="I389" s="155"/>
      <c r="J389" s="156">
        <f>ROUND(I389*H389,2)</f>
        <v>0</v>
      </c>
      <c r="K389" s="152" t="s">
        <v>151</v>
      </c>
      <c r="L389" s="34"/>
      <c r="M389" s="157" t="s">
        <v>1</v>
      </c>
      <c r="N389" s="158" t="s">
        <v>36</v>
      </c>
      <c r="O389" s="59"/>
      <c r="P389" s="159">
        <f>O389*H389</f>
        <v>0</v>
      </c>
      <c r="Q389" s="159">
        <v>0</v>
      </c>
      <c r="R389" s="159">
        <f>Q389*H389</f>
        <v>0</v>
      </c>
      <c r="S389" s="159">
        <v>0</v>
      </c>
      <c r="T389" s="160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1" t="s">
        <v>152</v>
      </c>
      <c r="AT389" s="161" t="s">
        <v>147</v>
      </c>
      <c r="AU389" s="161" t="s">
        <v>79</v>
      </c>
      <c r="AY389" s="18" t="s">
        <v>145</v>
      </c>
      <c r="BE389" s="162">
        <f>IF(N389="základní",J389,0)</f>
        <v>0</v>
      </c>
      <c r="BF389" s="162">
        <f>IF(N389="snížená",J389,0)</f>
        <v>0</v>
      </c>
      <c r="BG389" s="162">
        <f>IF(N389="zákl. přenesená",J389,0)</f>
        <v>0</v>
      </c>
      <c r="BH389" s="162">
        <f>IF(N389="sníž. přenesená",J389,0)</f>
        <v>0</v>
      </c>
      <c r="BI389" s="162">
        <f>IF(N389="nulová",J389,0)</f>
        <v>0</v>
      </c>
      <c r="BJ389" s="18" t="s">
        <v>77</v>
      </c>
      <c r="BK389" s="162">
        <f>ROUND(I389*H389,2)</f>
        <v>0</v>
      </c>
      <c r="BL389" s="18" t="s">
        <v>152</v>
      </c>
      <c r="BM389" s="161" t="s">
        <v>478</v>
      </c>
    </row>
    <row r="390" spans="1:65" s="2" customFormat="1" ht="24.25" customHeight="1">
      <c r="A390" s="33"/>
      <c r="B390" s="149"/>
      <c r="C390" s="150" t="s">
        <v>479</v>
      </c>
      <c r="D390" s="150" t="s">
        <v>147</v>
      </c>
      <c r="E390" s="151" t="s">
        <v>480</v>
      </c>
      <c r="F390" s="152" t="s">
        <v>481</v>
      </c>
      <c r="G390" s="153" t="s">
        <v>243</v>
      </c>
      <c r="H390" s="154">
        <v>84</v>
      </c>
      <c r="I390" s="155"/>
      <c r="J390" s="156">
        <f>ROUND(I390*H390,2)</f>
        <v>0</v>
      </c>
      <c r="K390" s="152" t="s">
        <v>151</v>
      </c>
      <c r="L390" s="34"/>
      <c r="M390" s="157" t="s">
        <v>1</v>
      </c>
      <c r="N390" s="158" t="s">
        <v>36</v>
      </c>
      <c r="O390" s="59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1" t="s">
        <v>152</v>
      </c>
      <c r="AT390" s="161" t="s">
        <v>147</v>
      </c>
      <c r="AU390" s="161" t="s">
        <v>79</v>
      </c>
      <c r="AY390" s="18" t="s">
        <v>145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8" t="s">
        <v>77</v>
      </c>
      <c r="BK390" s="162">
        <f>ROUND(I390*H390,2)</f>
        <v>0</v>
      </c>
      <c r="BL390" s="18" t="s">
        <v>152</v>
      </c>
      <c r="BM390" s="161" t="s">
        <v>482</v>
      </c>
    </row>
    <row r="391" spans="2:51" s="13" customFormat="1" ht="12">
      <c r="B391" s="163"/>
      <c r="D391" s="164" t="s">
        <v>154</v>
      </c>
      <c r="E391" s="165" t="s">
        <v>1</v>
      </c>
      <c r="F391" s="166" t="s">
        <v>339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154</v>
      </c>
      <c r="AU391" s="165" t="s">
        <v>79</v>
      </c>
      <c r="AV391" s="13" t="s">
        <v>77</v>
      </c>
      <c r="AW391" s="13" t="s">
        <v>28</v>
      </c>
      <c r="AX391" s="13" t="s">
        <v>70</v>
      </c>
      <c r="AY391" s="165" t="s">
        <v>145</v>
      </c>
    </row>
    <row r="392" spans="2:51" s="14" customFormat="1" ht="12">
      <c r="B392" s="171"/>
      <c r="D392" s="164" t="s">
        <v>154</v>
      </c>
      <c r="E392" s="172" t="s">
        <v>1</v>
      </c>
      <c r="F392" s="173" t="s">
        <v>340</v>
      </c>
      <c r="H392" s="174">
        <v>60</v>
      </c>
      <c r="I392" s="175"/>
      <c r="L392" s="171"/>
      <c r="M392" s="176"/>
      <c r="N392" s="177"/>
      <c r="O392" s="177"/>
      <c r="P392" s="177"/>
      <c r="Q392" s="177"/>
      <c r="R392" s="177"/>
      <c r="S392" s="177"/>
      <c r="T392" s="178"/>
      <c r="AT392" s="172" t="s">
        <v>154</v>
      </c>
      <c r="AU392" s="172" t="s">
        <v>79</v>
      </c>
      <c r="AV392" s="14" t="s">
        <v>79</v>
      </c>
      <c r="AW392" s="14" t="s">
        <v>28</v>
      </c>
      <c r="AX392" s="14" t="s">
        <v>70</v>
      </c>
      <c r="AY392" s="172" t="s">
        <v>145</v>
      </c>
    </row>
    <row r="393" spans="2:51" s="13" customFormat="1" ht="12">
      <c r="B393" s="163"/>
      <c r="D393" s="164" t="s">
        <v>154</v>
      </c>
      <c r="E393" s="165" t="s">
        <v>1</v>
      </c>
      <c r="F393" s="166" t="s">
        <v>342</v>
      </c>
      <c r="H393" s="165" t="s">
        <v>1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154</v>
      </c>
      <c r="AU393" s="165" t="s">
        <v>79</v>
      </c>
      <c r="AV393" s="13" t="s">
        <v>77</v>
      </c>
      <c r="AW393" s="13" t="s">
        <v>28</v>
      </c>
      <c r="AX393" s="13" t="s">
        <v>70</v>
      </c>
      <c r="AY393" s="165" t="s">
        <v>145</v>
      </c>
    </row>
    <row r="394" spans="2:51" s="14" customFormat="1" ht="12">
      <c r="B394" s="171"/>
      <c r="D394" s="164" t="s">
        <v>154</v>
      </c>
      <c r="E394" s="172" t="s">
        <v>1</v>
      </c>
      <c r="F394" s="173" t="s">
        <v>305</v>
      </c>
      <c r="H394" s="174">
        <v>24</v>
      </c>
      <c r="I394" s="175"/>
      <c r="L394" s="171"/>
      <c r="M394" s="176"/>
      <c r="N394" s="177"/>
      <c r="O394" s="177"/>
      <c r="P394" s="177"/>
      <c r="Q394" s="177"/>
      <c r="R394" s="177"/>
      <c r="S394" s="177"/>
      <c r="T394" s="178"/>
      <c r="AT394" s="172" t="s">
        <v>154</v>
      </c>
      <c r="AU394" s="172" t="s">
        <v>79</v>
      </c>
      <c r="AV394" s="14" t="s">
        <v>79</v>
      </c>
      <c r="AW394" s="14" t="s">
        <v>28</v>
      </c>
      <c r="AX394" s="14" t="s">
        <v>70</v>
      </c>
      <c r="AY394" s="172" t="s">
        <v>145</v>
      </c>
    </row>
    <row r="395" spans="2:51" s="16" customFormat="1" ht="12">
      <c r="B395" s="187"/>
      <c r="D395" s="164" t="s">
        <v>154</v>
      </c>
      <c r="E395" s="188" t="s">
        <v>1</v>
      </c>
      <c r="F395" s="189" t="s">
        <v>175</v>
      </c>
      <c r="H395" s="190">
        <v>84</v>
      </c>
      <c r="I395" s="191"/>
      <c r="L395" s="187"/>
      <c r="M395" s="192"/>
      <c r="N395" s="193"/>
      <c r="O395" s="193"/>
      <c r="P395" s="193"/>
      <c r="Q395" s="193"/>
      <c r="R395" s="193"/>
      <c r="S395" s="193"/>
      <c r="T395" s="194"/>
      <c r="AT395" s="188" t="s">
        <v>154</v>
      </c>
      <c r="AU395" s="188" t="s">
        <v>79</v>
      </c>
      <c r="AV395" s="16" t="s">
        <v>152</v>
      </c>
      <c r="AW395" s="16" t="s">
        <v>28</v>
      </c>
      <c r="AX395" s="16" t="s">
        <v>77</v>
      </c>
      <c r="AY395" s="188" t="s">
        <v>145</v>
      </c>
    </row>
    <row r="396" spans="1:65" s="2" customFormat="1" ht="33" customHeight="1">
      <c r="A396" s="33"/>
      <c r="B396" s="149"/>
      <c r="C396" s="150" t="s">
        <v>340</v>
      </c>
      <c r="D396" s="150" t="s">
        <v>147</v>
      </c>
      <c r="E396" s="151" t="s">
        <v>483</v>
      </c>
      <c r="F396" s="152" t="s">
        <v>484</v>
      </c>
      <c r="G396" s="153" t="s">
        <v>243</v>
      </c>
      <c r="H396" s="154">
        <v>20</v>
      </c>
      <c r="I396" s="155"/>
      <c r="J396" s="156">
        <f>ROUND(I396*H396,2)</f>
        <v>0</v>
      </c>
      <c r="K396" s="152" t="s">
        <v>151</v>
      </c>
      <c r="L396" s="34"/>
      <c r="M396" s="157" t="s">
        <v>1</v>
      </c>
      <c r="N396" s="158" t="s">
        <v>36</v>
      </c>
      <c r="O396" s="59"/>
      <c r="P396" s="159">
        <f>O396*H396</f>
        <v>0</v>
      </c>
      <c r="Q396" s="159">
        <v>0</v>
      </c>
      <c r="R396" s="159">
        <f>Q396*H396</f>
        <v>0</v>
      </c>
      <c r="S396" s="159">
        <v>0</v>
      </c>
      <c r="T396" s="160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1" t="s">
        <v>152</v>
      </c>
      <c r="AT396" s="161" t="s">
        <v>147</v>
      </c>
      <c r="AU396" s="161" t="s">
        <v>79</v>
      </c>
      <c r="AY396" s="18" t="s">
        <v>145</v>
      </c>
      <c r="BE396" s="162">
        <f>IF(N396="základní",J396,0)</f>
        <v>0</v>
      </c>
      <c r="BF396" s="162">
        <f>IF(N396="snížená",J396,0)</f>
        <v>0</v>
      </c>
      <c r="BG396" s="162">
        <f>IF(N396="zákl. přenesená",J396,0)</f>
        <v>0</v>
      </c>
      <c r="BH396" s="162">
        <f>IF(N396="sníž. přenesená",J396,0)</f>
        <v>0</v>
      </c>
      <c r="BI396" s="162">
        <f>IF(N396="nulová",J396,0)</f>
        <v>0</v>
      </c>
      <c r="BJ396" s="18" t="s">
        <v>77</v>
      </c>
      <c r="BK396" s="162">
        <f>ROUND(I396*H396,2)</f>
        <v>0</v>
      </c>
      <c r="BL396" s="18" t="s">
        <v>152</v>
      </c>
      <c r="BM396" s="161" t="s">
        <v>485</v>
      </c>
    </row>
    <row r="397" spans="2:51" s="13" customFormat="1" ht="12">
      <c r="B397" s="163"/>
      <c r="D397" s="164" t="s">
        <v>154</v>
      </c>
      <c r="E397" s="165" t="s">
        <v>1</v>
      </c>
      <c r="F397" s="166" t="s">
        <v>338</v>
      </c>
      <c r="H397" s="165" t="s">
        <v>1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5" t="s">
        <v>154</v>
      </c>
      <c r="AU397" s="165" t="s">
        <v>79</v>
      </c>
      <c r="AV397" s="13" t="s">
        <v>77</v>
      </c>
      <c r="AW397" s="13" t="s">
        <v>28</v>
      </c>
      <c r="AX397" s="13" t="s">
        <v>70</v>
      </c>
      <c r="AY397" s="165" t="s">
        <v>145</v>
      </c>
    </row>
    <row r="398" spans="2:51" s="14" customFormat="1" ht="12">
      <c r="B398" s="171"/>
      <c r="D398" s="164" t="s">
        <v>154</v>
      </c>
      <c r="E398" s="172" t="s">
        <v>1</v>
      </c>
      <c r="F398" s="173" t="s">
        <v>282</v>
      </c>
      <c r="H398" s="174">
        <v>20</v>
      </c>
      <c r="I398" s="175"/>
      <c r="L398" s="171"/>
      <c r="M398" s="176"/>
      <c r="N398" s="177"/>
      <c r="O398" s="177"/>
      <c r="P398" s="177"/>
      <c r="Q398" s="177"/>
      <c r="R398" s="177"/>
      <c r="S398" s="177"/>
      <c r="T398" s="178"/>
      <c r="AT398" s="172" t="s">
        <v>154</v>
      </c>
      <c r="AU398" s="172" t="s">
        <v>79</v>
      </c>
      <c r="AV398" s="14" t="s">
        <v>79</v>
      </c>
      <c r="AW398" s="14" t="s">
        <v>28</v>
      </c>
      <c r="AX398" s="14" t="s">
        <v>77</v>
      </c>
      <c r="AY398" s="172" t="s">
        <v>145</v>
      </c>
    </row>
    <row r="399" spans="1:65" s="2" customFormat="1" ht="24.25" customHeight="1">
      <c r="A399" s="33"/>
      <c r="B399" s="149"/>
      <c r="C399" s="150" t="s">
        <v>486</v>
      </c>
      <c r="D399" s="150" t="s">
        <v>147</v>
      </c>
      <c r="E399" s="151" t="s">
        <v>487</v>
      </c>
      <c r="F399" s="152" t="s">
        <v>488</v>
      </c>
      <c r="G399" s="153" t="s">
        <v>243</v>
      </c>
      <c r="H399" s="154">
        <v>272.275</v>
      </c>
      <c r="I399" s="155"/>
      <c r="J399" s="156">
        <f>ROUND(I399*H399,2)</f>
        <v>0</v>
      </c>
      <c r="K399" s="152" t="s">
        <v>151</v>
      </c>
      <c r="L399" s="34"/>
      <c r="M399" s="157" t="s">
        <v>1</v>
      </c>
      <c r="N399" s="158" t="s">
        <v>36</v>
      </c>
      <c r="O399" s="59"/>
      <c r="P399" s="159">
        <f>O399*H399</f>
        <v>0</v>
      </c>
      <c r="Q399" s="159">
        <v>0</v>
      </c>
      <c r="R399" s="159">
        <f>Q399*H399</f>
        <v>0</v>
      </c>
      <c r="S399" s="159">
        <v>0</v>
      </c>
      <c r="T399" s="160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1" t="s">
        <v>152</v>
      </c>
      <c r="AT399" s="161" t="s">
        <v>147</v>
      </c>
      <c r="AU399" s="161" t="s">
        <v>79</v>
      </c>
      <c r="AY399" s="18" t="s">
        <v>145</v>
      </c>
      <c r="BE399" s="162">
        <f>IF(N399="základní",J399,0)</f>
        <v>0</v>
      </c>
      <c r="BF399" s="162">
        <f>IF(N399="snížená",J399,0)</f>
        <v>0</v>
      </c>
      <c r="BG399" s="162">
        <f>IF(N399="zákl. přenesená",J399,0)</f>
        <v>0</v>
      </c>
      <c r="BH399" s="162">
        <f>IF(N399="sníž. přenesená",J399,0)</f>
        <v>0</v>
      </c>
      <c r="BI399" s="162">
        <f>IF(N399="nulová",J399,0)</f>
        <v>0</v>
      </c>
      <c r="BJ399" s="18" t="s">
        <v>77</v>
      </c>
      <c r="BK399" s="162">
        <f>ROUND(I399*H399,2)</f>
        <v>0</v>
      </c>
      <c r="BL399" s="18" t="s">
        <v>152</v>
      </c>
      <c r="BM399" s="161" t="s">
        <v>489</v>
      </c>
    </row>
    <row r="400" spans="2:51" s="13" customFormat="1" ht="12">
      <c r="B400" s="163"/>
      <c r="D400" s="164" t="s">
        <v>154</v>
      </c>
      <c r="E400" s="165" t="s">
        <v>1</v>
      </c>
      <c r="F400" s="166" t="s">
        <v>490</v>
      </c>
      <c r="H400" s="165" t="s">
        <v>1</v>
      </c>
      <c r="I400" s="167"/>
      <c r="L400" s="163"/>
      <c r="M400" s="168"/>
      <c r="N400" s="169"/>
      <c r="O400" s="169"/>
      <c r="P400" s="169"/>
      <c r="Q400" s="169"/>
      <c r="R400" s="169"/>
      <c r="S400" s="169"/>
      <c r="T400" s="170"/>
      <c r="AT400" s="165" t="s">
        <v>154</v>
      </c>
      <c r="AU400" s="165" t="s">
        <v>79</v>
      </c>
      <c r="AV400" s="13" t="s">
        <v>77</v>
      </c>
      <c r="AW400" s="13" t="s">
        <v>28</v>
      </c>
      <c r="AX400" s="13" t="s">
        <v>70</v>
      </c>
      <c r="AY400" s="165" t="s">
        <v>145</v>
      </c>
    </row>
    <row r="401" spans="2:51" s="13" customFormat="1" ht="12">
      <c r="B401" s="163"/>
      <c r="D401" s="164" t="s">
        <v>154</v>
      </c>
      <c r="E401" s="165" t="s">
        <v>1</v>
      </c>
      <c r="F401" s="166" t="s">
        <v>491</v>
      </c>
      <c r="H401" s="165" t="s">
        <v>1</v>
      </c>
      <c r="I401" s="167"/>
      <c r="L401" s="163"/>
      <c r="M401" s="168"/>
      <c r="N401" s="169"/>
      <c r="O401" s="169"/>
      <c r="P401" s="169"/>
      <c r="Q401" s="169"/>
      <c r="R401" s="169"/>
      <c r="S401" s="169"/>
      <c r="T401" s="170"/>
      <c r="AT401" s="165" t="s">
        <v>154</v>
      </c>
      <c r="AU401" s="165" t="s">
        <v>79</v>
      </c>
      <c r="AV401" s="13" t="s">
        <v>77</v>
      </c>
      <c r="AW401" s="13" t="s">
        <v>28</v>
      </c>
      <c r="AX401" s="13" t="s">
        <v>70</v>
      </c>
      <c r="AY401" s="165" t="s">
        <v>145</v>
      </c>
    </row>
    <row r="402" spans="2:51" s="14" customFormat="1" ht="20">
      <c r="B402" s="171"/>
      <c r="D402" s="164" t="s">
        <v>154</v>
      </c>
      <c r="E402" s="172" t="s">
        <v>1</v>
      </c>
      <c r="F402" s="173" t="s">
        <v>492</v>
      </c>
      <c r="H402" s="174">
        <v>9.118</v>
      </c>
      <c r="I402" s="175"/>
      <c r="L402" s="171"/>
      <c r="M402" s="176"/>
      <c r="N402" s="177"/>
      <c r="O402" s="177"/>
      <c r="P402" s="177"/>
      <c r="Q402" s="177"/>
      <c r="R402" s="177"/>
      <c r="S402" s="177"/>
      <c r="T402" s="178"/>
      <c r="AT402" s="172" t="s">
        <v>154</v>
      </c>
      <c r="AU402" s="172" t="s">
        <v>79</v>
      </c>
      <c r="AV402" s="14" t="s">
        <v>79</v>
      </c>
      <c r="AW402" s="14" t="s">
        <v>28</v>
      </c>
      <c r="AX402" s="14" t="s">
        <v>70</v>
      </c>
      <c r="AY402" s="172" t="s">
        <v>145</v>
      </c>
    </row>
    <row r="403" spans="2:51" s="13" customFormat="1" ht="12">
      <c r="B403" s="163"/>
      <c r="D403" s="164" t="s">
        <v>154</v>
      </c>
      <c r="E403" s="165" t="s">
        <v>1</v>
      </c>
      <c r="F403" s="166" t="s">
        <v>493</v>
      </c>
      <c r="H403" s="165" t="s">
        <v>1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154</v>
      </c>
      <c r="AU403" s="165" t="s">
        <v>79</v>
      </c>
      <c r="AV403" s="13" t="s">
        <v>77</v>
      </c>
      <c r="AW403" s="13" t="s">
        <v>28</v>
      </c>
      <c r="AX403" s="13" t="s">
        <v>70</v>
      </c>
      <c r="AY403" s="165" t="s">
        <v>145</v>
      </c>
    </row>
    <row r="404" spans="2:51" s="14" customFormat="1" ht="12">
      <c r="B404" s="171"/>
      <c r="D404" s="164" t="s">
        <v>154</v>
      </c>
      <c r="E404" s="172" t="s">
        <v>1</v>
      </c>
      <c r="F404" s="173" t="s">
        <v>494</v>
      </c>
      <c r="H404" s="174">
        <v>1.653</v>
      </c>
      <c r="I404" s="175"/>
      <c r="L404" s="171"/>
      <c r="M404" s="176"/>
      <c r="N404" s="177"/>
      <c r="O404" s="177"/>
      <c r="P404" s="177"/>
      <c r="Q404" s="177"/>
      <c r="R404" s="177"/>
      <c r="S404" s="177"/>
      <c r="T404" s="178"/>
      <c r="AT404" s="172" t="s">
        <v>154</v>
      </c>
      <c r="AU404" s="172" t="s">
        <v>79</v>
      </c>
      <c r="AV404" s="14" t="s">
        <v>79</v>
      </c>
      <c r="AW404" s="14" t="s">
        <v>28</v>
      </c>
      <c r="AX404" s="14" t="s">
        <v>70</v>
      </c>
      <c r="AY404" s="172" t="s">
        <v>145</v>
      </c>
    </row>
    <row r="405" spans="2:51" s="13" customFormat="1" ht="12">
      <c r="B405" s="163"/>
      <c r="D405" s="164" t="s">
        <v>154</v>
      </c>
      <c r="E405" s="165" t="s">
        <v>1</v>
      </c>
      <c r="F405" s="166" t="s">
        <v>495</v>
      </c>
      <c r="H405" s="165" t="s">
        <v>1</v>
      </c>
      <c r="I405" s="167"/>
      <c r="L405" s="163"/>
      <c r="M405" s="168"/>
      <c r="N405" s="169"/>
      <c r="O405" s="169"/>
      <c r="P405" s="169"/>
      <c r="Q405" s="169"/>
      <c r="R405" s="169"/>
      <c r="S405" s="169"/>
      <c r="T405" s="170"/>
      <c r="AT405" s="165" t="s">
        <v>154</v>
      </c>
      <c r="AU405" s="165" t="s">
        <v>79</v>
      </c>
      <c r="AV405" s="13" t="s">
        <v>77</v>
      </c>
      <c r="AW405" s="13" t="s">
        <v>28</v>
      </c>
      <c r="AX405" s="13" t="s">
        <v>70</v>
      </c>
      <c r="AY405" s="165" t="s">
        <v>145</v>
      </c>
    </row>
    <row r="406" spans="2:51" s="14" customFormat="1" ht="12">
      <c r="B406" s="171"/>
      <c r="D406" s="164" t="s">
        <v>154</v>
      </c>
      <c r="E406" s="172" t="s">
        <v>1</v>
      </c>
      <c r="F406" s="173" t="s">
        <v>496</v>
      </c>
      <c r="H406" s="174">
        <v>0.675</v>
      </c>
      <c r="I406" s="175"/>
      <c r="L406" s="171"/>
      <c r="M406" s="176"/>
      <c r="N406" s="177"/>
      <c r="O406" s="177"/>
      <c r="P406" s="177"/>
      <c r="Q406" s="177"/>
      <c r="R406" s="177"/>
      <c r="S406" s="177"/>
      <c r="T406" s="178"/>
      <c r="AT406" s="172" t="s">
        <v>154</v>
      </c>
      <c r="AU406" s="172" t="s">
        <v>79</v>
      </c>
      <c r="AV406" s="14" t="s">
        <v>79</v>
      </c>
      <c r="AW406" s="14" t="s">
        <v>28</v>
      </c>
      <c r="AX406" s="14" t="s">
        <v>70</v>
      </c>
      <c r="AY406" s="172" t="s">
        <v>145</v>
      </c>
    </row>
    <row r="407" spans="2:51" s="13" customFormat="1" ht="12">
      <c r="B407" s="163"/>
      <c r="D407" s="164" t="s">
        <v>154</v>
      </c>
      <c r="E407" s="165" t="s">
        <v>1</v>
      </c>
      <c r="F407" s="166" t="s">
        <v>497</v>
      </c>
      <c r="H407" s="165" t="s">
        <v>1</v>
      </c>
      <c r="I407" s="167"/>
      <c r="L407" s="163"/>
      <c r="M407" s="168"/>
      <c r="N407" s="169"/>
      <c r="O407" s="169"/>
      <c r="P407" s="169"/>
      <c r="Q407" s="169"/>
      <c r="R407" s="169"/>
      <c r="S407" s="169"/>
      <c r="T407" s="170"/>
      <c r="AT407" s="165" t="s">
        <v>154</v>
      </c>
      <c r="AU407" s="165" t="s">
        <v>79</v>
      </c>
      <c r="AV407" s="13" t="s">
        <v>77</v>
      </c>
      <c r="AW407" s="13" t="s">
        <v>28</v>
      </c>
      <c r="AX407" s="13" t="s">
        <v>70</v>
      </c>
      <c r="AY407" s="165" t="s">
        <v>145</v>
      </c>
    </row>
    <row r="408" spans="2:51" s="14" customFormat="1" ht="12">
      <c r="B408" s="171"/>
      <c r="D408" s="164" t="s">
        <v>154</v>
      </c>
      <c r="E408" s="172" t="s">
        <v>1</v>
      </c>
      <c r="F408" s="173" t="s">
        <v>498</v>
      </c>
      <c r="H408" s="174">
        <v>4.185</v>
      </c>
      <c r="I408" s="175"/>
      <c r="L408" s="171"/>
      <c r="M408" s="176"/>
      <c r="N408" s="177"/>
      <c r="O408" s="177"/>
      <c r="P408" s="177"/>
      <c r="Q408" s="177"/>
      <c r="R408" s="177"/>
      <c r="S408" s="177"/>
      <c r="T408" s="178"/>
      <c r="AT408" s="172" t="s">
        <v>154</v>
      </c>
      <c r="AU408" s="172" t="s">
        <v>79</v>
      </c>
      <c r="AV408" s="14" t="s">
        <v>79</v>
      </c>
      <c r="AW408" s="14" t="s">
        <v>28</v>
      </c>
      <c r="AX408" s="14" t="s">
        <v>70</v>
      </c>
      <c r="AY408" s="172" t="s">
        <v>145</v>
      </c>
    </row>
    <row r="409" spans="2:51" s="13" customFormat="1" ht="12">
      <c r="B409" s="163"/>
      <c r="D409" s="164" t="s">
        <v>154</v>
      </c>
      <c r="E409" s="165" t="s">
        <v>1</v>
      </c>
      <c r="F409" s="166" t="s">
        <v>499</v>
      </c>
      <c r="H409" s="165" t="s">
        <v>1</v>
      </c>
      <c r="I409" s="167"/>
      <c r="L409" s="163"/>
      <c r="M409" s="168"/>
      <c r="N409" s="169"/>
      <c r="O409" s="169"/>
      <c r="P409" s="169"/>
      <c r="Q409" s="169"/>
      <c r="R409" s="169"/>
      <c r="S409" s="169"/>
      <c r="T409" s="170"/>
      <c r="AT409" s="165" t="s">
        <v>154</v>
      </c>
      <c r="AU409" s="165" t="s">
        <v>79</v>
      </c>
      <c r="AV409" s="13" t="s">
        <v>77</v>
      </c>
      <c r="AW409" s="13" t="s">
        <v>28</v>
      </c>
      <c r="AX409" s="13" t="s">
        <v>70</v>
      </c>
      <c r="AY409" s="165" t="s">
        <v>145</v>
      </c>
    </row>
    <row r="410" spans="2:51" s="14" customFormat="1" ht="20">
      <c r="B410" s="171"/>
      <c r="D410" s="164" t="s">
        <v>154</v>
      </c>
      <c r="E410" s="172" t="s">
        <v>1</v>
      </c>
      <c r="F410" s="173" t="s">
        <v>500</v>
      </c>
      <c r="H410" s="174">
        <v>5.218</v>
      </c>
      <c r="I410" s="175"/>
      <c r="L410" s="171"/>
      <c r="M410" s="176"/>
      <c r="N410" s="177"/>
      <c r="O410" s="177"/>
      <c r="P410" s="177"/>
      <c r="Q410" s="177"/>
      <c r="R410" s="177"/>
      <c r="S410" s="177"/>
      <c r="T410" s="178"/>
      <c r="AT410" s="172" t="s">
        <v>154</v>
      </c>
      <c r="AU410" s="172" t="s">
        <v>79</v>
      </c>
      <c r="AV410" s="14" t="s">
        <v>79</v>
      </c>
      <c r="AW410" s="14" t="s">
        <v>28</v>
      </c>
      <c r="AX410" s="14" t="s">
        <v>70</v>
      </c>
      <c r="AY410" s="172" t="s">
        <v>145</v>
      </c>
    </row>
    <row r="411" spans="2:51" s="13" customFormat="1" ht="12">
      <c r="B411" s="163"/>
      <c r="D411" s="164" t="s">
        <v>154</v>
      </c>
      <c r="E411" s="165" t="s">
        <v>1</v>
      </c>
      <c r="F411" s="166" t="s">
        <v>501</v>
      </c>
      <c r="H411" s="165" t="s">
        <v>1</v>
      </c>
      <c r="I411" s="167"/>
      <c r="L411" s="163"/>
      <c r="M411" s="168"/>
      <c r="N411" s="169"/>
      <c r="O411" s="169"/>
      <c r="P411" s="169"/>
      <c r="Q411" s="169"/>
      <c r="R411" s="169"/>
      <c r="S411" s="169"/>
      <c r="T411" s="170"/>
      <c r="AT411" s="165" t="s">
        <v>154</v>
      </c>
      <c r="AU411" s="165" t="s">
        <v>79</v>
      </c>
      <c r="AV411" s="13" t="s">
        <v>77</v>
      </c>
      <c r="AW411" s="13" t="s">
        <v>28</v>
      </c>
      <c r="AX411" s="13" t="s">
        <v>70</v>
      </c>
      <c r="AY411" s="165" t="s">
        <v>145</v>
      </c>
    </row>
    <row r="412" spans="2:51" s="14" customFormat="1" ht="12">
      <c r="B412" s="171"/>
      <c r="D412" s="164" t="s">
        <v>154</v>
      </c>
      <c r="E412" s="172" t="s">
        <v>1</v>
      </c>
      <c r="F412" s="173" t="s">
        <v>502</v>
      </c>
      <c r="H412" s="174">
        <v>9.69</v>
      </c>
      <c r="I412" s="175"/>
      <c r="L412" s="171"/>
      <c r="M412" s="176"/>
      <c r="N412" s="177"/>
      <c r="O412" s="177"/>
      <c r="P412" s="177"/>
      <c r="Q412" s="177"/>
      <c r="R412" s="177"/>
      <c r="S412" s="177"/>
      <c r="T412" s="178"/>
      <c r="AT412" s="172" t="s">
        <v>154</v>
      </c>
      <c r="AU412" s="172" t="s">
        <v>79</v>
      </c>
      <c r="AV412" s="14" t="s">
        <v>79</v>
      </c>
      <c r="AW412" s="14" t="s">
        <v>28</v>
      </c>
      <c r="AX412" s="14" t="s">
        <v>70</v>
      </c>
      <c r="AY412" s="172" t="s">
        <v>145</v>
      </c>
    </row>
    <row r="413" spans="2:51" s="15" customFormat="1" ht="12">
      <c r="B413" s="179"/>
      <c r="D413" s="164" t="s">
        <v>154</v>
      </c>
      <c r="E413" s="180" t="s">
        <v>1</v>
      </c>
      <c r="F413" s="181" t="s">
        <v>170</v>
      </c>
      <c r="H413" s="182">
        <v>30.539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0" t="s">
        <v>154</v>
      </c>
      <c r="AU413" s="180" t="s">
        <v>79</v>
      </c>
      <c r="AV413" s="15" t="s">
        <v>163</v>
      </c>
      <c r="AW413" s="15" t="s">
        <v>28</v>
      </c>
      <c r="AX413" s="15" t="s">
        <v>70</v>
      </c>
      <c r="AY413" s="180" t="s">
        <v>145</v>
      </c>
    </row>
    <row r="414" spans="2:51" s="13" customFormat="1" ht="12">
      <c r="B414" s="163"/>
      <c r="D414" s="164" t="s">
        <v>154</v>
      </c>
      <c r="E414" s="165" t="s">
        <v>1</v>
      </c>
      <c r="F414" s="166" t="s">
        <v>321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154</v>
      </c>
      <c r="AU414" s="165" t="s">
        <v>79</v>
      </c>
      <c r="AV414" s="13" t="s">
        <v>77</v>
      </c>
      <c r="AW414" s="13" t="s">
        <v>28</v>
      </c>
      <c r="AX414" s="13" t="s">
        <v>70</v>
      </c>
      <c r="AY414" s="165" t="s">
        <v>145</v>
      </c>
    </row>
    <row r="415" spans="2:51" s="13" customFormat="1" ht="12">
      <c r="B415" s="163"/>
      <c r="D415" s="164" t="s">
        <v>154</v>
      </c>
      <c r="E415" s="165" t="s">
        <v>1</v>
      </c>
      <c r="F415" s="166" t="s">
        <v>322</v>
      </c>
      <c r="H415" s="165" t="s">
        <v>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5" t="s">
        <v>154</v>
      </c>
      <c r="AU415" s="165" t="s">
        <v>79</v>
      </c>
      <c r="AV415" s="13" t="s">
        <v>77</v>
      </c>
      <c r="AW415" s="13" t="s">
        <v>28</v>
      </c>
      <c r="AX415" s="13" t="s">
        <v>70</v>
      </c>
      <c r="AY415" s="165" t="s">
        <v>145</v>
      </c>
    </row>
    <row r="416" spans="2:51" s="14" customFormat="1" ht="20">
      <c r="B416" s="171"/>
      <c r="D416" s="164" t="s">
        <v>154</v>
      </c>
      <c r="E416" s="172" t="s">
        <v>1</v>
      </c>
      <c r="F416" s="173" t="s">
        <v>323</v>
      </c>
      <c r="H416" s="174">
        <v>200.016</v>
      </c>
      <c r="I416" s="175"/>
      <c r="L416" s="171"/>
      <c r="M416" s="176"/>
      <c r="N416" s="177"/>
      <c r="O416" s="177"/>
      <c r="P416" s="177"/>
      <c r="Q416" s="177"/>
      <c r="R416" s="177"/>
      <c r="S416" s="177"/>
      <c r="T416" s="178"/>
      <c r="AT416" s="172" t="s">
        <v>154</v>
      </c>
      <c r="AU416" s="172" t="s">
        <v>79</v>
      </c>
      <c r="AV416" s="14" t="s">
        <v>79</v>
      </c>
      <c r="AW416" s="14" t="s">
        <v>28</v>
      </c>
      <c r="AX416" s="14" t="s">
        <v>70</v>
      </c>
      <c r="AY416" s="172" t="s">
        <v>145</v>
      </c>
    </row>
    <row r="417" spans="2:51" s="13" customFormat="1" ht="12">
      <c r="B417" s="163"/>
      <c r="D417" s="164" t="s">
        <v>154</v>
      </c>
      <c r="E417" s="165" t="s">
        <v>1</v>
      </c>
      <c r="F417" s="166" t="s">
        <v>324</v>
      </c>
      <c r="H417" s="165" t="s">
        <v>1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154</v>
      </c>
      <c r="AU417" s="165" t="s">
        <v>79</v>
      </c>
      <c r="AV417" s="13" t="s">
        <v>77</v>
      </c>
      <c r="AW417" s="13" t="s">
        <v>28</v>
      </c>
      <c r="AX417" s="13" t="s">
        <v>70</v>
      </c>
      <c r="AY417" s="165" t="s">
        <v>145</v>
      </c>
    </row>
    <row r="418" spans="2:51" s="14" customFormat="1" ht="12">
      <c r="B418" s="171"/>
      <c r="D418" s="164" t="s">
        <v>154</v>
      </c>
      <c r="E418" s="172" t="s">
        <v>1</v>
      </c>
      <c r="F418" s="173" t="s">
        <v>503</v>
      </c>
      <c r="H418" s="174">
        <v>52.111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154</v>
      </c>
      <c r="AU418" s="172" t="s">
        <v>79</v>
      </c>
      <c r="AV418" s="14" t="s">
        <v>79</v>
      </c>
      <c r="AW418" s="14" t="s">
        <v>28</v>
      </c>
      <c r="AX418" s="14" t="s">
        <v>70</v>
      </c>
      <c r="AY418" s="172" t="s">
        <v>145</v>
      </c>
    </row>
    <row r="419" spans="2:51" s="13" customFormat="1" ht="12">
      <c r="B419" s="163"/>
      <c r="D419" s="164" t="s">
        <v>154</v>
      </c>
      <c r="E419" s="165" t="s">
        <v>1</v>
      </c>
      <c r="F419" s="166" t="s">
        <v>504</v>
      </c>
      <c r="H419" s="165" t="s">
        <v>1</v>
      </c>
      <c r="I419" s="167"/>
      <c r="L419" s="163"/>
      <c r="M419" s="168"/>
      <c r="N419" s="169"/>
      <c r="O419" s="169"/>
      <c r="P419" s="169"/>
      <c r="Q419" s="169"/>
      <c r="R419" s="169"/>
      <c r="S419" s="169"/>
      <c r="T419" s="170"/>
      <c r="AT419" s="165" t="s">
        <v>154</v>
      </c>
      <c r="AU419" s="165" t="s">
        <v>79</v>
      </c>
      <c r="AV419" s="13" t="s">
        <v>77</v>
      </c>
      <c r="AW419" s="13" t="s">
        <v>28</v>
      </c>
      <c r="AX419" s="13" t="s">
        <v>70</v>
      </c>
      <c r="AY419" s="165" t="s">
        <v>145</v>
      </c>
    </row>
    <row r="420" spans="2:51" s="14" customFormat="1" ht="12">
      <c r="B420" s="171"/>
      <c r="D420" s="164" t="s">
        <v>154</v>
      </c>
      <c r="E420" s="172" t="s">
        <v>1</v>
      </c>
      <c r="F420" s="173" t="s">
        <v>505</v>
      </c>
      <c r="H420" s="174">
        <v>-10.391</v>
      </c>
      <c r="I420" s="175"/>
      <c r="L420" s="171"/>
      <c r="M420" s="176"/>
      <c r="N420" s="177"/>
      <c r="O420" s="177"/>
      <c r="P420" s="177"/>
      <c r="Q420" s="177"/>
      <c r="R420" s="177"/>
      <c r="S420" s="177"/>
      <c r="T420" s="178"/>
      <c r="AT420" s="172" t="s">
        <v>154</v>
      </c>
      <c r="AU420" s="172" t="s">
        <v>79</v>
      </c>
      <c r="AV420" s="14" t="s">
        <v>79</v>
      </c>
      <c r="AW420" s="14" t="s">
        <v>28</v>
      </c>
      <c r="AX420" s="14" t="s">
        <v>70</v>
      </c>
      <c r="AY420" s="172" t="s">
        <v>145</v>
      </c>
    </row>
    <row r="421" spans="2:51" s="15" customFormat="1" ht="12">
      <c r="B421" s="179"/>
      <c r="D421" s="164" t="s">
        <v>154</v>
      </c>
      <c r="E421" s="180" t="s">
        <v>1</v>
      </c>
      <c r="F421" s="181" t="s">
        <v>170</v>
      </c>
      <c r="H421" s="182">
        <v>241.736</v>
      </c>
      <c r="I421" s="183"/>
      <c r="L421" s="179"/>
      <c r="M421" s="184"/>
      <c r="N421" s="185"/>
      <c r="O421" s="185"/>
      <c r="P421" s="185"/>
      <c r="Q421" s="185"/>
      <c r="R421" s="185"/>
      <c r="S421" s="185"/>
      <c r="T421" s="186"/>
      <c r="AT421" s="180" t="s">
        <v>154</v>
      </c>
      <c r="AU421" s="180" t="s">
        <v>79</v>
      </c>
      <c r="AV421" s="15" t="s">
        <v>163</v>
      </c>
      <c r="AW421" s="15" t="s">
        <v>28</v>
      </c>
      <c r="AX421" s="15" t="s">
        <v>70</v>
      </c>
      <c r="AY421" s="180" t="s">
        <v>145</v>
      </c>
    </row>
    <row r="422" spans="2:51" s="16" customFormat="1" ht="12">
      <c r="B422" s="187"/>
      <c r="D422" s="164" t="s">
        <v>154</v>
      </c>
      <c r="E422" s="188" t="s">
        <v>1</v>
      </c>
      <c r="F422" s="189" t="s">
        <v>175</v>
      </c>
      <c r="H422" s="190">
        <v>272.275</v>
      </c>
      <c r="I422" s="191"/>
      <c r="L422" s="187"/>
      <c r="M422" s="192"/>
      <c r="N422" s="193"/>
      <c r="O422" s="193"/>
      <c r="P422" s="193"/>
      <c r="Q422" s="193"/>
      <c r="R422" s="193"/>
      <c r="S422" s="193"/>
      <c r="T422" s="194"/>
      <c r="AT422" s="188" t="s">
        <v>154</v>
      </c>
      <c r="AU422" s="188" t="s">
        <v>79</v>
      </c>
      <c r="AV422" s="16" t="s">
        <v>152</v>
      </c>
      <c r="AW422" s="16" t="s">
        <v>28</v>
      </c>
      <c r="AX422" s="16" t="s">
        <v>77</v>
      </c>
      <c r="AY422" s="188" t="s">
        <v>145</v>
      </c>
    </row>
    <row r="423" spans="1:65" s="2" customFormat="1" ht="37.75" customHeight="1">
      <c r="A423" s="33"/>
      <c r="B423" s="149"/>
      <c r="C423" s="150" t="s">
        <v>506</v>
      </c>
      <c r="D423" s="150" t="s">
        <v>147</v>
      </c>
      <c r="E423" s="151" t="s">
        <v>507</v>
      </c>
      <c r="F423" s="152" t="s">
        <v>1287</v>
      </c>
      <c r="G423" s="153" t="s">
        <v>508</v>
      </c>
      <c r="H423" s="154">
        <v>4</v>
      </c>
      <c r="I423" s="155"/>
      <c r="J423" s="156">
        <f>ROUND(I423*H423,2)</f>
        <v>0</v>
      </c>
      <c r="K423" s="152" t="s">
        <v>1</v>
      </c>
      <c r="L423" s="34"/>
      <c r="M423" s="157" t="s">
        <v>1</v>
      </c>
      <c r="N423" s="158" t="s">
        <v>36</v>
      </c>
      <c r="O423" s="59"/>
      <c r="P423" s="159">
        <f>O423*H423</f>
        <v>0</v>
      </c>
      <c r="Q423" s="159">
        <v>0</v>
      </c>
      <c r="R423" s="159">
        <f>Q423*H423</f>
        <v>0</v>
      </c>
      <c r="S423" s="159">
        <v>0</v>
      </c>
      <c r="T423" s="160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1" t="s">
        <v>152</v>
      </c>
      <c r="AT423" s="161" t="s">
        <v>147</v>
      </c>
      <c r="AU423" s="161" t="s">
        <v>79</v>
      </c>
      <c r="AY423" s="18" t="s">
        <v>145</v>
      </c>
      <c r="BE423" s="162">
        <f>IF(N423="základní",J423,0)</f>
        <v>0</v>
      </c>
      <c r="BF423" s="162">
        <f>IF(N423="snížená",J423,0)</f>
        <v>0</v>
      </c>
      <c r="BG423" s="162">
        <f>IF(N423="zákl. přenesená",J423,0)</f>
        <v>0</v>
      </c>
      <c r="BH423" s="162">
        <f>IF(N423="sníž. přenesená",J423,0)</f>
        <v>0</v>
      </c>
      <c r="BI423" s="162">
        <f>IF(N423="nulová",J423,0)</f>
        <v>0</v>
      </c>
      <c r="BJ423" s="18" t="s">
        <v>77</v>
      </c>
      <c r="BK423" s="162">
        <f>ROUND(I423*H423,2)</f>
        <v>0</v>
      </c>
      <c r="BL423" s="18" t="s">
        <v>152</v>
      </c>
      <c r="BM423" s="161" t="s">
        <v>509</v>
      </c>
    </row>
    <row r="424" spans="2:51" s="13" customFormat="1" ht="12">
      <c r="B424" s="163"/>
      <c r="D424" s="164" t="s">
        <v>154</v>
      </c>
      <c r="E424" s="165" t="s">
        <v>1</v>
      </c>
      <c r="F424" s="166" t="s">
        <v>510</v>
      </c>
      <c r="H424" s="165" t="s">
        <v>1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154</v>
      </c>
      <c r="AU424" s="165" t="s">
        <v>79</v>
      </c>
      <c r="AV424" s="13" t="s">
        <v>77</v>
      </c>
      <c r="AW424" s="13" t="s">
        <v>28</v>
      </c>
      <c r="AX424" s="13" t="s">
        <v>70</v>
      </c>
      <c r="AY424" s="165" t="s">
        <v>145</v>
      </c>
    </row>
    <row r="425" spans="2:51" s="14" customFormat="1" ht="12">
      <c r="B425" s="171"/>
      <c r="D425" s="164" t="s">
        <v>154</v>
      </c>
      <c r="E425" s="172" t="s">
        <v>1</v>
      </c>
      <c r="F425" s="173" t="s">
        <v>79</v>
      </c>
      <c r="H425" s="174">
        <v>2</v>
      </c>
      <c r="I425" s="175"/>
      <c r="L425" s="171"/>
      <c r="M425" s="176"/>
      <c r="N425" s="177"/>
      <c r="O425" s="177"/>
      <c r="P425" s="177"/>
      <c r="Q425" s="177"/>
      <c r="R425" s="177"/>
      <c r="S425" s="177"/>
      <c r="T425" s="178"/>
      <c r="AT425" s="172" t="s">
        <v>154</v>
      </c>
      <c r="AU425" s="172" t="s">
        <v>79</v>
      </c>
      <c r="AV425" s="14" t="s">
        <v>79</v>
      </c>
      <c r="AW425" s="14" t="s">
        <v>28</v>
      </c>
      <c r="AX425" s="14" t="s">
        <v>70</v>
      </c>
      <c r="AY425" s="172" t="s">
        <v>145</v>
      </c>
    </row>
    <row r="426" spans="2:51" s="13" customFormat="1" ht="12">
      <c r="B426" s="163"/>
      <c r="D426" s="164" t="s">
        <v>154</v>
      </c>
      <c r="E426" s="165" t="s">
        <v>1</v>
      </c>
      <c r="F426" s="166" t="s">
        <v>511</v>
      </c>
      <c r="H426" s="165" t="s">
        <v>1</v>
      </c>
      <c r="I426" s="167"/>
      <c r="L426" s="163"/>
      <c r="M426" s="168"/>
      <c r="N426" s="169"/>
      <c r="O426" s="169"/>
      <c r="P426" s="169"/>
      <c r="Q426" s="169"/>
      <c r="R426" s="169"/>
      <c r="S426" s="169"/>
      <c r="T426" s="170"/>
      <c r="AT426" s="165" t="s">
        <v>154</v>
      </c>
      <c r="AU426" s="165" t="s">
        <v>79</v>
      </c>
      <c r="AV426" s="13" t="s">
        <v>77</v>
      </c>
      <c r="AW426" s="13" t="s">
        <v>28</v>
      </c>
      <c r="AX426" s="13" t="s">
        <v>70</v>
      </c>
      <c r="AY426" s="165" t="s">
        <v>145</v>
      </c>
    </row>
    <row r="427" spans="2:51" s="14" customFormat="1" ht="12">
      <c r="B427" s="171"/>
      <c r="D427" s="164" t="s">
        <v>154</v>
      </c>
      <c r="E427" s="172" t="s">
        <v>1</v>
      </c>
      <c r="F427" s="173" t="s">
        <v>79</v>
      </c>
      <c r="H427" s="174">
        <v>2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154</v>
      </c>
      <c r="AU427" s="172" t="s">
        <v>79</v>
      </c>
      <c r="AV427" s="14" t="s">
        <v>79</v>
      </c>
      <c r="AW427" s="14" t="s">
        <v>28</v>
      </c>
      <c r="AX427" s="14" t="s">
        <v>70</v>
      </c>
      <c r="AY427" s="172" t="s">
        <v>145</v>
      </c>
    </row>
    <row r="428" spans="2:51" s="16" customFormat="1" ht="12">
      <c r="B428" s="187"/>
      <c r="D428" s="164" t="s">
        <v>154</v>
      </c>
      <c r="E428" s="188" t="s">
        <v>1</v>
      </c>
      <c r="F428" s="189" t="s">
        <v>175</v>
      </c>
      <c r="H428" s="190">
        <v>4</v>
      </c>
      <c r="I428" s="191"/>
      <c r="L428" s="187"/>
      <c r="M428" s="192"/>
      <c r="N428" s="193"/>
      <c r="O428" s="193"/>
      <c r="P428" s="193"/>
      <c r="Q428" s="193"/>
      <c r="R428" s="193"/>
      <c r="S428" s="193"/>
      <c r="T428" s="194"/>
      <c r="AT428" s="188" t="s">
        <v>154</v>
      </c>
      <c r="AU428" s="188" t="s">
        <v>79</v>
      </c>
      <c r="AV428" s="16" t="s">
        <v>152</v>
      </c>
      <c r="AW428" s="16" t="s">
        <v>28</v>
      </c>
      <c r="AX428" s="16" t="s">
        <v>77</v>
      </c>
      <c r="AY428" s="188" t="s">
        <v>145</v>
      </c>
    </row>
    <row r="429" spans="1:65" s="2" customFormat="1" ht="37.75" customHeight="1">
      <c r="A429" s="33"/>
      <c r="B429" s="149"/>
      <c r="C429" s="150" t="s">
        <v>512</v>
      </c>
      <c r="D429" s="150" t="s">
        <v>147</v>
      </c>
      <c r="E429" s="151" t="s">
        <v>513</v>
      </c>
      <c r="F429" s="152" t="s">
        <v>1288</v>
      </c>
      <c r="G429" s="153" t="s">
        <v>251</v>
      </c>
      <c r="H429" s="154">
        <v>1.35</v>
      </c>
      <c r="I429" s="155"/>
      <c r="J429" s="156">
        <f>ROUND(I429*H429,2)</f>
        <v>0</v>
      </c>
      <c r="K429" s="152" t="s">
        <v>1</v>
      </c>
      <c r="L429" s="34"/>
      <c r="M429" s="157" t="s">
        <v>1</v>
      </c>
      <c r="N429" s="158" t="s">
        <v>36</v>
      </c>
      <c r="O429" s="59"/>
      <c r="P429" s="159">
        <f>O429*H429</f>
        <v>0</v>
      </c>
      <c r="Q429" s="159">
        <v>0</v>
      </c>
      <c r="R429" s="159">
        <f>Q429*H429</f>
        <v>0</v>
      </c>
      <c r="S429" s="159">
        <v>0</v>
      </c>
      <c r="T429" s="160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1" t="s">
        <v>152</v>
      </c>
      <c r="AT429" s="161" t="s">
        <v>147</v>
      </c>
      <c r="AU429" s="161" t="s">
        <v>79</v>
      </c>
      <c r="AY429" s="18" t="s">
        <v>145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8" t="s">
        <v>77</v>
      </c>
      <c r="BK429" s="162">
        <f>ROUND(I429*H429,2)</f>
        <v>0</v>
      </c>
      <c r="BL429" s="18" t="s">
        <v>152</v>
      </c>
      <c r="BM429" s="161" t="s">
        <v>514</v>
      </c>
    </row>
    <row r="430" spans="2:51" s="13" customFormat="1" ht="12">
      <c r="B430" s="163"/>
      <c r="D430" s="164" t="s">
        <v>154</v>
      </c>
      <c r="E430" s="165" t="s">
        <v>1</v>
      </c>
      <c r="F430" s="166" t="s">
        <v>515</v>
      </c>
      <c r="H430" s="165" t="s">
        <v>1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154</v>
      </c>
      <c r="AU430" s="165" t="s">
        <v>79</v>
      </c>
      <c r="AV430" s="13" t="s">
        <v>77</v>
      </c>
      <c r="AW430" s="13" t="s">
        <v>28</v>
      </c>
      <c r="AX430" s="13" t="s">
        <v>70</v>
      </c>
      <c r="AY430" s="165" t="s">
        <v>145</v>
      </c>
    </row>
    <row r="431" spans="2:51" s="13" customFormat="1" ht="12">
      <c r="B431" s="163"/>
      <c r="D431" s="164" t="s">
        <v>154</v>
      </c>
      <c r="E431" s="165" t="s">
        <v>1</v>
      </c>
      <c r="F431" s="166" t="s">
        <v>495</v>
      </c>
      <c r="H431" s="165" t="s">
        <v>1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5" t="s">
        <v>154</v>
      </c>
      <c r="AU431" s="165" t="s">
        <v>79</v>
      </c>
      <c r="AV431" s="13" t="s">
        <v>77</v>
      </c>
      <c r="AW431" s="13" t="s">
        <v>28</v>
      </c>
      <c r="AX431" s="13" t="s">
        <v>70</v>
      </c>
      <c r="AY431" s="165" t="s">
        <v>145</v>
      </c>
    </row>
    <row r="432" spans="2:51" s="14" customFormat="1" ht="12">
      <c r="B432" s="171"/>
      <c r="D432" s="164" t="s">
        <v>154</v>
      </c>
      <c r="E432" s="172" t="s">
        <v>1</v>
      </c>
      <c r="F432" s="173" t="s">
        <v>516</v>
      </c>
      <c r="H432" s="174">
        <v>1.35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154</v>
      </c>
      <c r="AU432" s="172" t="s">
        <v>79</v>
      </c>
      <c r="AV432" s="14" t="s">
        <v>79</v>
      </c>
      <c r="AW432" s="14" t="s">
        <v>28</v>
      </c>
      <c r="AX432" s="14" t="s">
        <v>70</v>
      </c>
      <c r="AY432" s="172" t="s">
        <v>145</v>
      </c>
    </row>
    <row r="433" spans="2:51" s="16" customFormat="1" ht="12">
      <c r="B433" s="187"/>
      <c r="D433" s="164" t="s">
        <v>154</v>
      </c>
      <c r="E433" s="188" t="s">
        <v>1</v>
      </c>
      <c r="F433" s="189" t="s">
        <v>175</v>
      </c>
      <c r="H433" s="190">
        <v>1.35</v>
      </c>
      <c r="I433" s="191"/>
      <c r="L433" s="187"/>
      <c r="M433" s="192"/>
      <c r="N433" s="193"/>
      <c r="O433" s="193"/>
      <c r="P433" s="193"/>
      <c r="Q433" s="193"/>
      <c r="R433" s="193"/>
      <c r="S433" s="193"/>
      <c r="T433" s="194"/>
      <c r="AT433" s="188" t="s">
        <v>154</v>
      </c>
      <c r="AU433" s="188" t="s">
        <v>79</v>
      </c>
      <c r="AV433" s="16" t="s">
        <v>152</v>
      </c>
      <c r="AW433" s="16" t="s">
        <v>28</v>
      </c>
      <c r="AX433" s="16" t="s">
        <v>77</v>
      </c>
      <c r="AY433" s="188" t="s">
        <v>145</v>
      </c>
    </row>
    <row r="434" spans="1:65" s="2" customFormat="1" ht="37.75" customHeight="1">
      <c r="A434" s="33"/>
      <c r="B434" s="149"/>
      <c r="C434" s="150" t="s">
        <v>517</v>
      </c>
      <c r="D434" s="150" t="s">
        <v>147</v>
      </c>
      <c r="E434" s="151" t="s">
        <v>518</v>
      </c>
      <c r="F434" s="152" t="s">
        <v>1289</v>
      </c>
      <c r="G434" s="153" t="s">
        <v>508</v>
      </c>
      <c r="H434" s="154">
        <v>3</v>
      </c>
      <c r="I434" s="155"/>
      <c r="J434" s="156">
        <f>ROUND(I434*H434,2)</f>
        <v>0</v>
      </c>
      <c r="K434" s="152" t="s">
        <v>1</v>
      </c>
      <c r="L434" s="34"/>
      <c r="M434" s="157" t="s">
        <v>1</v>
      </c>
      <c r="N434" s="158" t="s">
        <v>36</v>
      </c>
      <c r="O434" s="59"/>
      <c r="P434" s="159">
        <f>O434*H434</f>
        <v>0</v>
      </c>
      <c r="Q434" s="159">
        <v>0</v>
      </c>
      <c r="R434" s="159">
        <f>Q434*H434</f>
        <v>0</v>
      </c>
      <c r="S434" s="159">
        <v>0</v>
      </c>
      <c r="T434" s="160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1" t="s">
        <v>152</v>
      </c>
      <c r="AT434" s="161" t="s">
        <v>147</v>
      </c>
      <c r="AU434" s="161" t="s">
        <v>79</v>
      </c>
      <c r="AY434" s="18" t="s">
        <v>145</v>
      </c>
      <c r="BE434" s="162">
        <f>IF(N434="základní",J434,0)</f>
        <v>0</v>
      </c>
      <c r="BF434" s="162">
        <f>IF(N434="snížená",J434,0)</f>
        <v>0</v>
      </c>
      <c r="BG434" s="162">
        <f>IF(N434="zákl. přenesená",J434,0)</f>
        <v>0</v>
      </c>
      <c r="BH434" s="162">
        <f>IF(N434="sníž. přenesená",J434,0)</f>
        <v>0</v>
      </c>
      <c r="BI434" s="162">
        <f>IF(N434="nulová",J434,0)</f>
        <v>0</v>
      </c>
      <c r="BJ434" s="18" t="s">
        <v>77</v>
      </c>
      <c r="BK434" s="162">
        <f>ROUND(I434*H434,2)</f>
        <v>0</v>
      </c>
      <c r="BL434" s="18" t="s">
        <v>152</v>
      </c>
      <c r="BM434" s="161" t="s">
        <v>519</v>
      </c>
    </row>
    <row r="435" spans="2:51" s="13" customFormat="1" ht="12">
      <c r="B435" s="163"/>
      <c r="D435" s="164" t="s">
        <v>154</v>
      </c>
      <c r="E435" s="165" t="s">
        <v>1</v>
      </c>
      <c r="F435" s="166" t="s">
        <v>499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154</v>
      </c>
      <c r="AU435" s="165" t="s">
        <v>79</v>
      </c>
      <c r="AV435" s="13" t="s">
        <v>77</v>
      </c>
      <c r="AW435" s="13" t="s">
        <v>28</v>
      </c>
      <c r="AX435" s="13" t="s">
        <v>70</v>
      </c>
      <c r="AY435" s="165" t="s">
        <v>145</v>
      </c>
    </row>
    <row r="436" spans="2:51" s="14" customFormat="1" ht="12">
      <c r="B436" s="171"/>
      <c r="D436" s="164" t="s">
        <v>154</v>
      </c>
      <c r="E436" s="172" t="s">
        <v>1</v>
      </c>
      <c r="F436" s="173" t="s">
        <v>77</v>
      </c>
      <c r="H436" s="174">
        <v>1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154</v>
      </c>
      <c r="AU436" s="172" t="s">
        <v>79</v>
      </c>
      <c r="AV436" s="14" t="s">
        <v>79</v>
      </c>
      <c r="AW436" s="14" t="s">
        <v>28</v>
      </c>
      <c r="AX436" s="14" t="s">
        <v>70</v>
      </c>
      <c r="AY436" s="172" t="s">
        <v>145</v>
      </c>
    </row>
    <row r="437" spans="2:51" s="13" customFormat="1" ht="12">
      <c r="B437" s="163"/>
      <c r="D437" s="164" t="s">
        <v>154</v>
      </c>
      <c r="E437" s="165" t="s">
        <v>1</v>
      </c>
      <c r="F437" s="166" t="s">
        <v>520</v>
      </c>
      <c r="H437" s="165" t="s">
        <v>1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154</v>
      </c>
      <c r="AU437" s="165" t="s">
        <v>79</v>
      </c>
      <c r="AV437" s="13" t="s">
        <v>77</v>
      </c>
      <c r="AW437" s="13" t="s">
        <v>28</v>
      </c>
      <c r="AX437" s="13" t="s">
        <v>70</v>
      </c>
      <c r="AY437" s="165" t="s">
        <v>145</v>
      </c>
    </row>
    <row r="438" spans="2:51" s="14" customFormat="1" ht="12">
      <c r="B438" s="171"/>
      <c r="D438" s="164" t="s">
        <v>154</v>
      </c>
      <c r="E438" s="172" t="s">
        <v>1</v>
      </c>
      <c r="F438" s="173" t="s">
        <v>77</v>
      </c>
      <c r="H438" s="174">
        <v>2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154</v>
      </c>
      <c r="AU438" s="172" t="s">
        <v>79</v>
      </c>
      <c r="AV438" s="14" t="s">
        <v>79</v>
      </c>
      <c r="AW438" s="14" t="s">
        <v>28</v>
      </c>
      <c r="AX438" s="14" t="s">
        <v>70</v>
      </c>
      <c r="AY438" s="172" t="s">
        <v>145</v>
      </c>
    </row>
    <row r="439" spans="2:51" s="16" customFormat="1" ht="12">
      <c r="B439" s="187"/>
      <c r="D439" s="164" t="s">
        <v>154</v>
      </c>
      <c r="E439" s="188" t="s">
        <v>1</v>
      </c>
      <c r="F439" s="189" t="s">
        <v>175</v>
      </c>
      <c r="H439" s="190">
        <v>3</v>
      </c>
      <c r="I439" s="191"/>
      <c r="L439" s="187"/>
      <c r="M439" s="192"/>
      <c r="N439" s="193"/>
      <c r="O439" s="193"/>
      <c r="P439" s="193"/>
      <c r="Q439" s="193"/>
      <c r="R439" s="193"/>
      <c r="S439" s="193"/>
      <c r="T439" s="194"/>
      <c r="AT439" s="188" t="s">
        <v>154</v>
      </c>
      <c r="AU439" s="188" t="s">
        <v>79</v>
      </c>
      <c r="AV439" s="16" t="s">
        <v>152</v>
      </c>
      <c r="AW439" s="16" t="s">
        <v>28</v>
      </c>
      <c r="AX439" s="16" t="s">
        <v>77</v>
      </c>
      <c r="AY439" s="188" t="s">
        <v>145</v>
      </c>
    </row>
    <row r="440" spans="1:65" s="2" customFormat="1" ht="49" customHeight="1">
      <c r="A440" s="33"/>
      <c r="B440" s="149"/>
      <c r="C440" s="150" t="s">
        <v>521</v>
      </c>
      <c r="D440" s="150" t="s">
        <v>147</v>
      </c>
      <c r="E440" s="151" t="s">
        <v>522</v>
      </c>
      <c r="F440" s="152" t="s">
        <v>1290</v>
      </c>
      <c r="G440" s="153" t="s">
        <v>508</v>
      </c>
      <c r="H440" s="154">
        <v>4</v>
      </c>
      <c r="I440" s="155"/>
      <c r="J440" s="156">
        <f>ROUND(I440*H440,2)</f>
        <v>0</v>
      </c>
      <c r="K440" s="152" t="s">
        <v>1</v>
      </c>
      <c r="L440" s="34"/>
      <c r="M440" s="157" t="s">
        <v>1</v>
      </c>
      <c r="N440" s="158" t="s">
        <v>36</v>
      </c>
      <c r="O440" s="59"/>
      <c r="P440" s="159">
        <f>O440*H440</f>
        <v>0</v>
      </c>
      <c r="Q440" s="159">
        <v>0</v>
      </c>
      <c r="R440" s="159">
        <f>Q440*H440</f>
        <v>0</v>
      </c>
      <c r="S440" s="159">
        <v>0</v>
      </c>
      <c r="T440" s="160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1" t="s">
        <v>152</v>
      </c>
      <c r="AT440" s="161" t="s">
        <v>147</v>
      </c>
      <c r="AU440" s="161" t="s">
        <v>79</v>
      </c>
      <c r="AY440" s="18" t="s">
        <v>145</v>
      </c>
      <c r="BE440" s="162">
        <f>IF(N440="základní",J440,0)</f>
        <v>0</v>
      </c>
      <c r="BF440" s="162">
        <f>IF(N440="snížená",J440,0)</f>
        <v>0</v>
      </c>
      <c r="BG440" s="162">
        <f>IF(N440="zákl. přenesená",J440,0)</f>
        <v>0</v>
      </c>
      <c r="BH440" s="162">
        <f>IF(N440="sníž. přenesená",J440,0)</f>
        <v>0</v>
      </c>
      <c r="BI440" s="162">
        <f>IF(N440="nulová",J440,0)</f>
        <v>0</v>
      </c>
      <c r="BJ440" s="18" t="s">
        <v>77</v>
      </c>
      <c r="BK440" s="162">
        <f>ROUND(I440*H440,2)</f>
        <v>0</v>
      </c>
      <c r="BL440" s="18" t="s">
        <v>152</v>
      </c>
      <c r="BM440" s="161" t="s">
        <v>523</v>
      </c>
    </row>
    <row r="441" spans="2:51" s="13" customFormat="1" ht="12">
      <c r="B441" s="163"/>
      <c r="D441" s="164" t="s">
        <v>154</v>
      </c>
      <c r="E441" s="165" t="s">
        <v>1</v>
      </c>
      <c r="F441" s="166" t="s">
        <v>524</v>
      </c>
      <c r="H441" s="165" t="s">
        <v>1</v>
      </c>
      <c r="I441" s="167"/>
      <c r="L441" s="163"/>
      <c r="M441" s="168"/>
      <c r="N441" s="169"/>
      <c r="O441" s="169"/>
      <c r="P441" s="169"/>
      <c r="Q441" s="169"/>
      <c r="R441" s="169"/>
      <c r="S441" s="169"/>
      <c r="T441" s="170"/>
      <c r="AT441" s="165" t="s">
        <v>154</v>
      </c>
      <c r="AU441" s="165" t="s">
        <v>79</v>
      </c>
      <c r="AV441" s="13" t="s">
        <v>77</v>
      </c>
      <c r="AW441" s="13" t="s">
        <v>28</v>
      </c>
      <c r="AX441" s="13" t="s">
        <v>70</v>
      </c>
      <c r="AY441" s="165" t="s">
        <v>145</v>
      </c>
    </row>
    <row r="442" spans="2:51" s="13" customFormat="1" ht="12">
      <c r="B442" s="163"/>
      <c r="D442" s="164" t="s">
        <v>154</v>
      </c>
      <c r="E442" s="165" t="s">
        <v>1</v>
      </c>
      <c r="F442" s="166" t="s">
        <v>525</v>
      </c>
      <c r="H442" s="165" t="s">
        <v>1</v>
      </c>
      <c r="I442" s="167"/>
      <c r="L442" s="163"/>
      <c r="M442" s="168"/>
      <c r="N442" s="169"/>
      <c r="O442" s="169"/>
      <c r="P442" s="169"/>
      <c r="Q442" s="169"/>
      <c r="R442" s="169"/>
      <c r="S442" s="169"/>
      <c r="T442" s="170"/>
      <c r="AT442" s="165" t="s">
        <v>154</v>
      </c>
      <c r="AU442" s="165" t="s">
        <v>79</v>
      </c>
      <c r="AV442" s="13" t="s">
        <v>77</v>
      </c>
      <c r="AW442" s="13" t="s">
        <v>28</v>
      </c>
      <c r="AX442" s="13" t="s">
        <v>70</v>
      </c>
      <c r="AY442" s="165" t="s">
        <v>145</v>
      </c>
    </row>
    <row r="443" spans="2:51" s="14" customFormat="1" ht="12">
      <c r="B443" s="171"/>
      <c r="D443" s="164" t="s">
        <v>154</v>
      </c>
      <c r="E443" s="172" t="s">
        <v>1</v>
      </c>
      <c r="F443" s="173" t="s">
        <v>152</v>
      </c>
      <c r="H443" s="174">
        <v>4</v>
      </c>
      <c r="I443" s="175"/>
      <c r="L443" s="171"/>
      <c r="M443" s="176"/>
      <c r="N443" s="177"/>
      <c r="O443" s="177"/>
      <c r="P443" s="177"/>
      <c r="Q443" s="177"/>
      <c r="R443" s="177"/>
      <c r="S443" s="177"/>
      <c r="T443" s="178"/>
      <c r="AT443" s="172" t="s">
        <v>154</v>
      </c>
      <c r="AU443" s="172" t="s">
        <v>79</v>
      </c>
      <c r="AV443" s="14" t="s">
        <v>79</v>
      </c>
      <c r="AW443" s="14" t="s">
        <v>28</v>
      </c>
      <c r="AX443" s="14" t="s">
        <v>70</v>
      </c>
      <c r="AY443" s="172" t="s">
        <v>145</v>
      </c>
    </row>
    <row r="444" spans="2:51" s="16" customFormat="1" ht="12">
      <c r="B444" s="187"/>
      <c r="D444" s="164" t="s">
        <v>154</v>
      </c>
      <c r="E444" s="188" t="s">
        <v>1</v>
      </c>
      <c r="F444" s="189" t="s">
        <v>175</v>
      </c>
      <c r="H444" s="190">
        <v>4</v>
      </c>
      <c r="I444" s="191"/>
      <c r="L444" s="187"/>
      <c r="M444" s="192"/>
      <c r="N444" s="193"/>
      <c r="O444" s="193"/>
      <c r="P444" s="193"/>
      <c r="Q444" s="193"/>
      <c r="R444" s="193"/>
      <c r="S444" s="193"/>
      <c r="T444" s="194"/>
      <c r="AT444" s="188" t="s">
        <v>154</v>
      </c>
      <c r="AU444" s="188" t="s">
        <v>79</v>
      </c>
      <c r="AV444" s="16" t="s">
        <v>152</v>
      </c>
      <c r="AW444" s="16" t="s">
        <v>28</v>
      </c>
      <c r="AX444" s="16" t="s">
        <v>77</v>
      </c>
      <c r="AY444" s="188" t="s">
        <v>145</v>
      </c>
    </row>
    <row r="445" spans="1:65" s="2" customFormat="1" ht="16.5" customHeight="1">
      <c r="A445" s="33"/>
      <c r="B445" s="149"/>
      <c r="C445" s="150" t="s">
        <v>526</v>
      </c>
      <c r="D445" s="150" t="s">
        <v>147</v>
      </c>
      <c r="E445" s="151" t="s">
        <v>527</v>
      </c>
      <c r="F445" s="152" t="s">
        <v>528</v>
      </c>
      <c r="G445" s="153" t="s">
        <v>243</v>
      </c>
      <c r="H445" s="154">
        <v>91.317</v>
      </c>
      <c r="I445" s="155"/>
      <c r="J445" s="156">
        <f>ROUND(I445*H445,2)</f>
        <v>0</v>
      </c>
      <c r="K445" s="152" t="s">
        <v>1</v>
      </c>
      <c r="L445" s="34"/>
      <c r="M445" s="157" t="s">
        <v>1</v>
      </c>
      <c r="N445" s="158" t="s">
        <v>36</v>
      </c>
      <c r="O445" s="59"/>
      <c r="P445" s="159">
        <f>O445*H445</f>
        <v>0</v>
      </c>
      <c r="Q445" s="159">
        <v>0</v>
      </c>
      <c r="R445" s="159">
        <f>Q445*H445</f>
        <v>0</v>
      </c>
      <c r="S445" s="159">
        <v>0</v>
      </c>
      <c r="T445" s="160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1" t="s">
        <v>152</v>
      </c>
      <c r="AT445" s="161" t="s">
        <v>147</v>
      </c>
      <c r="AU445" s="161" t="s">
        <v>79</v>
      </c>
      <c r="AY445" s="18" t="s">
        <v>145</v>
      </c>
      <c r="BE445" s="162">
        <f>IF(N445="základní",J445,0)</f>
        <v>0</v>
      </c>
      <c r="BF445" s="162">
        <f>IF(N445="snížená",J445,0)</f>
        <v>0</v>
      </c>
      <c r="BG445" s="162">
        <f>IF(N445="zákl. přenesená",J445,0)</f>
        <v>0</v>
      </c>
      <c r="BH445" s="162">
        <f>IF(N445="sníž. přenesená",J445,0)</f>
        <v>0</v>
      </c>
      <c r="BI445" s="162">
        <f>IF(N445="nulová",J445,0)</f>
        <v>0</v>
      </c>
      <c r="BJ445" s="18" t="s">
        <v>77</v>
      </c>
      <c r="BK445" s="162">
        <f>ROUND(I445*H445,2)</f>
        <v>0</v>
      </c>
      <c r="BL445" s="18" t="s">
        <v>152</v>
      </c>
      <c r="BM445" s="161" t="s">
        <v>529</v>
      </c>
    </row>
    <row r="446" spans="2:51" s="13" customFormat="1" ht="12">
      <c r="B446" s="163"/>
      <c r="D446" s="164" t="s">
        <v>154</v>
      </c>
      <c r="E446" s="165" t="s">
        <v>1</v>
      </c>
      <c r="F446" s="166" t="s">
        <v>530</v>
      </c>
      <c r="H446" s="165" t="s">
        <v>1</v>
      </c>
      <c r="I446" s="167"/>
      <c r="L446" s="163"/>
      <c r="M446" s="168"/>
      <c r="N446" s="169"/>
      <c r="O446" s="169"/>
      <c r="P446" s="169"/>
      <c r="Q446" s="169"/>
      <c r="R446" s="169"/>
      <c r="S446" s="169"/>
      <c r="T446" s="170"/>
      <c r="AT446" s="165" t="s">
        <v>154</v>
      </c>
      <c r="AU446" s="165" t="s">
        <v>79</v>
      </c>
      <c r="AV446" s="13" t="s">
        <v>77</v>
      </c>
      <c r="AW446" s="13" t="s">
        <v>28</v>
      </c>
      <c r="AX446" s="13" t="s">
        <v>70</v>
      </c>
      <c r="AY446" s="165" t="s">
        <v>145</v>
      </c>
    </row>
    <row r="447" spans="2:51" s="14" customFormat="1" ht="12">
      <c r="B447" s="171"/>
      <c r="D447" s="164" t="s">
        <v>154</v>
      </c>
      <c r="E447" s="172" t="s">
        <v>1</v>
      </c>
      <c r="F447" s="173" t="s">
        <v>531</v>
      </c>
      <c r="H447" s="174">
        <v>15.2</v>
      </c>
      <c r="I447" s="175"/>
      <c r="L447" s="171"/>
      <c r="M447" s="176"/>
      <c r="N447" s="177"/>
      <c r="O447" s="177"/>
      <c r="P447" s="177"/>
      <c r="Q447" s="177"/>
      <c r="R447" s="177"/>
      <c r="S447" s="177"/>
      <c r="T447" s="178"/>
      <c r="AT447" s="172" t="s">
        <v>154</v>
      </c>
      <c r="AU447" s="172" t="s">
        <v>79</v>
      </c>
      <c r="AV447" s="14" t="s">
        <v>79</v>
      </c>
      <c r="AW447" s="14" t="s">
        <v>28</v>
      </c>
      <c r="AX447" s="14" t="s">
        <v>70</v>
      </c>
      <c r="AY447" s="172" t="s">
        <v>145</v>
      </c>
    </row>
    <row r="448" spans="2:51" s="13" customFormat="1" ht="12">
      <c r="B448" s="163"/>
      <c r="D448" s="164" t="s">
        <v>154</v>
      </c>
      <c r="E448" s="165" t="s">
        <v>1</v>
      </c>
      <c r="F448" s="166" t="s">
        <v>532</v>
      </c>
      <c r="H448" s="165" t="s">
        <v>1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5" t="s">
        <v>154</v>
      </c>
      <c r="AU448" s="165" t="s">
        <v>79</v>
      </c>
      <c r="AV448" s="13" t="s">
        <v>77</v>
      </c>
      <c r="AW448" s="13" t="s">
        <v>28</v>
      </c>
      <c r="AX448" s="13" t="s">
        <v>70</v>
      </c>
      <c r="AY448" s="165" t="s">
        <v>145</v>
      </c>
    </row>
    <row r="449" spans="2:51" s="14" customFormat="1" ht="12">
      <c r="B449" s="171"/>
      <c r="D449" s="164" t="s">
        <v>154</v>
      </c>
      <c r="E449" s="172" t="s">
        <v>1</v>
      </c>
      <c r="F449" s="173" t="s">
        <v>533</v>
      </c>
      <c r="H449" s="174">
        <v>76.117</v>
      </c>
      <c r="I449" s="175"/>
      <c r="L449" s="171"/>
      <c r="M449" s="176"/>
      <c r="N449" s="177"/>
      <c r="O449" s="177"/>
      <c r="P449" s="177"/>
      <c r="Q449" s="177"/>
      <c r="R449" s="177"/>
      <c r="S449" s="177"/>
      <c r="T449" s="178"/>
      <c r="AT449" s="172" t="s">
        <v>154</v>
      </c>
      <c r="AU449" s="172" t="s">
        <v>79</v>
      </c>
      <c r="AV449" s="14" t="s">
        <v>79</v>
      </c>
      <c r="AW449" s="14" t="s">
        <v>28</v>
      </c>
      <c r="AX449" s="14" t="s">
        <v>70</v>
      </c>
      <c r="AY449" s="172" t="s">
        <v>145</v>
      </c>
    </row>
    <row r="450" spans="2:51" s="16" customFormat="1" ht="12">
      <c r="B450" s="187"/>
      <c r="D450" s="164" t="s">
        <v>154</v>
      </c>
      <c r="E450" s="188" t="s">
        <v>1</v>
      </c>
      <c r="F450" s="189" t="s">
        <v>175</v>
      </c>
      <c r="H450" s="190">
        <v>91.31700000000001</v>
      </c>
      <c r="I450" s="191"/>
      <c r="L450" s="187"/>
      <c r="M450" s="192"/>
      <c r="N450" s="193"/>
      <c r="O450" s="193"/>
      <c r="P450" s="193"/>
      <c r="Q450" s="193"/>
      <c r="R450" s="193"/>
      <c r="S450" s="193"/>
      <c r="T450" s="194"/>
      <c r="AT450" s="188" t="s">
        <v>154</v>
      </c>
      <c r="AU450" s="188" t="s">
        <v>79</v>
      </c>
      <c r="AV450" s="16" t="s">
        <v>152</v>
      </c>
      <c r="AW450" s="16" t="s">
        <v>28</v>
      </c>
      <c r="AX450" s="16" t="s">
        <v>77</v>
      </c>
      <c r="AY450" s="188" t="s">
        <v>145</v>
      </c>
    </row>
    <row r="451" spans="1:65" s="2" customFormat="1" ht="24.25" customHeight="1">
      <c r="A451" s="33"/>
      <c r="B451" s="149"/>
      <c r="C451" s="150" t="s">
        <v>534</v>
      </c>
      <c r="D451" s="150" t="s">
        <v>147</v>
      </c>
      <c r="E451" s="151" t="s">
        <v>535</v>
      </c>
      <c r="F451" s="152" t="s">
        <v>1291</v>
      </c>
      <c r="G451" s="153" t="s">
        <v>508</v>
      </c>
      <c r="H451" s="154">
        <v>1</v>
      </c>
      <c r="I451" s="155"/>
      <c r="J451" s="156">
        <f>ROUND(I451*H451,2)</f>
        <v>0</v>
      </c>
      <c r="K451" s="152" t="s">
        <v>1</v>
      </c>
      <c r="L451" s="34"/>
      <c r="M451" s="157" t="s">
        <v>1</v>
      </c>
      <c r="N451" s="158" t="s">
        <v>36</v>
      </c>
      <c r="O451" s="59"/>
      <c r="P451" s="159">
        <f>O451*H451</f>
        <v>0</v>
      </c>
      <c r="Q451" s="159">
        <v>0</v>
      </c>
      <c r="R451" s="159">
        <f>Q451*H451</f>
        <v>0</v>
      </c>
      <c r="S451" s="159">
        <v>0</v>
      </c>
      <c r="T451" s="160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1" t="s">
        <v>152</v>
      </c>
      <c r="AT451" s="161" t="s">
        <v>147</v>
      </c>
      <c r="AU451" s="161" t="s">
        <v>79</v>
      </c>
      <c r="AY451" s="18" t="s">
        <v>145</v>
      </c>
      <c r="BE451" s="162">
        <f>IF(N451="základní",J451,0)</f>
        <v>0</v>
      </c>
      <c r="BF451" s="162">
        <f>IF(N451="snížená",J451,0)</f>
        <v>0</v>
      </c>
      <c r="BG451" s="162">
        <f>IF(N451="zákl. přenesená",J451,0)</f>
        <v>0</v>
      </c>
      <c r="BH451" s="162">
        <f>IF(N451="sníž. přenesená",J451,0)</f>
        <v>0</v>
      </c>
      <c r="BI451" s="162">
        <f>IF(N451="nulová",J451,0)</f>
        <v>0</v>
      </c>
      <c r="BJ451" s="18" t="s">
        <v>77</v>
      </c>
      <c r="BK451" s="162">
        <f>ROUND(I451*H451,2)</f>
        <v>0</v>
      </c>
      <c r="BL451" s="18" t="s">
        <v>152</v>
      </c>
      <c r="BM451" s="161" t="s">
        <v>536</v>
      </c>
    </row>
    <row r="452" spans="2:51" s="13" customFormat="1" ht="12">
      <c r="B452" s="163"/>
      <c r="D452" s="164" t="s">
        <v>154</v>
      </c>
      <c r="E452" s="165" t="s">
        <v>1</v>
      </c>
      <c r="F452" s="166" t="s">
        <v>501</v>
      </c>
      <c r="H452" s="165" t="s">
        <v>1</v>
      </c>
      <c r="I452" s="167"/>
      <c r="L452" s="163"/>
      <c r="M452" s="168"/>
      <c r="N452" s="169"/>
      <c r="O452" s="169"/>
      <c r="P452" s="169"/>
      <c r="Q452" s="169"/>
      <c r="R452" s="169"/>
      <c r="S452" s="169"/>
      <c r="T452" s="170"/>
      <c r="AT452" s="165" t="s">
        <v>154</v>
      </c>
      <c r="AU452" s="165" t="s">
        <v>79</v>
      </c>
      <c r="AV452" s="13" t="s">
        <v>77</v>
      </c>
      <c r="AW452" s="13" t="s">
        <v>28</v>
      </c>
      <c r="AX452" s="13" t="s">
        <v>70</v>
      </c>
      <c r="AY452" s="165" t="s">
        <v>145</v>
      </c>
    </row>
    <row r="453" spans="2:51" s="14" customFormat="1" ht="12">
      <c r="B453" s="171"/>
      <c r="D453" s="164" t="s">
        <v>154</v>
      </c>
      <c r="E453" s="172" t="s">
        <v>1</v>
      </c>
      <c r="F453" s="173" t="s">
        <v>77</v>
      </c>
      <c r="H453" s="174">
        <v>1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154</v>
      </c>
      <c r="AU453" s="172" t="s">
        <v>79</v>
      </c>
      <c r="AV453" s="14" t="s">
        <v>79</v>
      </c>
      <c r="AW453" s="14" t="s">
        <v>28</v>
      </c>
      <c r="AX453" s="14" t="s">
        <v>70</v>
      </c>
      <c r="AY453" s="172" t="s">
        <v>145</v>
      </c>
    </row>
    <row r="454" spans="2:51" s="16" customFormat="1" ht="12">
      <c r="B454" s="187"/>
      <c r="D454" s="164" t="s">
        <v>154</v>
      </c>
      <c r="E454" s="188" t="s">
        <v>1</v>
      </c>
      <c r="F454" s="189" t="s">
        <v>175</v>
      </c>
      <c r="H454" s="190">
        <v>1</v>
      </c>
      <c r="I454" s="191"/>
      <c r="L454" s="187"/>
      <c r="M454" s="192"/>
      <c r="N454" s="193"/>
      <c r="O454" s="193"/>
      <c r="P454" s="193"/>
      <c r="Q454" s="193"/>
      <c r="R454" s="193"/>
      <c r="S454" s="193"/>
      <c r="T454" s="194"/>
      <c r="AT454" s="188" t="s">
        <v>154</v>
      </c>
      <c r="AU454" s="188" t="s">
        <v>79</v>
      </c>
      <c r="AV454" s="16" t="s">
        <v>152</v>
      </c>
      <c r="AW454" s="16" t="s">
        <v>28</v>
      </c>
      <c r="AX454" s="16" t="s">
        <v>77</v>
      </c>
      <c r="AY454" s="188" t="s">
        <v>145</v>
      </c>
    </row>
    <row r="455" spans="1:65" s="2" customFormat="1" ht="37.75" customHeight="1">
      <c r="A455" s="33"/>
      <c r="B455" s="149"/>
      <c r="C455" s="150" t="s">
        <v>537</v>
      </c>
      <c r="D455" s="150" t="s">
        <v>147</v>
      </c>
      <c r="E455" s="151" t="s">
        <v>538</v>
      </c>
      <c r="F455" s="152" t="s">
        <v>1292</v>
      </c>
      <c r="G455" s="153" t="s">
        <v>508</v>
      </c>
      <c r="H455" s="154">
        <v>1</v>
      </c>
      <c r="I455" s="155"/>
      <c r="J455" s="156">
        <f>ROUND(I455*H455,2)</f>
        <v>0</v>
      </c>
      <c r="K455" s="152" t="s">
        <v>1</v>
      </c>
      <c r="L455" s="34"/>
      <c r="M455" s="157" t="s">
        <v>1</v>
      </c>
      <c r="N455" s="158" t="s">
        <v>36</v>
      </c>
      <c r="O455" s="59"/>
      <c r="P455" s="159">
        <f>O455*H455</f>
        <v>0</v>
      </c>
      <c r="Q455" s="159">
        <v>0</v>
      </c>
      <c r="R455" s="159">
        <f>Q455*H455</f>
        <v>0</v>
      </c>
      <c r="S455" s="159">
        <v>0</v>
      </c>
      <c r="T455" s="160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1" t="s">
        <v>152</v>
      </c>
      <c r="AT455" s="161" t="s">
        <v>147</v>
      </c>
      <c r="AU455" s="161" t="s">
        <v>79</v>
      </c>
      <c r="AY455" s="18" t="s">
        <v>145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8" t="s">
        <v>77</v>
      </c>
      <c r="BK455" s="162">
        <f>ROUND(I455*H455,2)</f>
        <v>0</v>
      </c>
      <c r="BL455" s="18" t="s">
        <v>152</v>
      </c>
      <c r="BM455" s="161" t="s">
        <v>539</v>
      </c>
    </row>
    <row r="456" spans="2:51" s="13" customFormat="1" ht="12">
      <c r="B456" s="163"/>
      <c r="D456" s="164" t="s">
        <v>154</v>
      </c>
      <c r="E456" s="165" t="s">
        <v>1</v>
      </c>
      <c r="F456" s="166" t="s">
        <v>540</v>
      </c>
      <c r="H456" s="165" t="s">
        <v>1</v>
      </c>
      <c r="I456" s="167"/>
      <c r="L456" s="163"/>
      <c r="M456" s="168"/>
      <c r="N456" s="169"/>
      <c r="O456" s="169"/>
      <c r="P456" s="169"/>
      <c r="Q456" s="169"/>
      <c r="R456" s="169"/>
      <c r="S456" s="169"/>
      <c r="T456" s="170"/>
      <c r="AT456" s="165" t="s">
        <v>154</v>
      </c>
      <c r="AU456" s="165" t="s">
        <v>79</v>
      </c>
      <c r="AV456" s="13" t="s">
        <v>77</v>
      </c>
      <c r="AW456" s="13" t="s">
        <v>28</v>
      </c>
      <c r="AX456" s="13" t="s">
        <v>70</v>
      </c>
      <c r="AY456" s="165" t="s">
        <v>145</v>
      </c>
    </row>
    <row r="457" spans="2:51" s="14" customFormat="1" ht="12">
      <c r="B457" s="171"/>
      <c r="D457" s="164" t="s">
        <v>154</v>
      </c>
      <c r="E457" s="172" t="s">
        <v>1</v>
      </c>
      <c r="F457" s="173" t="s">
        <v>77</v>
      </c>
      <c r="H457" s="174">
        <v>1</v>
      </c>
      <c r="I457" s="175"/>
      <c r="L457" s="171"/>
      <c r="M457" s="176"/>
      <c r="N457" s="177"/>
      <c r="O457" s="177"/>
      <c r="P457" s="177"/>
      <c r="Q457" s="177"/>
      <c r="R457" s="177"/>
      <c r="S457" s="177"/>
      <c r="T457" s="178"/>
      <c r="AT457" s="172" t="s">
        <v>154</v>
      </c>
      <c r="AU457" s="172" t="s">
        <v>79</v>
      </c>
      <c r="AV457" s="14" t="s">
        <v>79</v>
      </c>
      <c r="AW457" s="14" t="s">
        <v>28</v>
      </c>
      <c r="AX457" s="14" t="s">
        <v>77</v>
      </c>
      <c r="AY457" s="172" t="s">
        <v>145</v>
      </c>
    </row>
    <row r="458" spans="1:65" s="2" customFormat="1" ht="16.5" customHeight="1">
      <c r="A458" s="33"/>
      <c r="B458" s="149"/>
      <c r="C458" s="150" t="s">
        <v>541</v>
      </c>
      <c r="D458" s="150" t="s">
        <v>147</v>
      </c>
      <c r="E458" s="151" t="s">
        <v>542</v>
      </c>
      <c r="F458" s="152" t="s">
        <v>543</v>
      </c>
      <c r="G458" s="153" t="s">
        <v>508</v>
      </c>
      <c r="H458" s="154">
        <v>1</v>
      </c>
      <c r="I458" s="155"/>
      <c r="J458" s="156">
        <f>ROUND(I458*H458,2)</f>
        <v>0</v>
      </c>
      <c r="K458" s="152" t="s">
        <v>1</v>
      </c>
      <c r="L458" s="34"/>
      <c r="M458" s="157" t="s">
        <v>1</v>
      </c>
      <c r="N458" s="158" t="s">
        <v>36</v>
      </c>
      <c r="O458" s="59"/>
      <c r="P458" s="159">
        <f>O458*H458</f>
        <v>0</v>
      </c>
      <c r="Q458" s="159">
        <v>0</v>
      </c>
      <c r="R458" s="159">
        <f>Q458*H458</f>
        <v>0</v>
      </c>
      <c r="S458" s="159">
        <v>0</v>
      </c>
      <c r="T458" s="160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1" t="s">
        <v>152</v>
      </c>
      <c r="AT458" s="161" t="s">
        <v>147</v>
      </c>
      <c r="AU458" s="161" t="s">
        <v>79</v>
      </c>
      <c r="AY458" s="18" t="s">
        <v>145</v>
      </c>
      <c r="BE458" s="162">
        <f>IF(N458="základní",J458,0)</f>
        <v>0</v>
      </c>
      <c r="BF458" s="162">
        <f>IF(N458="snížená",J458,0)</f>
        <v>0</v>
      </c>
      <c r="BG458" s="162">
        <f>IF(N458="zákl. přenesená",J458,0)</f>
        <v>0</v>
      </c>
      <c r="BH458" s="162">
        <f>IF(N458="sníž. přenesená",J458,0)</f>
        <v>0</v>
      </c>
      <c r="BI458" s="162">
        <f>IF(N458="nulová",J458,0)</f>
        <v>0</v>
      </c>
      <c r="BJ458" s="18" t="s">
        <v>77</v>
      </c>
      <c r="BK458" s="162">
        <f>ROUND(I458*H458,2)</f>
        <v>0</v>
      </c>
      <c r="BL458" s="18" t="s">
        <v>152</v>
      </c>
      <c r="BM458" s="161" t="s">
        <v>544</v>
      </c>
    </row>
    <row r="459" spans="1:65" s="2" customFormat="1" ht="16.5" customHeight="1">
      <c r="A459" s="33"/>
      <c r="B459" s="149"/>
      <c r="C459" s="150" t="s">
        <v>545</v>
      </c>
      <c r="D459" s="150" t="s">
        <v>147</v>
      </c>
      <c r="E459" s="151" t="s">
        <v>546</v>
      </c>
      <c r="F459" s="152" t="s">
        <v>547</v>
      </c>
      <c r="G459" s="153" t="s">
        <v>251</v>
      </c>
      <c r="H459" s="154">
        <v>30</v>
      </c>
      <c r="I459" s="155"/>
      <c r="J459" s="156">
        <f>ROUND(I459*H459,2)</f>
        <v>0</v>
      </c>
      <c r="K459" s="152" t="s">
        <v>1</v>
      </c>
      <c r="L459" s="34"/>
      <c r="M459" s="157" t="s">
        <v>1</v>
      </c>
      <c r="N459" s="158" t="s">
        <v>36</v>
      </c>
      <c r="O459" s="59"/>
      <c r="P459" s="159">
        <f>O459*H459</f>
        <v>0</v>
      </c>
      <c r="Q459" s="159">
        <v>0</v>
      </c>
      <c r="R459" s="159">
        <f>Q459*H459</f>
        <v>0</v>
      </c>
      <c r="S459" s="159">
        <v>0</v>
      </c>
      <c r="T459" s="160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1" t="s">
        <v>152</v>
      </c>
      <c r="AT459" s="161" t="s">
        <v>147</v>
      </c>
      <c r="AU459" s="161" t="s">
        <v>79</v>
      </c>
      <c r="AY459" s="18" t="s">
        <v>145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18" t="s">
        <v>77</v>
      </c>
      <c r="BK459" s="162">
        <f>ROUND(I459*H459,2)</f>
        <v>0</v>
      </c>
      <c r="BL459" s="18" t="s">
        <v>152</v>
      </c>
      <c r="BM459" s="161" t="s">
        <v>548</v>
      </c>
    </row>
    <row r="460" spans="2:63" s="12" customFormat="1" ht="22.75" customHeight="1">
      <c r="B460" s="136"/>
      <c r="D460" s="137" t="s">
        <v>69</v>
      </c>
      <c r="E460" s="147" t="s">
        <v>549</v>
      </c>
      <c r="F460" s="147" t="s">
        <v>550</v>
      </c>
      <c r="I460" s="139"/>
      <c r="J460" s="148">
        <f>BK460</f>
        <v>0</v>
      </c>
      <c r="L460" s="136"/>
      <c r="M460" s="141"/>
      <c r="N460" s="142"/>
      <c r="O460" s="142"/>
      <c r="P460" s="143">
        <f>SUM(P461:P577)</f>
        <v>0</v>
      </c>
      <c r="Q460" s="142"/>
      <c r="R460" s="143">
        <f>SUM(R461:R577)</f>
        <v>0</v>
      </c>
      <c r="S460" s="142"/>
      <c r="T460" s="144">
        <f>SUM(T461:T577)</f>
        <v>119.770139</v>
      </c>
      <c r="AR460" s="137" t="s">
        <v>77</v>
      </c>
      <c r="AT460" s="145" t="s">
        <v>69</v>
      </c>
      <c r="AU460" s="145" t="s">
        <v>77</v>
      </c>
      <c r="AY460" s="137" t="s">
        <v>145</v>
      </c>
      <c r="BK460" s="146">
        <f>SUM(BK461:BK577)</f>
        <v>0</v>
      </c>
    </row>
    <row r="461" spans="1:65" s="2" customFormat="1" ht="21.75" customHeight="1">
      <c r="A461" s="33"/>
      <c r="B461" s="149"/>
      <c r="C461" s="150" t="s">
        <v>551</v>
      </c>
      <c r="D461" s="150" t="s">
        <v>147</v>
      </c>
      <c r="E461" s="151" t="s">
        <v>552</v>
      </c>
      <c r="F461" s="152" t="s">
        <v>553</v>
      </c>
      <c r="G461" s="153" t="s">
        <v>243</v>
      </c>
      <c r="H461" s="154">
        <v>20</v>
      </c>
      <c r="I461" s="155"/>
      <c r="J461" s="156">
        <f>ROUND(I461*H461,2)</f>
        <v>0</v>
      </c>
      <c r="K461" s="152" t="s">
        <v>151</v>
      </c>
      <c r="L461" s="34"/>
      <c r="M461" s="157" t="s">
        <v>1</v>
      </c>
      <c r="N461" s="158" t="s">
        <v>36</v>
      </c>
      <c r="O461" s="59"/>
      <c r="P461" s="159">
        <f>O461*H461</f>
        <v>0</v>
      </c>
      <c r="Q461" s="159">
        <v>0</v>
      </c>
      <c r="R461" s="159">
        <f>Q461*H461</f>
        <v>0</v>
      </c>
      <c r="S461" s="159">
        <v>0.281</v>
      </c>
      <c r="T461" s="160">
        <f>S461*H461</f>
        <v>5.620000000000001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1" t="s">
        <v>152</v>
      </c>
      <c r="AT461" s="161" t="s">
        <v>147</v>
      </c>
      <c r="AU461" s="161" t="s">
        <v>79</v>
      </c>
      <c r="AY461" s="18" t="s">
        <v>145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8" t="s">
        <v>77</v>
      </c>
      <c r="BK461" s="162">
        <f>ROUND(I461*H461,2)</f>
        <v>0</v>
      </c>
      <c r="BL461" s="18" t="s">
        <v>152</v>
      </c>
      <c r="BM461" s="161" t="s">
        <v>554</v>
      </c>
    </row>
    <row r="462" spans="2:51" s="13" customFormat="1" ht="12">
      <c r="B462" s="163"/>
      <c r="D462" s="164" t="s">
        <v>154</v>
      </c>
      <c r="E462" s="165" t="s">
        <v>1</v>
      </c>
      <c r="F462" s="166" t="s">
        <v>338</v>
      </c>
      <c r="H462" s="165" t="s">
        <v>1</v>
      </c>
      <c r="I462" s="167"/>
      <c r="L462" s="163"/>
      <c r="M462" s="168"/>
      <c r="N462" s="169"/>
      <c r="O462" s="169"/>
      <c r="P462" s="169"/>
      <c r="Q462" s="169"/>
      <c r="R462" s="169"/>
      <c r="S462" s="169"/>
      <c r="T462" s="170"/>
      <c r="AT462" s="165" t="s">
        <v>154</v>
      </c>
      <c r="AU462" s="165" t="s">
        <v>79</v>
      </c>
      <c r="AV462" s="13" t="s">
        <v>77</v>
      </c>
      <c r="AW462" s="13" t="s">
        <v>28</v>
      </c>
      <c r="AX462" s="13" t="s">
        <v>70</v>
      </c>
      <c r="AY462" s="165" t="s">
        <v>145</v>
      </c>
    </row>
    <row r="463" spans="2:51" s="14" customFormat="1" ht="12">
      <c r="B463" s="171"/>
      <c r="D463" s="164" t="s">
        <v>154</v>
      </c>
      <c r="E463" s="172" t="s">
        <v>1</v>
      </c>
      <c r="F463" s="173" t="s">
        <v>282</v>
      </c>
      <c r="H463" s="174">
        <v>20</v>
      </c>
      <c r="I463" s="175"/>
      <c r="L463" s="171"/>
      <c r="M463" s="176"/>
      <c r="N463" s="177"/>
      <c r="O463" s="177"/>
      <c r="P463" s="177"/>
      <c r="Q463" s="177"/>
      <c r="R463" s="177"/>
      <c r="S463" s="177"/>
      <c r="T463" s="178"/>
      <c r="AT463" s="172" t="s">
        <v>154</v>
      </c>
      <c r="AU463" s="172" t="s">
        <v>79</v>
      </c>
      <c r="AV463" s="14" t="s">
        <v>79</v>
      </c>
      <c r="AW463" s="14" t="s">
        <v>28</v>
      </c>
      <c r="AX463" s="14" t="s">
        <v>77</v>
      </c>
      <c r="AY463" s="172" t="s">
        <v>145</v>
      </c>
    </row>
    <row r="464" spans="1:65" s="2" customFormat="1" ht="24.25" customHeight="1">
      <c r="A464" s="33"/>
      <c r="B464" s="149"/>
      <c r="C464" s="150" t="s">
        <v>555</v>
      </c>
      <c r="D464" s="150" t="s">
        <v>147</v>
      </c>
      <c r="E464" s="151" t="s">
        <v>556</v>
      </c>
      <c r="F464" s="152" t="s">
        <v>557</v>
      </c>
      <c r="G464" s="153" t="s">
        <v>243</v>
      </c>
      <c r="H464" s="154">
        <v>4</v>
      </c>
      <c r="I464" s="155"/>
      <c r="J464" s="156">
        <f>ROUND(I464*H464,2)</f>
        <v>0</v>
      </c>
      <c r="K464" s="152" t="s">
        <v>151</v>
      </c>
      <c r="L464" s="34"/>
      <c r="M464" s="157" t="s">
        <v>1</v>
      </c>
      <c r="N464" s="158" t="s">
        <v>36</v>
      </c>
      <c r="O464" s="59"/>
      <c r="P464" s="159">
        <f>O464*H464</f>
        <v>0</v>
      </c>
      <c r="Q464" s="159">
        <v>0</v>
      </c>
      <c r="R464" s="159">
        <f>Q464*H464</f>
        <v>0</v>
      </c>
      <c r="S464" s="159">
        <v>0.235</v>
      </c>
      <c r="T464" s="160">
        <f>S464*H464</f>
        <v>0.94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61" t="s">
        <v>152</v>
      </c>
      <c r="AT464" s="161" t="s">
        <v>147</v>
      </c>
      <c r="AU464" s="161" t="s">
        <v>79</v>
      </c>
      <c r="AY464" s="18" t="s">
        <v>145</v>
      </c>
      <c r="BE464" s="162">
        <f>IF(N464="základní",J464,0)</f>
        <v>0</v>
      </c>
      <c r="BF464" s="162">
        <f>IF(N464="snížená",J464,0)</f>
        <v>0</v>
      </c>
      <c r="BG464" s="162">
        <f>IF(N464="zákl. přenesená",J464,0)</f>
        <v>0</v>
      </c>
      <c r="BH464" s="162">
        <f>IF(N464="sníž. přenesená",J464,0)</f>
        <v>0</v>
      </c>
      <c r="BI464" s="162">
        <f>IF(N464="nulová",J464,0)</f>
        <v>0</v>
      </c>
      <c r="BJ464" s="18" t="s">
        <v>77</v>
      </c>
      <c r="BK464" s="162">
        <f>ROUND(I464*H464,2)</f>
        <v>0</v>
      </c>
      <c r="BL464" s="18" t="s">
        <v>152</v>
      </c>
      <c r="BM464" s="161" t="s">
        <v>558</v>
      </c>
    </row>
    <row r="465" spans="2:51" s="13" customFormat="1" ht="12">
      <c r="B465" s="163"/>
      <c r="D465" s="164" t="s">
        <v>154</v>
      </c>
      <c r="E465" s="165" t="s">
        <v>1</v>
      </c>
      <c r="F465" s="166" t="s">
        <v>341</v>
      </c>
      <c r="H465" s="165" t="s">
        <v>1</v>
      </c>
      <c r="I465" s="167"/>
      <c r="L465" s="163"/>
      <c r="M465" s="168"/>
      <c r="N465" s="169"/>
      <c r="O465" s="169"/>
      <c r="P465" s="169"/>
      <c r="Q465" s="169"/>
      <c r="R465" s="169"/>
      <c r="S465" s="169"/>
      <c r="T465" s="170"/>
      <c r="AT465" s="165" t="s">
        <v>154</v>
      </c>
      <c r="AU465" s="165" t="s">
        <v>79</v>
      </c>
      <c r="AV465" s="13" t="s">
        <v>77</v>
      </c>
      <c r="AW465" s="13" t="s">
        <v>28</v>
      </c>
      <c r="AX465" s="13" t="s">
        <v>70</v>
      </c>
      <c r="AY465" s="165" t="s">
        <v>145</v>
      </c>
    </row>
    <row r="466" spans="2:51" s="14" customFormat="1" ht="12">
      <c r="B466" s="171"/>
      <c r="D466" s="164" t="s">
        <v>154</v>
      </c>
      <c r="E466" s="172" t="s">
        <v>1</v>
      </c>
      <c r="F466" s="173" t="s">
        <v>152</v>
      </c>
      <c r="H466" s="174">
        <v>4</v>
      </c>
      <c r="I466" s="175"/>
      <c r="L466" s="171"/>
      <c r="M466" s="176"/>
      <c r="N466" s="177"/>
      <c r="O466" s="177"/>
      <c r="P466" s="177"/>
      <c r="Q466" s="177"/>
      <c r="R466" s="177"/>
      <c r="S466" s="177"/>
      <c r="T466" s="178"/>
      <c r="AT466" s="172" t="s">
        <v>154</v>
      </c>
      <c r="AU466" s="172" t="s">
        <v>79</v>
      </c>
      <c r="AV466" s="14" t="s">
        <v>79</v>
      </c>
      <c r="AW466" s="14" t="s">
        <v>28</v>
      </c>
      <c r="AX466" s="14" t="s">
        <v>70</v>
      </c>
      <c r="AY466" s="172" t="s">
        <v>145</v>
      </c>
    </row>
    <row r="467" spans="2:51" s="16" customFormat="1" ht="12">
      <c r="B467" s="187"/>
      <c r="D467" s="164" t="s">
        <v>154</v>
      </c>
      <c r="E467" s="188" t="s">
        <v>1</v>
      </c>
      <c r="F467" s="189" t="s">
        <v>175</v>
      </c>
      <c r="H467" s="190">
        <v>4</v>
      </c>
      <c r="I467" s="191"/>
      <c r="L467" s="187"/>
      <c r="M467" s="192"/>
      <c r="N467" s="193"/>
      <c r="O467" s="193"/>
      <c r="P467" s="193"/>
      <c r="Q467" s="193"/>
      <c r="R467" s="193"/>
      <c r="S467" s="193"/>
      <c r="T467" s="194"/>
      <c r="AT467" s="188" t="s">
        <v>154</v>
      </c>
      <c r="AU467" s="188" t="s">
        <v>79</v>
      </c>
      <c r="AV467" s="16" t="s">
        <v>152</v>
      </c>
      <c r="AW467" s="16" t="s">
        <v>28</v>
      </c>
      <c r="AX467" s="16" t="s">
        <v>77</v>
      </c>
      <c r="AY467" s="188" t="s">
        <v>145</v>
      </c>
    </row>
    <row r="468" spans="1:65" s="2" customFormat="1" ht="24.25" customHeight="1">
      <c r="A468" s="33"/>
      <c r="B468" s="149"/>
      <c r="C468" s="150" t="s">
        <v>559</v>
      </c>
      <c r="D468" s="150" t="s">
        <v>147</v>
      </c>
      <c r="E468" s="151" t="s">
        <v>560</v>
      </c>
      <c r="F468" s="152" t="s">
        <v>561</v>
      </c>
      <c r="G468" s="153" t="s">
        <v>243</v>
      </c>
      <c r="H468" s="154">
        <v>60</v>
      </c>
      <c r="I468" s="155"/>
      <c r="J468" s="156">
        <f>ROUND(I468*H468,2)</f>
        <v>0</v>
      </c>
      <c r="K468" s="152" t="s">
        <v>151</v>
      </c>
      <c r="L468" s="34"/>
      <c r="M468" s="157" t="s">
        <v>1</v>
      </c>
      <c r="N468" s="158" t="s">
        <v>36</v>
      </c>
      <c r="O468" s="59"/>
      <c r="P468" s="159">
        <f>O468*H468</f>
        <v>0</v>
      </c>
      <c r="Q468" s="159">
        <v>0</v>
      </c>
      <c r="R468" s="159">
        <f>Q468*H468</f>
        <v>0</v>
      </c>
      <c r="S468" s="159">
        <v>0.26</v>
      </c>
      <c r="T468" s="160">
        <f>S468*H468</f>
        <v>15.600000000000001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1" t="s">
        <v>152</v>
      </c>
      <c r="AT468" s="161" t="s">
        <v>147</v>
      </c>
      <c r="AU468" s="161" t="s">
        <v>79</v>
      </c>
      <c r="AY468" s="18" t="s">
        <v>145</v>
      </c>
      <c r="BE468" s="162">
        <f>IF(N468="základní",J468,0)</f>
        <v>0</v>
      </c>
      <c r="BF468" s="162">
        <f>IF(N468="snížená",J468,0)</f>
        <v>0</v>
      </c>
      <c r="BG468" s="162">
        <f>IF(N468="zákl. přenesená",J468,0)</f>
        <v>0</v>
      </c>
      <c r="BH468" s="162">
        <f>IF(N468="sníž. přenesená",J468,0)</f>
        <v>0</v>
      </c>
      <c r="BI468" s="162">
        <f>IF(N468="nulová",J468,0)</f>
        <v>0</v>
      </c>
      <c r="BJ468" s="18" t="s">
        <v>77</v>
      </c>
      <c r="BK468" s="162">
        <f>ROUND(I468*H468,2)</f>
        <v>0</v>
      </c>
      <c r="BL468" s="18" t="s">
        <v>152</v>
      </c>
      <c r="BM468" s="161" t="s">
        <v>562</v>
      </c>
    </row>
    <row r="469" spans="2:51" s="13" customFormat="1" ht="12">
      <c r="B469" s="163"/>
      <c r="D469" s="164" t="s">
        <v>154</v>
      </c>
      <c r="E469" s="165" t="s">
        <v>1</v>
      </c>
      <c r="F469" s="166" t="s">
        <v>339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154</v>
      </c>
      <c r="AU469" s="165" t="s">
        <v>79</v>
      </c>
      <c r="AV469" s="13" t="s">
        <v>77</v>
      </c>
      <c r="AW469" s="13" t="s">
        <v>28</v>
      </c>
      <c r="AX469" s="13" t="s">
        <v>70</v>
      </c>
      <c r="AY469" s="165" t="s">
        <v>145</v>
      </c>
    </row>
    <row r="470" spans="2:51" s="14" customFormat="1" ht="12">
      <c r="B470" s="171"/>
      <c r="D470" s="164" t="s">
        <v>154</v>
      </c>
      <c r="E470" s="172" t="s">
        <v>1</v>
      </c>
      <c r="F470" s="173" t="s">
        <v>340</v>
      </c>
      <c r="H470" s="174">
        <v>60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154</v>
      </c>
      <c r="AU470" s="172" t="s">
        <v>79</v>
      </c>
      <c r="AV470" s="14" t="s">
        <v>79</v>
      </c>
      <c r="AW470" s="14" t="s">
        <v>28</v>
      </c>
      <c r="AX470" s="14" t="s">
        <v>77</v>
      </c>
      <c r="AY470" s="172" t="s">
        <v>145</v>
      </c>
    </row>
    <row r="471" spans="1:65" s="2" customFormat="1" ht="24.25" customHeight="1">
      <c r="A471" s="33"/>
      <c r="B471" s="149"/>
      <c r="C471" s="150" t="s">
        <v>563</v>
      </c>
      <c r="D471" s="150" t="s">
        <v>147</v>
      </c>
      <c r="E471" s="151" t="s">
        <v>564</v>
      </c>
      <c r="F471" s="152" t="s">
        <v>565</v>
      </c>
      <c r="G471" s="153" t="s">
        <v>243</v>
      </c>
      <c r="H471" s="154">
        <v>24</v>
      </c>
      <c r="I471" s="155"/>
      <c r="J471" s="156">
        <f>ROUND(I471*H471,2)</f>
        <v>0</v>
      </c>
      <c r="K471" s="152" t="s">
        <v>151</v>
      </c>
      <c r="L471" s="34"/>
      <c r="M471" s="157" t="s">
        <v>1</v>
      </c>
      <c r="N471" s="158" t="s">
        <v>36</v>
      </c>
      <c r="O471" s="59"/>
      <c r="P471" s="159">
        <f>O471*H471</f>
        <v>0</v>
      </c>
      <c r="Q471" s="159">
        <v>0</v>
      </c>
      <c r="R471" s="159">
        <f>Q471*H471</f>
        <v>0</v>
      </c>
      <c r="S471" s="159">
        <v>0.295</v>
      </c>
      <c r="T471" s="160">
        <f>S471*H471</f>
        <v>7.08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1" t="s">
        <v>152</v>
      </c>
      <c r="AT471" s="161" t="s">
        <v>147</v>
      </c>
      <c r="AU471" s="161" t="s">
        <v>79</v>
      </c>
      <c r="AY471" s="18" t="s">
        <v>145</v>
      </c>
      <c r="BE471" s="162">
        <f>IF(N471="základní",J471,0)</f>
        <v>0</v>
      </c>
      <c r="BF471" s="162">
        <f>IF(N471="snížená",J471,0)</f>
        <v>0</v>
      </c>
      <c r="BG471" s="162">
        <f>IF(N471="zákl. přenesená",J471,0)</f>
        <v>0</v>
      </c>
      <c r="BH471" s="162">
        <f>IF(N471="sníž. přenesená",J471,0)</f>
        <v>0</v>
      </c>
      <c r="BI471" s="162">
        <f>IF(N471="nulová",J471,0)</f>
        <v>0</v>
      </c>
      <c r="BJ471" s="18" t="s">
        <v>77</v>
      </c>
      <c r="BK471" s="162">
        <f>ROUND(I471*H471,2)</f>
        <v>0</v>
      </c>
      <c r="BL471" s="18" t="s">
        <v>152</v>
      </c>
      <c r="BM471" s="161" t="s">
        <v>566</v>
      </c>
    </row>
    <row r="472" spans="2:51" s="13" customFormat="1" ht="12">
      <c r="B472" s="163"/>
      <c r="D472" s="164" t="s">
        <v>154</v>
      </c>
      <c r="E472" s="165" t="s">
        <v>1</v>
      </c>
      <c r="F472" s="166" t="s">
        <v>342</v>
      </c>
      <c r="H472" s="165" t="s">
        <v>1</v>
      </c>
      <c r="I472" s="167"/>
      <c r="L472" s="163"/>
      <c r="M472" s="168"/>
      <c r="N472" s="169"/>
      <c r="O472" s="169"/>
      <c r="P472" s="169"/>
      <c r="Q472" s="169"/>
      <c r="R472" s="169"/>
      <c r="S472" s="169"/>
      <c r="T472" s="170"/>
      <c r="AT472" s="165" t="s">
        <v>154</v>
      </c>
      <c r="AU472" s="165" t="s">
        <v>79</v>
      </c>
      <c r="AV472" s="13" t="s">
        <v>77</v>
      </c>
      <c r="AW472" s="13" t="s">
        <v>28</v>
      </c>
      <c r="AX472" s="13" t="s">
        <v>70</v>
      </c>
      <c r="AY472" s="165" t="s">
        <v>145</v>
      </c>
    </row>
    <row r="473" spans="2:51" s="14" customFormat="1" ht="12">
      <c r="B473" s="171"/>
      <c r="D473" s="164" t="s">
        <v>154</v>
      </c>
      <c r="E473" s="172" t="s">
        <v>1</v>
      </c>
      <c r="F473" s="173" t="s">
        <v>305</v>
      </c>
      <c r="H473" s="174">
        <v>24</v>
      </c>
      <c r="I473" s="175"/>
      <c r="L473" s="171"/>
      <c r="M473" s="176"/>
      <c r="N473" s="177"/>
      <c r="O473" s="177"/>
      <c r="P473" s="177"/>
      <c r="Q473" s="177"/>
      <c r="R473" s="177"/>
      <c r="S473" s="177"/>
      <c r="T473" s="178"/>
      <c r="AT473" s="172" t="s">
        <v>154</v>
      </c>
      <c r="AU473" s="172" t="s">
        <v>79</v>
      </c>
      <c r="AV473" s="14" t="s">
        <v>79</v>
      </c>
      <c r="AW473" s="14" t="s">
        <v>28</v>
      </c>
      <c r="AX473" s="14" t="s">
        <v>77</v>
      </c>
      <c r="AY473" s="172" t="s">
        <v>145</v>
      </c>
    </row>
    <row r="474" spans="1:65" s="2" customFormat="1" ht="24.25" customHeight="1">
      <c r="A474" s="33"/>
      <c r="B474" s="149"/>
      <c r="C474" s="150" t="s">
        <v>567</v>
      </c>
      <c r="D474" s="150" t="s">
        <v>147</v>
      </c>
      <c r="E474" s="151" t="s">
        <v>568</v>
      </c>
      <c r="F474" s="152" t="s">
        <v>569</v>
      </c>
      <c r="G474" s="153" t="s">
        <v>243</v>
      </c>
      <c r="H474" s="154">
        <v>108</v>
      </c>
      <c r="I474" s="155"/>
      <c r="J474" s="156">
        <f>ROUND(I474*H474,2)</f>
        <v>0</v>
      </c>
      <c r="K474" s="152" t="s">
        <v>151</v>
      </c>
      <c r="L474" s="34"/>
      <c r="M474" s="157" t="s">
        <v>1</v>
      </c>
      <c r="N474" s="158" t="s">
        <v>36</v>
      </c>
      <c r="O474" s="59"/>
      <c r="P474" s="159">
        <f>O474*H474</f>
        <v>0</v>
      </c>
      <c r="Q474" s="159">
        <v>0</v>
      </c>
      <c r="R474" s="159">
        <f>Q474*H474</f>
        <v>0</v>
      </c>
      <c r="S474" s="159">
        <v>0.29</v>
      </c>
      <c r="T474" s="160">
        <f>S474*H474</f>
        <v>31.319999999999997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1" t="s">
        <v>152</v>
      </c>
      <c r="AT474" s="161" t="s">
        <v>147</v>
      </c>
      <c r="AU474" s="161" t="s">
        <v>79</v>
      </c>
      <c r="AY474" s="18" t="s">
        <v>145</v>
      </c>
      <c r="BE474" s="162">
        <f>IF(N474="základní",J474,0)</f>
        <v>0</v>
      </c>
      <c r="BF474" s="162">
        <f>IF(N474="snížená",J474,0)</f>
        <v>0</v>
      </c>
      <c r="BG474" s="162">
        <f>IF(N474="zákl. přenesená",J474,0)</f>
        <v>0</v>
      </c>
      <c r="BH474" s="162">
        <f>IF(N474="sníž. přenesená",J474,0)</f>
        <v>0</v>
      </c>
      <c r="BI474" s="162">
        <f>IF(N474="nulová",J474,0)</f>
        <v>0</v>
      </c>
      <c r="BJ474" s="18" t="s">
        <v>77</v>
      </c>
      <c r="BK474" s="162">
        <f>ROUND(I474*H474,2)</f>
        <v>0</v>
      </c>
      <c r="BL474" s="18" t="s">
        <v>152</v>
      </c>
      <c r="BM474" s="161" t="s">
        <v>570</v>
      </c>
    </row>
    <row r="475" spans="2:51" s="13" customFormat="1" ht="12">
      <c r="B475" s="163"/>
      <c r="D475" s="164" t="s">
        <v>154</v>
      </c>
      <c r="E475" s="165" t="s">
        <v>1</v>
      </c>
      <c r="F475" s="166" t="s">
        <v>338</v>
      </c>
      <c r="H475" s="165" t="s">
        <v>1</v>
      </c>
      <c r="I475" s="167"/>
      <c r="L475" s="163"/>
      <c r="M475" s="168"/>
      <c r="N475" s="169"/>
      <c r="O475" s="169"/>
      <c r="P475" s="169"/>
      <c r="Q475" s="169"/>
      <c r="R475" s="169"/>
      <c r="S475" s="169"/>
      <c r="T475" s="170"/>
      <c r="AT475" s="165" t="s">
        <v>154</v>
      </c>
      <c r="AU475" s="165" t="s">
        <v>79</v>
      </c>
      <c r="AV475" s="13" t="s">
        <v>77</v>
      </c>
      <c r="AW475" s="13" t="s">
        <v>28</v>
      </c>
      <c r="AX475" s="13" t="s">
        <v>70</v>
      </c>
      <c r="AY475" s="165" t="s">
        <v>145</v>
      </c>
    </row>
    <row r="476" spans="2:51" s="14" customFormat="1" ht="12">
      <c r="B476" s="171"/>
      <c r="D476" s="164" t="s">
        <v>154</v>
      </c>
      <c r="E476" s="172" t="s">
        <v>1</v>
      </c>
      <c r="F476" s="173" t="s">
        <v>282</v>
      </c>
      <c r="H476" s="174">
        <v>20</v>
      </c>
      <c r="I476" s="175"/>
      <c r="L476" s="171"/>
      <c r="M476" s="176"/>
      <c r="N476" s="177"/>
      <c r="O476" s="177"/>
      <c r="P476" s="177"/>
      <c r="Q476" s="177"/>
      <c r="R476" s="177"/>
      <c r="S476" s="177"/>
      <c r="T476" s="178"/>
      <c r="AT476" s="172" t="s">
        <v>154</v>
      </c>
      <c r="AU476" s="172" t="s">
        <v>79</v>
      </c>
      <c r="AV476" s="14" t="s">
        <v>79</v>
      </c>
      <c r="AW476" s="14" t="s">
        <v>28</v>
      </c>
      <c r="AX476" s="14" t="s">
        <v>70</v>
      </c>
      <c r="AY476" s="172" t="s">
        <v>145</v>
      </c>
    </row>
    <row r="477" spans="2:51" s="13" customFormat="1" ht="12">
      <c r="B477" s="163"/>
      <c r="D477" s="164" t="s">
        <v>154</v>
      </c>
      <c r="E477" s="165" t="s">
        <v>1</v>
      </c>
      <c r="F477" s="166" t="s">
        <v>339</v>
      </c>
      <c r="H477" s="165" t="s">
        <v>1</v>
      </c>
      <c r="I477" s="167"/>
      <c r="L477" s="163"/>
      <c r="M477" s="168"/>
      <c r="N477" s="169"/>
      <c r="O477" s="169"/>
      <c r="P477" s="169"/>
      <c r="Q477" s="169"/>
      <c r="R477" s="169"/>
      <c r="S477" s="169"/>
      <c r="T477" s="170"/>
      <c r="AT477" s="165" t="s">
        <v>154</v>
      </c>
      <c r="AU477" s="165" t="s">
        <v>79</v>
      </c>
      <c r="AV477" s="13" t="s">
        <v>77</v>
      </c>
      <c r="AW477" s="13" t="s">
        <v>28</v>
      </c>
      <c r="AX477" s="13" t="s">
        <v>70</v>
      </c>
      <c r="AY477" s="165" t="s">
        <v>145</v>
      </c>
    </row>
    <row r="478" spans="2:51" s="14" customFormat="1" ht="12">
      <c r="B478" s="171"/>
      <c r="D478" s="164" t="s">
        <v>154</v>
      </c>
      <c r="E478" s="172" t="s">
        <v>1</v>
      </c>
      <c r="F478" s="173" t="s">
        <v>340</v>
      </c>
      <c r="H478" s="174">
        <v>60</v>
      </c>
      <c r="I478" s="175"/>
      <c r="L478" s="171"/>
      <c r="M478" s="176"/>
      <c r="N478" s="177"/>
      <c r="O478" s="177"/>
      <c r="P478" s="177"/>
      <c r="Q478" s="177"/>
      <c r="R478" s="177"/>
      <c r="S478" s="177"/>
      <c r="T478" s="178"/>
      <c r="AT478" s="172" t="s">
        <v>154</v>
      </c>
      <c r="AU478" s="172" t="s">
        <v>79</v>
      </c>
      <c r="AV478" s="14" t="s">
        <v>79</v>
      </c>
      <c r="AW478" s="14" t="s">
        <v>28</v>
      </c>
      <c r="AX478" s="14" t="s">
        <v>70</v>
      </c>
      <c r="AY478" s="172" t="s">
        <v>145</v>
      </c>
    </row>
    <row r="479" spans="2:51" s="13" customFormat="1" ht="12">
      <c r="B479" s="163"/>
      <c r="D479" s="164" t="s">
        <v>154</v>
      </c>
      <c r="E479" s="165" t="s">
        <v>1</v>
      </c>
      <c r="F479" s="166" t="s">
        <v>341</v>
      </c>
      <c r="H479" s="165" t="s">
        <v>1</v>
      </c>
      <c r="I479" s="167"/>
      <c r="L479" s="163"/>
      <c r="M479" s="168"/>
      <c r="N479" s="169"/>
      <c r="O479" s="169"/>
      <c r="P479" s="169"/>
      <c r="Q479" s="169"/>
      <c r="R479" s="169"/>
      <c r="S479" s="169"/>
      <c r="T479" s="170"/>
      <c r="AT479" s="165" t="s">
        <v>154</v>
      </c>
      <c r="AU479" s="165" t="s">
        <v>79</v>
      </c>
      <c r="AV479" s="13" t="s">
        <v>77</v>
      </c>
      <c r="AW479" s="13" t="s">
        <v>28</v>
      </c>
      <c r="AX479" s="13" t="s">
        <v>70</v>
      </c>
      <c r="AY479" s="165" t="s">
        <v>145</v>
      </c>
    </row>
    <row r="480" spans="2:51" s="14" customFormat="1" ht="12">
      <c r="B480" s="171"/>
      <c r="D480" s="164" t="s">
        <v>154</v>
      </c>
      <c r="E480" s="172" t="s">
        <v>1</v>
      </c>
      <c r="F480" s="173" t="s">
        <v>152</v>
      </c>
      <c r="H480" s="174">
        <v>4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154</v>
      </c>
      <c r="AU480" s="172" t="s">
        <v>79</v>
      </c>
      <c r="AV480" s="14" t="s">
        <v>79</v>
      </c>
      <c r="AW480" s="14" t="s">
        <v>28</v>
      </c>
      <c r="AX480" s="14" t="s">
        <v>70</v>
      </c>
      <c r="AY480" s="172" t="s">
        <v>145</v>
      </c>
    </row>
    <row r="481" spans="2:51" s="13" customFormat="1" ht="12">
      <c r="B481" s="163"/>
      <c r="D481" s="164" t="s">
        <v>154</v>
      </c>
      <c r="E481" s="165" t="s">
        <v>1</v>
      </c>
      <c r="F481" s="166" t="s">
        <v>342</v>
      </c>
      <c r="H481" s="165" t="s">
        <v>1</v>
      </c>
      <c r="I481" s="167"/>
      <c r="L481" s="163"/>
      <c r="M481" s="168"/>
      <c r="N481" s="169"/>
      <c r="O481" s="169"/>
      <c r="P481" s="169"/>
      <c r="Q481" s="169"/>
      <c r="R481" s="169"/>
      <c r="S481" s="169"/>
      <c r="T481" s="170"/>
      <c r="AT481" s="165" t="s">
        <v>154</v>
      </c>
      <c r="AU481" s="165" t="s">
        <v>79</v>
      </c>
      <c r="AV481" s="13" t="s">
        <v>77</v>
      </c>
      <c r="AW481" s="13" t="s">
        <v>28</v>
      </c>
      <c r="AX481" s="13" t="s">
        <v>70</v>
      </c>
      <c r="AY481" s="165" t="s">
        <v>145</v>
      </c>
    </row>
    <row r="482" spans="2:51" s="14" customFormat="1" ht="12">
      <c r="B482" s="171"/>
      <c r="D482" s="164" t="s">
        <v>154</v>
      </c>
      <c r="E482" s="172" t="s">
        <v>1</v>
      </c>
      <c r="F482" s="173" t="s">
        <v>305</v>
      </c>
      <c r="H482" s="174">
        <v>24</v>
      </c>
      <c r="I482" s="175"/>
      <c r="L482" s="171"/>
      <c r="M482" s="176"/>
      <c r="N482" s="177"/>
      <c r="O482" s="177"/>
      <c r="P482" s="177"/>
      <c r="Q482" s="177"/>
      <c r="R482" s="177"/>
      <c r="S482" s="177"/>
      <c r="T482" s="178"/>
      <c r="AT482" s="172" t="s">
        <v>154</v>
      </c>
      <c r="AU482" s="172" t="s">
        <v>79</v>
      </c>
      <c r="AV482" s="14" t="s">
        <v>79</v>
      </c>
      <c r="AW482" s="14" t="s">
        <v>28</v>
      </c>
      <c r="AX482" s="14" t="s">
        <v>70</v>
      </c>
      <c r="AY482" s="172" t="s">
        <v>145</v>
      </c>
    </row>
    <row r="483" spans="2:51" s="16" customFormat="1" ht="12">
      <c r="B483" s="187"/>
      <c r="D483" s="164" t="s">
        <v>154</v>
      </c>
      <c r="E483" s="188" t="s">
        <v>1</v>
      </c>
      <c r="F483" s="189" t="s">
        <v>175</v>
      </c>
      <c r="H483" s="190">
        <v>108</v>
      </c>
      <c r="I483" s="191"/>
      <c r="L483" s="187"/>
      <c r="M483" s="192"/>
      <c r="N483" s="193"/>
      <c r="O483" s="193"/>
      <c r="P483" s="193"/>
      <c r="Q483" s="193"/>
      <c r="R483" s="193"/>
      <c r="S483" s="193"/>
      <c r="T483" s="194"/>
      <c r="AT483" s="188" t="s">
        <v>154</v>
      </c>
      <c r="AU483" s="188" t="s">
        <v>79</v>
      </c>
      <c r="AV483" s="16" t="s">
        <v>152</v>
      </c>
      <c r="AW483" s="16" t="s">
        <v>28</v>
      </c>
      <c r="AX483" s="16" t="s">
        <v>77</v>
      </c>
      <c r="AY483" s="188" t="s">
        <v>145</v>
      </c>
    </row>
    <row r="484" spans="1:65" s="2" customFormat="1" ht="24.25" customHeight="1">
      <c r="A484" s="33"/>
      <c r="B484" s="149"/>
      <c r="C484" s="150" t="s">
        <v>571</v>
      </c>
      <c r="D484" s="150" t="s">
        <v>147</v>
      </c>
      <c r="E484" s="151" t="s">
        <v>572</v>
      </c>
      <c r="F484" s="152" t="s">
        <v>573</v>
      </c>
      <c r="G484" s="153" t="s">
        <v>243</v>
      </c>
      <c r="H484" s="154">
        <v>84</v>
      </c>
      <c r="I484" s="155"/>
      <c r="J484" s="156">
        <f>ROUND(I484*H484,2)</f>
        <v>0</v>
      </c>
      <c r="K484" s="152" t="s">
        <v>151</v>
      </c>
      <c r="L484" s="34"/>
      <c r="M484" s="157" t="s">
        <v>1</v>
      </c>
      <c r="N484" s="158" t="s">
        <v>36</v>
      </c>
      <c r="O484" s="59"/>
      <c r="P484" s="159">
        <f>O484*H484</f>
        <v>0</v>
      </c>
      <c r="Q484" s="159">
        <v>0</v>
      </c>
      <c r="R484" s="159">
        <f>Q484*H484</f>
        <v>0</v>
      </c>
      <c r="S484" s="159">
        <v>0.24</v>
      </c>
      <c r="T484" s="160">
        <f>S484*H484</f>
        <v>20.16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1" t="s">
        <v>152</v>
      </c>
      <c r="AT484" s="161" t="s">
        <v>147</v>
      </c>
      <c r="AU484" s="161" t="s">
        <v>79</v>
      </c>
      <c r="AY484" s="18" t="s">
        <v>145</v>
      </c>
      <c r="BE484" s="162">
        <f>IF(N484="základní",J484,0)</f>
        <v>0</v>
      </c>
      <c r="BF484" s="162">
        <f>IF(N484="snížená",J484,0)</f>
        <v>0</v>
      </c>
      <c r="BG484" s="162">
        <f>IF(N484="zákl. přenesená",J484,0)</f>
        <v>0</v>
      </c>
      <c r="BH484" s="162">
        <f>IF(N484="sníž. přenesená",J484,0)</f>
        <v>0</v>
      </c>
      <c r="BI484" s="162">
        <f>IF(N484="nulová",J484,0)</f>
        <v>0</v>
      </c>
      <c r="BJ484" s="18" t="s">
        <v>77</v>
      </c>
      <c r="BK484" s="162">
        <f>ROUND(I484*H484,2)</f>
        <v>0</v>
      </c>
      <c r="BL484" s="18" t="s">
        <v>152</v>
      </c>
      <c r="BM484" s="161" t="s">
        <v>574</v>
      </c>
    </row>
    <row r="485" spans="2:51" s="13" customFormat="1" ht="12">
      <c r="B485" s="163"/>
      <c r="D485" s="164" t="s">
        <v>154</v>
      </c>
      <c r="E485" s="165" t="s">
        <v>1</v>
      </c>
      <c r="F485" s="166" t="s">
        <v>575</v>
      </c>
      <c r="H485" s="165" t="s">
        <v>1</v>
      </c>
      <c r="I485" s="167"/>
      <c r="L485" s="163"/>
      <c r="M485" s="168"/>
      <c r="N485" s="169"/>
      <c r="O485" s="169"/>
      <c r="P485" s="169"/>
      <c r="Q485" s="169"/>
      <c r="R485" s="169"/>
      <c r="S485" s="169"/>
      <c r="T485" s="170"/>
      <c r="AT485" s="165" t="s">
        <v>154</v>
      </c>
      <c r="AU485" s="165" t="s">
        <v>79</v>
      </c>
      <c r="AV485" s="13" t="s">
        <v>77</v>
      </c>
      <c r="AW485" s="13" t="s">
        <v>28</v>
      </c>
      <c r="AX485" s="13" t="s">
        <v>70</v>
      </c>
      <c r="AY485" s="165" t="s">
        <v>145</v>
      </c>
    </row>
    <row r="486" spans="2:51" s="13" customFormat="1" ht="12">
      <c r="B486" s="163"/>
      <c r="D486" s="164" t="s">
        <v>154</v>
      </c>
      <c r="E486" s="165" t="s">
        <v>1</v>
      </c>
      <c r="F486" s="166" t="s">
        <v>338</v>
      </c>
      <c r="H486" s="165" t="s">
        <v>1</v>
      </c>
      <c r="I486" s="167"/>
      <c r="L486" s="163"/>
      <c r="M486" s="168"/>
      <c r="N486" s="169"/>
      <c r="O486" s="169"/>
      <c r="P486" s="169"/>
      <c r="Q486" s="169"/>
      <c r="R486" s="169"/>
      <c r="S486" s="169"/>
      <c r="T486" s="170"/>
      <c r="AT486" s="165" t="s">
        <v>154</v>
      </c>
      <c r="AU486" s="165" t="s">
        <v>79</v>
      </c>
      <c r="AV486" s="13" t="s">
        <v>77</v>
      </c>
      <c r="AW486" s="13" t="s">
        <v>28</v>
      </c>
      <c r="AX486" s="13" t="s">
        <v>70</v>
      </c>
      <c r="AY486" s="165" t="s">
        <v>145</v>
      </c>
    </row>
    <row r="487" spans="2:51" s="14" customFormat="1" ht="12">
      <c r="B487" s="171"/>
      <c r="D487" s="164" t="s">
        <v>154</v>
      </c>
      <c r="E487" s="172" t="s">
        <v>1</v>
      </c>
      <c r="F487" s="173" t="s">
        <v>282</v>
      </c>
      <c r="H487" s="174">
        <v>20</v>
      </c>
      <c r="I487" s="175"/>
      <c r="L487" s="171"/>
      <c r="M487" s="176"/>
      <c r="N487" s="177"/>
      <c r="O487" s="177"/>
      <c r="P487" s="177"/>
      <c r="Q487" s="177"/>
      <c r="R487" s="177"/>
      <c r="S487" s="177"/>
      <c r="T487" s="178"/>
      <c r="AT487" s="172" t="s">
        <v>154</v>
      </c>
      <c r="AU487" s="172" t="s">
        <v>79</v>
      </c>
      <c r="AV487" s="14" t="s">
        <v>79</v>
      </c>
      <c r="AW487" s="14" t="s">
        <v>28</v>
      </c>
      <c r="AX487" s="14" t="s">
        <v>70</v>
      </c>
      <c r="AY487" s="172" t="s">
        <v>145</v>
      </c>
    </row>
    <row r="488" spans="2:51" s="13" customFormat="1" ht="12">
      <c r="B488" s="163"/>
      <c r="D488" s="164" t="s">
        <v>154</v>
      </c>
      <c r="E488" s="165" t="s">
        <v>1</v>
      </c>
      <c r="F488" s="166" t="s">
        <v>339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154</v>
      </c>
      <c r="AU488" s="165" t="s">
        <v>79</v>
      </c>
      <c r="AV488" s="13" t="s">
        <v>77</v>
      </c>
      <c r="AW488" s="13" t="s">
        <v>28</v>
      </c>
      <c r="AX488" s="13" t="s">
        <v>70</v>
      </c>
      <c r="AY488" s="165" t="s">
        <v>145</v>
      </c>
    </row>
    <row r="489" spans="2:51" s="14" customFormat="1" ht="12">
      <c r="B489" s="171"/>
      <c r="D489" s="164" t="s">
        <v>154</v>
      </c>
      <c r="E489" s="172" t="s">
        <v>1</v>
      </c>
      <c r="F489" s="173" t="s">
        <v>340</v>
      </c>
      <c r="H489" s="174">
        <v>60</v>
      </c>
      <c r="I489" s="175"/>
      <c r="L489" s="171"/>
      <c r="M489" s="176"/>
      <c r="N489" s="177"/>
      <c r="O489" s="177"/>
      <c r="P489" s="177"/>
      <c r="Q489" s="177"/>
      <c r="R489" s="177"/>
      <c r="S489" s="177"/>
      <c r="T489" s="178"/>
      <c r="AT489" s="172" t="s">
        <v>154</v>
      </c>
      <c r="AU489" s="172" t="s">
        <v>79</v>
      </c>
      <c r="AV489" s="14" t="s">
        <v>79</v>
      </c>
      <c r="AW489" s="14" t="s">
        <v>28</v>
      </c>
      <c r="AX489" s="14" t="s">
        <v>70</v>
      </c>
      <c r="AY489" s="172" t="s">
        <v>145</v>
      </c>
    </row>
    <row r="490" spans="2:51" s="13" customFormat="1" ht="12">
      <c r="B490" s="163"/>
      <c r="D490" s="164" t="s">
        <v>154</v>
      </c>
      <c r="E490" s="165" t="s">
        <v>1</v>
      </c>
      <c r="F490" s="166" t="s">
        <v>341</v>
      </c>
      <c r="H490" s="165" t="s">
        <v>1</v>
      </c>
      <c r="I490" s="167"/>
      <c r="L490" s="163"/>
      <c r="M490" s="168"/>
      <c r="N490" s="169"/>
      <c r="O490" s="169"/>
      <c r="P490" s="169"/>
      <c r="Q490" s="169"/>
      <c r="R490" s="169"/>
      <c r="S490" s="169"/>
      <c r="T490" s="170"/>
      <c r="AT490" s="165" t="s">
        <v>154</v>
      </c>
      <c r="AU490" s="165" t="s">
        <v>79</v>
      </c>
      <c r="AV490" s="13" t="s">
        <v>77</v>
      </c>
      <c r="AW490" s="13" t="s">
        <v>28</v>
      </c>
      <c r="AX490" s="13" t="s">
        <v>70</v>
      </c>
      <c r="AY490" s="165" t="s">
        <v>145</v>
      </c>
    </row>
    <row r="491" spans="2:51" s="14" customFormat="1" ht="12">
      <c r="B491" s="171"/>
      <c r="D491" s="164" t="s">
        <v>154</v>
      </c>
      <c r="E491" s="172" t="s">
        <v>1</v>
      </c>
      <c r="F491" s="173" t="s">
        <v>152</v>
      </c>
      <c r="H491" s="174">
        <v>4</v>
      </c>
      <c r="I491" s="175"/>
      <c r="L491" s="171"/>
      <c r="M491" s="176"/>
      <c r="N491" s="177"/>
      <c r="O491" s="177"/>
      <c r="P491" s="177"/>
      <c r="Q491" s="177"/>
      <c r="R491" s="177"/>
      <c r="S491" s="177"/>
      <c r="T491" s="178"/>
      <c r="AT491" s="172" t="s">
        <v>154</v>
      </c>
      <c r="AU491" s="172" t="s">
        <v>79</v>
      </c>
      <c r="AV491" s="14" t="s">
        <v>79</v>
      </c>
      <c r="AW491" s="14" t="s">
        <v>28</v>
      </c>
      <c r="AX491" s="14" t="s">
        <v>70</v>
      </c>
      <c r="AY491" s="172" t="s">
        <v>145</v>
      </c>
    </row>
    <row r="492" spans="2:51" s="16" customFormat="1" ht="12">
      <c r="B492" s="187"/>
      <c r="D492" s="164" t="s">
        <v>154</v>
      </c>
      <c r="E492" s="188" t="s">
        <v>1</v>
      </c>
      <c r="F492" s="189" t="s">
        <v>175</v>
      </c>
      <c r="H492" s="190">
        <v>84</v>
      </c>
      <c r="I492" s="191"/>
      <c r="L492" s="187"/>
      <c r="M492" s="192"/>
      <c r="N492" s="193"/>
      <c r="O492" s="193"/>
      <c r="P492" s="193"/>
      <c r="Q492" s="193"/>
      <c r="R492" s="193"/>
      <c r="S492" s="193"/>
      <c r="T492" s="194"/>
      <c r="AT492" s="188" t="s">
        <v>154</v>
      </c>
      <c r="AU492" s="188" t="s">
        <v>79</v>
      </c>
      <c r="AV492" s="16" t="s">
        <v>152</v>
      </c>
      <c r="AW492" s="16" t="s">
        <v>28</v>
      </c>
      <c r="AX492" s="16" t="s">
        <v>77</v>
      </c>
      <c r="AY492" s="188" t="s">
        <v>145</v>
      </c>
    </row>
    <row r="493" spans="1:65" s="2" customFormat="1" ht="16.5" customHeight="1">
      <c r="A493" s="33"/>
      <c r="B493" s="149"/>
      <c r="C493" s="150" t="s">
        <v>576</v>
      </c>
      <c r="D493" s="150" t="s">
        <v>147</v>
      </c>
      <c r="E493" s="151" t="s">
        <v>577</v>
      </c>
      <c r="F493" s="152" t="s">
        <v>578</v>
      </c>
      <c r="G493" s="153" t="s">
        <v>251</v>
      </c>
      <c r="H493" s="154">
        <v>48</v>
      </c>
      <c r="I493" s="155"/>
      <c r="J493" s="156">
        <f>ROUND(I493*H493,2)</f>
        <v>0</v>
      </c>
      <c r="K493" s="152" t="s">
        <v>151</v>
      </c>
      <c r="L493" s="34"/>
      <c r="M493" s="157" t="s">
        <v>1</v>
      </c>
      <c r="N493" s="158" t="s">
        <v>36</v>
      </c>
      <c r="O493" s="59"/>
      <c r="P493" s="159">
        <f>O493*H493</f>
        <v>0</v>
      </c>
      <c r="Q493" s="159">
        <v>0</v>
      </c>
      <c r="R493" s="159">
        <f>Q493*H493</f>
        <v>0</v>
      </c>
      <c r="S493" s="159">
        <v>0.205</v>
      </c>
      <c r="T493" s="160">
        <f>S493*H493</f>
        <v>9.84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1" t="s">
        <v>152</v>
      </c>
      <c r="AT493" s="161" t="s">
        <v>147</v>
      </c>
      <c r="AU493" s="161" t="s">
        <v>79</v>
      </c>
      <c r="AY493" s="18" t="s">
        <v>145</v>
      </c>
      <c r="BE493" s="162">
        <f>IF(N493="základní",J493,0)</f>
        <v>0</v>
      </c>
      <c r="BF493" s="162">
        <f>IF(N493="snížená",J493,0)</f>
        <v>0</v>
      </c>
      <c r="BG493" s="162">
        <f>IF(N493="zákl. přenesená",J493,0)</f>
        <v>0</v>
      </c>
      <c r="BH493" s="162">
        <f>IF(N493="sníž. přenesená",J493,0)</f>
        <v>0</v>
      </c>
      <c r="BI493" s="162">
        <f>IF(N493="nulová",J493,0)</f>
        <v>0</v>
      </c>
      <c r="BJ493" s="18" t="s">
        <v>77</v>
      </c>
      <c r="BK493" s="162">
        <f>ROUND(I493*H493,2)</f>
        <v>0</v>
      </c>
      <c r="BL493" s="18" t="s">
        <v>152</v>
      </c>
      <c r="BM493" s="161" t="s">
        <v>579</v>
      </c>
    </row>
    <row r="494" spans="1:65" s="2" customFormat="1" ht="16.5" customHeight="1">
      <c r="A494" s="33"/>
      <c r="B494" s="149"/>
      <c r="C494" s="150" t="s">
        <v>580</v>
      </c>
      <c r="D494" s="150" t="s">
        <v>147</v>
      </c>
      <c r="E494" s="151" t="s">
        <v>581</v>
      </c>
      <c r="F494" s="152" t="s">
        <v>582</v>
      </c>
      <c r="G494" s="153" t="s">
        <v>166</v>
      </c>
      <c r="H494" s="154">
        <v>0.833</v>
      </c>
      <c r="I494" s="155"/>
      <c r="J494" s="156">
        <f>ROUND(I494*H494,2)</f>
        <v>0</v>
      </c>
      <c r="K494" s="152" t="s">
        <v>151</v>
      </c>
      <c r="L494" s="34"/>
      <c r="M494" s="157" t="s">
        <v>1</v>
      </c>
      <c r="N494" s="158" t="s">
        <v>36</v>
      </c>
      <c r="O494" s="59"/>
      <c r="P494" s="159">
        <f>O494*H494</f>
        <v>0</v>
      </c>
      <c r="Q494" s="159">
        <v>0</v>
      </c>
      <c r="R494" s="159">
        <f>Q494*H494</f>
        <v>0</v>
      </c>
      <c r="S494" s="159">
        <v>2.4</v>
      </c>
      <c r="T494" s="160">
        <f>S494*H494</f>
        <v>1.9991999999999999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61" t="s">
        <v>152</v>
      </c>
      <c r="AT494" s="161" t="s">
        <v>147</v>
      </c>
      <c r="AU494" s="161" t="s">
        <v>79</v>
      </c>
      <c r="AY494" s="18" t="s">
        <v>145</v>
      </c>
      <c r="BE494" s="162">
        <f>IF(N494="základní",J494,0)</f>
        <v>0</v>
      </c>
      <c r="BF494" s="162">
        <f>IF(N494="snížená",J494,0)</f>
        <v>0</v>
      </c>
      <c r="BG494" s="162">
        <f>IF(N494="zákl. přenesená",J494,0)</f>
        <v>0</v>
      </c>
      <c r="BH494" s="162">
        <f>IF(N494="sníž. přenesená",J494,0)</f>
        <v>0</v>
      </c>
      <c r="BI494" s="162">
        <f>IF(N494="nulová",J494,0)</f>
        <v>0</v>
      </c>
      <c r="BJ494" s="18" t="s">
        <v>77</v>
      </c>
      <c r="BK494" s="162">
        <f>ROUND(I494*H494,2)</f>
        <v>0</v>
      </c>
      <c r="BL494" s="18" t="s">
        <v>152</v>
      </c>
      <c r="BM494" s="161" t="s">
        <v>583</v>
      </c>
    </row>
    <row r="495" spans="2:51" s="13" customFormat="1" ht="12">
      <c r="B495" s="163"/>
      <c r="D495" s="164" t="s">
        <v>154</v>
      </c>
      <c r="E495" s="165" t="s">
        <v>1</v>
      </c>
      <c r="F495" s="166" t="s">
        <v>584</v>
      </c>
      <c r="H495" s="165" t="s">
        <v>1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154</v>
      </c>
      <c r="AU495" s="165" t="s">
        <v>79</v>
      </c>
      <c r="AV495" s="13" t="s">
        <v>77</v>
      </c>
      <c r="AW495" s="13" t="s">
        <v>28</v>
      </c>
      <c r="AX495" s="13" t="s">
        <v>70</v>
      </c>
      <c r="AY495" s="165" t="s">
        <v>145</v>
      </c>
    </row>
    <row r="496" spans="2:51" s="13" customFormat="1" ht="12">
      <c r="B496" s="163"/>
      <c r="D496" s="164" t="s">
        <v>154</v>
      </c>
      <c r="E496" s="165" t="s">
        <v>1</v>
      </c>
      <c r="F496" s="166" t="s">
        <v>585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154</v>
      </c>
      <c r="AU496" s="165" t="s">
        <v>79</v>
      </c>
      <c r="AV496" s="13" t="s">
        <v>77</v>
      </c>
      <c r="AW496" s="13" t="s">
        <v>28</v>
      </c>
      <c r="AX496" s="13" t="s">
        <v>70</v>
      </c>
      <c r="AY496" s="165" t="s">
        <v>145</v>
      </c>
    </row>
    <row r="497" spans="2:51" s="14" customFormat="1" ht="12">
      <c r="B497" s="171"/>
      <c r="D497" s="164" t="s">
        <v>154</v>
      </c>
      <c r="E497" s="172" t="s">
        <v>1</v>
      </c>
      <c r="F497" s="173" t="s">
        <v>586</v>
      </c>
      <c r="H497" s="174">
        <v>0.833</v>
      </c>
      <c r="I497" s="175"/>
      <c r="L497" s="171"/>
      <c r="M497" s="176"/>
      <c r="N497" s="177"/>
      <c r="O497" s="177"/>
      <c r="P497" s="177"/>
      <c r="Q497" s="177"/>
      <c r="R497" s="177"/>
      <c r="S497" s="177"/>
      <c r="T497" s="178"/>
      <c r="AT497" s="172" t="s">
        <v>154</v>
      </c>
      <c r="AU497" s="172" t="s">
        <v>79</v>
      </c>
      <c r="AV497" s="14" t="s">
        <v>79</v>
      </c>
      <c r="AW497" s="14" t="s">
        <v>28</v>
      </c>
      <c r="AX497" s="14" t="s">
        <v>77</v>
      </c>
      <c r="AY497" s="172" t="s">
        <v>145</v>
      </c>
    </row>
    <row r="498" spans="1:65" s="2" customFormat="1" ht="21.75" customHeight="1">
      <c r="A498" s="33"/>
      <c r="B498" s="149"/>
      <c r="C498" s="150" t="s">
        <v>587</v>
      </c>
      <c r="D498" s="150" t="s">
        <v>147</v>
      </c>
      <c r="E498" s="151" t="s">
        <v>588</v>
      </c>
      <c r="F498" s="152" t="s">
        <v>589</v>
      </c>
      <c r="G498" s="153" t="s">
        <v>243</v>
      </c>
      <c r="H498" s="154">
        <v>21.17</v>
      </c>
      <c r="I498" s="155"/>
      <c r="J498" s="156">
        <f>ROUND(I498*H498,2)</f>
        <v>0</v>
      </c>
      <c r="K498" s="152" t="s">
        <v>151</v>
      </c>
      <c r="L498" s="34"/>
      <c r="M498" s="157" t="s">
        <v>1</v>
      </c>
      <c r="N498" s="158" t="s">
        <v>36</v>
      </c>
      <c r="O498" s="59"/>
      <c r="P498" s="159">
        <f>O498*H498</f>
        <v>0</v>
      </c>
      <c r="Q498" s="159">
        <v>0</v>
      </c>
      <c r="R498" s="159">
        <f>Q498*H498</f>
        <v>0</v>
      </c>
      <c r="S498" s="159">
        <v>0.297</v>
      </c>
      <c r="T498" s="160">
        <f>S498*H498</f>
        <v>6.28749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61" t="s">
        <v>152</v>
      </c>
      <c r="AT498" s="161" t="s">
        <v>147</v>
      </c>
      <c r="AU498" s="161" t="s">
        <v>79</v>
      </c>
      <c r="AY498" s="18" t="s">
        <v>145</v>
      </c>
      <c r="BE498" s="162">
        <f>IF(N498="základní",J498,0)</f>
        <v>0</v>
      </c>
      <c r="BF498" s="162">
        <f>IF(N498="snížená",J498,0)</f>
        <v>0</v>
      </c>
      <c r="BG498" s="162">
        <f>IF(N498="zákl. přenesená",J498,0)</f>
        <v>0</v>
      </c>
      <c r="BH498" s="162">
        <f>IF(N498="sníž. přenesená",J498,0)</f>
        <v>0</v>
      </c>
      <c r="BI498" s="162">
        <f>IF(N498="nulová",J498,0)</f>
        <v>0</v>
      </c>
      <c r="BJ498" s="18" t="s">
        <v>77</v>
      </c>
      <c r="BK498" s="162">
        <f>ROUND(I498*H498,2)</f>
        <v>0</v>
      </c>
      <c r="BL498" s="18" t="s">
        <v>152</v>
      </c>
      <c r="BM498" s="161" t="s">
        <v>590</v>
      </c>
    </row>
    <row r="499" spans="2:51" s="13" customFormat="1" ht="12">
      <c r="B499" s="163"/>
      <c r="D499" s="164" t="s">
        <v>154</v>
      </c>
      <c r="E499" s="165" t="s">
        <v>1</v>
      </c>
      <c r="F499" s="166" t="s">
        <v>584</v>
      </c>
      <c r="H499" s="165" t="s">
        <v>1</v>
      </c>
      <c r="I499" s="167"/>
      <c r="L499" s="163"/>
      <c r="M499" s="168"/>
      <c r="N499" s="169"/>
      <c r="O499" s="169"/>
      <c r="P499" s="169"/>
      <c r="Q499" s="169"/>
      <c r="R499" s="169"/>
      <c r="S499" s="169"/>
      <c r="T499" s="170"/>
      <c r="AT499" s="165" t="s">
        <v>154</v>
      </c>
      <c r="AU499" s="165" t="s">
        <v>79</v>
      </c>
      <c r="AV499" s="13" t="s">
        <v>77</v>
      </c>
      <c r="AW499" s="13" t="s">
        <v>28</v>
      </c>
      <c r="AX499" s="13" t="s">
        <v>70</v>
      </c>
      <c r="AY499" s="165" t="s">
        <v>145</v>
      </c>
    </row>
    <row r="500" spans="2:51" s="13" customFormat="1" ht="12">
      <c r="B500" s="163"/>
      <c r="D500" s="164" t="s">
        <v>154</v>
      </c>
      <c r="E500" s="165" t="s">
        <v>1</v>
      </c>
      <c r="F500" s="166" t="s">
        <v>591</v>
      </c>
      <c r="H500" s="165" t="s">
        <v>1</v>
      </c>
      <c r="I500" s="167"/>
      <c r="L500" s="163"/>
      <c r="M500" s="168"/>
      <c r="N500" s="169"/>
      <c r="O500" s="169"/>
      <c r="P500" s="169"/>
      <c r="Q500" s="169"/>
      <c r="R500" s="169"/>
      <c r="S500" s="169"/>
      <c r="T500" s="170"/>
      <c r="AT500" s="165" t="s">
        <v>154</v>
      </c>
      <c r="AU500" s="165" t="s">
        <v>79</v>
      </c>
      <c r="AV500" s="13" t="s">
        <v>77</v>
      </c>
      <c r="AW500" s="13" t="s">
        <v>28</v>
      </c>
      <c r="AX500" s="13" t="s">
        <v>70</v>
      </c>
      <c r="AY500" s="165" t="s">
        <v>145</v>
      </c>
    </row>
    <row r="501" spans="2:51" s="14" customFormat="1" ht="20">
      <c r="B501" s="171"/>
      <c r="D501" s="164" t="s">
        <v>154</v>
      </c>
      <c r="E501" s="172" t="s">
        <v>1</v>
      </c>
      <c r="F501" s="173" t="s">
        <v>592</v>
      </c>
      <c r="H501" s="174">
        <v>21.17</v>
      </c>
      <c r="I501" s="175"/>
      <c r="L501" s="171"/>
      <c r="M501" s="176"/>
      <c r="N501" s="177"/>
      <c r="O501" s="177"/>
      <c r="P501" s="177"/>
      <c r="Q501" s="177"/>
      <c r="R501" s="177"/>
      <c r="S501" s="177"/>
      <c r="T501" s="178"/>
      <c r="AT501" s="172" t="s">
        <v>154</v>
      </c>
      <c r="AU501" s="172" t="s">
        <v>79</v>
      </c>
      <c r="AV501" s="14" t="s">
        <v>79</v>
      </c>
      <c r="AW501" s="14" t="s">
        <v>28</v>
      </c>
      <c r="AX501" s="14" t="s">
        <v>77</v>
      </c>
      <c r="AY501" s="172" t="s">
        <v>145</v>
      </c>
    </row>
    <row r="502" spans="1:65" s="2" customFormat="1" ht="24.25" customHeight="1">
      <c r="A502" s="33"/>
      <c r="B502" s="149"/>
      <c r="C502" s="150" t="s">
        <v>593</v>
      </c>
      <c r="D502" s="150" t="s">
        <v>147</v>
      </c>
      <c r="E502" s="151" t="s">
        <v>594</v>
      </c>
      <c r="F502" s="152" t="s">
        <v>595</v>
      </c>
      <c r="G502" s="153" t="s">
        <v>243</v>
      </c>
      <c r="H502" s="154">
        <v>4.988</v>
      </c>
      <c r="I502" s="155"/>
      <c r="J502" s="156">
        <f>ROUND(I502*H502,2)</f>
        <v>0</v>
      </c>
      <c r="K502" s="152" t="s">
        <v>151</v>
      </c>
      <c r="L502" s="34"/>
      <c r="M502" s="157" t="s">
        <v>1</v>
      </c>
      <c r="N502" s="158" t="s">
        <v>36</v>
      </c>
      <c r="O502" s="59"/>
      <c r="P502" s="159">
        <f>O502*H502</f>
        <v>0</v>
      </c>
      <c r="Q502" s="159">
        <v>0</v>
      </c>
      <c r="R502" s="159">
        <f>Q502*H502</f>
        <v>0</v>
      </c>
      <c r="S502" s="159">
        <v>0.059</v>
      </c>
      <c r="T502" s="160">
        <f>S502*H502</f>
        <v>0.294292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61" t="s">
        <v>152</v>
      </c>
      <c r="AT502" s="161" t="s">
        <v>147</v>
      </c>
      <c r="AU502" s="161" t="s">
        <v>79</v>
      </c>
      <c r="AY502" s="18" t="s">
        <v>145</v>
      </c>
      <c r="BE502" s="162">
        <f>IF(N502="základní",J502,0)</f>
        <v>0</v>
      </c>
      <c r="BF502" s="162">
        <f>IF(N502="snížená",J502,0)</f>
        <v>0</v>
      </c>
      <c r="BG502" s="162">
        <f>IF(N502="zákl. přenesená",J502,0)</f>
        <v>0</v>
      </c>
      <c r="BH502" s="162">
        <f>IF(N502="sníž. přenesená",J502,0)</f>
        <v>0</v>
      </c>
      <c r="BI502" s="162">
        <f>IF(N502="nulová",J502,0)</f>
        <v>0</v>
      </c>
      <c r="BJ502" s="18" t="s">
        <v>77</v>
      </c>
      <c r="BK502" s="162">
        <f>ROUND(I502*H502,2)</f>
        <v>0</v>
      </c>
      <c r="BL502" s="18" t="s">
        <v>152</v>
      </c>
      <c r="BM502" s="161" t="s">
        <v>596</v>
      </c>
    </row>
    <row r="503" spans="2:51" s="13" customFormat="1" ht="12">
      <c r="B503" s="163"/>
      <c r="D503" s="164" t="s">
        <v>154</v>
      </c>
      <c r="E503" s="165" t="s">
        <v>1</v>
      </c>
      <c r="F503" s="166" t="s">
        <v>597</v>
      </c>
      <c r="H503" s="165" t="s">
        <v>1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5" t="s">
        <v>154</v>
      </c>
      <c r="AU503" s="165" t="s">
        <v>79</v>
      </c>
      <c r="AV503" s="13" t="s">
        <v>77</v>
      </c>
      <c r="AW503" s="13" t="s">
        <v>28</v>
      </c>
      <c r="AX503" s="13" t="s">
        <v>70</v>
      </c>
      <c r="AY503" s="165" t="s">
        <v>145</v>
      </c>
    </row>
    <row r="504" spans="2:51" s="14" customFormat="1" ht="12">
      <c r="B504" s="171"/>
      <c r="D504" s="164" t="s">
        <v>154</v>
      </c>
      <c r="E504" s="172" t="s">
        <v>1</v>
      </c>
      <c r="F504" s="173" t="s">
        <v>598</v>
      </c>
      <c r="H504" s="174">
        <v>4.988</v>
      </c>
      <c r="I504" s="175"/>
      <c r="L504" s="171"/>
      <c r="M504" s="176"/>
      <c r="N504" s="177"/>
      <c r="O504" s="177"/>
      <c r="P504" s="177"/>
      <c r="Q504" s="177"/>
      <c r="R504" s="177"/>
      <c r="S504" s="177"/>
      <c r="T504" s="178"/>
      <c r="AT504" s="172" t="s">
        <v>154</v>
      </c>
      <c r="AU504" s="172" t="s">
        <v>79</v>
      </c>
      <c r="AV504" s="14" t="s">
        <v>79</v>
      </c>
      <c r="AW504" s="14" t="s">
        <v>28</v>
      </c>
      <c r="AX504" s="14" t="s">
        <v>77</v>
      </c>
      <c r="AY504" s="172" t="s">
        <v>145</v>
      </c>
    </row>
    <row r="505" spans="1:65" s="2" customFormat="1" ht="21.75" customHeight="1">
      <c r="A505" s="33"/>
      <c r="B505" s="149"/>
      <c r="C505" s="150" t="s">
        <v>599</v>
      </c>
      <c r="D505" s="150" t="s">
        <v>147</v>
      </c>
      <c r="E505" s="151" t="s">
        <v>600</v>
      </c>
      <c r="F505" s="152" t="s">
        <v>601</v>
      </c>
      <c r="G505" s="153" t="s">
        <v>251</v>
      </c>
      <c r="H505" s="154">
        <v>7.5</v>
      </c>
      <c r="I505" s="155"/>
      <c r="J505" s="156">
        <f>ROUND(I505*H505,2)</f>
        <v>0</v>
      </c>
      <c r="K505" s="152" t="s">
        <v>151</v>
      </c>
      <c r="L505" s="34"/>
      <c r="M505" s="157" t="s">
        <v>1</v>
      </c>
      <c r="N505" s="158" t="s">
        <v>36</v>
      </c>
      <c r="O505" s="59"/>
      <c r="P505" s="159">
        <f>O505*H505</f>
        <v>0</v>
      </c>
      <c r="Q505" s="159">
        <v>0</v>
      </c>
      <c r="R505" s="159">
        <f>Q505*H505</f>
        <v>0</v>
      </c>
      <c r="S505" s="159">
        <v>0.005</v>
      </c>
      <c r="T505" s="160">
        <f>S505*H505</f>
        <v>0.0375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61" t="s">
        <v>152</v>
      </c>
      <c r="AT505" s="161" t="s">
        <v>147</v>
      </c>
      <c r="AU505" s="161" t="s">
        <v>79</v>
      </c>
      <c r="AY505" s="18" t="s">
        <v>145</v>
      </c>
      <c r="BE505" s="162">
        <f>IF(N505="základní",J505,0)</f>
        <v>0</v>
      </c>
      <c r="BF505" s="162">
        <f>IF(N505="snížená",J505,0)</f>
        <v>0</v>
      </c>
      <c r="BG505" s="162">
        <f>IF(N505="zákl. přenesená",J505,0)</f>
        <v>0</v>
      </c>
      <c r="BH505" s="162">
        <f>IF(N505="sníž. přenesená",J505,0)</f>
        <v>0</v>
      </c>
      <c r="BI505" s="162">
        <f>IF(N505="nulová",J505,0)</f>
        <v>0</v>
      </c>
      <c r="BJ505" s="18" t="s">
        <v>77</v>
      </c>
      <c r="BK505" s="162">
        <f>ROUND(I505*H505,2)</f>
        <v>0</v>
      </c>
      <c r="BL505" s="18" t="s">
        <v>152</v>
      </c>
      <c r="BM505" s="161" t="s">
        <v>602</v>
      </c>
    </row>
    <row r="506" spans="2:51" s="13" customFormat="1" ht="12">
      <c r="B506" s="163"/>
      <c r="D506" s="164" t="s">
        <v>154</v>
      </c>
      <c r="E506" s="165" t="s">
        <v>1</v>
      </c>
      <c r="F506" s="166" t="s">
        <v>603</v>
      </c>
      <c r="H506" s="165" t="s">
        <v>1</v>
      </c>
      <c r="I506" s="167"/>
      <c r="L506" s="163"/>
      <c r="M506" s="168"/>
      <c r="N506" s="169"/>
      <c r="O506" s="169"/>
      <c r="P506" s="169"/>
      <c r="Q506" s="169"/>
      <c r="R506" s="169"/>
      <c r="S506" s="169"/>
      <c r="T506" s="170"/>
      <c r="AT506" s="165" t="s">
        <v>154</v>
      </c>
      <c r="AU506" s="165" t="s">
        <v>79</v>
      </c>
      <c r="AV506" s="13" t="s">
        <v>77</v>
      </c>
      <c r="AW506" s="13" t="s">
        <v>28</v>
      </c>
      <c r="AX506" s="13" t="s">
        <v>70</v>
      </c>
      <c r="AY506" s="165" t="s">
        <v>145</v>
      </c>
    </row>
    <row r="507" spans="2:51" s="13" customFormat="1" ht="12">
      <c r="B507" s="163"/>
      <c r="D507" s="164" t="s">
        <v>154</v>
      </c>
      <c r="E507" s="165" t="s">
        <v>1</v>
      </c>
      <c r="F507" s="166" t="s">
        <v>604</v>
      </c>
      <c r="H507" s="165" t="s">
        <v>1</v>
      </c>
      <c r="I507" s="167"/>
      <c r="L507" s="163"/>
      <c r="M507" s="168"/>
      <c r="N507" s="169"/>
      <c r="O507" s="169"/>
      <c r="P507" s="169"/>
      <c r="Q507" s="169"/>
      <c r="R507" s="169"/>
      <c r="S507" s="169"/>
      <c r="T507" s="170"/>
      <c r="AT507" s="165" t="s">
        <v>154</v>
      </c>
      <c r="AU507" s="165" t="s">
        <v>79</v>
      </c>
      <c r="AV507" s="13" t="s">
        <v>77</v>
      </c>
      <c r="AW507" s="13" t="s">
        <v>28</v>
      </c>
      <c r="AX507" s="13" t="s">
        <v>70</v>
      </c>
      <c r="AY507" s="165" t="s">
        <v>145</v>
      </c>
    </row>
    <row r="508" spans="2:51" s="14" customFormat="1" ht="12">
      <c r="B508" s="171"/>
      <c r="D508" s="164" t="s">
        <v>154</v>
      </c>
      <c r="E508" s="172" t="s">
        <v>1</v>
      </c>
      <c r="F508" s="173" t="s">
        <v>605</v>
      </c>
      <c r="H508" s="174">
        <v>7.5</v>
      </c>
      <c r="I508" s="175"/>
      <c r="L508" s="171"/>
      <c r="M508" s="176"/>
      <c r="N508" s="177"/>
      <c r="O508" s="177"/>
      <c r="P508" s="177"/>
      <c r="Q508" s="177"/>
      <c r="R508" s="177"/>
      <c r="S508" s="177"/>
      <c r="T508" s="178"/>
      <c r="AT508" s="172" t="s">
        <v>154</v>
      </c>
      <c r="AU508" s="172" t="s">
        <v>79</v>
      </c>
      <c r="AV508" s="14" t="s">
        <v>79</v>
      </c>
      <c r="AW508" s="14" t="s">
        <v>28</v>
      </c>
      <c r="AX508" s="14" t="s">
        <v>77</v>
      </c>
      <c r="AY508" s="172" t="s">
        <v>145</v>
      </c>
    </row>
    <row r="509" spans="1:65" s="2" customFormat="1" ht="16.5" customHeight="1">
      <c r="A509" s="33"/>
      <c r="B509" s="149"/>
      <c r="C509" s="150" t="s">
        <v>606</v>
      </c>
      <c r="D509" s="150" t="s">
        <v>147</v>
      </c>
      <c r="E509" s="151" t="s">
        <v>607</v>
      </c>
      <c r="F509" s="152" t="s">
        <v>608</v>
      </c>
      <c r="G509" s="153" t="s">
        <v>251</v>
      </c>
      <c r="H509" s="154">
        <v>36.295</v>
      </c>
      <c r="I509" s="155"/>
      <c r="J509" s="156">
        <f>ROUND(I509*H509,2)</f>
        <v>0</v>
      </c>
      <c r="K509" s="152" t="s">
        <v>151</v>
      </c>
      <c r="L509" s="34"/>
      <c r="M509" s="157" t="s">
        <v>1</v>
      </c>
      <c r="N509" s="158" t="s">
        <v>36</v>
      </c>
      <c r="O509" s="59"/>
      <c r="P509" s="159">
        <f>O509*H509</f>
        <v>0</v>
      </c>
      <c r="Q509" s="159">
        <v>0</v>
      </c>
      <c r="R509" s="159">
        <f>Q509*H509</f>
        <v>0</v>
      </c>
      <c r="S509" s="159">
        <v>0.009</v>
      </c>
      <c r="T509" s="160">
        <f>S509*H509</f>
        <v>0.326655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1" t="s">
        <v>152</v>
      </c>
      <c r="AT509" s="161" t="s">
        <v>147</v>
      </c>
      <c r="AU509" s="161" t="s">
        <v>79</v>
      </c>
      <c r="AY509" s="18" t="s">
        <v>145</v>
      </c>
      <c r="BE509" s="162">
        <f>IF(N509="základní",J509,0)</f>
        <v>0</v>
      </c>
      <c r="BF509" s="162">
        <f>IF(N509="snížená",J509,0)</f>
        <v>0</v>
      </c>
      <c r="BG509" s="162">
        <f>IF(N509="zákl. přenesená",J509,0)</f>
        <v>0</v>
      </c>
      <c r="BH509" s="162">
        <f>IF(N509="sníž. přenesená",J509,0)</f>
        <v>0</v>
      </c>
      <c r="BI509" s="162">
        <f>IF(N509="nulová",J509,0)</f>
        <v>0</v>
      </c>
      <c r="BJ509" s="18" t="s">
        <v>77</v>
      </c>
      <c r="BK509" s="162">
        <f>ROUND(I509*H509,2)</f>
        <v>0</v>
      </c>
      <c r="BL509" s="18" t="s">
        <v>152</v>
      </c>
      <c r="BM509" s="161" t="s">
        <v>609</v>
      </c>
    </row>
    <row r="510" spans="2:51" s="13" customFormat="1" ht="12">
      <c r="B510" s="163"/>
      <c r="D510" s="164" t="s">
        <v>154</v>
      </c>
      <c r="E510" s="165" t="s">
        <v>1</v>
      </c>
      <c r="F510" s="166" t="s">
        <v>610</v>
      </c>
      <c r="H510" s="165" t="s">
        <v>1</v>
      </c>
      <c r="I510" s="167"/>
      <c r="L510" s="163"/>
      <c r="M510" s="168"/>
      <c r="N510" s="169"/>
      <c r="O510" s="169"/>
      <c r="P510" s="169"/>
      <c r="Q510" s="169"/>
      <c r="R510" s="169"/>
      <c r="S510" s="169"/>
      <c r="T510" s="170"/>
      <c r="AT510" s="165" t="s">
        <v>154</v>
      </c>
      <c r="AU510" s="165" t="s">
        <v>79</v>
      </c>
      <c r="AV510" s="13" t="s">
        <v>77</v>
      </c>
      <c r="AW510" s="13" t="s">
        <v>28</v>
      </c>
      <c r="AX510" s="13" t="s">
        <v>70</v>
      </c>
      <c r="AY510" s="165" t="s">
        <v>145</v>
      </c>
    </row>
    <row r="511" spans="2:51" s="13" customFormat="1" ht="12">
      <c r="B511" s="163"/>
      <c r="D511" s="164" t="s">
        <v>154</v>
      </c>
      <c r="E511" s="165" t="s">
        <v>1</v>
      </c>
      <c r="F511" s="166" t="s">
        <v>611</v>
      </c>
      <c r="H511" s="165" t="s">
        <v>1</v>
      </c>
      <c r="I511" s="167"/>
      <c r="L511" s="163"/>
      <c r="M511" s="168"/>
      <c r="N511" s="169"/>
      <c r="O511" s="169"/>
      <c r="P511" s="169"/>
      <c r="Q511" s="169"/>
      <c r="R511" s="169"/>
      <c r="S511" s="169"/>
      <c r="T511" s="170"/>
      <c r="AT511" s="165" t="s">
        <v>154</v>
      </c>
      <c r="AU511" s="165" t="s">
        <v>79</v>
      </c>
      <c r="AV511" s="13" t="s">
        <v>77</v>
      </c>
      <c r="AW511" s="13" t="s">
        <v>28</v>
      </c>
      <c r="AX511" s="13" t="s">
        <v>70</v>
      </c>
      <c r="AY511" s="165" t="s">
        <v>145</v>
      </c>
    </row>
    <row r="512" spans="2:51" s="14" customFormat="1" ht="12">
      <c r="B512" s="171"/>
      <c r="D512" s="164" t="s">
        <v>154</v>
      </c>
      <c r="E512" s="172" t="s">
        <v>1</v>
      </c>
      <c r="F512" s="173" t="s">
        <v>612</v>
      </c>
      <c r="H512" s="174">
        <v>2.745</v>
      </c>
      <c r="I512" s="175"/>
      <c r="L512" s="171"/>
      <c r="M512" s="176"/>
      <c r="N512" s="177"/>
      <c r="O512" s="177"/>
      <c r="P512" s="177"/>
      <c r="Q512" s="177"/>
      <c r="R512" s="177"/>
      <c r="S512" s="177"/>
      <c r="T512" s="178"/>
      <c r="AT512" s="172" t="s">
        <v>154</v>
      </c>
      <c r="AU512" s="172" t="s">
        <v>79</v>
      </c>
      <c r="AV512" s="14" t="s">
        <v>79</v>
      </c>
      <c r="AW512" s="14" t="s">
        <v>28</v>
      </c>
      <c r="AX512" s="14" t="s">
        <v>70</v>
      </c>
      <c r="AY512" s="172" t="s">
        <v>145</v>
      </c>
    </row>
    <row r="513" spans="2:51" s="13" customFormat="1" ht="12">
      <c r="B513" s="163"/>
      <c r="D513" s="164" t="s">
        <v>154</v>
      </c>
      <c r="E513" s="165" t="s">
        <v>1</v>
      </c>
      <c r="F513" s="166" t="s">
        <v>613</v>
      </c>
      <c r="H513" s="165" t="s">
        <v>1</v>
      </c>
      <c r="I513" s="167"/>
      <c r="L513" s="163"/>
      <c r="M513" s="168"/>
      <c r="N513" s="169"/>
      <c r="O513" s="169"/>
      <c r="P513" s="169"/>
      <c r="Q513" s="169"/>
      <c r="R513" s="169"/>
      <c r="S513" s="169"/>
      <c r="T513" s="170"/>
      <c r="AT513" s="165" t="s">
        <v>154</v>
      </c>
      <c r="AU513" s="165" t="s">
        <v>79</v>
      </c>
      <c r="AV513" s="13" t="s">
        <v>77</v>
      </c>
      <c r="AW513" s="13" t="s">
        <v>28</v>
      </c>
      <c r="AX513" s="13" t="s">
        <v>70</v>
      </c>
      <c r="AY513" s="165" t="s">
        <v>145</v>
      </c>
    </row>
    <row r="514" spans="2:51" s="14" customFormat="1" ht="12">
      <c r="B514" s="171"/>
      <c r="D514" s="164" t="s">
        <v>154</v>
      </c>
      <c r="E514" s="172" t="s">
        <v>1</v>
      </c>
      <c r="F514" s="173" t="s">
        <v>614</v>
      </c>
      <c r="H514" s="174">
        <v>4.405</v>
      </c>
      <c r="I514" s="175"/>
      <c r="L514" s="171"/>
      <c r="M514" s="176"/>
      <c r="N514" s="177"/>
      <c r="O514" s="177"/>
      <c r="P514" s="177"/>
      <c r="Q514" s="177"/>
      <c r="R514" s="177"/>
      <c r="S514" s="177"/>
      <c r="T514" s="178"/>
      <c r="AT514" s="172" t="s">
        <v>154</v>
      </c>
      <c r="AU514" s="172" t="s">
        <v>79</v>
      </c>
      <c r="AV514" s="14" t="s">
        <v>79</v>
      </c>
      <c r="AW514" s="14" t="s">
        <v>28</v>
      </c>
      <c r="AX514" s="14" t="s">
        <v>70</v>
      </c>
      <c r="AY514" s="172" t="s">
        <v>145</v>
      </c>
    </row>
    <row r="515" spans="2:51" s="13" customFormat="1" ht="12">
      <c r="B515" s="163"/>
      <c r="D515" s="164" t="s">
        <v>154</v>
      </c>
      <c r="E515" s="165" t="s">
        <v>1</v>
      </c>
      <c r="F515" s="166" t="s">
        <v>511</v>
      </c>
      <c r="H515" s="165" t="s">
        <v>1</v>
      </c>
      <c r="I515" s="167"/>
      <c r="L515" s="163"/>
      <c r="M515" s="168"/>
      <c r="N515" s="169"/>
      <c r="O515" s="169"/>
      <c r="P515" s="169"/>
      <c r="Q515" s="169"/>
      <c r="R515" s="169"/>
      <c r="S515" s="169"/>
      <c r="T515" s="170"/>
      <c r="AT515" s="165" t="s">
        <v>154</v>
      </c>
      <c r="AU515" s="165" t="s">
        <v>79</v>
      </c>
      <c r="AV515" s="13" t="s">
        <v>77</v>
      </c>
      <c r="AW515" s="13" t="s">
        <v>28</v>
      </c>
      <c r="AX515" s="13" t="s">
        <v>70</v>
      </c>
      <c r="AY515" s="165" t="s">
        <v>145</v>
      </c>
    </row>
    <row r="516" spans="2:51" s="14" customFormat="1" ht="12">
      <c r="B516" s="171"/>
      <c r="D516" s="164" t="s">
        <v>154</v>
      </c>
      <c r="E516" s="172" t="s">
        <v>1</v>
      </c>
      <c r="F516" s="173" t="s">
        <v>615</v>
      </c>
      <c r="H516" s="174">
        <v>2.96</v>
      </c>
      <c r="I516" s="175"/>
      <c r="L516" s="171"/>
      <c r="M516" s="176"/>
      <c r="N516" s="177"/>
      <c r="O516" s="177"/>
      <c r="P516" s="177"/>
      <c r="Q516" s="177"/>
      <c r="R516" s="177"/>
      <c r="S516" s="177"/>
      <c r="T516" s="178"/>
      <c r="AT516" s="172" t="s">
        <v>154</v>
      </c>
      <c r="AU516" s="172" t="s">
        <v>79</v>
      </c>
      <c r="AV516" s="14" t="s">
        <v>79</v>
      </c>
      <c r="AW516" s="14" t="s">
        <v>28</v>
      </c>
      <c r="AX516" s="14" t="s">
        <v>70</v>
      </c>
      <c r="AY516" s="172" t="s">
        <v>145</v>
      </c>
    </row>
    <row r="517" spans="2:51" s="13" customFormat="1" ht="12">
      <c r="B517" s="163"/>
      <c r="D517" s="164" t="s">
        <v>154</v>
      </c>
      <c r="E517" s="165" t="s">
        <v>1</v>
      </c>
      <c r="F517" s="166" t="s">
        <v>616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154</v>
      </c>
      <c r="AU517" s="165" t="s">
        <v>79</v>
      </c>
      <c r="AV517" s="13" t="s">
        <v>77</v>
      </c>
      <c r="AW517" s="13" t="s">
        <v>28</v>
      </c>
      <c r="AX517" s="13" t="s">
        <v>70</v>
      </c>
      <c r="AY517" s="165" t="s">
        <v>145</v>
      </c>
    </row>
    <row r="518" spans="2:51" s="14" customFormat="1" ht="12">
      <c r="B518" s="171"/>
      <c r="D518" s="164" t="s">
        <v>154</v>
      </c>
      <c r="E518" s="172" t="s">
        <v>1</v>
      </c>
      <c r="F518" s="173" t="s">
        <v>617</v>
      </c>
      <c r="H518" s="174">
        <v>3.68</v>
      </c>
      <c r="I518" s="175"/>
      <c r="L518" s="171"/>
      <c r="M518" s="176"/>
      <c r="N518" s="177"/>
      <c r="O518" s="177"/>
      <c r="P518" s="177"/>
      <c r="Q518" s="177"/>
      <c r="R518" s="177"/>
      <c r="S518" s="177"/>
      <c r="T518" s="178"/>
      <c r="AT518" s="172" t="s">
        <v>154</v>
      </c>
      <c r="AU518" s="172" t="s">
        <v>79</v>
      </c>
      <c r="AV518" s="14" t="s">
        <v>79</v>
      </c>
      <c r="AW518" s="14" t="s">
        <v>28</v>
      </c>
      <c r="AX518" s="14" t="s">
        <v>70</v>
      </c>
      <c r="AY518" s="172" t="s">
        <v>145</v>
      </c>
    </row>
    <row r="519" spans="2:51" s="13" customFormat="1" ht="12">
      <c r="B519" s="163"/>
      <c r="D519" s="164" t="s">
        <v>154</v>
      </c>
      <c r="E519" s="165" t="s">
        <v>1</v>
      </c>
      <c r="F519" s="166" t="s">
        <v>497</v>
      </c>
      <c r="H519" s="165" t="s">
        <v>1</v>
      </c>
      <c r="I519" s="167"/>
      <c r="L519" s="163"/>
      <c r="M519" s="168"/>
      <c r="N519" s="169"/>
      <c r="O519" s="169"/>
      <c r="P519" s="169"/>
      <c r="Q519" s="169"/>
      <c r="R519" s="169"/>
      <c r="S519" s="169"/>
      <c r="T519" s="170"/>
      <c r="AT519" s="165" t="s">
        <v>154</v>
      </c>
      <c r="AU519" s="165" t="s">
        <v>79</v>
      </c>
      <c r="AV519" s="13" t="s">
        <v>77</v>
      </c>
      <c r="AW519" s="13" t="s">
        <v>28</v>
      </c>
      <c r="AX519" s="13" t="s">
        <v>70</v>
      </c>
      <c r="AY519" s="165" t="s">
        <v>145</v>
      </c>
    </row>
    <row r="520" spans="2:51" s="14" customFormat="1" ht="12">
      <c r="B520" s="171"/>
      <c r="D520" s="164" t="s">
        <v>154</v>
      </c>
      <c r="E520" s="172" t="s">
        <v>1</v>
      </c>
      <c r="F520" s="173" t="s">
        <v>618</v>
      </c>
      <c r="H520" s="174">
        <v>8.37</v>
      </c>
      <c r="I520" s="175"/>
      <c r="L520" s="171"/>
      <c r="M520" s="176"/>
      <c r="N520" s="177"/>
      <c r="O520" s="177"/>
      <c r="P520" s="177"/>
      <c r="Q520" s="177"/>
      <c r="R520" s="177"/>
      <c r="S520" s="177"/>
      <c r="T520" s="178"/>
      <c r="AT520" s="172" t="s">
        <v>154</v>
      </c>
      <c r="AU520" s="172" t="s">
        <v>79</v>
      </c>
      <c r="AV520" s="14" t="s">
        <v>79</v>
      </c>
      <c r="AW520" s="14" t="s">
        <v>28</v>
      </c>
      <c r="AX520" s="14" t="s">
        <v>70</v>
      </c>
      <c r="AY520" s="172" t="s">
        <v>145</v>
      </c>
    </row>
    <row r="521" spans="2:51" s="13" customFormat="1" ht="12">
      <c r="B521" s="163"/>
      <c r="D521" s="164" t="s">
        <v>154</v>
      </c>
      <c r="E521" s="165" t="s">
        <v>1</v>
      </c>
      <c r="F521" s="166" t="s">
        <v>499</v>
      </c>
      <c r="H521" s="165" t="s">
        <v>1</v>
      </c>
      <c r="I521" s="167"/>
      <c r="L521" s="163"/>
      <c r="M521" s="168"/>
      <c r="N521" s="169"/>
      <c r="O521" s="169"/>
      <c r="P521" s="169"/>
      <c r="Q521" s="169"/>
      <c r="R521" s="169"/>
      <c r="S521" s="169"/>
      <c r="T521" s="170"/>
      <c r="AT521" s="165" t="s">
        <v>154</v>
      </c>
      <c r="AU521" s="165" t="s">
        <v>79</v>
      </c>
      <c r="AV521" s="13" t="s">
        <v>77</v>
      </c>
      <c r="AW521" s="13" t="s">
        <v>28</v>
      </c>
      <c r="AX521" s="13" t="s">
        <v>70</v>
      </c>
      <c r="AY521" s="165" t="s">
        <v>145</v>
      </c>
    </row>
    <row r="522" spans="2:51" s="14" customFormat="1" ht="20">
      <c r="B522" s="171"/>
      <c r="D522" s="164" t="s">
        <v>154</v>
      </c>
      <c r="E522" s="172" t="s">
        <v>1</v>
      </c>
      <c r="F522" s="173" t="s">
        <v>619</v>
      </c>
      <c r="H522" s="174">
        <v>14.135</v>
      </c>
      <c r="I522" s="175"/>
      <c r="L522" s="171"/>
      <c r="M522" s="176"/>
      <c r="N522" s="177"/>
      <c r="O522" s="177"/>
      <c r="P522" s="177"/>
      <c r="Q522" s="177"/>
      <c r="R522" s="177"/>
      <c r="S522" s="177"/>
      <c r="T522" s="178"/>
      <c r="AT522" s="172" t="s">
        <v>154</v>
      </c>
      <c r="AU522" s="172" t="s">
        <v>79</v>
      </c>
      <c r="AV522" s="14" t="s">
        <v>79</v>
      </c>
      <c r="AW522" s="14" t="s">
        <v>28</v>
      </c>
      <c r="AX522" s="14" t="s">
        <v>70</v>
      </c>
      <c r="AY522" s="172" t="s">
        <v>145</v>
      </c>
    </row>
    <row r="523" spans="2:51" s="16" customFormat="1" ht="12">
      <c r="B523" s="187"/>
      <c r="D523" s="164" t="s">
        <v>154</v>
      </c>
      <c r="E523" s="188" t="s">
        <v>1</v>
      </c>
      <c r="F523" s="189" t="s">
        <v>175</v>
      </c>
      <c r="H523" s="190">
        <v>36.294999999999995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154</v>
      </c>
      <c r="AU523" s="188" t="s">
        <v>79</v>
      </c>
      <c r="AV523" s="16" t="s">
        <v>152</v>
      </c>
      <c r="AW523" s="16" t="s">
        <v>28</v>
      </c>
      <c r="AX523" s="16" t="s">
        <v>77</v>
      </c>
      <c r="AY523" s="188" t="s">
        <v>145</v>
      </c>
    </row>
    <row r="524" spans="1:65" s="2" customFormat="1" ht="37.75" customHeight="1">
      <c r="A524" s="33"/>
      <c r="B524" s="149"/>
      <c r="C524" s="150" t="s">
        <v>620</v>
      </c>
      <c r="D524" s="150" t="s">
        <v>147</v>
      </c>
      <c r="E524" s="151" t="s">
        <v>621</v>
      </c>
      <c r="F524" s="152" t="s">
        <v>622</v>
      </c>
      <c r="G524" s="153" t="s">
        <v>243</v>
      </c>
      <c r="H524" s="154">
        <v>38.125</v>
      </c>
      <c r="I524" s="155"/>
      <c r="J524" s="156">
        <f>ROUND(I524*H524,2)</f>
        <v>0</v>
      </c>
      <c r="K524" s="152" t="s">
        <v>151</v>
      </c>
      <c r="L524" s="34"/>
      <c r="M524" s="157" t="s">
        <v>1</v>
      </c>
      <c r="N524" s="158" t="s">
        <v>36</v>
      </c>
      <c r="O524" s="59"/>
      <c r="P524" s="159">
        <f>O524*H524</f>
        <v>0</v>
      </c>
      <c r="Q524" s="159">
        <v>0</v>
      </c>
      <c r="R524" s="159">
        <f>Q524*H524</f>
        <v>0</v>
      </c>
      <c r="S524" s="159">
        <v>0.046</v>
      </c>
      <c r="T524" s="160">
        <f>S524*H524</f>
        <v>1.75375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1" t="s">
        <v>152</v>
      </c>
      <c r="AT524" s="161" t="s">
        <v>147</v>
      </c>
      <c r="AU524" s="161" t="s">
        <v>79</v>
      </c>
      <c r="AY524" s="18" t="s">
        <v>145</v>
      </c>
      <c r="BE524" s="162">
        <f>IF(N524="základní",J524,0)</f>
        <v>0</v>
      </c>
      <c r="BF524" s="162">
        <f>IF(N524="snížená",J524,0)</f>
        <v>0</v>
      </c>
      <c r="BG524" s="162">
        <f>IF(N524="zákl. přenesená",J524,0)</f>
        <v>0</v>
      </c>
      <c r="BH524" s="162">
        <f>IF(N524="sníž. přenesená",J524,0)</f>
        <v>0</v>
      </c>
      <c r="BI524" s="162">
        <f>IF(N524="nulová",J524,0)</f>
        <v>0</v>
      </c>
      <c r="BJ524" s="18" t="s">
        <v>77</v>
      </c>
      <c r="BK524" s="162">
        <f>ROUND(I524*H524,2)</f>
        <v>0</v>
      </c>
      <c r="BL524" s="18" t="s">
        <v>152</v>
      </c>
      <c r="BM524" s="161" t="s">
        <v>623</v>
      </c>
    </row>
    <row r="525" spans="2:51" s="13" customFormat="1" ht="12">
      <c r="B525" s="163"/>
      <c r="D525" s="164" t="s">
        <v>154</v>
      </c>
      <c r="E525" s="165" t="s">
        <v>1</v>
      </c>
      <c r="F525" s="166" t="s">
        <v>624</v>
      </c>
      <c r="H525" s="165" t="s">
        <v>1</v>
      </c>
      <c r="I525" s="167"/>
      <c r="L525" s="163"/>
      <c r="M525" s="168"/>
      <c r="N525" s="169"/>
      <c r="O525" s="169"/>
      <c r="P525" s="169"/>
      <c r="Q525" s="169"/>
      <c r="R525" s="169"/>
      <c r="S525" s="169"/>
      <c r="T525" s="170"/>
      <c r="AT525" s="165" t="s">
        <v>154</v>
      </c>
      <c r="AU525" s="165" t="s">
        <v>79</v>
      </c>
      <c r="AV525" s="13" t="s">
        <v>77</v>
      </c>
      <c r="AW525" s="13" t="s">
        <v>28</v>
      </c>
      <c r="AX525" s="13" t="s">
        <v>70</v>
      </c>
      <c r="AY525" s="165" t="s">
        <v>145</v>
      </c>
    </row>
    <row r="526" spans="2:51" s="13" customFormat="1" ht="12">
      <c r="B526" s="163"/>
      <c r="D526" s="164" t="s">
        <v>154</v>
      </c>
      <c r="E526" s="165" t="s">
        <v>1</v>
      </c>
      <c r="F526" s="166" t="s">
        <v>491</v>
      </c>
      <c r="H526" s="165" t="s">
        <v>1</v>
      </c>
      <c r="I526" s="167"/>
      <c r="L526" s="163"/>
      <c r="M526" s="168"/>
      <c r="N526" s="169"/>
      <c r="O526" s="169"/>
      <c r="P526" s="169"/>
      <c r="Q526" s="169"/>
      <c r="R526" s="169"/>
      <c r="S526" s="169"/>
      <c r="T526" s="170"/>
      <c r="AT526" s="165" t="s">
        <v>154</v>
      </c>
      <c r="AU526" s="165" t="s">
        <v>79</v>
      </c>
      <c r="AV526" s="13" t="s">
        <v>77</v>
      </c>
      <c r="AW526" s="13" t="s">
        <v>28</v>
      </c>
      <c r="AX526" s="13" t="s">
        <v>70</v>
      </c>
      <c r="AY526" s="165" t="s">
        <v>145</v>
      </c>
    </row>
    <row r="527" spans="2:51" s="14" customFormat="1" ht="20">
      <c r="B527" s="171"/>
      <c r="D527" s="164" t="s">
        <v>154</v>
      </c>
      <c r="E527" s="172" t="s">
        <v>1</v>
      </c>
      <c r="F527" s="173" t="s">
        <v>492</v>
      </c>
      <c r="H527" s="174">
        <v>9.118</v>
      </c>
      <c r="I527" s="175"/>
      <c r="L527" s="171"/>
      <c r="M527" s="176"/>
      <c r="N527" s="177"/>
      <c r="O527" s="177"/>
      <c r="P527" s="177"/>
      <c r="Q527" s="177"/>
      <c r="R527" s="177"/>
      <c r="S527" s="177"/>
      <c r="T527" s="178"/>
      <c r="AT527" s="172" t="s">
        <v>154</v>
      </c>
      <c r="AU527" s="172" t="s">
        <v>79</v>
      </c>
      <c r="AV527" s="14" t="s">
        <v>79</v>
      </c>
      <c r="AW527" s="14" t="s">
        <v>28</v>
      </c>
      <c r="AX527" s="14" t="s">
        <v>70</v>
      </c>
      <c r="AY527" s="172" t="s">
        <v>145</v>
      </c>
    </row>
    <row r="528" spans="2:51" s="13" customFormat="1" ht="12">
      <c r="B528" s="163"/>
      <c r="D528" s="164" t="s">
        <v>154</v>
      </c>
      <c r="E528" s="165" t="s">
        <v>1</v>
      </c>
      <c r="F528" s="166" t="s">
        <v>493</v>
      </c>
      <c r="H528" s="165" t="s">
        <v>1</v>
      </c>
      <c r="I528" s="167"/>
      <c r="L528" s="163"/>
      <c r="M528" s="168"/>
      <c r="N528" s="169"/>
      <c r="O528" s="169"/>
      <c r="P528" s="169"/>
      <c r="Q528" s="169"/>
      <c r="R528" s="169"/>
      <c r="S528" s="169"/>
      <c r="T528" s="170"/>
      <c r="AT528" s="165" t="s">
        <v>154</v>
      </c>
      <c r="AU528" s="165" t="s">
        <v>79</v>
      </c>
      <c r="AV528" s="13" t="s">
        <v>77</v>
      </c>
      <c r="AW528" s="13" t="s">
        <v>28</v>
      </c>
      <c r="AX528" s="13" t="s">
        <v>70</v>
      </c>
      <c r="AY528" s="165" t="s">
        <v>145</v>
      </c>
    </row>
    <row r="529" spans="2:51" s="14" customFormat="1" ht="12">
      <c r="B529" s="171"/>
      <c r="D529" s="164" t="s">
        <v>154</v>
      </c>
      <c r="E529" s="172" t="s">
        <v>1</v>
      </c>
      <c r="F529" s="173" t="s">
        <v>494</v>
      </c>
      <c r="H529" s="174">
        <v>1.653</v>
      </c>
      <c r="I529" s="175"/>
      <c r="L529" s="171"/>
      <c r="M529" s="176"/>
      <c r="N529" s="177"/>
      <c r="O529" s="177"/>
      <c r="P529" s="177"/>
      <c r="Q529" s="177"/>
      <c r="R529" s="177"/>
      <c r="S529" s="177"/>
      <c r="T529" s="178"/>
      <c r="AT529" s="172" t="s">
        <v>154</v>
      </c>
      <c r="AU529" s="172" t="s">
        <v>79</v>
      </c>
      <c r="AV529" s="14" t="s">
        <v>79</v>
      </c>
      <c r="AW529" s="14" t="s">
        <v>28</v>
      </c>
      <c r="AX529" s="14" t="s">
        <v>70</v>
      </c>
      <c r="AY529" s="172" t="s">
        <v>145</v>
      </c>
    </row>
    <row r="530" spans="2:51" s="13" customFormat="1" ht="12">
      <c r="B530" s="163"/>
      <c r="D530" s="164" t="s">
        <v>154</v>
      </c>
      <c r="E530" s="165" t="s">
        <v>1</v>
      </c>
      <c r="F530" s="166" t="s">
        <v>495</v>
      </c>
      <c r="H530" s="165" t="s">
        <v>1</v>
      </c>
      <c r="I530" s="167"/>
      <c r="L530" s="163"/>
      <c r="M530" s="168"/>
      <c r="N530" s="169"/>
      <c r="O530" s="169"/>
      <c r="P530" s="169"/>
      <c r="Q530" s="169"/>
      <c r="R530" s="169"/>
      <c r="S530" s="169"/>
      <c r="T530" s="170"/>
      <c r="AT530" s="165" t="s">
        <v>154</v>
      </c>
      <c r="AU530" s="165" t="s">
        <v>79</v>
      </c>
      <c r="AV530" s="13" t="s">
        <v>77</v>
      </c>
      <c r="AW530" s="13" t="s">
        <v>28</v>
      </c>
      <c r="AX530" s="13" t="s">
        <v>70</v>
      </c>
      <c r="AY530" s="165" t="s">
        <v>145</v>
      </c>
    </row>
    <row r="531" spans="2:51" s="14" customFormat="1" ht="12">
      <c r="B531" s="171"/>
      <c r="D531" s="164" t="s">
        <v>154</v>
      </c>
      <c r="E531" s="172" t="s">
        <v>1</v>
      </c>
      <c r="F531" s="173" t="s">
        <v>496</v>
      </c>
      <c r="H531" s="174">
        <v>0.675</v>
      </c>
      <c r="I531" s="175"/>
      <c r="L531" s="171"/>
      <c r="M531" s="176"/>
      <c r="N531" s="177"/>
      <c r="O531" s="177"/>
      <c r="P531" s="177"/>
      <c r="Q531" s="177"/>
      <c r="R531" s="177"/>
      <c r="S531" s="177"/>
      <c r="T531" s="178"/>
      <c r="AT531" s="172" t="s">
        <v>154</v>
      </c>
      <c r="AU531" s="172" t="s">
        <v>79</v>
      </c>
      <c r="AV531" s="14" t="s">
        <v>79</v>
      </c>
      <c r="AW531" s="14" t="s">
        <v>28</v>
      </c>
      <c r="AX531" s="14" t="s">
        <v>70</v>
      </c>
      <c r="AY531" s="172" t="s">
        <v>145</v>
      </c>
    </row>
    <row r="532" spans="2:51" s="13" customFormat="1" ht="12">
      <c r="B532" s="163"/>
      <c r="D532" s="164" t="s">
        <v>154</v>
      </c>
      <c r="E532" s="165" t="s">
        <v>1</v>
      </c>
      <c r="F532" s="166" t="s">
        <v>497</v>
      </c>
      <c r="H532" s="165" t="s">
        <v>1</v>
      </c>
      <c r="I532" s="167"/>
      <c r="L532" s="163"/>
      <c r="M532" s="168"/>
      <c r="N532" s="169"/>
      <c r="O532" s="169"/>
      <c r="P532" s="169"/>
      <c r="Q532" s="169"/>
      <c r="R532" s="169"/>
      <c r="S532" s="169"/>
      <c r="T532" s="170"/>
      <c r="AT532" s="165" t="s">
        <v>154</v>
      </c>
      <c r="AU532" s="165" t="s">
        <v>79</v>
      </c>
      <c r="AV532" s="13" t="s">
        <v>77</v>
      </c>
      <c r="AW532" s="13" t="s">
        <v>28</v>
      </c>
      <c r="AX532" s="13" t="s">
        <v>70</v>
      </c>
      <c r="AY532" s="165" t="s">
        <v>145</v>
      </c>
    </row>
    <row r="533" spans="2:51" s="14" customFormat="1" ht="12">
      <c r="B533" s="171"/>
      <c r="D533" s="164" t="s">
        <v>154</v>
      </c>
      <c r="E533" s="172" t="s">
        <v>1</v>
      </c>
      <c r="F533" s="173" t="s">
        <v>498</v>
      </c>
      <c r="H533" s="174">
        <v>4.185</v>
      </c>
      <c r="I533" s="175"/>
      <c r="L533" s="171"/>
      <c r="M533" s="176"/>
      <c r="N533" s="177"/>
      <c r="O533" s="177"/>
      <c r="P533" s="177"/>
      <c r="Q533" s="177"/>
      <c r="R533" s="177"/>
      <c r="S533" s="177"/>
      <c r="T533" s="178"/>
      <c r="AT533" s="172" t="s">
        <v>154</v>
      </c>
      <c r="AU533" s="172" t="s">
        <v>79</v>
      </c>
      <c r="AV533" s="14" t="s">
        <v>79</v>
      </c>
      <c r="AW533" s="14" t="s">
        <v>28</v>
      </c>
      <c r="AX533" s="14" t="s">
        <v>70</v>
      </c>
      <c r="AY533" s="172" t="s">
        <v>145</v>
      </c>
    </row>
    <row r="534" spans="2:51" s="13" customFormat="1" ht="12">
      <c r="B534" s="163"/>
      <c r="D534" s="164" t="s">
        <v>154</v>
      </c>
      <c r="E534" s="165" t="s">
        <v>1</v>
      </c>
      <c r="F534" s="166" t="s">
        <v>499</v>
      </c>
      <c r="H534" s="165" t="s">
        <v>1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154</v>
      </c>
      <c r="AU534" s="165" t="s">
        <v>79</v>
      </c>
      <c r="AV534" s="13" t="s">
        <v>77</v>
      </c>
      <c r="AW534" s="13" t="s">
        <v>28</v>
      </c>
      <c r="AX534" s="13" t="s">
        <v>70</v>
      </c>
      <c r="AY534" s="165" t="s">
        <v>145</v>
      </c>
    </row>
    <row r="535" spans="2:51" s="14" customFormat="1" ht="20">
      <c r="B535" s="171"/>
      <c r="D535" s="164" t="s">
        <v>154</v>
      </c>
      <c r="E535" s="172" t="s">
        <v>1</v>
      </c>
      <c r="F535" s="173" t="s">
        <v>625</v>
      </c>
      <c r="H535" s="174">
        <v>7.043</v>
      </c>
      <c r="I535" s="175"/>
      <c r="L535" s="171"/>
      <c r="M535" s="176"/>
      <c r="N535" s="177"/>
      <c r="O535" s="177"/>
      <c r="P535" s="177"/>
      <c r="Q535" s="177"/>
      <c r="R535" s="177"/>
      <c r="S535" s="177"/>
      <c r="T535" s="178"/>
      <c r="AT535" s="172" t="s">
        <v>154</v>
      </c>
      <c r="AU535" s="172" t="s">
        <v>79</v>
      </c>
      <c r="AV535" s="14" t="s">
        <v>79</v>
      </c>
      <c r="AW535" s="14" t="s">
        <v>28</v>
      </c>
      <c r="AX535" s="14" t="s">
        <v>70</v>
      </c>
      <c r="AY535" s="172" t="s">
        <v>145</v>
      </c>
    </row>
    <row r="536" spans="2:51" s="13" customFormat="1" ht="12">
      <c r="B536" s="163"/>
      <c r="D536" s="164" t="s">
        <v>154</v>
      </c>
      <c r="E536" s="165" t="s">
        <v>1</v>
      </c>
      <c r="F536" s="166" t="s">
        <v>501</v>
      </c>
      <c r="H536" s="165" t="s">
        <v>1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154</v>
      </c>
      <c r="AU536" s="165" t="s">
        <v>79</v>
      </c>
      <c r="AV536" s="13" t="s">
        <v>77</v>
      </c>
      <c r="AW536" s="13" t="s">
        <v>28</v>
      </c>
      <c r="AX536" s="13" t="s">
        <v>70</v>
      </c>
      <c r="AY536" s="165" t="s">
        <v>145</v>
      </c>
    </row>
    <row r="537" spans="2:51" s="14" customFormat="1" ht="12">
      <c r="B537" s="171"/>
      <c r="D537" s="164" t="s">
        <v>154</v>
      </c>
      <c r="E537" s="172" t="s">
        <v>1</v>
      </c>
      <c r="F537" s="173" t="s">
        <v>626</v>
      </c>
      <c r="H537" s="174">
        <v>14.433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154</v>
      </c>
      <c r="AU537" s="172" t="s">
        <v>79</v>
      </c>
      <c r="AV537" s="14" t="s">
        <v>79</v>
      </c>
      <c r="AW537" s="14" t="s">
        <v>28</v>
      </c>
      <c r="AX537" s="14" t="s">
        <v>70</v>
      </c>
      <c r="AY537" s="172" t="s">
        <v>145</v>
      </c>
    </row>
    <row r="538" spans="2:51" s="13" customFormat="1" ht="12">
      <c r="B538" s="163"/>
      <c r="D538" s="164" t="s">
        <v>154</v>
      </c>
      <c r="E538" s="165" t="s">
        <v>1</v>
      </c>
      <c r="F538" s="166" t="s">
        <v>520</v>
      </c>
      <c r="H538" s="165" t="s">
        <v>1</v>
      </c>
      <c r="I538" s="167"/>
      <c r="L538" s="163"/>
      <c r="M538" s="168"/>
      <c r="N538" s="169"/>
      <c r="O538" s="169"/>
      <c r="P538" s="169"/>
      <c r="Q538" s="169"/>
      <c r="R538" s="169"/>
      <c r="S538" s="169"/>
      <c r="T538" s="170"/>
      <c r="AT538" s="165" t="s">
        <v>154</v>
      </c>
      <c r="AU538" s="165" t="s">
        <v>79</v>
      </c>
      <c r="AV538" s="13" t="s">
        <v>77</v>
      </c>
      <c r="AW538" s="13" t="s">
        <v>28</v>
      </c>
      <c r="AX538" s="13" t="s">
        <v>70</v>
      </c>
      <c r="AY538" s="165" t="s">
        <v>145</v>
      </c>
    </row>
    <row r="539" spans="2:51" s="14" customFormat="1" ht="12">
      <c r="B539" s="171"/>
      <c r="D539" s="164" t="s">
        <v>154</v>
      </c>
      <c r="E539" s="172" t="s">
        <v>1</v>
      </c>
      <c r="F539" s="173" t="s">
        <v>627</v>
      </c>
      <c r="H539" s="174">
        <v>1.018</v>
      </c>
      <c r="I539" s="175"/>
      <c r="L539" s="171"/>
      <c r="M539" s="176"/>
      <c r="N539" s="177"/>
      <c r="O539" s="177"/>
      <c r="P539" s="177"/>
      <c r="Q539" s="177"/>
      <c r="R539" s="177"/>
      <c r="S539" s="177"/>
      <c r="T539" s="178"/>
      <c r="AT539" s="172" t="s">
        <v>154</v>
      </c>
      <c r="AU539" s="172" t="s">
        <v>79</v>
      </c>
      <c r="AV539" s="14" t="s">
        <v>79</v>
      </c>
      <c r="AW539" s="14" t="s">
        <v>28</v>
      </c>
      <c r="AX539" s="14" t="s">
        <v>70</v>
      </c>
      <c r="AY539" s="172" t="s">
        <v>145</v>
      </c>
    </row>
    <row r="540" spans="2:51" s="16" customFormat="1" ht="12">
      <c r="B540" s="187"/>
      <c r="D540" s="164" t="s">
        <v>154</v>
      </c>
      <c r="E540" s="188" t="s">
        <v>1</v>
      </c>
      <c r="F540" s="189" t="s">
        <v>175</v>
      </c>
      <c r="H540" s="190">
        <v>38.125</v>
      </c>
      <c r="I540" s="191"/>
      <c r="L540" s="187"/>
      <c r="M540" s="192"/>
      <c r="N540" s="193"/>
      <c r="O540" s="193"/>
      <c r="P540" s="193"/>
      <c r="Q540" s="193"/>
      <c r="R540" s="193"/>
      <c r="S540" s="193"/>
      <c r="T540" s="194"/>
      <c r="AT540" s="188" t="s">
        <v>154</v>
      </c>
      <c r="AU540" s="188" t="s">
        <v>79</v>
      </c>
      <c r="AV540" s="16" t="s">
        <v>152</v>
      </c>
      <c r="AW540" s="16" t="s">
        <v>28</v>
      </c>
      <c r="AX540" s="16" t="s">
        <v>77</v>
      </c>
      <c r="AY540" s="188" t="s">
        <v>145</v>
      </c>
    </row>
    <row r="541" spans="1:65" s="2" customFormat="1" ht="37.75" customHeight="1">
      <c r="A541" s="33"/>
      <c r="B541" s="149"/>
      <c r="C541" s="150" t="s">
        <v>628</v>
      </c>
      <c r="D541" s="150" t="s">
        <v>147</v>
      </c>
      <c r="E541" s="151" t="s">
        <v>629</v>
      </c>
      <c r="F541" s="152" t="s">
        <v>630</v>
      </c>
      <c r="G541" s="153" t="s">
        <v>243</v>
      </c>
      <c r="H541" s="154">
        <v>247.722</v>
      </c>
      <c r="I541" s="155"/>
      <c r="J541" s="156">
        <f>ROUND(I541*H541,2)</f>
        <v>0</v>
      </c>
      <c r="K541" s="152" t="s">
        <v>151</v>
      </c>
      <c r="L541" s="34"/>
      <c r="M541" s="157" t="s">
        <v>1</v>
      </c>
      <c r="N541" s="158" t="s">
        <v>36</v>
      </c>
      <c r="O541" s="59"/>
      <c r="P541" s="159">
        <f>O541*H541</f>
        <v>0</v>
      </c>
      <c r="Q541" s="159">
        <v>0</v>
      </c>
      <c r="R541" s="159">
        <f>Q541*H541</f>
        <v>0</v>
      </c>
      <c r="S541" s="159">
        <v>0.059</v>
      </c>
      <c r="T541" s="160">
        <f>S541*H541</f>
        <v>14.615598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61" t="s">
        <v>152</v>
      </c>
      <c r="AT541" s="161" t="s">
        <v>147</v>
      </c>
      <c r="AU541" s="161" t="s">
        <v>79</v>
      </c>
      <c r="AY541" s="18" t="s">
        <v>145</v>
      </c>
      <c r="BE541" s="162">
        <f>IF(N541="základní",J541,0)</f>
        <v>0</v>
      </c>
      <c r="BF541" s="162">
        <f>IF(N541="snížená",J541,0)</f>
        <v>0</v>
      </c>
      <c r="BG541" s="162">
        <f>IF(N541="zákl. přenesená",J541,0)</f>
        <v>0</v>
      </c>
      <c r="BH541" s="162">
        <f>IF(N541="sníž. přenesená",J541,0)</f>
        <v>0</v>
      </c>
      <c r="BI541" s="162">
        <f>IF(N541="nulová",J541,0)</f>
        <v>0</v>
      </c>
      <c r="BJ541" s="18" t="s">
        <v>77</v>
      </c>
      <c r="BK541" s="162">
        <f>ROUND(I541*H541,2)</f>
        <v>0</v>
      </c>
      <c r="BL541" s="18" t="s">
        <v>152</v>
      </c>
      <c r="BM541" s="161" t="s">
        <v>631</v>
      </c>
    </row>
    <row r="542" spans="2:51" s="13" customFormat="1" ht="12">
      <c r="B542" s="163"/>
      <c r="D542" s="164" t="s">
        <v>154</v>
      </c>
      <c r="E542" s="165" t="s">
        <v>1</v>
      </c>
      <c r="F542" s="166" t="s">
        <v>321</v>
      </c>
      <c r="H542" s="165" t="s">
        <v>1</v>
      </c>
      <c r="I542" s="167"/>
      <c r="L542" s="163"/>
      <c r="M542" s="168"/>
      <c r="N542" s="169"/>
      <c r="O542" s="169"/>
      <c r="P542" s="169"/>
      <c r="Q542" s="169"/>
      <c r="R542" s="169"/>
      <c r="S542" s="169"/>
      <c r="T542" s="170"/>
      <c r="AT542" s="165" t="s">
        <v>154</v>
      </c>
      <c r="AU542" s="165" t="s">
        <v>79</v>
      </c>
      <c r="AV542" s="13" t="s">
        <v>77</v>
      </c>
      <c r="AW542" s="13" t="s">
        <v>28</v>
      </c>
      <c r="AX542" s="13" t="s">
        <v>70</v>
      </c>
      <c r="AY542" s="165" t="s">
        <v>145</v>
      </c>
    </row>
    <row r="543" spans="2:51" s="13" customFormat="1" ht="12">
      <c r="B543" s="163"/>
      <c r="D543" s="164" t="s">
        <v>154</v>
      </c>
      <c r="E543" s="165" t="s">
        <v>1</v>
      </c>
      <c r="F543" s="166" t="s">
        <v>322</v>
      </c>
      <c r="H543" s="165" t="s">
        <v>1</v>
      </c>
      <c r="I543" s="167"/>
      <c r="L543" s="163"/>
      <c r="M543" s="168"/>
      <c r="N543" s="169"/>
      <c r="O543" s="169"/>
      <c r="P543" s="169"/>
      <c r="Q543" s="169"/>
      <c r="R543" s="169"/>
      <c r="S543" s="169"/>
      <c r="T543" s="170"/>
      <c r="AT543" s="165" t="s">
        <v>154</v>
      </c>
      <c r="AU543" s="165" t="s">
        <v>79</v>
      </c>
      <c r="AV543" s="13" t="s">
        <v>77</v>
      </c>
      <c r="AW543" s="13" t="s">
        <v>28</v>
      </c>
      <c r="AX543" s="13" t="s">
        <v>70</v>
      </c>
      <c r="AY543" s="165" t="s">
        <v>145</v>
      </c>
    </row>
    <row r="544" spans="2:51" s="14" customFormat="1" ht="20">
      <c r="B544" s="171"/>
      <c r="D544" s="164" t="s">
        <v>154</v>
      </c>
      <c r="E544" s="172" t="s">
        <v>1</v>
      </c>
      <c r="F544" s="173" t="s">
        <v>323</v>
      </c>
      <c r="H544" s="174">
        <v>200.016</v>
      </c>
      <c r="I544" s="175"/>
      <c r="L544" s="171"/>
      <c r="M544" s="176"/>
      <c r="N544" s="177"/>
      <c r="O544" s="177"/>
      <c r="P544" s="177"/>
      <c r="Q544" s="177"/>
      <c r="R544" s="177"/>
      <c r="S544" s="177"/>
      <c r="T544" s="178"/>
      <c r="AT544" s="172" t="s">
        <v>154</v>
      </c>
      <c r="AU544" s="172" t="s">
        <v>79</v>
      </c>
      <c r="AV544" s="14" t="s">
        <v>79</v>
      </c>
      <c r="AW544" s="14" t="s">
        <v>28</v>
      </c>
      <c r="AX544" s="14" t="s">
        <v>70</v>
      </c>
      <c r="AY544" s="172" t="s">
        <v>145</v>
      </c>
    </row>
    <row r="545" spans="2:51" s="13" customFormat="1" ht="12">
      <c r="B545" s="163"/>
      <c r="D545" s="164" t="s">
        <v>154</v>
      </c>
      <c r="E545" s="165" t="s">
        <v>1</v>
      </c>
      <c r="F545" s="166" t="s">
        <v>324</v>
      </c>
      <c r="H545" s="165" t="s">
        <v>1</v>
      </c>
      <c r="I545" s="167"/>
      <c r="L545" s="163"/>
      <c r="M545" s="168"/>
      <c r="N545" s="169"/>
      <c r="O545" s="169"/>
      <c r="P545" s="169"/>
      <c r="Q545" s="169"/>
      <c r="R545" s="169"/>
      <c r="S545" s="169"/>
      <c r="T545" s="170"/>
      <c r="AT545" s="165" t="s">
        <v>154</v>
      </c>
      <c r="AU545" s="165" t="s">
        <v>79</v>
      </c>
      <c r="AV545" s="13" t="s">
        <v>77</v>
      </c>
      <c r="AW545" s="13" t="s">
        <v>28</v>
      </c>
      <c r="AX545" s="13" t="s">
        <v>70</v>
      </c>
      <c r="AY545" s="165" t="s">
        <v>145</v>
      </c>
    </row>
    <row r="546" spans="2:51" s="14" customFormat="1" ht="20">
      <c r="B546" s="171"/>
      <c r="D546" s="164" t="s">
        <v>154</v>
      </c>
      <c r="E546" s="172" t="s">
        <v>1</v>
      </c>
      <c r="F546" s="173" t="s">
        <v>632</v>
      </c>
      <c r="H546" s="174">
        <v>41.721</v>
      </c>
      <c r="I546" s="175"/>
      <c r="L546" s="171"/>
      <c r="M546" s="176"/>
      <c r="N546" s="177"/>
      <c r="O546" s="177"/>
      <c r="P546" s="177"/>
      <c r="Q546" s="177"/>
      <c r="R546" s="177"/>
      <c r="S546" s="177"/>
      <c r="T546" s="178"/>
      <c r="AT546" s="172" t="s">
        <v>154</v>
      </c>
      <c r="AU546" s="172" t="s">
        <v>79</v>
      </c>
      <c r="AV546" s="14" t="s">
        <v>79</v>
      </c>
      <c r="AW546" s="14" t="s">
        <v>28</v>
      </c>
      <c r="AX546" s="14" t="s">
        <v>70</v>
      </c>
      <c r="AY546" s="172" t="s">
        <v>145</v>
      </c>
    </row>
    <row r="547" spans="2:51" s="13" customFormat="1" ht="12">
      <c r="B547" s="163"/>
      <c r="D547" s="164" t="s">
        <v>154</v>
      </c>
      <c r="E547" s="165" t="s">
        <v>1</v>
      </c>
      <c r="F547" s="166" t="s">
        <v>426</v>
      </c>
      <c r="H547" s="165" t="s">
        <v>1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154</v>
      </c>
      <c r="AU547" s="165" t="s">
        <v>79</v>
      </c>
      <c r="AV547" s="13" t="s">
        <v>77</v>
      </c>
      <c r="AW547" s="13" t="s">
        <v>28</v>
      </c>
      <c r="AX547" s="13" t="s">
        <v>70</v>
      </c>
      <c r="AY547" s="165" t="s">
        <v>145</v>
      </c>
    </row>
    <row r="548" spans="2:51" s="14" customFormat="1" ht="12">
      <c r="B548" s="171"/>
      <c r="D548" s="164" t="s">
        <v>154</v>
      </c>
      <c r="E548" s="172" t="s">
        <v>1</v>
      </c>
      <c r="F548" s="173" t="s">
        <v>447</v>
      </c>
      <c r="H548" s="174">
        <v>5.985</v>
      </c>
      <c r="I548" s="175"/>
      <c r="L548" s="171"/>
      <c r="M548" s="176"/>
      <c r="N548" s="177"/>
      <c r="O548" s="177"/>
      <c r="P548" s="177"/>
      <c r="Q548" s="177"/>
      <c r="R548" s="177"/>
      <c r="S548" s="177"/>
      <c r="T548" s="178"/>
      <c r="AT548" s="172" t="s">
        <v>154</v>
      </c>
      <c r="AU548" s="172" t="s">
        <v>79</v>
      </c>
      <c r="AV548" s="14" t="s">
        <v>79</v>
      </c>
      <c r="AW548" s="14" t="s">
        <v>28</v>
      </c>
      <c r="AX548" s="14" t="s">
        <v>70</v>
      </c>
      <c r="AY548" s="172" t="s">
        <v>145</v>
      </c>
    </row>
    <row r="549" spans="2:51" s="16" customFormat="1" ht="12">
      <c r="B549" s="187"/>
      <c r="D549" s="164" t="s">
        <v>154</v>
      </c>
      <c r="E549" s="188" t="s">
        <v>1</v>
      </c>
      <c r="F549" s="189" t="s">
        <v>175</v>
      </c>
      <c r="H549" s="190">
        <v>247.722</v>
      </c>
      <c r="I549" s="191"/>
      <c r="L549" s="187"/>
      <c r="M549" s="192"/>
      <c r="N549" s="193"/>
      <c r="O549" s="193"/>
      <c r="P549" s="193"/>
      <c r="Q549" s="193"/>
      <c r="R549" s="193"/>
      <c r="S549" s="193"/>
      <c r="T549" s="194"/>
      <c r="AT549" s="188" t="s">
        <v>154</v>
      </c>
      <c r="AU549" s="188" t="s">
        <v>79</v>
      </c>
      <c r="AV549" s="16" t="s">
        <v>152</v>
      </c>
      <c r="AW549" s="16" t="s">
        <v>28</v>
      </c>
      <c r="AX549" s="16" t="s">
        <v>77</v>
      </c>
      <c r="AY549" s="188" t="s">
        <v>145</v>
      </c>
    </row>
    <row r="550" spans="1:65" s="2" customFormat="1" ht="21.75" customHeight="1">
      <c r="A550" s="33"/>
      <c r="B550" s="149"/>
      <c r="C550" s="150" t="s">
        <v>633</v>
      </c>
      <c r="D550" s="150" t="s">
        <v>147</v>
      </c>
      <c r="E550" s="151" t="s">
        <v>634</v>
      </c>
      <c r="F550" s="152" t="s">
        <v>635</v>
      </c>
      <c r="G550" s="153" t="s">
        <v>243</v>
      </c>
      <c r="H550" s="154">
        <v>278.261</v>
      </c>
      <c r="I550" s="155"/>
      <c r="J550" s="156">
        <f>ROUND(I550*H550,2)</f>
        <v>0</v>
      </c>
      <c r="K550" s="152" t="s">
        <v>151</v>
      </c>
      <c r="L550" s="34"/>
      <c r="M550" s="157" t="s">
        <v>1</v>
      </c>
      <c r="N550" s="158" t="s">
        <v>36</v>
      </c>
      <c r="O550" s="59"/>
      <c r="P550" s="159">
        <f>O550*H550</f>
        <v>0</v>
      </c>
      <c r="Q550" s="159">
        <v>0</v>
      </c>
      <c r="R550" s="159">
        <f>Q550*H550</f>
        <v>0</v>
      </c>
      <c r="S550" s="159">
        <v>0.014</v>
      </c>
      <c r="T550" s="160">
        <f>S550*H550</f>
        <v>3.8956540000000004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61" t="s">
        <v>152</v>
      </c>
      <c r="AT550" s="161" t="s">
        <v>147</v>
      </c>
      <c r="AU550" s="161" t="s">
        <v>79</v>
      </c>
      <c r="AY550" s="18" t="s">
        <v>145</v>
      </c>
      <c r="BE550" s="162">
        <f>IF(N550="základní",J550,0)</f>
        <v>0</v>
      </c>
      <c r="BF550" s="162">
        <f>IF(N550="snížená",J550,0)</f>
        <v>0</v>
      </c>
      <c r="BG550" s="162">
        <f>IF(N550="zákl. přenesená",J550,0)</f>
        <v>0</v>
      </c>
      <c r="BH550" s="162">
        <f>IF(N550="sníž. přenesená",J550,0)</f>
        <v>0</v>
      </c>
      <c r="BI550" s="162">
        <f>IF(N550="nulová",J550,0)</f>
        <v>0</v>
      </c>
      <c r="BJ550" s="18" t="s">
        <v>77</v>
      </c>
      <c r="BK550" s="162">
        <f>ROUND(I550*H550,2)</f>
        <v>0</v>
      </c>
      <c r="BL550" s="18" t="s">
        <v>152</v>
      </c>
      <c r="BM550" s="161" t="s">
        <v>636</v>
      </c>
    </row>
    <row r="551" spans="2:51" s="13" customFormat="1" ht="12">
      <c r="B551" s="163"/>
      <c r="D551" s="164" t="s">
        <v>154</v>
      </c>
      <c r="E551" s="165" t="s">
        <v>1</v>
      </c>
      <c r="F551" s="166" t="s">
        <v>490</v>
      </c>
      <c r="H551" s="165" t="s">
        <v>1</v>
      </c>
      <c r="I551" s="167"/>
      <c r="L551" s="163"/>
      <c r="M551" s="168"/>
      <c r="N551" s="169"/>
      <c r="O551" s="169"/>
      <c r="P551" s="169"/>
      <c r="Q551" s="169"/>
      <c r="R551" s="169"/>
      <c r="S551" s="169"/>
      <c r="T551" s="170"/>
      <c r="AT551" s="165" t="s">
        <v>154</v>
      </c>
      <c r="AU551" s="165" t="s">
        <v>79</v>
      </c>
      <c r="AV551" s="13" t="s">
        <v>77</v>
      </c>
      <c r="AW551" s="13" t="s">
        <v>28</v>
      </c>
      <c r="AX551" s="13" t="s">
        <v>70</v>
      </c>
      <c r="AY551" s="165" t="s">
        <v>145</v>
      </c>
    </row>
    <row r="552" spans="2:51" s="13" customFormat="1" ht="12">
      <c r="B552" s="163"/>
      <c r="D552" s="164" t="s">
        <v>154</v>
      </c>
      <c r="E552" s="165" t="s">
        <v>1</v>
      </c>
      <c r="F552" s="166" t="s">
        <v>491</v>
      </c>
      <c r="H552" s="165" t="s">
        <v>1</v>
      </c>
      <c r="I552" s="167"/>
      <c r="L552" s="163"/>
      <c r="M552" s="168"/>
      <c r="N552" s="169"/>
      <c r="O552" s="169"/>
      <c r="P552" s="169"/>
      <c r="Q552" s="169"/>
      <c r="R552" s="169"/>
      <c r="S552" s="169"/>
      <c r="T552" s="170"/>
      <c r="AT552" s="165" t="s">
        <v>154</v>
      </c>
      <c r="AU552" s="165" t="s">
        <v>79</v>
      </c>
      <c r="AV552" s="13" t="s">
        <v>77</v>
      </c>
      <c r="AW552" s="13" t="s">
        <v>28</v>
      </c>
      <c r="AX552" s="13" t="s">
        <v>70</v>
      </c>
      <c r="AY552" s="165" t="s">
        <v>145</v>
      </c>
    </row>
    <row r="553" spans="2:51" s="14" customFormat="1" ht="20">
      <c r="B553" s="171"/>
      <c r="D553" s="164" t="s">
        <v>154</v>
      </c>
      <c r="E553" s="172" t="s">
        <v>1</v>
      </c>
      <c r="F553" s="173" t="s">
        <v>492</v>
      </c>
      <c r="H553" s="174">
        <v>9.118</v>
      </c>
      <c r="I553" s="175"/>
      <c r="L553" s="171"/>
      <c r="M553" s="176"/>
      <c r="N553" s="177"/>
      <c r="O553" s="177"/>
      <c r="P553" s="177"/>
      <c r="Q553" s="177"/>
      <c r="R553" s="177"/>
      <c r="S553" s="177"/>
      <c r="T553" s="178"/>
      <c r="AT553" s="172" t="s">
        <v>154</v>
      </c>
      <c r="AU553" s="172" t="s">
        <v>79</v>
      </c>
      <c r="AV553" s="14" t="s">
        <v>79</v>
      </c>
      <c r="AW553" s="14" t="s">
        <v>28</v>
      </c>
      <c r="AX553" s="14" t="s">
        <v>70</v>
      </c>
      <c r="AY553" s="172" t="s">
        <v>145</v>
      </c>
    </row>
    <row r="554" spans="2:51" s="13" customFormat="1" ht="12">
      <c r="B554" s="163"/>
      <c r="D554" s="164" t="s">
        <v>154</v>
      </c>
      <c r="E554" s="165" t="s">
        <v>1</v>
      </c>
      <c r="F554" s="166" t="s">
        <v>493</v>
      </c>
      <c r="H554" s="165" t="s">
        <v>1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154</v>
      </c>
      <c r="AU554" s="165" t="s">
        <v>79</v>
      </c>
      <c r="AV554" s="13" t="s">
        <v>77</v>
      </c>
      <c r="AW554" s="13" t="s">
        <v>28</v>
      </c>
      <c r="AX554" s="13" t="s">
        <v>70</v>
      </c>
      <c r="AY554" s="165" t="s">
        <v>145</v>
      </c>
    </row>
    <row r="555" spans="2:51" s="14" customFormat="1" ht="12">
      <c r="B555" s="171"/>
      <c r="D555" s="164" t="s">
        <v>154</v>
      </c>
      <c r="E555" s="172" t="s">
        <v>1</v>
      </c>
      <c r="F555" s="173" t="s">
        <v>494</v>
      </c>
      <c r="H555" s="174">
        <v>1.653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154</v>
      </c>
      <c r="AU555" s="172" t="s">
        <v>79</v>
      </c>
      <c r="AV555" s="14" t="s">
        <v>79</v>
      </c>
      <c r="AW555" s="14" t="s">
        <v>28</v>
      </c>
      <c r="AX555" s="14" t="s">
        <v>70</v>
      </c>
      <c r="AY555" s="172" t="s">
        <v>145</v>
      </c>
    </row>
    <row r="556" spans="2:51" s="13" customFormat="1" ht="12">
      <c r="B556" s="163"/>
      <c r="D556" s="164" t="s">
        <v>154</v>
      </c>
      <c r="E556" s="165" t="s">
        <v>1</v>
      </c>
      <c r="F556" s="166" t="s">
        <v>495</v>
      </c>
      <c r="H556" s="165" t="s">
        <v>1</v>
      </c>
      <c r="I556" s="167"/>
      <c r="L556" s="163"/>
      <c r="M556" s="168"/>
      <c r="N556" s="169"/>
      <c r="O556" s="169"/>
      <c r="P556" s="169"/>
      <c r="Q556" s="169"/>
      <c r="R556" s="169"/>
      <c r="S556" s="169"/>
      <c r="T556" s="170"/>
      <c r="AT556" s="165" t="s">
        <v>154</v>
      </c>
      <c r="AU556" s="165" t="s">
        <v>79</v>
      </c>
      <c r="AV556" s="13" t="s">
        <v>77</v>
      </c>
      <c r="AW556" s="13" t="s">
        <v>28</v>
      </c>
      <c r="AX556" s="13" t="s">
        <v>70</v>
      </c>
      <c r="AY556" s="165" t="s">
        <v>145</v>
      </c>
    </row>
    <row r="557" spans="2:51" s="14" customFormat="1" ht="12">
      <c r="B557" s="171"/>
      <c r="D557" s="164" t="s">
        <v>154</v>
      </c>
      <c r="E557" s="172" t="s">
        <v>1</v>
      </c>
      <c r="F557" s="173" t="s">
        <v>496</v>
      </c>
      <c r="H557" s="174">
        <v>0.675</v>
      </c>
      <c r="I557" s="175"/>
      <c r="L557" s="171"/>
      <c r="M557" s="176"/>
      <c r="N557" s="177"/>
      <c r="O557" s="177"/>
      <c r="P557" s="177"/>
      <c r="Q557" s="177"/>
      <c r="R557" s="177"/>
      <c r="S557" s="177"/>
      <c r="T557" s="178"/>
      <c r="AT557" s="172" t="s">
        <v>154</v>
      </c>
      <c r="AU557" s="172" t="s">
        <v>79</v>
      </c>
      <c r="AV557" s="14" t="s">
        <v>79</v>
      </c>
      <c r="AW557" s="14" t="s">
        <v>28</v>
      </c>
      <c r="AX557" s="14" t="s">
        <v>70</v>
      </c>
      <c r="AY557" s="172" t="s">
        <v>145</v>
      </c>
    </row>
    <row r="558" spans="2:51" s="13" customFormat="1" ht="12">
      <c r="B558" s="163"/>
      <c r="D558" s="164" t="s">
        <v>154</v>
      </c>
      <c r="E558" s="165" t="s">
        <v>1</v>
      </c>
      <c r="F558" s="166" t="s">
        <v>497</v>
      </c>
      <c r="H558" s="165" t="s">
        <v>1</v>
      </c>
      <c r="I558" s="167"/>
      <c r="L558" s="163"/>
      <c r="M558" s="168"/>
      <c r="N558" s="169"/>
      <c r="O558" s="169"/>
      <c r="P558" s="169"/>
      <c r="Q558" s="169"/>
      <c r="R558" s="169"/>
      <c r="S558" s="169"/>
      <c r="T558" s="170"/>
      <c r="AT558" s="165" t="s">
        <v>154</v>
      </c>
      <c r="AU558" s="165" t="s">
        <v>79</v>
      </c>
      <c r="AV558" s="13" t="s">
        <v>77</v>
      </c>
      <c r="AW558" s="13" t="s">
        <v>28</v>
      </c>
      <c r="AX558" s="13" t="s">
        <v>70</v>
      </c>
      <c r="AY558" s="165" t="s">
        <v>145</v>
      </c>
    </row>
    <row r="559" spans="2:51" s="14" customFormat="1" ht="12">
      <c r="B559" s="171"/>
      <c r="D559" s="164" t="s">
        <v>154</v>
      </c>
      <c r="E559" s="172" t="s">
        <v>1</v>
      </c>
      <c r="F559" s="173" t="s">
        <v>498</v>
      </c>
      <c r="H559" s="174">
        <v>4.185</v>
      </c>
      <c r="I559" s="175"/>
      <c r="L559" s="171"/>
      <c r="M559" s="176"/>
      <c r="N559" s="177"/>
      <c r="O559" s="177"/>
      <c r="P559" s="177"/>
      <c r="Q559" s="177"/>
      <c r="R559" s="177"/>
      <c r="S559" s="177"/>
      <c r="T559" s="178"/>
      <c r="AT559" s="172" t="s">
        <v>154</v>
      </c>
      <c r="AU559" s="172" t="s">
        <v>79</v>
      </c>
      <c r="AV559" s="14" t="s">
        <v>79</v>
      </c>
      <c r="AW559" s="14" t="s">
        <v>28</v>
      </c>
      <c r="AX559" s="14" t="s">
        <v>70</v>
      </c>
      <c r="AY559" s="172" t="s">
        <v>145</v>
      </c>
    </row>
    <row r="560" spans="2:51" s="13" customFormat="1" ht="12">
      <c r="B560" s="163"/>
      <c r="D560" s="164" t="s">
        <v>154</v>
      </c>
      <c r="E560" s="165" t="s">
        <v>1</v>
      </c>
      <c r="F560" s="166" t="s">
        <v>499</v>
      </c>
      <c r="H560" s="165" t="s">
        <v>1</v>
      </c>
      <c r="I560" s="167"/>
      <c r="L560" s="163"/>
      <c r="M560" s="168"/>
      <c r="N560" s="169"/>
      <c r="O560" s="169"/>
      <c r="P560" s="169"/>
      <c r="Q560" s="169"/>
      <c r="R560" s="169"/>
      <c r="S560" s="169"/>
      <c r="T560" s="170"/>
      <c r="AT560" s="165" t="s">
        <v>154</v>
      </c>
      <c r="AU560" s="165" t="s">
        <v>79</v>
      </c>
      <c r="AV560" s="13" t="s">
        <v>77</v>
      </c>
      <c r="AW560" s="13" t="s">
        <v>28</v>
      </c>
      <c r="AX560" s="13" t="s">
        <v>70</v>
      </c>
      <c r="AY560" s="165" t="s">
        <v>145</v>
      </c>
    </row>
    <row r="561" spans="2:51" s="14" customFormat="1" ht="20">
      <c r="B561" s="171"/>
      <c r="D561" s="164" t="s">
        <v>154</v>
      </c>
      <c r="E561" s="172" t="s">
        <v>1</v>
      </c>
      <c r="F561" s="173" t="s">
        <v>500</v>
      </c>
      <c r="H561" s="174">
        <v>5.218</v>
      </c>
      <c r="I561" s="175"/>
      <c r="L561" s="171"/>
      <c r="M561" s="176"/>
      <c r="N561" s="177"/>
      <c r="O561" s="177"/>
      <c r="P561" s="177"/>
      <c r="Q561" s="177"/>
      <c r="R561" s="177"/>
      <c r="S561" s="177"/>
      <c r="T561" s="178"/>
      <c r="AT561" s="172" t="s">
        <v>154</v>
      </c>
      <c r="AU561" s="172" t="s">
        <v>79</v>
      </c>
      <c r="AV561" s="14" t="s">
        <v>79</v>
      </c>
      <c r="AW561" s="14" t="s">
        <v>28</v>
      </c>
      <c r="AX561" s="14" t="s">
        <v>70</v>
      </c>
      <c r="AY561" s="172" t="s">
        <v>145</v>
      </c>
    </row>
    <row r="562" spans="2:51" s="13" customFormat="1" ht="12">
      <c r="B562" s="163"/>
      <c r="D562" s="164" t="s">
        <v>154</v>
      </c>
      <c r="E562" s="165" t="s">
        <v>1</v>
      </c>
      <c r="F562" s="166" t="s">
        <v>501</v>
      </c>
      <c r="H562" s="165" t="s">
        <v>1</v>
      </c>
      <c r="I562" s="167"/>
      <c r="L562" s="163"/>
      <c r="M562" s="168"/>
      <c r="N562" s="169"/>
      <c r="O562" s="169"/>
      <c r="P562" s="169"/>
      <c r="Q562" s="169"/>
      <c r="R562" s="169"/>
      <c r="S562" s="169"/>
      <c r="T562" s="170"/>
      <c r="AT562" s="165" t="s">
        <v>154</v>
      </c>
      <c r="AU562" s="165" t="s">
        <v>79</v>
      </c>
      <c r="AV562" s="13" t="s">
        <v>77</v>
      </c>
      <c r="AW562" s="13" t="s">
        <v>28</v>
      </c>
      <c r="AX562" s="13" t="s">
        <v>70</v>
      </c>
      <c r="AY562" s="165" t="s">
        <v>145</v>
      </c>
    </row>
    <row r="563" spans="2:51" s="14" customFormat="1" ht="12">
      <c r="B563" s="171"/>
      <c r="D563" s="164" t="s">
        <v>154</v>
      </c>
      <c r="E563" s="172" t="s">
        <v>1</v>
      </c>
      <c r="F563" s="173" t="s">
        <v>502</v>
      </c>
      <c r="H563" s="174">
        <v>9.69</v>
      </c>
      <c r="I563" s="175"/>
      <c r="L563" s="171"/>
      <c r="M563" s="176"/>
      <c r="N563" s="177"/>
      <c r="O563" s="177"/>
      <c r="P563" s="177"/>
      <c r="Q563" s="177"/>
      <c r="R563" s="177"/>
      <c r="S563" s="177"/>
      <c r="T563" s="178"/>
      <c r="AT563" s="172" t="s">
        <v>154</v>
      </c>
      <c r="AU563" s="172" t="s">
        <v>79</v>
      </c>
      <c r="AV563" s="14" t="s">
        <v>79</v>
      </c>
      <c r="AW563" s="14" t="s">
        <v>28</v>
      </c>
      <c r="AX563" s="14" t="s">
        <v>70</v>
      </c>
      <c r="AY563" s="172" t="s">
        <v>145</v>
      </c>
    </row>
    <row r="564" spans="2:51" s="15" customFormat="1" ht="12">
      <c r="B564" s="179"/>
      <c r="D564" s="164" t="s">
        <v>154</v>
      </c>
      <c r="E564" s="180" t="s">
        <v>1</v>
      </c>
      <c r="F564" s="181" t="s">
        <v>170</v>
      </c>
      <c r="H564" s="182">
        <v>30.539</v>
      </c>
      <c r="I564" s="183"/>
      <c r="L564" s="179"/>
      <c r="M564" s="184"/>
      <c r="N564" s="185"/>
      <c r="O564" s="185"/>
      <c r="P564" s="185"/>
      <c r="Q564" s="185"/>
      <c r="R564" s="185"/>
      <c r="S564" s="185"/>
      <c r="T564" s="186"/>
      <c r="AT564" s="180" t="s">
        <v>154</v>
      </c>
      <c r="AU564" s="180" t="s">
        <v>79</v>
      </c>
      <c r="AV564" s="15" t="s">
        <v>163</v>
      </c>
      <c r="AW564" s="15" t="s">
        <v>28</v>
      </c>
      <c r="AX564" s="15" t="s">
        <v>70</v>
      </c>
      <c r="AY564" s="180" t="s">
        <v>145</v>
      </c>
    </row>
    <row r="565" spans="2:51" s="13" customFormat="1" ht="12">
      <c r="B565" s="163"/>
      <c r="D565" s="164" t="s">
        <v>154</v>
      </c>
      <c r="E565" s="165" t="s">
        <v>1</v>
      </c>
      <c r="F565" s="166" t="s">
        <v>321</v>
      </c>
      <c r="H565" s="165" t="s">
        <v>1</v>
      </c>
      <c r="I565" s="167"/>
      <c r="L565" s="163"/>
      <c r="M565" s="168"/>
      <c r="N565" s="169"/>
      <c r="O565" s="169"/>
      <c r="P565" s="169"/>
      <c r="Q565" s="169"/>
      <c r="R565" s="169"/>
      <c r="S565" s="169"/>
      <c r="T565" s="170"/>
      <c r="AT565" s="165" t="s">
        <v>154</v>
      </c>
      <c r="AU565" s="165" t="s">
        <v>79</v>
      </c>
      <c r="AV565" s="13" t="s">
        <v>77</v>
      </c>
      <c r="AW565" s="13" t="s">
        <v>28</v>
      </c>
      <c r="AX565" s="13" t="s">
        <v>70</v>
      </c>
      <c r="AY565" s="165" t="s">
        <v>145</v>
      </c>
    </row>
    <row r="566" spans="2:51" s="13" customFormat="1" ht="12">
      <c r="B566" s="163"/>
      <c r="D566" s="164" t="s">
        <v>154</v>
      </c>
      <c r="E566" s="165" t="s">
        <v>1</v>
      </c>
      <c r="F566" s="166" t="s">
        <v>322</v>
      </c>
      <c r="H566" s="165" t="s">
        <v>1</v>
      </c>
      <c r="I566" s="167"/>
      <c r="L566" s="163"/>
      <c r="M566" s="168"/>
      <c r="N566" s="169"/>
      <c r="O566" s="169"/>
      <c r="P566" s="169"/>
      <c r="Q566" s="169"/>
      <c r="R566" s="169"/>
      <c r="S566" s="169"/>
      <c r="T566" s="170"/>
      <c r="AT566" s="165" t="s">
        <v>154</v>
      </c>
      <c r="AU566" s="165" t="s">
        <v>79</v>
      </c>
      <c r="AV566" s="13" t="s">
        <v>77</v>
      </c>
      <c r="AW566" s="13" t="s">
        <v>28</v>
      </c>
      <c r="AX566" s="13" t="s">
        <v>70</v>
      </c>
      <c r="AY566" s="165" t="s">
        <v>145</v>
      </c>
    </row>
    <row r="567" spans="2:51" s="14" customFormat="1" ht="20">
      <c r="B567" s="171"/>
      <c r="D567" s="164" t="s">
        <v>154</v>
      </c>
      <c r="E567" s="172" t="s">
        <v>1</v>
      </c>
      <c r="F567" s="173" t="s">
        <v>323</v>
      </c>
      <c r="H567" s="174">
        <v>200.016</v>
      </c>
      <c r="I567" s="175"/>
      <c r="L567" s="171"/>
      <c r="M567" s="176"/>
      <c r="N567" s="177"/>
      <c r="O567" s="177"/>
      <c r="P567" s="177"/>
      <c r="Q567" s="177"/>
      <c r="R567" s="177"/>
      <c r="S567" s="177"/>
      <c r="T567" s="178"/>
      <c r="AT567" s="172" t="s">
        <v>154</v>
      </c>
      <c r="AU567" s="172" t="s">
        <v>79</v>
      </c>
      <c r="AV567" s="14" t="s">
        <v>79</v>
      </c>
      <c r="AW567" s="14" t="s">
        <v>28</v>
      </c>
      <c r="AX567" s="14" t="s">
        <v>70</v>
      </c>
      <c r="AY567" s="172" t="s">
        <v>145</v>
      </c>
    </row>
    <row r="568" spans="2:51" s="13" customFormat="1" ht="12">
      <c r="B568" s="163"/>
      <c r="D568" s="164" t="s">
        <v>154</v>
      </c>
      <c r="E568" s="165" t="s">
        <v>1</v>
      </c>
      <c r="F568" s="166" t="s">
        <v>324</v>
      </c>
      <c r="H568" s="165" t="s">
        <v>1</v>
      </c>
      <c r="I568" s="167"/>
      <c r="L568" s="163"/>
      <c r="M568" s="168"/>
      <c r="N568" s="169"/>
      <c r="O568" s="169"/>
      <c r="P568" s="169"/>
      <c r="Q568" s="169"/>
      <c r="R568" s="169"/>
      <c r="S568" s="169"/>
      <c r="T568" s="170"/>
      <c r="AT568" s="165" t="s">
        <v>154</v>
      </c>
      <c r="AU568" s="165" t="s">
        <v>79</v>
      </c>
      <c r="AV568" s="13" t="s">
        <v>77</v>
      </c>
      <c r="AW568" s="13" t="s">
        <v>28</v>
      </c>
      <c r="AX568" s="13" t="s">
        <v>70</v>
      </c>
      <c r="AY568" s="165" t="s">
        <v>145</v>
      </c>
    </row>
    <row r="569" spans="2:51" s="14" customFormat="1" ht="20">
      <c r="B569" s="171"/>
      <c r="D569" s="164" t="s">
        <v>154</v>
      </c>
      <c r="E569" s="172" t="s">
        <v>1</v>
      </c>
      <c r="F569" s="173" t="s">
        <v>632</v>
      </c>
      <c r="H569" s="174">
        <v>41.721</v>
      </c>
      <c r="I569" s="175"/>
      <c r="L569" s="171"/>
      <c r="M569" s="176"/>
      <c r="N569" s="177"/>
      <c r="O569" s="177"/>
      <c r="P569" s="177"/>
      <c r="Q569" s="177"/>
      <c r="R569" s="177"/>
      <c r="S569" s="177"/>
      <c r="T569" s="178"/>
      <c r="AT569" s="172" t="s">
        <v>154</v>
      </c>
      <c r="AU569" s="172" t="s">
        <v>79</v>
      </c>
      <c r="AV569" s="14" t="s">
        <v>79</v>
      </c>
      <c r="AW569" s="14" t="s">
        <v>28</v>
      </c>
      <c r="AX569" s="14" t="s">
        <v>70</v>
      </c>
      <c r="AY569" s="172" t="s">
        <v>145</v>
      </c>
    </row>
    <row r="570" spans="2:51" s="13" customFormat="1" ht="12">
      <c r="B570" s="163"/>
      <c r="D570" s="164" t="s">
        <v>154</v>
      </c>
      <c r="E570" s="165" t="s">
        <v>1</v>
      </c>
      <c r="F570" s="166" t="s">
        <v>426</v>
      </c>
      <c r="H570" s="165" t="s">
        <v>1</v>
      </c>
      <c r="I570" s="167"/>
      <c r="L570" s="163"/>
      <c r="M570" s="168"/>
      <c r="N570" s="169"/>
      <c r="O570" s="169"/>
      <c r="P570" s="169"/>
      <c r="Q570" s="169"/>
      <c r="R570" s="169"/>
      <c r="S570" s="169"/>
      <c r="T570" s="170"/>
      <c r="AT570" s="165" t="s">
        <v>154</v>
      </c>
      <c r="AU570" s="165" t="s">
        <v>79</v>
      </c>
      <c r="AV570" s="13" t="s">
        <v>77</v>
      </c>
      <c r="AW570" s="13" t="s">
        <v>28</v>
      </c>
      <c r="AX570" s="13" t="s">
        <v>70</v>
      </c>
      <c r="AY570" s="165" t="s">
        <v>145</v>
      </c>
    </row>
    <row r="571" spans="2:51" s="14" customFormat="1" ht="12">
      <c r="B571" s="171"/>
      <c r="D571" s="164" t="s">
        <v>154</v>
      </c>
      <c r="E571" s="172" t="s">
        <v>1</v>
      </c>
      <c r="F571" s="173" t="s">
        <v>447</v>
      </c>
      <c r="H571" s="174">
        <v>5.985</v>
      </c>
      <c r="I571" s="175"/>
      <c r="L571" s="171"/>
      <c r="M571" s="176"/>
      <c r="N571" s="177"/>
      <c r="O571" s="177"/>
      <c r="P571" s="177"/>
      <c r="Q571" s="177"/>
      <c r="R571" s="177"/>
      <c r="S571" s="177"/>
      <c r="T571" s="178"/>
      <c r="AT571" s="172" t="s">
        <v>154</v>
      </c>
      <c r="AU571" s="172" t="s">
        <v>79</v>
      </c>
      <c r="AV571" s="14" t="s">
        <v>79</v>
      </c>
      <c r="AW571" s="14" t="s">
        <v>28</v>
      </c>
      <c r="AX571" s="14" t="s">
        <v>70</v>
      </c>
      <c r="AY571" s="172" t="s">
        <v>145</v>
      </c>
    </row>
    <row r="572" spans="2:51" s="15" customFormat="1" ht="12">
      <c r="B572" s="179"/>
      <c r="D572" s="164" t="s">
        <v>154</v>
      </c>
      <c r="E572" s="180" t="s">
        <v>1</v>
      </c>
      <c r="F572" s="181" t="s">
        <v>170</v>
      </c>
      <c r="H572" s="182">
        <v>247.722</v>
      </c>
      <c r="I572" s="183"/>
      <c r="L572" s="179"/>
      <c r="M572" s="184"/>
      <c r="N572" s="185"/>
      <c r="O572" s="185"/>
      <c r="P572" s="185"/>
      <c r="Q572" s="185"/>
      <c r="R572" s="185"/>
      <c r="S572" s="185"/>
      <c r="T572" s="186"/>
      <c r="AT572" s="180" t="s">
        <v>154</v>
      </c>
      <c r="AU572" s="180" t="s">
        <v>79</v>
      </c>
      <c r="AV572" s="15" t="s">
        <v>163</v>
      </c>
      <c r="AW572" s="15" t="s">
        <v>28</v>
      </c>
      <c r="AX572" s="15" t="s">
        <v>70</v>
      </c>
      <c r="AY572" s="180" t="s">
        <v>145</v>
      </c>
    </row>
    <row r="573" spans="2:51" s="16" customFormat="1" ht="12">
      <c r="B573" s="187"/>
      <c r="D573" s="164" t="s">
        <v>154</v>
      </c>
      <c r="E573" s="188" t="s">
        <v>1</v>
      </c>
      <c r="F573" s="189" t="s">
        <v>175</v>
      </c>
      <c r="H573" s="190">
        <v>278.261</v>
      </c>
      <c r="I573" s="191"/>
      <c r="L573" s="187"/>
      <c r="M573" s="192"/>
      <c r="N573" s="193"/>
      <c r="O573" s="193"/>
      <c r="P573" s="193"/>
      <c r="Q573" s="193"/>
      <c r="R573" s="193"/>
      <c r="S573" s="193"/>
      <c r="T573" s="194"/>
      <c r="AT573" s="188" t="s">
        <v>154</v>
      </c>
      <c r="AU573" s="188" t="s">
        <v>79</v>
      </c>
      <c r="AV573" s="16" t="s">
        <v>152</v>
      </c>
      <c r="AW573" s="16" t="s">
        <v>28</v>
      </c>
      <c r="AX573" s="16" t="s">
        <v>77</v>
      </c>
      <c r="AY573" s="188" t="s">
        <v>145</v>
      </c>
    </row>
    <row r="574" spans="1:65" s="2" customFormat="1" ht="66.75" customHeight="1">
      <c r="A574" s="33"/>
      <c r="B574" s="149"/>
      <c r="C574" s="150" t="s">
        <v>637</v>
      </c>
      <c r="D574" s="150" t="s">
        <v>147</v>
      </c>
      <c r="E574" s="151" t="s">
        <v>638</v>
      </c>
      <c r="F574" s="152" t="s">
        <v>639</v>
      </c>
      <c r="G574" s="153" t="s">
        <v>640</v>
      </c>
      <c r="H574" s="154">
        <v>1</v>
      </c>
      <c r="I574" s="155"/>
      <c r="J574" s="156">
        <f>ROUND(I574*H574,2)</f>
        <v>0</v>
      </c>
      <c r="K574" s="152" t="s">
        <v>1</v>
      </c>
      <c r="L574" s="34"/>
      <c r="M574" s="157" t="s">
        <v>1</v>
      </c>
      <c r="N574" s="158" t="s">
        <v>36</v>
      </c>
      <c r="O574" s="59"/>
      <c r="P574" s="159">
        <f>O574*H574</f>
        <v>0</v>
      </c>
      <c r="Q574" s="159">
        <v>0</v>
      </c>
      <c r="R574" s="159">
        <f>Q574*H574</f>
        <v>0</v>
      </c>
      <c r="S574" s="159">
        <v>0</v>
      </c>
      <c r="T574" s="160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1" t="s">
        <v>152</v>
      </c>
      <c r="AT574" s="161" t="s">
        <v>147</v>
      </c>
      <c r="AU574" s="161" t="s">
        <v>79</v>
      </c>
      <c r="AY574" s="18" t="s">
        <v>145</v>
      </c>
      <c r="BE574" s="162">
        <f>IF(N574="základní",J574,0)</f>
        <v>0</v>
      </c>
      <c r="BF574" s="162">
        <f>IF(N574="snížená",J574,0)</f>
        <v>0</v>
      </c>
      <c r="BG574" s="162">
        <f>IF(N574="zákl. přenesená",J574,0)</f>
        <v>0</v>
      </c>
      <c r="BH574" s="162">
        <f>IF(N574="sníž. přenesená",J574,0)</f>
        <v>0</v>
      </c>
      <c r="BI574" s="162">
        <f>IF(N574="nulová",J574,0)</f>
        <v>0</v>
      </c>
      <c r="BJ574" s="18" t="s">
        <v>77</v>
      </c>
      <c r="BK574" s="162">
        <f>ROUND(I574*H574,2)</f>
        <v>0</v>
      </c>
      <c r="BL574" s="18" t="s">
        <v>152</v>
      </c>
      <c r="BM574" s="161" t="s">
        <v>641</v>
      </c>
    </row>
    <row r="575" spans="1:65" s="2" customFormat="1" ht="55.5" customHeight="1">
      <c r="A575" s="33"/>
      <c r="B575" s="149"/>
      <c r="C575" s="150" t="s">
        <v>642</v>
      </c>
      <c r="D575" s="150" t="s">
        <v>147</v>
      </c>
      <c r="E575" s="151" t="s">
        <v>643</v>
      </c>
      <c r="F575" s="152" t="s">
        <v>1293</v>
      </c>
      <c r="G575" s="153" t="s">
        <v>508</v>
      </c>
      <c r="H575" s="154">
        <v>1</v>
      </c>
      <c r="I575" s="155"/>
      <c r="J575" s="156">
        <f>ROUND(I575*H575,2)</f>
        <v>0</v>
      </c>
      <c r="K575" s="152" t="s">
        <v>1</v>
      </c>
      <c r="L575" s="34"/>
      <c r="M575" s="157" t="s">
        <v>1</v>
      </c>
      <c r="N575" s="158" t="s">
        <v>36</v>
      </c>
      <c r="O575" s="59"/>
      <c r="P575" s="159">
        <f>O575*H575</f>
        <v>0</v>
      </c>
      <c r="Q575" s="159">
        <v>0</v>
      </c>
      <c r="R575" s="159">
        <f>Q575*H575</f>
        <v>0</v>
      </c>
      <c r="S575" s="159">
        <v>0</v>
      </c>
      <c r="T575" s="160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61" t="s">
        <v>152</v>
      </c>
      <c r="AT575" s="161" t="s">
        <v>147</v>
      </c>
      <c r="AU575" s="161" t="s">
        <v>79</v>
      </c>
      <c r="AY575" s="18" t="s">
        <v>145</v>
      </c>
      <c r="BE575" s="162">
        <f>IF(N575="základní",J575,0)</f>
        <v>0</v>
      </c>
      <c r="BF575" s="162">
        <f>IF(N575="snížená",J575,0)</f>
        <v>0</v>
      </c>
      <c r="BG575" s="162">
        <f>IF(N575="zákl. přenesená",J575,0)</f>
        <v>0</v>
      </c>
      <c r="BH575" s="162">
        <f>IF(N575="sníž. přenesená",J575,0)</f>
        <v>0</v>
      </c>
      <c r="BI575" s="162">
        <f>IF(N575="nulová",J575,0)</f>
        <v>0</v>
      </c>
      <c r="BJ575" s="18" t="s">
        <v>77</v>
      </c>
      <c r="BK575" s="162">
        <f>ROUND(I575*H575,2)</f>
        <v>0</v>
      </c>
      <c r="BL575" s="18" t="s">
        <v>152</v>
      </c>
      <c r="BM575" s="161" t="s">
        <v>644</v>
      </c>
    </row>
    <row r="576" spans="2:51" s="13" customFormat="1" ht="12">
      <c r="B576" s="163"/>
      <c r="D576" s="164" t="s">
        <v>154</v>
      </c>
      <c r="E576" s="165" t="s">
        <v>1</v>
      </c>
      <c r="F576" s="166" t="s">
        <v>499</v>
      </c>
      <c r="H576" s="165" t="s">
        <v>1</v>
      </c>
      <c r="I576" s="167"/>
      <c r="L576" s="163"/>
      <c r="M576" s="168"/>
      <c r="N576" s="169"/>
      <c r="O576" s="169"/>
      <c r="P576" s="169"/>
      <c r="Q576" s="169"/>
      <c r="R576" s="169"/>
      <c r="S576" s="169"/>
      <c r="T576" s="170"/>
      <c r="AT576" s="165" t="s">
        <v>154</v>
      </c>
      <c r="AU576" s="165" t="s">
        <v>79</v>
      </c>
      <c r="AV576" s="13" t="s">
        <v>77</v>
      </c>
      <c r="AW576" s="13" t="s">
        <v>28</v>
      </c>
      <c r="AX576" s="13" t="s">
        <v>70</v>
      </c>
      <c r="AY576" s="165" t="s">
        <v>145</v>
      </c>
    </row>
    <row r="577" spans="2:51" s="14" customFormat="1" ht="12">
      <c r="B577" s="171"/>
      <c r="D577" s="164" t="s">
        <v>154</v>
      </c>
      <c r="E577" s="172" t="s">
        <v>1</v>
      </c>
      <c r="F577" s="173" t="s">
        <v>77</v>
      </c>
      <c r="H577" s="174">
        <v>1</v>
      </c>
      <c r="I577" s="175"/>
      <c r="L577" s="171"/>
      <c r="M577" s="176"/>
      <c r="N577" s="177"/>
      <c r="O577" s="177"/>
      <c r="P577" s="177"/>
      <c r="Q577" s="177"/>
      <c r="R577" s="177"/>
      <c r="S577" s="177"/>
      <c r="T577" s="178"/>
      <c r="AT577" s="172" t="s">
        <v>154</v>
      </c>
      <c r="AU577" s="172" t="s">
        <v>79</v>
      </c>
      <c r="AV577" s="14" t="s">
        <v>79</v>
      </c>
      <c r="AW577" s="14" t="s">
        <v>28</v>
      </c>
      <c r="AX577" s="14" t="s">
        <v>77</v>
      </c>
      <c r="AY577" s="172" t="s">
        <v>145</v>
      </c>
    </row>
    <row r="578" spans="2:63" s="12" customFormat="1" ht="22.75" customHeight="1">
      <c r="B578" s="136"/>
      <c r="D578" s="137" t="s">
        <v>69</v>
      </c>
      <c r="E578" s="147" t="s">
        <v>645</v>
      </c>
      <c r="F578" s="147" t="s">
        <v>646</v>
      </c>
      <c r="I578" s="139"/>
      <c r="J578" s="148">
        <f>BK578</f>
        <v>0</v>
      </c>
      <c r="L578" s="136"/>
      <c r="M578" s="141"/>
      <c r="N578" s="142"/>
      <c r="O578" s="142"/>
      <c r="P578" s="143">
        <f>SUM(P579:P684)</f>
        <v>0</v>
      </c>
      <c r="Q578" s="142"/>
      <c r="R578" s="143">
        <f>SUM(R579:R684)</f>
        <v>0</v>
      </c>
      <c r="S578" s="142"/>
      <c r="T578" s="144">
        <f>SUM(T579:T684)</f>
        <v>0</v>
      </c>
      <c r="AR578" s="137" t="s">
        <v>77</v>
      </c>
      <c r="AT578" s="145" t="s">
        <v>69</v>
      </c>
      <c r="AU578" s="145" t="s">
        <v>77</v>
      </c>
      <c r="AY578" s="137" t="s">
        <v>145</v>
      </c>
      <c r="BK578" s="146">
        <f>SUM(BK579:BK684)</f>
        <v>0</v>
      </c>
    </row>
    <row r="579" spans="1:65" s="2" customFormat="1" ht="24.25" customHeight="1">
      <c r="A579" s="33"/>
      <c r="B579" s="149"/>
      <c r="C579" s="150" t="s">
        <v>647</v>
      </c>
      <c r="D579" s="150" t="s">
        <v>147</v>
      </c>
      <c r="E579" s="151" t="s">
        <v>648</v>
      </c>
      <c r="F579" s="152" t="s">
        <v>649</v>
      </c>
      <c r="G579" s="153" t="s">
        <v>205</v>
      </c>
      <c r="H579" s="154">
        <v>50.399</v>
      </c>
      <c r="I579" s="155"/>
      <c r="J579" s="156">
        <f>ROUND(I579*H579,2)</f>
        <v>0</v>
      </c>
      <c r="K579" s="152" t="s">
        <v>151</v>
      </c>
      <c r="L579" s="34"/>
      <c r="M579" s="157" t="s">
        <v>1</v>
      </c>
      <c r="N579" s="158" t="s">
        <v>36</v>
      </c>
      <c r="O579" s="59"/>
      <c r="P579" s="159">
        <f>O579*H579</f>
        <v>0</v>
      </c>
      <c r="Q579" s="159">
        <v>0</v>
      </c>
      <c r="R579" s="159">
        <f>Q579*H579</f>
        <v>0</v>
      </c>
      <c r="S579" s="159">
        <v>0</v>
      </c>
      <c r="T579" s="160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1" t="s">
        <v>152</v>
      </c>
      <c r="AT579" s="161" t="s">
        <v>147</v>
      </c>
      <c r="AU579" s="161" t="s">
        <v>79</v>
      </c>
      <c r="AY579" s="18" t="s">
        <v>145</v>
      </c>
      <c r="BE579" s="162">
        <f>IF(N579="základní",J579,0)</f>
        <v>0</v>
      </c>
      <c r="BF579" s="162">
        <f>IF(N579="snížená",J579,0)</f>
        <v>0</v>
      </c>
      <c r="BG579" s="162">
        <f>IF(N579="zákl. přenesená",J579,0)</f>
        <v>0</v>
      </c>
      <c r="BH579" s="162">
        <f>IF(N579="sníž. přenesená",J579,0)</f>
        <v>0</v>
      </c>
      <c r="BI579" s="162">
        <f>IF(N579="nulová",J579,0)</f>
        <v>0</v>
      </c>
      <c r="BJ579" s="18" t="s">
        <v>77</v>
      </c>
      <c r="BK579" s="162">
        <f>ROUND(I579*H579,2)</f>
        <v>0</v>
      </c>
      <c r="BL579" s="18" t="s">
        <v>152</v>
      </c>
      <c r="BM579" s="161" t="s">
        <v>650</v>
      </c>
    </row>
    <row r="580" spans="2:51" s="13" customFormat="1" ht="12">
      <c r="B580" s="163"/>
      <c r="D580" s="164" t="s">
        <v>154</v>
      </c>
      <c r="E580" s="165" t="s">
        <v>1</v>
      </c>
      <c r="F580" s="166" t="s">
        <v>651</v>
      </c>
      <c r="H580" s="165" t="s">
        <v>1</v>
      </c>
      <c r="I580" s="167"/>
      <c r="L580" s="163"/>
      <c r="M580" s="168"/>
      <c r="N580" s="169"/>
      <c r="O580" s="169"/>
      <c r="P580" s="169"/>
      <c r="Q580" s="169"/>
      <c r="R580" s="169"/>
      <c r="S580" s="169"/>
      <c r="T580" s="170"/>
      <c r="AT580" s="165" t="s">
        <v>154</v>
      </c>
      <c r="AU580" s="165" t="s">
        <v>79</v>
      </c>
      <c r="AV580" s="13" t="s">
        <v>77</v>
      </c>
      <c r="AW580" s="13" t="s">
        <v>28</v>
      </c>
      <c r="AX580" s="13" t="s">
        <v>70</v>
      </c>
      <c r="AY580" s="165" t="s">
        <v>145</v>
      </c>
    </row>
    <row r="581" spans="2:51" s="14" customFormat="1" ht="20">
      <c r="B581" s="171"/>
      <c r="D581" s="164" t="s">
        <v>154</v>
      </c>
      <c r="E581" s="172" t="s">
        <v>1</v>
      </c>
      <c r="F581" s="173" t="s">
        <v>652</v>
      </c>
      <c r="H581" s="174">
        <v>20.209</v>
      </c>
      <c r="I581" s="175"/>
      <c r="L581" s="171"/>
      <c r="M581" s="176"/>
      <c r="N581" s="177"/>
      <c r="O581" s="177"/>
      <c r="P581" s="177"/>
      <c r="Q581" s="177"/>
      <c r="R581" s="177"/>
      <c r="S581" s="177"/>
      <c r="T581" s="178"/>
      <c r="AT581" s="172" t="s">
        <v>154</v>
      </c>
      <c r="AU581" s="172" t="s">
        <v>79</v>
      </c>
      <c r="AV581" s="14" t="s">
        <v>79</v>
      </c>
      <c r="AW581" s="14" t="s">
        <v>28</v>
      </c>
      <c r="AX581" s="14" t="s">
        <v>70</v>
      </c>
      <c r="AY581" s="172" t="s">
        <v>145</v>
      </c>
    </row>
    <row r="582" spans="2:51" s="13" customFormat="1" ht="12">
      <c r="B582" s="163"/>
      <c r="D582" s="164" t="s">
        <v>154</v>
      </c>
      <c r="E582" s="165" t="s">
        <v>1</v>
      </c>
      <c r="F582" s="166" t="s">
        <v>653</v>
      </c>
      <c r="H582" s="165" t="s">
        <v>1</v>
      </c>
      <c r="I582" s="167"/>
      <c r="L582" s="163"/>
      <c r="M582" s="168"/>
      <c r="N582" s="169"/>
      <c r="O582" s="169"/>
      <c r="P582" s="169"/>
      <c r="Q582" s="169"/>
      <c r="R582" s="169"/>
      <c r="S582" s="169"/>
      <c r="T582" s="170"/>
      <c r="AT582" s="165" t="s">
        <v>154</v>
      </c>
      <c r="AU582" s="165" t="s">
        <v>79</v>
      </c>
      <c r="AV582" s="13" t="s">
        <v>77</v>
      </c>
      <c r="AW582" s="13" t="s">
        <v>28</v>
      </c>
      <c r="AX582" s="13" t="s">
        <v>70</v>
      </c>
      <c r="AY582" s="165" t="s">
        <v>145</v>
      </c>
    </row>
    <row r="583" spans="2:51" s="14" customFormat="1" ht="12">
      <c r="B583" s="171"/>
      <c r="D583" s="164" t="s">
        <v>154</v>
      </c>
      <c r="E583" s="172" t="s">
        <v>1</v>
      </c>
      <c r="F583" s="173" t="s">
        <v>654</v>
      </c>
      <c r="H583" s="174">
        <v>0.94</v>
      </c>
      <c r="I583" s="175"/>
      <c r="L583" s="171"/>
      <c r="M583" s="176"/>
      <c r="N583" s="177"/>
      <c r="O583" s="177"/>
      <c r="P583" s="177"/>
      <c r="Q583" s="177"/>
      <c r="R583" s="177"/>
      <c r="S583" s="177"/>
      <c r="T583" s="178"/>
      <c r="AT583" s="172" t="s">
        <v>154</v>
      </c>
      <c r="AU583" s="172" t="s">
        <v>79</v>
      </c>
      <c r="AV583" s="14" t="s">
        <v>79</v>
      </c>
      <c r="AW583" s="14" t="s">
        <v>28</v>
      </c>
      <c r="AX583" s="14" t="s">
        <v>70</v>
      </c>
      <c r="AY583" s="172" t="s">
        <v>145</v>
      </c>
    </row>
    <row r="584" spans="2:51" s="13" customFormat="1" ht="12">
      <c r="B584" s="163"/>
      <c r="D584" s="164" t="s">
        <v>154</v>
      </c>
      <c r="E584" s="165" t="s">
        <v>1</v>
      </c>
      <c r="F584" s="166" t="s">
        <v>655</v>
      </c>
      <c r="H584" s="165" t="s">
        <v>1</v>
      </c>
      <c r="I584" s="167"/>
      <c r="L584" s="163"/>
      <c r="M584" s="168"/>
      <c r="N584" s="169"/>
      <c r="O584" s="169"/>
      <c r="P584" s="169"/>
      <c r="Q584" s="169"/>
      <c r="R584" s="169"/>
      <c r="S584" s="169"/>
      <c r="T584" s="170"/>
      <c r="AT584" s="165" t="s">
        <v>154</v>
      </c>
      <c r="AU584" s="165" t="s">
        <v>79</v>
      </c>
      <c r="AV584" s="13" t="s">
        <v>77</v>
      </c>
      <c r="AW584" s="13" t="s">
        <v>28</v>
      </c>
      <c r="AX584" s="13" t="s">
        <v>70</v>
      </c>
      <c r="AY584" s="165" t="s">
        <v>145</v>
      </c>
    </row>
    <row r="585" spans="2:51" s="14" customFormat="1" ht="12">
      <c r="B585" s="171"/>
      <c r="D585" s="164" t="s">
        <v>154</v>
      </c>
      <c r="E585" s="172" t="s">
        <v>1</v>
      </c>
      <c r="F585" s="173" t="s">
        <v>656</v>
      </c>
      <c r="H585" s="174">
        <v>20.16</v>
      </c>
      <c r="I585" s="175"/>
      <c r="L585" s="171"/>
      <c r="M585" s="176"/>
      <c r="N585" s="177"/>
      <c r="O585" s="177"/>
      <c r="P585" s="177"/>
      <c r="Q585" s="177"/>
      <c r="R585" s="177"/>
      <c r="S585" s="177"/>
      <c r="T585" s="178"/>
      <c r="AT585" s="172" t="s">
        <v>154</v>
      </c>
      <c r="AU585" s="172" t="s">
        <v>79</v>
      </c>
      <c r="AV585" s="14" t="s">
        <v>79</v>
      </c>
      <c r="AW585" s="14" t="s">
        <v>28</v>
      </c>
      <c r="AX585" s="14" t="s">
        <v>70</v>
      </c>
      <c r="AY585" s="172" t="s">
        <v>145</v>
      </c>
    </row>
    <row r="586" spans="2:51" s="13" customFormat="1" ht="12">
      <c r="B586" s="163"/>
      <c r="D586" s="164" t="s">
        <v>154</v>
      </c>
      <c r="E586" s="165" t="s">
        <v>1</v>
      </c>
      <c r="F586" s="166" t="s">
        <v>657</v>
      </c>
      <c r="H586" s="165" t="s">
        <v>1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154</v>
      </c>
      <c r="AU586" s="165" t="s">
        <v>79</v>
      </c>
      <c r="AV586" s="13" t="s">
        <v>77</v>
      </c>
      <c r="AW586" s="13" t="s">
        <v>28</v>
      </c>
      <c r="AX586" s="13" t="s">
        <v>70</v>
      </c>
      <c r="AY586" s="165" t="s">
        <v>145</v>
      </c>
    </row>
    <row r="587" spans="2:51" s="14" customFormat="1" ht="12">
      <c r="B587" s="171"/>
      <c r="D587" s="164" t="s">
        <v>154</v>
      </c>
      <c r="E587" s="172" t="s">
        <v>1</v>
      </c>
      <c r="F587" s="173" t="s">
        <v>658</v>
      </c>
      <c r="H587" s="174">
        <v>8.287</v>
      </c>
      <c r="I587" s="175"/>
      <c r="L587" s="171"/>
      <c r="M587" s="176"/>
      <c r="N587" s="177"/>
      <c r="O587" s="177"/>
      <c r="P587" s="177"/>
      <c r="Q587" s="177"/>
      <c r="R587" s="177"/>
      <c r="S587" s="177"/>
      <c r="T587" s="178"/>
      <c r="AT587" s="172" t="s">
        <v>154</v>
      </c>
      <c r="AU587" s="172" t="s">
        <v>79</v>
      </c>
      <c r="AV587" s="14" t="s">
        <v>79</v>
      </c>
      <c r="AW587" s="14" t="s">
        <v>28</v>
      </c>
      <c r="AX587" s="14" t="s">
        <v>70</v>
      </c>
      <c r="AY587" s="172" t="s">
        <v>145</v>
      </c>
    </row>
    <row r="588" spans="2:51" s="13" customFormat="1" ht="12">
      <c r="B588" s="163"/>
      <c r="D588" s="164" t="s">
        <v>154</v>
      </c>
      <c r="E588" s="165" t="s">
        <v>1</v>
      </c>
      <c r="F588" s="166" t="s">
        <v>659</v>
      </c>
      <c r="H588" s="165" t="s">
        <v>1</v>
      </c>
      <c r="I588" s="167"/>
      <c r="L588" s="163"/>
      <c r="M588" s="168"/>
      <c r="N588" s="169"/>
      <c r="O588" s="169"/>
      <c r="P588" s="169"/>
      <c r="Q588" s="169"/>
      <c r="R588" s="169"/>
      <c r="S588" s="169"/>
      <c r="T588" s="170"/>
      <c r="AT588" s="165" t="s">
        <v>154</v>
      </c>
      <c r="AU588" s="165" t="s">
        <v>79</v>
      </c>
      <c r="AV588" s="13" t="s">
        <v>77</v>
      </c>
      <c r="AW588" s="13" t="s">
        <v>28</v>
      </c>
      <c r="AX588" s="13" t="s">
        <v>70</v>
      </c>
      <c r="AY588" s="165" t="s">
        <v>145</v>
      </c>
    </row>
    <row r="589" spans="2:51" s="14" customFormat="1" ht="12">
      <c r="B589" s="171"/>
      <c r="D589" s="164" t="s">
        <v>154</v>
      </c>
      <c r="E589" s="172" t="s">
        <v>1</v>
      </c>
      <c r="F589" s="173" t="s">
        <v>660</v>
      </c>
      <c r="H589" s="174">
        <v>0.029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154</v>
      </c>
      <c r="AU589" s="172" t="s">
        <v>79</v>
      </c>
      <c r="AV589" s="14" t="s">
        <v>79</v>
      </c>
      <c r="AW589" s="14" t="s">
        <v>28</v>
      </c>
      <c r="AX589" s="14" t="s">
        <v>70</v>
      </c>
      <c r="AY589" s="172" t="s">
        <v>145</v>
      </c>
    </row>
    <row r="590" spans="2:51" s="13" customFormat="1" ht="12">
      <c r="B590" s="163"/>
      <c r="D590" s="164" t="s">
        <v>154</v>
      </c>
      <c r="E590" s="165" t="s">
        <v>1</v>
      </c>
      <c r="F590" s="166" t="s">
        <v>1294</v>
      </c>
      <c r="H590" s="165" t="s">
        <v>1</v>
      </c>
      <c r="I590" s="167"/>
      <c r="L590" s="163"/>
      <c r="M590" s="168"/>
      <c r="N590" s="169"/>
      <c r="O590" s="169"/>
      <c r="P590" s="169"/>
      <c r="Q590" s="169"/>
      <c r="R590" s="169"/>
      <c r="S590" s="169"/>
      <c r="T590" s="170"/>
      <c r="AT590" s="165" t="s">
        <v>154</v>
      </c>
      <c r="AU590" s="165" t="s">
        <v>79</v>
      </c>
      <c r="AV590" s="13" t="s">
        <v>77</v>
      </c>
      <c r="AW590" s="13" t="s">
        <v>28</v>
      </c>
      <c r="AX590" s="13" t="s">
        <v>70</v>
      </c>
      <c r="AY590" s="165" t="s">
        <v>145</v>
      </c>
    </row>
    <row r="591" spans="2:51" s="14" customFormat="1" ht="12">
      <c r="B591" s="171"/>
      <c r="D591" s="164" t="s">
        <v>154</v>
      </c>
      <c r="E591" s="172" t="s">
        <v>1</v>
      </c>
      <c r="F591" s="173" t="s">
        <v>661</v>
      </c>
      <c r="H591" s="174">
        <v>0.051</v>
      </c>
      <c r="I591" s="175"/>
      <c r="L591" s="171"/>
      <c r="M591" s="176"/>
      <c r="N591" s="177"/>
      <c r="O591" s="177"/>
      <c r="P591" s="177"/>
      <c r="Q591" s="177"/>
      <c r="R591" s="177"/>
      <c r="S591" s="177"/>
      <c r="T591" s="178"/>
      <c r="AT591" s="172" t="s">
        <v>154</v>
      </c>
      <c r="AU591" s="172" t="s">
        <v>79</v>
      </c>
      <c r="AV591" s="14" t="s">
        <v>79</v>
      </c>
      <c r="AW591" s="14" t="s">
        <v>28</v>
      </c>
      <c r="AX591" s="14" t="s">
        <v>70</v>
      </c>
      <c r="AY591" s="172" t="s">
        <v>145</v>
      </c>
    </row>
    <row r="592" spans="2:51" s="13" customFormat="1" ht="12">
      <c r="B592" s="163"/>
      <c r="D592" s="164" t="s">
        <v>154</v>
      </c>
      <c r="E592" s="165" t="s">
        <v>1</v>
      </c>
      <c r="F592" s="166" t="s">
        <v>662</v>
      </c>
      <c r="H592" s="165" t="s">
        <v>1</v>
      </c>
      <c r="I592" s="167"/>
      <c r="L592" s="163"/>
      <c r="M592" s="168"/>
      <c r="N592" s="169"/>
      <c r="O592" s="169"/>
      <c r="P592" s="169"/>
      <c r="Q592" s="169"/>
      <c r="R592" s="169"/>
      <c r="S592" s="169"/>
      <c r="T592" s="170"/>
      <c r="AT592" s="165" t="s">
        <v>154</v>
      </c>
      <c r="AU592" s="165" t="s">
        <v>79</v>
      </c>
      <c r="AV592" s="13" t="s">
        <v>77</v>
      </c>
      <c r="AW592" s="13" t="s">
        <v>28</v>
      </c>
      <c r="AX592" s="13" t="s">
        <v>70</v>
      </c>
      <c r="AY592" s="165" t="s">
        <v>145</v>
      </c>
    </row>
    <row r="593" spans="2:51" s="14" customFormat="1" ht="12">
      <c r="B593" s="171"/>
      <c r="D593" s="164" t="s">
        <v>154</v>
      </c>
      <c r="E593" s="172" t="s">
        <v>1</v>
      </c>
      <c r="F593" s="173" t="s">
        <v>663</v>
      </c>
      <c r="H593" s="174">
        <v>0.049</v>
      </c>
      <c r="I593" s="175"/>
      <c r="L593" s="171"/>
      <c r="M593" s="176"/>
      <c r="N593" s="177"/>
      <c r="O593" s="177"/>
      <c r="P593" s="177"/>
      <c r="Q593" s="177"/>
      <c r="R593" s="177"/>
      <c r="S593" s="177"/>
      <c r="T593" s="178"/>
      <c r="AT593" s="172" t="s">
        <v>154</v>
      </c>
      <c r="AU593" s="172" t="s">
        <v>79</v>
      </c>
      <c r="AV593" s="14" t="s">
        <v>79</v>
      </c>
      <c r="AW593" s="14" t="s">
        <v>28</v>
      </c>
      <c r="AX593" s="14" t="s">
        <v>70</v>
      </c>
      <c r="AY593" s="172" t="s">
        <v>145</v>
      </c>
    </row>
    <row r="594" spans="2:51" s="13" customFormat="1" ht="12">
      <c r="B594" s="163"/>
      <c r="D594" s="164" t="s">
        <v>154</v>
      </c>
      <c r="E594" s="165" t="s">
        <v>1</v>
      </c>
      <c r="F594" s="166" t="s">
        <v>664</v>
      </c>
      <c r="H594" s="165" t="s">
        <v>1</v>
      </c>
      <c r="I594" s="167"/>
      <c r="L594" s="163"/>
      <c r="M594" s="168"/>
      <c r="N594" s="169"/>
      <c r="O594" s="169"/>
      <c r="P594" s="169"/>
      <c r="Q594" s="169"/>
      <c r="R594" s="169"/>
      <c r="S594" s="169"/>
      <c r="T594" s="170"/>
      <c r="AT594" s="165" t="s">
        <v>154</v>
      </c>
      <c r="AU594" s="165" t="s">
        <v>79</v>
      </c>
      <c r="AV594" s="13" t="s">
        <v>77</v>
      </c>
      <c r="AW594" s="13" t="s">
        <v>28</v>
      </c>
      <c r="AX594" s="13" t="s">
        <v>70</v>
      </c>
      <c r="AY594" s="165" t="s">
        <v>145</v>
      </c>
    </row>
    <row r="595" spans="2:51" s="14" customFormat="1" ht="12">
      <c r="B595" s="171"/>
      <c r="D595" s="164" t="s">
        <v>154</v>
      </c>
      <c r="E595" s="172" t="s">
        <v>1</v>
      </c>
      <c r="F595" s="173" t="s">
        <v>665</v>
      </c>
      <c r="H595" s="174">
        <v>0.169</v>
      </c>
      <c r="I595" s="175"/>
      <c r="L595" s="171"/>
      <c r="M595" s="176"/>
      <c r="N595" s="177"/>
      <c r="O595" s="177"/>
      <c r="P595" s="177"/>
      <c r="Q595" s="177"/>
      <c r="R595" s="177"/>
      <c r="S595" s="177"/>
      <c r="T595" s="178"/>
      <c r="AT595" s="172" t="s">
        <v>154</v>
      </c>
      <c r="AU595" s="172" t="s">
        <v>79</v>
      </c>
      <c r="AV595" s="14" t="s">
        <v>79</v>
      </c>
      <c r="AW595" s="14" t="s">
        <v>28</v>
      </c>
      <c r="AX595" s="14" t="s">
        <v>70</v>
      </c>
      <c r="AY595" s="172" t="s">
        <v>145</v>
      </c>
    </row>
    <row r="596" spans="2:51" s="13" customFormat="1" ht="12">
      <c r="B596" s="163"/>
      <c r="D596" s="164" t="s">
        <v>154</v>
      </c>
      <c r="E596" s="165" t="s">
        <v>1</v>
      </c>
      <c r="F596" s="166" t="s">
        <v>666</v>
      </c>
      <c r="H596" s="165" t="s">
        <v>1</v>
      </c>
      <c r="I596" s="167"/>
      <c r="L596" s="163"/>
      <c r="M596" s="168"/>
      <c r="N596" s="169"/>
      <c r="O596" s="169"/>
      <c r="P596" s="169"/>
      <c r="Q596" s="169"/>
      <c r="R596" s="169"/>
      <c r="S596" s="169"/>
      <c r="T596" s="170"/>
      <c r="AT596" s="165" t="s">
        <v>154</v>
      </c>
      <c r="AU596" s="165" t="s">
        <v>79</v>
      </c>
      <c r="AV596" s="13" t="s">
        <v>77</v>
      </c>
      <c r="AW596" s="13" t="s">
        <v>28</v>
      </c>
      <c r="AX596" s="13" t="s">
        <v>70</v>
      </c>
      <c r="AY596" s="165" t="s">
        <v>145</v>
      </c>
    </row>
    <row r="597" spans="2:51" s="14" customFormat="1" ht="12">
      <c r="B597" s="171"/>
      <c r="D597" s="164" t="s">
        <v>154</v>
      </c>
      <c r="E597" s="172" t="s">
        <v>1</v>
      </c>
      <c r="F597" s="173" t="s">
        <v>667</v>
      </c>
      <c r="H597" s="174">
        <v>0.031</v>
      </c>
      <c r="I597" s="175"/>
      <c r="L597" s="171"/>
      <c r="M597" s="176"/>
      <c r="N597" s="177"/>
      <c r="O597" s="177"/>
      <c r="P597" s="177"/>
      <c r="Q597" s="177"/>
      <c r="R597" s="177"/>
      <c r="S597" s="177"/>
      <c r="T597" s="178"/>
      <c r="AT597" s="172" t="s">
        <v>154</v>
      </c>
      <c r="AU597" s="172" t="s">
        <v>79</v>
      </c>
      <c r="AV597" s="14" t="s">
        <v>79</v>
      </c>
      <c r="AW597" s="14" t="s">
        <v>28</v>
      </c>
      <c r="AX597" s="14" t="s">
        <v>70</v>
      </c>
      <c r="AY597" s="172" t="s">
        <v>145</v>
      </c>
    </row>
    <row r="598" spans="2:51" s="13" customFormat="1" ht="12">
      <c r="B598" s="163"/>
      <c r="D598" s="164" t="s">
        <v>154</v>
      </c>
      <c r="E598" s="165" t="s">
        <v>1</v>
      </c>
      <c r="F598" s="166" t="s">
        <v>668</v>
      </c>
      <c r="H598" s="165" t="s">
        <v>1</v>
      </c>
      <c r="I598" s="167"/>
      <c r="L598" s="163"/>
      <c r="M598" s="168"/>
      <c r="N598" s="169"/>
      <c r="O598" s="169"/>
      <c r="P598" s="169"/>
      <c r="Q598" s="169"/>
      <c r="R598" s="169"/>
      <c r="S598" s="169"/>
      <c r="T598" s="170"/>
      <c r="AT598" s="165" t="s">
        <v>154</v>
      </c>
      <c r="AU598" s="165" t="s">
        <v>79</v>
      </c>
      <c r="AV598" s="13" t="s">
        <v>77</v>
      </c>
      <c r="AW598" s="13" t="s">
        <v>28</v>
      </c>
      <c r="AX598" s="13" t="s">
        <v>70</v>
      </c>
      <c r="AY598" s="165" t="s">
        <v>145</v>
      </c>
    </row>
    <row r="599" spans="2:51" s="14" customFormat="1" ht="12">
      <c r="B599" s="171"/>
      <c r="D599" s="164" t="s">
        <v>154</v>
      </c>
      <c r="E599" s="172" t="s">
        <v>1</v>
      </c>
      <c r="F599" s="173" t="s">
        <v>669</v>
      </c>
      <c r="H599" s="174">
        <v>0.294</v>
      </c>
      <c r="I599" s="175"/>
      <c r="L599" s="171"/>
      <c r="M599" s="176"/>
      <c r="N599" s="177"/>
      <c r="O599" s="177"/>
      <c r="P599" s="177"/>
      <c r="Q599" s="177"/>
      <c r="R599" s="177"/>
      <c r="S599" s="177"/>
      <c r="T599" s="178"/>
      <c r="AT599" s="172" t="s">
        <v>154</v>
      </c>
      <c r="AU599" s="172" t="s">
        <v>79</v>
      </c>
      <c r="AV599" s="14" t="s">
        <v>79</v>
      </c>
      <c r="AW599" s="14" t="s">
        <v>28</v>
      </c>
      <c r="AX599" s="14" t="s">
        <v>70</v>
      </c>
      <c r="AY599" s="172" t="s">
        <v>145</v>
      </c>
    </row>
    <row r="600" spans="2:51" s="13" customFormat="1" ht="12">
      <c r="B600" s="163"/>
      <c r="D600" s="164" t="s">
        <v>154</v>
      </c>
      <c r="E600" s="165" t="s">
        <v>1</v>
      </c>
      <c r="F600" s="166" t="s">
        <v>670</v>
      </c>
      <c r="H600" s="165" t="s">
        <v>1</v>
      </c>
      <c r="I600" s="167"/>
      <c r="L600" s="163"/>
      <c r="M600" s="168"/>
      <c r="N600" s="169"/>
      <c r="O600" s="169"/>
      <c r="P600" s="169"/>
      <c r="Q600" s="169"/>
      <c r="R600" s="169"/>
      <c r="S600" s="169"/>
      <c r="T600" s="170"/>
      <c r="AT600" s="165" t="s">
        <v>154</v>
      </c>
      <c r="AU600" s="165" t="s">
        <v>79</v>
      </c>
      <c r="AV600" s="13" t="s">
        <v>77</v>
      </c>
      <c r="AW600" s="13" t="s">
        <v>28</v>
      </c>
      <c r="AX600" s="13" t="s">
        <v>70</v>
      </c>
      <c r="AY600" s="165" t="s">
        <v>145</v>
      </c>
    </row>
    <row r="601" spans="2:51" s="14" customFormat="1" ht="20">
      <c r="B601" s="171"/>
      <c r="D601" s="164" t="s">
        <v>154</v>
      </c>
      <c r="E601" s="172" t="s">
        <v>1</v>
      </c>
      <c r="F601" s="173" t="s">
        <v>671</v>
      </c>
      <c r="H601" s="174">
        <v>0.18</v>
      </c>
      <c r="I601" s="175"/>
      <c r="L601" s="171"/>
      <c r="M601" s="176"/>
      <c r="N601" s="177"/>
      <c r="O601" s="177"/>
      <c r="P601" s="177"/>
      <c r="Q601" s="177"/>
      <c r="R601" s="177"/>
      <c r="S601" s="177"/>
      <c r="T601" s="178"/>
      <c r="AT601" s="172" t="s">
        <v>154</v>
      </c>
      <c r="AU601" s="172" t="s">
        <v>79</v>
      </c>
      <c r="AV601" s="14" t="s">
        <v>79</v>
      </c>
      <c r="AW601" s="14" t="s">
        <v>28</v>
      </c>
      <c r="AX601" s="14" t="s">
        <v>70</v>
      </c>
      <c r="AY601" s="172" t="s">
        <v>145</v>
      </c>
    </row>
    <row r="602" spans="2:51" s="16" customFormat="1" ht="12">
      <c r="B602" s="187"/>
      <c r="D602" s="164" t="s">
        <v>154</v>
      </c>
      <c r="E602" s="188" t="s">
        <v>1</v>
      </c>
      <c r="F602" s="189" t="s">
        <v>175</v>
      </c>
      <c r="H602" s="190">
        <v>50.398999999999994</v>
      </c>
      <c r="I602" s="191"/>
      <c r="L602" s="187"/>
      <c r="M602" s="192"/>
      <c r="N602" s="193"/>
      <c r="O602" s="193"/>
      <c r="P602" s="193"/>
      <c r="Q602" s="193"/>
      <c r="R602" s="193"/>
      <c r="S602" s="193"/>
      <c r="T602" s="194"/>
      <c r="AT602" s="188" t="s">
        <v>154</v>
      </c>
      <c r="AU602" s="188" t="s">
        <v>79</v>
      </c>
      <c r="AV602" s="16" t="s">
        <v>152</v>
      </c>
      <c r="AW602" s="16" t="s">
        <v>28</v>
      </c>
      <c r="AX602" s="16" t="s">
        <v>77</v>
      </c>
      <c r="AY602" s="188" t="s">
        <v>145</v>
      </c>
    </row>
    <row r="603" spans="1:65" s="2" customFormat="1" ht="24.25" customHeight="1">
      <c r="A603" s="33"/>
      <c r="B603" s="149"/>
      <c r="C603" s="150" t="s">
        <v>672</v>
      </c>
      <c r="D603" s="150" t="s">
        <v>147</v>
      </c>
      <c r="E603" s="151" t="s">
        <v>673</v>
      </c>
      <c r="F603" s="152" t="s">
        <v>674</v>
      </c>
      <c r="G603" s="153" t="s">
        <v>205</v>
      </c>
      <c r="H603" s="154">
        <v>50.399</v>
      </c>
      <c r="I603" s="155"/>
      <c r="J603" s="156">
        <f>ROUND(I603*H603,2)</f>
        <v>0</v>
      </c>
      <c r="K603" s="152" t="s">
        <v>151</v>
      </c>
      <c r="L603" s="34"/>
      <c r="M603" s="157" t="s">
        <v>1</v>
      </c>
      <c r="N603" s="158" t="s">
        <v>36</v>
      </c>
      <c r="O603" s="59"/>
      <c r="P603" s="159">
        <f>O603*H603</f>
        <v>0</v>
      </c>
      <c r="Q603" s="159">
        <v>0</v>
      </c>
      <c r="R603" s="159">
        <f>Q603*H603</f>
        <v>0</v>
      </c>
      <c r="S603" s="159">
        <v>0</v>
      </c>
      <c r="T603" s="160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61" t="s">
        <v>152</v>
      </c>
      <c r="AT603" s="161" t="s">
        <v>147</v>
      </c>
      <c r="AU603" s="161" t="s">
        <v>79</v>
      </c>
      <c r="AY603" s="18" t="s">
        <v>145</v>
      </c>
      <c r="BE603" s="162">
        <f>IF(N603="základní",J603,0)</f>
        <v>0</v>
      </c>
      <c r="BF603" s="162">
        <f>IF(N603="snížená",J603,0)</f>
        <v>0</v>
      </c>
      <c r="BG603" s="162">
        <f>IF(N603="zákl. přenesená",J603,0)</f>
        <v>0</v>
      </c>
      <c r="BH603" s="162">
        <f>IF(N603="sníž. přenesená",J603,0)</f>
        <v>0</v>
      </c>
      <c r="BI603" s="162">
        <f>IF(N603="nulová",J603,0)</f>
        <v>0</v>
      </c>
      <c r="BJ603" s="18" t="s">
        <v>77</v>
      </c>
      <c r="BK603" s="162">
        <f>ROUND(I603*H603,2)</f>
        <v>0</v>
      </c>
      <c r="BL603" s="18" t="s">
        <v>152</v>
      </c>
      <c r="BM603" s="161" t="s">
        <v>675</v>
      </c>
    </row>
    <row r="604" spans="2:51" s="13" customFormat="1" ht="12">
      <c r="B604" s="163"/>
      <c r="D604" s="164" t="s">
        <v>154</v>
      </c>
      <c r="E604" s="165" t="s">
        <v>1</v>
      </c>
      <c r="F604" s="166" t="s">
        <v>651</v>
      </c>
      <c r="H604" s="165" t="s">
        <v>1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154</v>
      </c>
      <c r="AU604" s="165" t="s">
        <v>79</v>
      </c>
      <c r="AV604" s="13" t="s">
        <v>77</v>
      </c>
      <c r="AW604" s="13" t="s">
        <v>28</v>
      </c>
      <c r="AX604" s="13" t="s">
        <v>70</v>
      </c>
      <c r="AY604" s="165" t="s">
        <v>145</v>
      </c>
    </row>
    <row r="605" spans="2:51" s="14" customFormat="1" ht="20">
      <c r="B605" s="171"/>
      <c r="D605" s="164" t="s">
        <v>154</v>
      </c>
      <c r="E605" s="172" t="s">
        <v>1</v>
      </c>
      <c r="F605" s="173" t="s">
        <v>652</v>
      </c>
      <c r="H605" s="174">
        <v>20.209</v>
      </c>
      <c r="I605" s="175"/>
      <c r="L605" s="171"/>
      <c r="M605" s="176"/>
      <c r="N605" s="177"/>
      <c r="O605" s="177"/>
      <c r="P605" s="177"/>
      <c r="Q605" s="177"/>
      <c r="R605" s="177"/>
      <c r="S605" s="177"/>
      <c r="T605" s="178"/>
      <c r="AT605" s="172" t="s">
        <v>154</v>
      </c>
      <c r="AU605" s="172" t="s">
        <v>79</v>
      </c>
      <c r="AV605" s="14" t="s">
        <v>79</v>
      </c>
      <c r="AW605" s="14" t="s">
        <v>28</v>
      </c>
      <c r="AX605" s="14" t="s">
        <v>70</v>
      </c>
      <c r="AY605" s="172" t="s">
        <v>145</v>
      </c>
    </row>
    <row r="606" spans="2:51" s="13" customFormat="1" ht="12">
      <c r="B606" s="163"/>
      <c r="D606" s="164" t="s">
        <v>154</v>
      </c>
      <c r="E606" s="165" t="s">
        <v>1</v>
      </c>
      <c r="F606" s="166" t="s">
        <v>653</v>
      </c>
      <c r="H606" s="165" t="s">
        <v>1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154</v>
      </c>
      <c r="AU606" s="165" t="s">
        <v>79</v>
      </c>
      <c r="AV606" s="13" t="s">
        <v>77</v>
      </c>
      <c r="AW606" s="13" t="s">
        <v>28</v>
      </c>
      <c r="AX606" s="13" t="s">
        <v>70</v>
      </c>
      <c r="AY606" s="165" t="s">
        <v>145</v>
      </c>
    </row>
    <row r="607" spans="2:51" s="14" customFormat="1" ht="12">
      <c r="B607" s="171"/>
      <c r="D607" s="164" t="s">
        <v>154</v>
      </c>
      <c r="E607" s="172" t="s">
        <v>1</v>
      </c>
      <c r="F607" s="173" t="s">
        <v>654</v>
      </c>
      <c r="H607" s="174">
        <v>0.94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154</v>
      </c>
      <c r="AU607" s="172" t="s">
        <v>79</v>
      </c>
      <c r="AV607" s="14" t="s">
        <v>79</v>
      </c>
      <c r="AW607" s="14" t="s">
        <v>28</v>
      </c>
      <c r="AX607" s="14" t="s">
        <v>70</v>
      </c>
      <c r="AY607" s="172" t="s">
        <v>145</v>
      </c>
    </row>
    <row r="608" spans="2:51" s="13" customFormat="1" ht="12">
      <c r="B608" s="163"/>
      <c r="D608" s="164" t="s">
        <v>154</v>
      </c>
      <c r="E608" s="165" t="s">
        <v>1</v>
      </c>
      <c r="F608" s="166" t="s">
        <v>655</v>
      </c>
      <c r="H608" s="165" t="s">
        <v>1</v>
      </c>
      <c r="I608" s="167"/>
      <c r="L608" s="163"/>
      <c r="M608" s="168"/>
      <c r="N608" s="169"/>
      <c r="O608" s="169"/>
      <c r="P608" s="169"/>
      <c r="Q608" s="169"/>
      <c r="R608" s="169"/>
      <c r="S608" s="169"/>
      <c r="T608" s="170"/>
      <c r="AT608" s="165" t="s">
        <v>154</v>
      </c>
      <c r="AU608" s="165" t="s">
        <v>79</v>
      </c>
      <c r="AV608" s="13" t="s">
        <v>77</v>
      </c>
      <c r="AW608" s="13" t="s">
        <v>28</v>
      </c>
      <c r="AX608" s="13" t="s">
        <v>70</v>
      </c>
      <c r="AY608" s="165" t="s">
        <v>145</v>
      </c>
    </row>
    <row r="609" spans="2:51" s="14" customFormat="1" ht="12">
      <c r="B609" s="171"/>
      <c r="D609" s="164" t="s">
        <v>154</v>
      </c>
      <c r="E609" s="172" t="s">
        <v>1</v>
      </c>
      <c r="F609" s="173" t="s">
        <v>656</v>
      </c>
      <c r="H609" s="174">
        <v>20.16</v>
      </c>
      <c r="I609" s="175"/>
      <c r="L609" s="171"/>
      <c r="M609" s="176"/>
      <c r="N609" s="177"/>
      <c r="O609" s="177"/>
      <c r="P609" s="177"/>
      <c r="Q609" s="177"/>
      <c r="R609" s="177"/>
      <c r="S609" s="177"/>
      <c r="T609" s="178"/>
      <c r="AT609" s="172" t="s">
        <v>154</v>
      </c>
      <c r="AU609" s="172" t="s">
        <v>79</v>
      </c>
      <c r="AV609" s="14" t="s">
        <v>79</v>
      </c>
      <c r="AW609" s="14" t="s">
        <v>28</v>
      </c>
      <c r="AX609" s="14" t="s">
        <v>70</v>
      </c>
      <c r="AY609" s="172" t="s">
        <v>145</v>
      </c>
    </row>
    <row r="610" spans="2:51" s="13" customFormat="1" ht="12">
      <c r="B610" s="163"/>
      <c r="D610" s="164" t="s">
        <v>154</v>
      </c>
      <c r="E610" s="165" t="s">
        <v>1</v>
      </c>
      <c r="F610" s="166" t="s">
        <v>657</v>
      </c>
      <c r="H610" s="165" t="s">
        <v>1</v>
      </c>
      <c r="I610" s="167"/>
      <c r="L610" s="163"/>
      <c r="M610" s="168"/>
      <c r="N610" s="169"/>
      <c r="O610" s="169"/>
      <c r="P610" s="169"/>
      <c r="Q610" s="169"/>
      <c r="R610" s="169"/>
      <c r="S610" s="169"/>
      <c r="T610" s="170"/>
      <c r="AT610" s="165" t="s">
        <v>154</v>
      </c>
      <c r="AU610" s="165" t="s">
        <v>79</v>
      </c>
      <c r="AV610" s="13" t="s">
        <v>77</v>
      </c>
      <c r="AW610" s="13" t="s">
        <v>28</v>
      </c>
      <c r="AX610" s="13" t="s">
        <v>70</v>
      </c>
      <c r="AY610" s="165" t="s">
        <v>145</v>
      </c>
    </row>
    <row r="611" spans="2:51" s="14" customFormat="1" ht="12">
      <c r="B611" s="171"/>
      <c r="D611" s="164" t="s">
        <v>154</v>
      </c>
      <c r="E611" s="172" t="s">
        <v>1</v>
      </c>
      <c r="F611" s="173" t="s">
        <v>658</v>
      </c>
      <c r="H611" s="174">
        <v>8.287</v>
      </c>
      <c r="I611" s="175"/>
      <c r="L611" s="171"/>
      <c r="M611" s="176"/>
      <c r="N611" s="177"/>
      <c r="O611" s="177"/>
      <c r="P611" s="177"/>
      <c r="Q611" s="177"/>
      <c r="R611" s="177"/>
      <c r="S611" s="177"/>
      <c r="T611" s="178"/>
      <c r="AT611" s="172" t="s">
        <v>154</v>
      </c>
      <c r="AU611" s="172" t="s">
        <v>79</v>
      </c>
      <c r="AV611" s="14" t="s">
        <v>79</v>
      </c>
      <c r="AW611" s="14" t="s">
        <v>28</v>
      </c>
      <c r="AX611" s="14" t="s">
        <v>70</v>
      </c>
      <c r="AY611" s="172" t="s">
        <v>145</v>
      </c>
    </row>
    <row r="612" spans="2:51" s="13" customFormat="1" ht="12">
      <c r="B612" s="163"/>
      <c r="D612" s="164" t="s">
        <v>154</v>
      </c>
      <c r="E612" s="165" t="s">
        <v>1</v>
      </c>
      <c r="F612" s="166" t="s">
        <v>659</v>
      </c>
      <c r="H612" s="165" t="s">
        <v>1</v>
      </c>
      <c r="I612" s="167"/>
      <c r="L612" s="163"/>
      <c r="M612" s="168"/>
      <c r="N612" s="169"/>
      <c r="O612" s="169"/>
      <c r="P612" s="169"/>
      <c r="Q612" s="169"/>
      <c r="R612" s="169"/>
      <c r="S612" s="169"/>
      <c r="T612" s="170"/>
      <c r="AT612" s="165" t="s">
        <v>154</v>
      </c>
      <c r="AU612" s="165" t="s">
        <v>79</v>
      </c>
      <c r="AV612" s="13" t="s">
        <v>77</v>
      </c>
      <c r="AW612" s="13" t="s">
        <v>28</v>
      </c>
      <c r="AX612" s="13" t="s">
        <v>70</v>
      </c>
      <c r="AY612" s="165" t="s">
        <v>145</v>
      </c>
    </row>
    <row r="613" spans="2:51" s="14" customFormat="1" ht="12">
      <c r="B613" s="171"/>
      <c r="D613" s="164" t="s">
        <v>154</v>
      </c>
      <c r="E613" s="172" t="s">
        <v>1</v>
      </c>
      <c r="F613" s="173" t="s">
        <v>660</v>
      </c>
      <c r="H613" s="174">
        <v>0.029</v>
      </c>
      <c r="I613" s="175"/>
      <c r="L613" s="171"/>
      <c r="M613" s="176"/>
      <c r="N613" s="177"/>
      <c r="O613" s="177"/>
      <c r="P613" s="177"/>
      <c r="Q613" s="177"/>
      <c r="R613" s="177"/>
      <c r="S613" s="177"/>
      <c r="T613" s="178"/>
      <c r="AT613" s="172" t="s">
        <v>154</v>
      </c>
      <c r="AU613" s="172" t="s">
        <v>79</v>
      </c>
      <c r="AV613" s="14" t="s">
        <v>79</v>
      </c>
      <c r="AW613" s="14" t="s">
        <v>28</v>
      </c>
      <c r="AX613" s="14" t="s">
        <v>70</v>
      </c>
      <c r="AY613" s="172" t="s">
        <v>145</v>
      </c>
    </row>
    <row r="614" spans="2:51" s="13" customFormat="1" ht="12">
      <c r="B614" s="163"/>
      <c r="D614" s="164" t="s">
        <v>154</v>
      </c>
      <c r="E614" s="165" t="s">
        <v>1</v>
      </c>
      <c r="F614" s="166" t="s">
        <v>1294</v>
      </c>
      <c r="H614" s="165" t="s">
        <v>1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5" t="s">
        <v>154</v>
      </c>
      <c r="AU614" s="165" t="s">
        <v>79</v>
      </c>
      <c r="AV614" s="13" t="s">
        <v>77</v>
      </c>
      <c r="AW614" s="13" t="s">
        <v>28</v>
      </c>
      <c r="AX614" s="13" t="s">
        <v>70</v>
      </c>
      <c r="AY614" s="165" t="s">
        <v>145</v>
      </c>
    </row>
    <row r="615" spans="2:51" s="14" customFormat="1" ht="12">
      <c r="B615" s="171"/>
      <c r="D615" s="164" t="s">
        <v>154</v>
      </c>
      <c r="E615" s="172" t="s">
        <v>1</v>
      </c>
      <c r="F615" s="173" t="s">
        <v>661</v>
      </c>
      <c r="H615" s="174">
        <v>0.051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154</v>
      </c>
      <c r="AU615" s="172" t="s">
        <v>79</v>
      </c>
      <c r="AV615" s="14" t="s">
        <v>79</v>
      </c>
      <c r="AW615" s="14" t="s">
        <v>28</v>
      </c>
      <c r="AX615" s="14" t="s">
        <v>70</v>
      </c>
      <c r="AY615" s="172" t="s">
        <v>145</v>
      </c>
    </row>
    <row r="616" spans="2:51" s="13" customFormat="1" ht="12">
      <c r="B616" s="163"/>
      <c r="D616" s="164" t="s">
        <v>154</v>
      </c>
      <c r="E616" s="165" t="s">
        <v>1</v>
      </c>
      <c r="F616" s="166" t="s">
        <v>662</v>
      </c>
      <c r="H616" s="165" t="s">
        <v>1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5" t="s">
        <v>154</v>
      </c>
      <c r="AU616" s="165" t="s">
        <v>79</v>
      </c>
      <c r="AV616" s="13" t="s">
        <v>77</v>
      </c>
      <c r="AW616" s="13" t="s">
        <v>28</v>
      </c>
      <c r="AX616" s="13" t="s">
        <v>70</v>
      </c>
      <c r="AY616" s="165" t="s">
        <v>145</v>
      </c>
    </row>
    <row r="617" spans="2:51" s="14" customFormat="1" ht="12">
      <c r="B617" s="171"/>
      <c r="D617" s="164" t="s">
        <v>154</v>
      </c>
      <c r="E617" s="172" t="s">
        <v>1</v>
      </c>
      <c r="F617" s="173" t="s">
        <v>663</v>
      </c>
      <c r="H617" s="174">
        <v>0.049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154</v>
      </c>
      <c r="AU617" s="172" t="s">
        <v>79</v>
      </c>
      <c r="AV617" s="14" t="s">
        <v>79</v>
      </c>
      <c r="AW617" s="14" t="s">
        <v>28</v>
      </c>
      <c r="AX617" s="14" t="s">
        <v>70</v>
      </c>
      <c r="AY617" s="172" t="s">
        <v>145</v>
      </c>
    </row>
    <row r="618" spans="2:51" s="13" customFormat="1" ht="12">
      <c r="B618" s="163"/>
      <c r="D618" s="164" t="s">
        <v>154</v>
      </c>
      <c r="E618" s="165" t="s">
        <v>1</v>
      </c>
      <c r="F618" s="166" t="s">
        <v>664</v>
      </c>
      <c r="H618" s="165" t="s">
        <v>1</v>
      </c>
      <c r="I618" s="167"/>
      <c r="L618" s="163"/>
      <c r="M618" s="168"/>
      <c r="N618" s="169"/>
      <c r="O618" s="169"/>
      <c r="P618" s="169"/>
      <c r="Q618" s="169"/>
      <c r="R618" s="169"/>
      <c r="S618" s="169"/>
      <c r="T618" s="170"/>
      <c r="AT618" s="165" t="s">
        <v>154</v>
      </c>
      <c r="AU618" s="165" t="s">
        <v>79</v>
      </c>
      <c r="AV618" s="13" t="s">
        <v>77</v>
      </c>
      <c r="AW618" s="13" t="s">
        <v>28</v>
      </c>
      <c r="AX618" s="13" t="s">
        <v>70</v>
      </c>
      <c r="AY618" s="165" t="s">
        <v>145</v>
      </c>
    </row>
    <row r="619" spans="2:51" s="14" customFormat="1" ht="12">
      <c r="B619" s="171"/>
      <c r="D619" s="164" t="s">
        <v>154</v>
      </c>
      <c r="E619" s="172" t="s">
        <v>1</v>
      </c>
      <c r="F619" s="173" t="s">
        <v>665</v>
      </c>
      <c r="H619" s="174">
        <v>0.169</v>
      </c>
      <c r="I619" s="175"/>
      <c r="L619" s="171"/>
      <c r="M619" s="176"/>
      <c r="N619" s="177"/>
      <c r="O619" s="177"/>
      <c r="P619" s="177"/>
      <c r="Q619" s="177"/>
      <c r="R619" s="177"/>
      <c r="S619" s="177"/>
      <c r="T619" s="178"/>
      <c r="AT619" s="172" t="s">
        <v>154</v>
      </c>
      <c r="AU619" s="172" t="s">
        <v>79</v>
      </c>
      <c r="AV619" s="14" t="s">
        <v>79</v>
      </c>
      <c r="AW619" s="14" t="s">
        <v>28</v>
      </c>
      <c r="AX619" s="14" t="s">
        <v>70</v>
      </c>
      <c r="AY619" s="172" t="s">
        <v>145</v>
      </c>
    </row>
    <row r="620" spans="2:51" s="13" customFormat="1" ht="12">
      <c r="B620" s="163"/>
      <c r="D620" s="164" t="s">
        <v>154</v>
      </c>
      <c r="E620" s="165" t="s">
        <v>1</v>
      </c>
      <c r="F620" s="166" t="s">
        <v>666</v>
      </c>
      <c r="H620" s="165" t="s">
        <v>1</v>
      </c>
      <c r="I620" s="167"/>
      <c r="L620" s="163"/>
      <c r="M620" s="168"/>
      <c r="N620" s="169"/>
      <c r="O620" s="169"/>
      <c r="P620" s="169"/>
      <c r="Q620" s="169"/>
      <c r="R620" s="169"/>
      <c r="S620" s="169"/>
      <c r="T620" s="170"/>
      <c r="AT620" s="165" t="s">
        <v>154</v>
      </c>
      <c r="AU620" s="165" t="s">
        <v>79</v>
      </c>
      <c r="AV620" s="13" t="s">
        <v>77</v>
      </c>
      <c r="AW620" s="13" t="s">
        <v>28</v>
      </c>
      <c r="AX620" s="13" t="s">
        <v>70</v>
      </c>
      <c r="AY620" s="165" t="s">
        <v>145</v>
      </c>
    </row>
    <row r="621" spans="2:51" s="14" customFormat="1" ht="12">
      <c r="B621" s="171"/>
      <c r="D621" s="164" t="s">
        <v>154</v>
      </c>
      <c r="E621" s="172" t="s">
        <v>1</v>
      </c>
      <c r="F621" s="173" t="s">
        <v>667</v>
      </c>
      <c r="H621" s="174">
        <v>0.031</v>
      </c>
      <c r="I621" s="175"/>
      <c r="L621" s="171"/>
      <c r="M621" s="176"/>
      <c r="N621" s="177"/>
      <c r="O621" s="177"/>
      <c r="P621" s="177"/>
      <c r="Q621" s="177"/>
      <c r="R621" s="177"/>
      <c r="S621" s="177"/>
      <c r="T621" s="178"/>
      <c r="AT621" s="172" t="s">
        <v>154</v>
      </c>
      <c r="AU621" s="172" t="s">
        <v>79</v>
      </c>
      <c r="AV621" s="14" t="s">
        <v>79</v>
      </c>
      <c r="AW621" s="14" t="s">
        <v>28</v>
      </c>
      <c r="AX621" s="14" t="s">
        <v>70</v>
      </c>
      <c r="AY621" s="172" t="s">
        <v>145</v>
      </c>
    </row>
    <row r="622" spans="2:51" s="13" customFormat="1" ht="12">
      <c r="B622" s="163"/>
      <c r="D622" s="164" t="s">
        <v>154</v>
      </c>
      <c r="E622" s="165" t="s">
        <v>1</v>
      </c>
      <c r="F622" s="166" t="s">
        <v>668</v>
      </c>
      <c r="H622" s="165" t="s">
        <v>1</v>
      </c>
      <c r="I622" s="167"/>
      <c r="L622" s="163"/>
      <c r="M622" s="168"/>
      <c r="N622" s="169"/>
      <c r="O622" s="169"/>
      <c r="P622" s="169"/>
      <c r="Q622" s="169"/>
      <c r="R622" s="169"/>
      <c r="S622" s="169"/>
      <c r="T622" s="170"/>
      <c r="AT622" s="165" t="s">
        <v>154</v>
      </c>
      <c r="AU622" s="165" t="s">
        <v>79</v>
      </c>
      <c r="AV622" s="13" t="s">
        <v>77</v>
      </c>
      <c r="AW622" s="13" t="s">
        <v>28</v>
      </c>
      <c r="AX622" s="13" t="s">
        <v>70</v>
      </c>
      <c r="AY622" s="165" t="s">
        <v>145</v>
      </c>
    </row>
    <row r="623" spans="2:51" s="14" customFormat="1" ht="12">
      <c r="B623" s="171"/>
      <c r="D623" s="164" t="s">
        <v>154</v>
      </c>
      <c r="E623" s="172" t="s">
        <v>1</v>
      </c>
      <c r="F623" s="173" t="s">
        <v>669</v>
      </c>
      <c r="H623" s="174">
        <v>0.294</v>
      </c>
      <c r="I623" s="175"/>
      <c r="L623" s="171"/>
      <c r="M623" s="176"/>
      <c r="N623" s="177"/>
      <c r="O623" s="177"/>
      <c r="P623" s="177"/>
      <c r="Q623" s="177"/>
      <c r="R623" s="177"/>
      <c r="S623" s="177"/>
      <c r="T623" s="178"/>
      <c r="AT623" s="172" t="s">
        <v>154</v>
      </c>
      <c r="AU623" s="172" t="s">
        <v>79</v>
      </c>
      <c r="AV623" s="14" t="s">
        <v>79</v>
      </c>
      <c r="AW623" s="14" t="s">
        <v>28</v>
      </c>
      <c r="AX623" s="14" t="s">
        <v>70</v>
      </c>
      <c r="AY623" s="172" t="s">
        <v>145</v>
      </c>
    </row>
    <row r="624" spans="2:51" s="13" customFormat="1" ht="12">
      <c r="B624" s="163"/>
      <c r="D624" s="164" t="s">
        <v>154</v>
      </c>
      <c r="E624" s="165" t="s">
        <v>1</v>
      </c>
      <c r="F624" s="166" t="s">
        <v>670</v>
      </c>
      <c r="H624" s="165" t="s">
        <v>1</v>
      </c>
      <c r="I624" s="167"/>
      <c r="L624" s="163"/>
      <c r="M624" s="168"/>
      <c r="N624" s="169"/>
      <c r="O624" s="169"/>
      <c r="P624" s="169"/>
      <c r="Q624" s="169"/>
      <c r="R624" s="169"/>
      <c r="S624" s="169"/>
      <c r="T624" s="170"/>
      <c r="AT624" s="165" t="s">
        <v>154</v>
      </c>
      <c r="AU624" s="165" t="s">
        <v>79</v>
      </c>
      <c r="AV624" s="13" t="s">
        <v>77</v>
      </c>
      <c r="AW624" s="13" t="s">
        <v>28</v>
      </c>
      <c r="AX624" s="13" t="s">
        <v>70</v>
      </c>
      <c r="AY624" s="165" t="s">
        <v>145</v>
      </c>
    </row>
    <row r="625" spans="2:51" s="14" customFormat="1" ht="20">
      <c r="B625" s="171"/>
      <c r="D625" s="164" t="s">
        <v>154</v>
      </c>
      <c r="E625" s="172" t="s">
        <v>1</v>
      </c>
      <c r="F625" s="173" t="s">
        <v>671</v>
      </c>
      <c r="H625" s="174">
        <v>0.18</v>
      </c>
      <c r="I625" s="175"/>
      <c r="L625" s="171"/>
      <c r="M625" s="176"/>
      <c r="N625" s="177"/>
      <c r="O625" s="177"/>
      <c r="P625" s="177"/>
      <c r="Q625" s="177"/>
      <c r="R625" s="177"/>
      <c r="S625" s="177"/>
      <c r="T625" s="178"/>
      <c r="AT625" s="172" t="s">
        <v>154</v>
      </c>
      <c r="AU625" s="172" t="s">
        <v>79</v>
      </c>
      <c r="AV625" s="14" t="s">
        <v>79</v>
      </c>
      <c r="AW625" s="14" t="s">
        <v>28</v>
      </c>
      <c r="AX625" s="14" t="s">
        <v>70</v>
      </c>
      <c r="AY625" s="172" t="s">
        <v>145</v>
      </c>
    </row>
    <row r="626" spans="2:51" s="16" customFormat="1" ht="12">
      <c r="B626" s="187"/>
      <c r="D626" s="164" t="s">
        <v>154</v>
      </c>
      <c r="E626" s="188" t="s">
        <v>1</v>
      </c>
      <c r="F626" s="189" t="s">
        <v>175</v>
      </c>
      <c r="H626" s="190">
        <v>50.398999999999994</v>
      </c>
      <c r="I626" s="191"/>
      <c r="L626" s="187"/>
      <c r="M626" s="192"/>
      <c r="N626" s="193"/>
      <c r="O626" s="193"/>
      <c r="P626" s="193"/>
      <c r="Q626" s="193"/>
      <c r="R626" s="193"/>
      <c r="S626" s="193"/>
      <c r="T626" s="194"/>
      <c r="AT626" s="188" t="s">
        <v>154</v>
      </c>
      <c r="AU626" s="188" t="s">
        <v>79</v>
      </c>
      <c r="AV626" s="16" t="s">
        <v>152</v>
      </c>
      <c r="AW626" s="16" t="s">
        <v>28</v>
      </c>
      <c r="AX626" s="16" t="s">
        <v>77</v>
      </c>
      <c r="AY626" s="188" t="s">
        <v>145</v>
      </c>
    </row>
    <row r="627" spans="1:65" s="2" customFormat="1" ht="24.25" customHeight="1">
      <c r="A627" s="33"/>
      <c r="B627" s="149"/>
      <c r="C627" s="150" t="s">
        <v>676</v>
      </c>
      <c r="D627" s="150" t="s">
        <v>147</v>
      </c>
      <c r="E627" s="151" t="s">
        <v>677</v>
      </c>
      <c r="F627" s="152" t="s">
        <v>678</v>
      </c>
      <c r="G627" s="153" t="s">
        <v>205</v>
      </c>
      <c r="H627" s="154">
        <v>453.591</v>
      </c>
      <c r="I627" s="155"/>
      <c r="J627" s="156">
        <f>ROUND(I627*H627,2)</f>
        <v>0</v>
      </c>
      <c r="K627" s="152" t="s">
        <v>151</v>
      </c>
      <c r="L627" s="34"/>
      <c r="M627" s="157" t="s">
        <v>1</v>
      </c>
      <c r="N627" s="158" t="s">
        <v>36</v>
      </c>
      <c r="O627" s="59"/>
      <c r="P627" s="159">
        <f>O627*H627</f>
        <v>0</v>
      </c>
      <c r="Q627" s="159">
        <v>0</v>
      </c>
      <c r="R627" s="159">
        <f>Q627*H627</f>
        <v>0</v>
      </c>
      <c r="S627" s="159">
        <v>0</v>
      </c>
      <c r="T627" s="160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161" t="s">
        <v>152</v>
      </c>
      <c r="AT627" s="161" t="s">
        <v>147</v>
      </c>
      <c r="AU627" s="161" t="s">
        <v>79</v>
      </c>
      <c r="AY627" s="18" t="s">
        <v>145</v>
      </c>
      <c r="BE627" s="162">
        <f>IF(N627="základní",J627,0)</f>
        <v>0</v>
      </c>
      <c r="BF627" s="162">
        <f>IF(N627="snížená",J627,0)</f>
        <v>0</v>
      </c>
      <c r="BG627" s="162">
        <f>IF(N627="zákl. přenesená",J627,0)</f>
        <v>0</v>
      </c>
      <c r="BH627" s="162">
        <f>IF(N627="sníž. přenesená",J627,0)</f>
        <v>0</v>
      </c>
      <c r="BI627" s="162">
        <f>IF(N627="nulová",J627,0)</f>
        <v>0</v>
      </c>
      <c r="BJ627" s="18" t="s">
        <v>77</v>
      </c>
      <c r="BK627" s="162">
        <f>ROUND(I627*H627,2)</f>
        <v>0</v>
      </c>
      <c r="BL627" s="18" t="s">
        <v>152</v>
      </c>
      <c r="BM627" s="161" t="s">
        <v>679</v>
      </c>
    </row>
    <row r="628" spans="2:51" s="14" customFormat="1" ht="12">
      <c r="B628" s="171"/>
      <c r="D628" s="164" t="s">
        <v>154</v>
      </c>
      <c r="E628" s="172" t="s">
        <v>1</v>
      </c>
      <c r="F628" s="173" t="s">
        <v>680</v>
      </c>
      <c r="H628" s="174">
        <v>453.591</v>
      </c>
      <c r="I628" s="175"/>
      <c r="L628" s="171"/>
      <c r="M628" s="176"/>
      <c r="N628" s="177"/>
      <c r="O628" s="177"/>
      <c r="P628" s="177"/>
      <c r="Q628" s="177"/>
      <c r="R628" s="177"/>
      <c r="S628" s="177"/>
      <c r="T628" s="178"/>
      <c r="AT628" s="172" t="s">
        <v>154</v>
      </c>
      <c r="AU628" s="172" t="s">
        <v>79</v>
      </c>
      <c r="AV628" s="14" t="s">
        <v>79</v>
      </c>
      <c r="AW628" s="14" t="s">
        <v>28</v>
      </c>
      <c r="AX628" s="14" t="s">
        <v>77</v>
      </c>
      <c r="AY628" s="172" t="s">
        <v>145</v>
      </c>
    </row>
    <row r="629" spans="1:65" s="2" customFormat="1" ht="33" customHeight="1">
      <c r="A629" s="33"/>
      <c r="B629" s="149"/>
      <c r="C629" s="150" t="s">
        <v>681</v>
      </c>
      <c r="D629" s="150" t="s">
        <v>147</v>
      </c>
      <c r="E629" s="151" t="s">
        <v>682</v>
      </c>
      <c r="F629" s="152" t="s">
        <v>683</v>
      </c>
      <c r="G629" s="153" t="s">
        <v>205</v>
      </c>
      <c r="H629" s="154">
        <v>20.16</v>
      </c>
      <c r="I629" s="155"/>
      <c r="J629" s="156">
        <f>ROUND(I629*H629,2)</f>
        <v>0</v>
      </c>
      <c r="K629" s="152" t="s">
        <v>151</v>
      </c>
      <c r="L629" s="34"/>
      <c r="M629" s="157" t="s">
        <v>1</v>
      </c>
      <c r="N629" s="158" t="s">
        <v>36</v>
      </c>
      <c r="O629" s="59"/>
      <c r="P629" s="159">
        <f>O629*H629</f>
        <v>0</v>
      </c>
      <c r="Q629" s="159">
        <v>0</v>
      </c>
      <c r="R629" s="159">
        <f>Q629*H629</f>
        <v>0</v>
      </c>
      <c r="S629" s="159">
        <v>0</v>
      </c>
      <c r="T629" s="160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1" t="s">
        <v>152</v>
      </c>
      <c r="AT629" s="161" t="s">
        <v>147</v>
      </c>
      <c r="AU629" s="161" t="s">
        <v>79</v>
      </c>
      <c r="AY629" s="18" t="s">
        <v>145</v>
      </c>
      <c r="BE629" s="162">
        <f>IF(N629="základní",J629,0)</f>
        <v>0</v>
      </c>
      <c r="BF629" s="162">
        <f>IF(N629="snížená",J629,0)</f>
        <v>0</v>
      </c>
      <c r="BG629" s="162">
        <f>IF(N629="zákl. přenesená",J629,0)</f>
        <v>0</v>
      </c>
      <c r="BH629" s="162">
        <f>IF(N629="sníž. přenesená",J629,0)</f>
        <v>0</v>
      </c>
      <c r="BI629" s="162">
        <f>IF(N629="nulová",J629,0)</f>
        <v>0</v>
      </c>
      <c r="BJ629" s="18" t="s">
        <v>77</v>
      </c>
      <c r="BK629" s="162">
        <f>ROUND(I629*H629,2)</f>
        <v>0</v>
      </c>
      <c r="BL629" s="18" t="s">
        <v>152</v>
      </c>
      <c r="BM629" s="161" t="s">
        <v>684</v>
      </c>
    </row>
    <row r="630" spans="2:51" s="13" customFormat="1" ht="12">
      <c r="B630" s="163"/>
      <c r="D630" s="164" t="s">
        <v>154</v>
      </c>
      <c r="E630" s="165" t="s">
        <v>1</v>
      </c>
      <c r="F630" s="166" t="s">
        <v>655</v>
      </c>
      <c r="H630" s="165" t="s">
        <v>1</v>
      </c>
      <c r="I630" s="167"/>
      <c r="L630" s="163"/>
      <c r="M630" s="168"/>
      <c r="N630" s="169"/>
      <c r="O630" s="169"/>
      <c r="P630" s="169"/>
      <c r="Q630" s="169"/>
      <c r="R630" s="169"/>
      <c r="S630" s="169"/>
      <c r="T630" s="170"/>
      <c r="AT630" s="165" t="s">
        <v>154</v>
      </c>
      <c r="AU630" s="165" t="s">
        <v>79</v>
      </c>
      <c r="AV630" s="13" t="s">
        <v>77</v>
      </c>
      <c r="AW630" s="13" t="s">
        <v>28</v>
      </c>
      <c r="AX630" s="13" t="s">
        <v>70</v>
      </c>
      <c r="AY630" s="165" t="s">
        <v>145</v>
      </c>
    </row>
    <row r="631" spans="2:51" s="14" customFormat="1" ht="12">
      <c r="B631" s="171"/>
      <c r="D631" s="164" t="s">
        <v>154</v>
      </c>
      <c r="E631" s="172" t="s">
        <v>1</v>
      </c>
      <c r="F631" s="173" t="s">
        <v>656</v>
      </c>
      <c r="H631" s="174">
        <v>20.16</v>
      </c>
      <c r="I631" s="175"/>
      <c r="L631" s="171"/>
      <c r="M631" s="176"/>
      <c r="N631" s="177"/>
      <c r="O631" s="177"/>
      <c r="P631" s="177"/>
      <c r="Q631" s="177"/>
      <c r="R631" s="177"/>
      <c r="S631" s="177"/>
      <c r="T631" s="178"/>
      <c r="AT631" s="172" t="s">
        <v>154</v>
      </c>
      <c r="AU631" s="172" t="s">
        <v>79</v>
      </c>
      <c r="AV631" s="14" t="s">
        <v>79</v>
      </c>
      <c r="AW631" s="14" t="s">
        <v>28</v>
      </c>
      <c r="AX631" s="14" t="s">
        <v>70</v>
      </c>
      <c r="AY631" s="172" t="s">
        <v>145</v>
      </c>
    </row>
    <row r="632" spans="2:51" s="16" customFormat="1" ht="12">
      <c r="B632" s="187"/>
      <c r="D632" s="164" t="s">
        <v>154</v>
      </c>
      <c r="E632" s="188" t="s">
        <v>1</v>
      </c>
      <c r="F632" s="189" t="s">
        <v>175</v>
      </c>
      <c r="H632" s="190">
        <v>20.16</v>
      </c>
      <c r="I632" s="191"/>
      <c r="L632" s="187"/>
      <c r="M632" s="192"/>
      <c r="N632" s="193"/>
      <c r="O632" s="193"/>
      <c r="P632" s="193"/>
      <c r="Q632" s="193"/>
      <c r="R632" s="193"/>
      <c r="S632" s="193"/>
      <c r="T632" s="194"/>
      <c r="AT632" s="188" t="s">
        <v>154</v>
      </c>
      <c r="AU632" s="188" t="s">
        <v>79</v>
      </c>
      <c r="AV632" s="16" t="s">
        <v>152</v>
      </c>
      <c r="AW632" s="16" t="s">
        <v>28</v>
      </c>
      <c r="AX632" s="16" t="s">
        <v>77</v>
      </c>
      <c r="AY632" s="188" t="s">
        <v>145</v>
      </c>
    </row>
    <row r="633" spans="1:65" s="2" customFormat="1" ht="37.75" customHeight="1">
      <c r="A633" s="33"/>
      <c r="B633" s="149"/>
      <c r="C633" s="150" t="s">
        <v>685</v>
      </c>
      <c r="D633" s="150" t="s">
        <v>147</v>
      </c>
      <c r="E633" s="151" t="s">
        <v>686</v>
      </c>
      <c r="F633" s="152" t="s">
        <v>687</v>
      </c>
      <c r="G633" s="153" t="s">
        <v>205</v>
      </c>
      <c r="H633" s="154">
        <v>8.287</v>
      </c>
      <c r="I633" s="155"/>
      <c r="J633" s="156">
        <f>ROUND(I633*H633,2)</f>
        <v>0</v>
      </c>
      <c r="K633" s="152" t="s">
        <v>151</v>
      </c>
      <c r="L633" s="34"/>
      <c r="M633" s="157" t="s">
        <v>1</v>
      </c>
      <c r="N633" s="158" t="s">
        <v>36</v>
      </c>
      <c r="O633" s="59"/>
      <c r="P633" s="159">
        <f>O633*H633</f>
        <v>0</v>
      </c>
      <c r="Q633" s="159">
        <v>0</v>
      </c>
      <c r="R633" s="159">
        <f>Q633*H633</f>
        <v>0</v>
      </c>
      <c r="S633" s="159">
        <v>0</v>
      </c>
      <c r="T633" s="160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61" t="s">
        <v>152</v>
      </c>
      <c r="AT633" s="161" t="s">
        <v>147</v>
      </c>
      <c r="AU633" s="161" t="s">
        <v>79</v>
      </c>
      <c r="AY633" s="18" t="s">
        <v>145</v>
      </c>
      <c r="BE633" s="162">
        <f>IF(N633="základní",J633,0)</f>
        <v>0</v>
      </c>
      <c r="BF633" s="162">
        <f>IF(N633="snížená",J633,0)</f>
        <v>0</v>
      </c>
      <c r="BG633" s="162">
        <f>IF(N633="zákl. přenesená",J633,0)</f>
        <v>0</v>
      </c>
      <c r="BH633" s="162">
        <f>IF(N633="sníž. přenesená",J633,0)</f>
        <v>0</v>
      </c>
      <c r="BI633" s="162">
        <f>IF(N633="nulová",J633,0)</f>
        <v>0</v>
      </c>
      <c r="BJ633" s="18" t="s">
        <v>77</v>
      </c>
      <c r="BK633" s="162">
        <f>ROUND(I633*H633,2)</f>
        <v>0</v>
      </c>
      <c r="BL633" s="18" t="s">
        <v>152</v>
      </c>
      <c r="BM633" s="161" t="s">
        <v>688</v>
      </c>
    </row>
    <row r="634" spans="2:51" s="13" customFormat="1" ht="12">
      <c r="B634" s="163"/>
      <c r="D634" s="164" t="s">
        <v>154</v>
      </c>
      <c r="E634" s="165" t="s">
        <v>1</v>
      </c>
      <c r="F634" s="166" t="s">
        <v>657</v>
      </c>
      <c r="H634" s="165" t="s">
        <v>1</v>
      </c>
      <c r="I634" s="167"/>
      <c r="L634" s="163"/>
      <c r="M634" s="168"/>
      <c r="N634" s="169"/>
      <c r="O634" s="169"/>
      <c r="P634" s="169"/>
      <c r="Q634" s="169"/>
      <c r="R634" s="169"/>
      <c r="S634" s="169"/>
      <c r="T634" s="170"/>
      <c r="AT634" s="165" t="s">
        <v>154</v>
      </c>
      <c r="AU634" s="165" t="s">
        <v>79</v>
      </c>
      <c r="AV634" s="13" t="s">
        <v>77</v>
      </c>
      <c r="AW634" s="13" t="s">
        <v>28</v>
      </c>
      <c r="AX634" s="13" t="s">
        <v>70</v>
      </c>
      <c r="AY634" s="165" t="s">
        <v>145</v>
      </c>
    </row>
    <row r="635" spans="2:51" s="14" customFormat="1" ht="12">
      <c r="B635" s="171"/>
      <c r="D635" s="164" t="s">
        <v>154</v>
      </c>
      <c r="E635" s="172" t="s">
        <v>1</v>
      </c>
      <c r="F635" s="173" t="s">
        <v>658</v>
      </c>
      <c r="H635" s="174">
        <v>8.287</v>
      </c>
      <c r="I635" s="175"/>
      <c r="L635" s="171"/>
      <c r="M635" s="176"/>
      <c r="N635" s="177"/>
      <c r="O635" s="177"/>
      <c r="P635" s="177"/>
      <c r="Q635" s="177"/>
      <c r="R635" s="177"/>
      <c r="S635" s="177"/>
      <c r="T635" s="178"/>
      <c r="AT635" s="172" t="s">
        <v>154</v>
      </c>
      <c r="AU635" s="172" t="s">
        <v>79</v>
      </c>
      <c r="AV635" s="14" t="s">
        <v>79</v>
      </c>
      <c r="AW635" s="14" t="s">
        <v>28</v>
      </c>
      <c r="AX635" s="14" t="s">
        <v>77</v>
      </c>
      <c r="AY635" s="172" t="s">
        <v>145</v>
      </c>
    </row>
    <row r="636" spans="1:65" s="2" customFormat="1" ht="33" customHeight="1">
      <c r="A636" s="33"/>
      <c r="B636" s="149"/>
      <c r="C636" s="150" t="s">
        <v>689</v>
      </c>
      <c r="D636" s="150" t="s">
        <v>147</v>
      </c>
      <c r="E636" s="151" t="s">
        <v>690</v>
      </c>
      <c r="F636" s="152" t="s">
        <v>691</v>
      </c>
      <c r="G636" s="153" t="s">
        <v>205</v>
      </c>
      <c r="H636" s="154">
        <v>21.2</v>
      </c>
      <c r="I636" s="155"/>
      <c r="J636" s="156">
        <f>ROUND(I636*H636,2)</f>
        <v>0</v>
      </c>
      <c r="K636" s="152" t="s">
        <v>151</v>
      </c>
      <c r="L636" s="34"/>
      <c r="M636" s="157" t="s">
        <v>1</v>
      </c>
      <c r="N636" s="158" t="s">
        <v>36</v>
      </c>
      <c r="O636" s="59"/>
      <c r="P636" s="159">
        <f>O636*H636</f>
        <v>0</v>
      </c>
      <c r="Q636" s="159">
        <v>0</v>
      </c>
      <c r="R636" s="159">
        <f>Q636*H636</f>
        <v>0</v>
      </c>
      <c r="S636" s="159">
        <v>0</v>
      </c>
      <c r="T636" s="160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1" t="s">
        <v>152</v>
      </c>
      <c r="AT636" s="161" t="s">
        <v>147</v>
      </c>
      <c r="AU636" s="161" t="s">
        <v>79</v>
      </c>
      <c r="AY636" s="18" t="s">
        <v>145</v>
      </c>
      <c r="BE636" s="162">
        <f>IF(N636="základní",J636,0)</f>
        <v>0</v>
      </c>
      <c r="BF636" s="162">
        <f>IF(N636="snížená",J636,0)</f>
        <v>0</v>
      </c>
      <c r="BG636" s="162">
        <f>IF(N636="zákl. přenesená",J636,0)</f>
        <v>0</v>
      </c>
      <c r="BH636" s="162">
        <f>IF(N636="sníž. přenesená",J636,0)</f>
        <v>0</v>
      </c>
      <c r="BI636" s="162">
        <f>IF(N636="nulová",J636,0)</f>
        <v>0</v>
      </c>
      <c r="BJ636" s="18" t="s">
        <v>77</v>
      </c>
      <c r="BK636" s="162">
        <f>ROUND(I636*H636,2)</f>
        <v>0</v>
      </c>
      <c r="BL636" s="18" t="s">
        <v>152</v>
      </c>
      <c r="BM636" s="161" t="s">
        <v>692</v>
      </c>
    </row>
    <row r="637" spans="2:51" s="13" customFormat="1" ht="12">
      <c r="B637" s="163"/>
      <c r="D637" s="164" t="s">
        <v>154</v>
      </c>
      <c r="E637" s="165" t="s">
        <v>1</v>
      </c>
      <c r="F637" s="166" t="s">
        <v>651</v>
      </c>
      <c r="H637" s="165" t="s">
        <v>1</v>
      </c>
      <c r="I637" s="167"/>
      <c r="L637" s="163"/>
      <c r="M637" s="168"/>
      <c r="N637" s="169"/>
      <c r="O637" s="169"/>
      <c r="P637" s="169"/>
      <c r="Q637" s="169"/>
      <c r="R637" s="169"/>
      <c r="S637" s="169"/>
      <c r="T637" s="170"/>
      <c r="AT637" s="165" t="s">
        <v>154</v>
      </c>
      <c r="AU637" s="165" t="s">
        <v>79</v>
      </c>
      <c r="AV637" s="13" t="s">
        <v>77</v>
      </c>
      <c r="AW637" s="13" t="s">
        <v>28</v>
      </c>
      <c r="AX637" s="13" t="s">
        <v>70</v>
      </c>
      <c r="AY637" s="165" t="s">
        <v>145</v>
      </c>
    </row>
    <row r="638" spans="2:51" s="14" customFormat="1" ht="20">
      <c r="B638" s="171"/>
      <c r="D638" s="164" t="s">
        <v>154</v>
      </c>
      <c r="E638" s="172" t="s">
        <v>1</v>
      </c>
      <c r="F638" s="173" t="s">
        <v>652</v>
      </c>
      <c r="H638" s="174">
        <v>20.209</v>
      </c>
      <c r="I638" s="175"/>
      <c r="L638" s="171"/>
      <c r="M638" s="176"/>
      <c r="N638" s="177"/>
      <c r="O638" s="177"/>
      <c r="P638" s="177"/>
      <c r="Q638" s="177"/>
      <c r="R638" s="177"/>
      <c r="S638" s="177"/>
      <c r="T638" s="178"/>
      <c r="AT638" s="172" t="s">
        <v>154</v>
      </c>
      <c r="AU638" s="172" t="s">
        <v>79</v>
      </c>
      <c r="AV638" s="14" t="s">
        <v>79</v>
      </c>
      <c r="AW638" s="14" t="s">
        <v>28</v>
      </c>
      <c r="AX638" s="14" t="s">
        <v>70</v>
      </c>
      <c r="AY638" s="172" t="s">
        <v>145</v>
      </c>
    </row>
    <row r="639" spans="2:51" s="13" customFormat="1" ht="12">
      <c r="B639" s="163"/>
      <c r="D639" s="164" t="s">
        <v>154</v>
      </c>
      <c r="E639" s="165" t="s">
        <v>1</v>
      </c>
      <c r="F639" s="166" t="s">
        <v>653</v>
      </c>
      <c r="H639" s="165" t="s">
        <v>1</v>
      </c>
      <c r="I639" s="167"/>
      <c r="L639" s="163"/>
      <c r="M639" s="168"/>
      <c r="N639" s="169"/>
      <c r="O639" s="169"/>
      <c r="P639" s="169"/>
      <c r="Q639" s="169"/>
      <c r="R639" s="169"/>
      <c r="S639" s="169"/>
      <c r="T639" s="170"/>
      <c r="AT639" s="165" t="s">
        <v>154</v>
      </c>
      <c r="AU639" s="165" t="s">
        <v>79</v>
      </c>
      <c r="AV639" s="13" t="s">
        <v>77</v>
      </c>
      <c r="AW639" s="13" t="s">
        <v>28</v>
      </c>
      <c r="AX639" s="13" t="s">
        <v>70</v>
      </c>
      <c r="AY639" s="165" t="s">
        <v>145</v>
      </c>
    </row>
    <row r="640" spans="2:51" s="14" customFormat="1" ht="12">
      <c r="B640" s="171"/>
      <c r="D640" s="164" t="s">
        <v>154</v>
      </c>
      <c r="E640" s="172" t="s">
        <v>1</v>
      </c>
      <c r="F640" s="173" t="s">
        <v>654</v>
      </c>
      <c r="H640" s="174">
        <v>0.94</v>
      </c>
      <c r="I640" s="175"/>
      <c r="L640" s="171"/>
      <c r="M640" s="176"/>
      <c r="N640" s="177"/>
      <c r="O640" s="177"/>
      <c r="P640" s="177"/>
      <c r="Q640" s="177"/>
      <c r="R640" s="177"/>
      <c r="S640" s="177"/>
      <c r="T640" s="178"/>
      <c r="AT640" s="172" t="s">
        <v>154</v>
      </c>
      <c r="AU640" s="172" t="s">
        <v>79</v>
      </c>
      <c r="AV640" s="14" t="s">
        <v>79</v>
      </c>
      <c r="AW640" s="14" t="s">
        <v>28</v>
      </c>
      <c r="AX640" s="14" t="s">
        <v>70</v>
      </c>
      <c r="AY640" s="172" t="s">
        <v>145</v>
      </c>
    </row>
    <row r="641" spans="2:51" s="13" customFormat="1" ht="12">
      <c r="B641" s="163"/>
      <c r="D641" s="164" t="s">
        <v>154</v>
      </c>
      <c r="E641" s="165" t="s">
        <v>1</v>
      </c>
      <c r="F641" s="166" t="s">
        <v>1294</v>
      </c>
      <c r="H641" s="165" t="s">
        <v>1</v>
      </c>
      <c r="I641" s="167"/>
      <c r="L641" s="163"/>
      <c r="M641" s="168"/>
      <c r="N641" s="169"/>
      <c r="O641" s="169"/>
      <c r="P641" s="169"/>
      <c r="Q641" s="169"/>
      <c r="R641" s="169"/>
      <c r="S641" s="169"/>
      <c r="T641" s="170"/>
      <c r="AT641" s="165" t="s">
        <v>154</v>
      </c>
      <c r="AU641" s="165" t="s">
        <v>79</v>
      </c>
      <c r="AV641" s="13" t="s">
        <v>77</v>
      </c>
      <c r="AW641" s="13" t="s">
        <v>28</v>
      </c>
      <c r="AX641" s="13" t="s">
        <v>70</v>
      </c>
      <c r="AY641" s="165" t="s">
        <v>145</v>
      </c>
    </row>
    <row r="642" spans="2:51" s="14" customFormat="1" ht="12">
      <c r="B642" s="171"/>
      <c r="D642" s="164" t="s">
        <v>154</v>
      </c>
      <c r="E642" s="172" t="s">
        <v>1</v>
      </c>
      <c r="F642" s="173" t="s">
        <v>661</v>
      </c>
      <c r="H642" s="174">
        <v>0.051</v>
      </c>
      <c r="I642" s="175"/>
      <c r="L642" s="171"/>
      <c r="M642" s="176"/>
      <c r="N642" s="177"/>
      <c r="O642" s="177"/>
      <c r="P642" s="177"/>
      <c r="Q642" s="177"/>
      <c r="R642" s="177"/>
      <c r="S642" s="177"/>
      <c r="T642" s="178"/>
      <c r="AT642" s="172" t="s">
        <v>154</v>
      </c>
      <c r="AU642" s="172" t="s">
        <v>79</v>
      </c>
      <c r="AV642" s="14" t="s">
        <v>79</v>
      </c>
      <c r="AW642" s="14" t="s">
        <v>28</v>
      </c>
      <c r="AX642" s="14" t="s">
        <v>70</v>
      </c>
      <c r="AY642" s="172" t="s">
        <v>145</v>
      </c>
    </row>
    <row r="643" spans="2:51" s="16" customFormat="1" ht="12">
      <c r="B643" s="187"/>
      <c r="D643" s="164" t="s">
        <v>154</v>
      </c>
      <c r="E643" s="188" t="s">
        <v>1</v>
      </c>
      <c r="F643" s="189" t="s">
        <v>175</v>
      </c>
      <c r="H643" s="190">
        <v>21.2</v>
      </c>
      <c r="I643" s="191"/>
      <c r="L643" s="187"/>
      <c r="M643" s="192"/>
      <c r="N643" s="193"/>
      <c r="O643" s="193"/>
      <c r="P643" s="193"/>
      <c r="Q643" s="193"/>
      <c r="R643" s="193"/>
      <c r="S643" s="193"/>
      <c r="T643" s="194"/>
      <c r="AT643" s="188" t="s">
        <v>154</v>
      </c>
      <c r="AU643" s="188" t="s">
        <v>79</v>
      </c>
      <c r="AV643" s="16" t="s">
        <v>152</v>
      </c>
      <c r="AW643" s="16" t="s">
        <v>28</v>
      </c>
      <c r="AX643" s="16" t="s">
        <v>77</v>
      </c>
      <c r="AY643" s="188" t="s">
        <v>145</v>
      </c>
    </row>
    <row r="644" spans="1:65" s="2" customFormat="1" ht="33" customHeight="1">
      <c r="A644" s="33"/>
      <c r="B644" s="149"/>
      <c r="C644" s="150" t="s">
        <v>693</v>
      </c>
      <c r="D644" s="150" t="s">
        <v>147</v>
      </c>
      <c r="E644" s="151" t="s">
        <v>694</v>
      </c>
      <c r="F644" s="152" t="s">
        <v>695</v>
      </c>
      <c r="G644" s="153" t="s">
        <v>205</v>
      </c>
      <c r="H644" s="154">
        <v>0.031</v>
      </c>
      <c r="I644" s="155"/>
      <c r="J644" s="156">
        <f>ROUND(I644*H644,2)</f>
        <v>0</v>
      </c>
      <c r="K644" s="152" t="s">
        <v>151</v>
      </c>
      <c r="L644" s="34"/>
      <c r="M644" s="157" t="s">
        <v>1</v>
      </c>
      <c r="N644" s="158" t="s">
        <v>36</v>
      </c>
      <c r="O644" s="59"/>
      <c r="P644" s="159">
        <f>O644*H644</f>
        <v>0</v>
      </c>
      <c r="Q644" s="159">
        <v>0</v>
      </c>
      <c r="R644" s="159">
        <f>Q644*H644</f>
        <v>0</v>
      </c>
      <c r="S644" s="159">
        <v>0</v>
      </c>
      <c r="T644" s="160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61" t="s">
        <v>152</v>
      </c>
      <c r="AT644" s="161" t="s">
        <v>147</v>
      </c>
      <c r="AU644" s="161" t="s">
        <v>79</v>
      </c>
      <c r="AY644" s="18" t="s">
        <v>145</v>
      </c>
      <c r="BE644" s="162">
        <f>IF(N644="základní",J644,0)</f>
        <v>0</v>
      </c>
      <c r="BF644" s="162">
        <f>IF(N644="snížená",J644,0)</f>
        <v>0</v>
      </c>
      <c r="BG644" s="162">
        <f>IF(N644="zákl. přenesená",J644,0)</f>
        <v>0</v>
      </c>
      <c r="BH644" s="162">
        <f>IF(N644="sníž. přenesená",J644,0)</f>
        <v>0</v>
      </c>
      <c r="BI644" s="162">
        <f>IF(N644="nulová",J644,0)</f>
        <v>0</v>
      </c>
      <c r="BJ644" s="18" t="s">
        <v>77</v>
      </c>
      <c r="BK644" s="162">
        <f>ROUND(I644*H644,2)</f>
        <v>0</v>
      </c>
      <c r="BL644" s="18" t="s">
        <v>152</v>
      </c>
      <c r="BM644" s="161" t="s">
        <v>696</v>
      </c>
    </row>
    <row r="645" spans="2:51" s="13" customFormat="1" ht="12">
      <c r="B645" s="163"/>
      <c r="D645" s="164" t="s">
        <v>154</v>
      </c>
      <c r="E645" s="165" t="s">
        <v>1</v>
      </c>
      <c r="F645" s="166" t="s">
        <v>697</v>
      </c>
      <c r="H645" s="165" t="s">
        <v>1</v>
      </c>
      <c r="I645" s="167"/>
      <c r="L645" s="163"/>
      <c r="M645" s="168"/>
      <c r="N645" s="169"/>
      <c r="O645" s="169"/>
      <c r="P645" s="169"/>
      <c r="Q645" s="169"/>
      <c r="R645" s="169"/>
      <c r="S645" s="169"/>
      <c r="T645" s="170"/>
      <c r="AT645" s="165" t="s">
        <v>154</v>
      </c>
      <c r="AU645" s="165" t="s">
        <v>79</v>
      </c>
      <c r="AV645" s="13" t="s">
        <v>77</v>
      </c>
      <c r="AW645" s="13" t="s">
        <v>28</v>
      </c>
      <c r="AX645" s="13" t="s">
        <v>70</v>
      </c>
      <c r="AY645" s="165" t="s">
        <v>145</v>
      </c>
    </row>
    <row r="646" spans="2:51" s="14" customFormat="1" ht="12">
      <c r="B646" s="171"/>
      <c r="D646" s="164" t="s">
        <v>154</v>
      </c>
      <c r="E646" s="172" t="s">
        <v>1</v>
      </c>
      <c r="F646" s="173" t="s">
        <v>667</v>
      </c>
      <c r="H646" s="174">
        <v>0.031</v>
      </c>
      <c r="I646" s="175"/>
      <c r="L646" s="171"/>
      <c r="M646" s="176"/>
      <c r="N646" s="177"/>
      <c r="O646" s="177"/>
      <c r="P646" s="177"/>
      <c r="Q646" s="177"/>
      <c r="R646" s="177"/>
      <c r="S646" s="177"/>
      <c r="T646" s="178"/>
      <c r="AT646" s="172" t="s">
        <v>154</v>
      </c>
      <c r="AU646" s="172" t="s">
        <v>79</v>
      </c>
      <c r="AV646" s="14" t="s">
        <v>79</v>
      </c>
      <c r="AW646" s="14" t="s">
        <v>28</v>
      </c>
      <c r="AX646" s="14" t="s">
        <v>77</v>
      </c>
      <c r="AY646" s="172" t="s">
        <v>145</v>
      </c>
    </row>
    <row r="647" spans="1:65" s="2" customFormat="1" ht="33" customHeight="1">
      <c r="A647" s="33"/>
      <c r="B647" s="149"/>
      <c r="C647" s="150" t="s">
        <v>698</v>
      </c>
      <c r="D647" s="150" t="s">
        <v>147</v>
      </c>
      <c r="E647" s="151" t="s">
        <v>699</v>
      </c>
      <c r="F647" s="152" t="s">
        <v>700</v>
      </c>
      <c r="G647" s="153" t="s">
        <v>205</v>
      </c>
      <c r="H647" s="154">
        <v>0.029</v>
      </c>
      <c r="I647" s="155"/>
      <c r="J647" s="156">
        <f>ROUND(I647*H647,2)</f>
        <v>0</v>
      </c>
      <c r="K647" s="152" t="s">
        <v>151</v>
      </c>
      <c r="L647" s="34"/>
      <c r="M647" s="157" t="s">
        <v>1</v>
      </c>
      <c r="N647" s="158" t="s">
        <v>36</v>
      </c>
      <c r="O647" s="59"/>
      <c r="P647" s="159">
        <f>O647*H647</f>
        <v>0</v>
      </c>
      <c r="Q647" s="159">
        <v>0</v>
      </c>
      <c r="R647" s="159">
        <f>Q647*H647</f>
        <v>0</v>
      </c>
      <c r="S647" s="159">
        <v>0</v>
      </c>
      <c r="T647" s="160">
        <f>S647*H647</f>
        <v>0</v>
      </c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R647" s="161" t="s">
        <v>152</v>
      </c>
      <c r="AT647" s="161" t="s">
        <v>147</v>
      </c>
      <c r="AU647" s="161" t="s">
        <v>79</v>
      </c>
      <c r="AY647" s="18" t="s">
        <v>145</v>
      </c>
      <c r="BE647" s="162">
        <f>IF(N647="základní",J647,0)</f>
        <v>0</v>
      </c>
      <c r="BF647" s="162">
        <f>IF(N647="snížená",J647,0)</f>
        <v>0</v>
      </c>
      <c r="BG647" s="162">
        <f>IF(N647="zákl. přenesená",J647,0)</f>
        <v>0</v>
      </c>
      <c r="BH647" s="162">
        <f>IF(N647="sníž. přenesená",J647,0)</f>
        <v>0</v>
      </c>
      <c r="BI647" s="162">
        <f>IF(N647="nulová",J647,0)</f>
        <v>0</v>
      </c>
      <c r="BJ647" s="18" t="s">
        <v>77</v>
      </c>
      <c r="BK647" s="162">
        <f>ROUND(I647*H647,2)</f>
        <v>0</v>
      </c>
      <c r="BL647" s="18" t="s">
        <v>152</v>
      </c>
      <c r="BM647" s="161" t="s">
        <v>701</v>
      </c>
    </row>
    <row r="648" spans="2:51" s="13" customFormat="1" ht="12">
      <c r="B648" s="163"/>
      <c r="D648" s="164" t="s">
        <v>154</v>
      </c>
      <c r="E648" s="165" t="s">
        <v>1</v>
      </c>
      <c r="F648" s="166" t="s">
        <v>702</v>
      </c>
      <c r="H648" s="165" t="s">
        <v>1</v>
      </c>
      <c r="I648" s="167"/>
      <c r="L648" s="163"/>
      <c r="M648" s="168"/>
      <c r="N648" s="169"/>
      <c r="O648" s="169"/>
      <c r="P648" s="169"/>
      <c r="Q648" s="169"/>
      <c r="R648" s="169"/>
      <c r="S648" s="169"/>
      <c r="T648" s="170"/>
      <c r="AT648" s="165" t="s">
        <v>154</v>
      </c>
      <c r="AU648" s="165" t="s">
        <v>79</v>
      </c>
      <c r="AV648" s="13" t="s">
        <v>77</v>
      </c>
      <c r="AW648" s="13" t="s">
        <v>28</v>
      </c>
      <c r="AX648" s="13" t="s">
        <v>70</v>
      </c>
      <c r="AY648" s="165" t="s">
        <v>145</v>
      </c>
    </row>
    <row r="649" spans="2:51" s="14" customFormat="1" ht="12">
      <c r="B649" s="171"/>
      <c r="D649" s="164" t="s">
        <v>154</v>
      </c>
      <c r="E649" s="172" t="s">
        <v>1</v>
      </c>
      <c r="F649" s="173" t="s">
        <v>660</v>
      </c>
      <c r="H649" s="174">
        <v>0.029</v>
      </c>
      <c r="I649" s="175"/>
      <c r="L649" s="171"/>
      <c r="M649" s="176"/>
      <c r="N649" s="177"/>
      <c r="O649" s="177"/>
      <c r="P649" s="177"/>
      <c r="Q649" s="177"/>
      <c r="R649" s="177"/>
      <c r="S649" s="177"/>
      <c r="T649" s="178"/>
      <c r="AT649" s="172" t="s">
        <v>154</v>
      </c>
      <c r="AU649" s="172" t="s">
        <v>79</v>
      </c>
      <c r="AV649" s="14" t="s">
        <v>79</v>
      </c>
      <c r="AW649" s="14" t="s">
        <v>28</v>
      </c>
      <c r="AX649" s="14" t="s">
        <v>77</v>
      </c>
      <c r="AY649" s="172" t="s">
        <v>145</v>
      </c>
    </row>
    <row r="650" spans="1:65" s="2" customFormat="1" ht="37.75" customHeight="1">
      <c r="A650" s="33"/>
      <c r="B650" s="149"/>
      <c r="C650" s="150" t="s">
        <v>549</v>
      </c>
      <c r="D650" s="150" t="s">
        <v>147</v>
      </c>
      <c r="E650" s="151" t="s">
        <v>703</v>
      </c>
      <c r="F650" s="152" t="s">
        <v>704</v>
      </c>
      <c r="G650" s="153" t="s">
        <v>205</v>
      </c>
      <c r="H650" s="154">
        <v>0.343</v>
      </c>
      <c r="I650" s="155"/>
      <c r="J650" s="156">
        <f>ROUND(I650*H650,2)</f>
        <v>0</v>
      </c>
      <c r="K650" s="152" t="s">
        <v>151</v>
      </c>
      <c r="L650" s="34"/>
      <c r="M650" s="157" t="s">
        <v>1</v>
      </c>
      <c r="N650" s="158" t="s">
        <v>36</v>
      </c>
      <c r="O650" s="59"/>
      <c r="P650" s="159">
        <f>O650*H650</f>
        <v>0</v>
      </c>
      <c r="Q650" s="159">
        <v>0</v>
      </c>
      <c r="R650" s="159">
        <f>Q650*H650</f>
        <v>0</v>
      </c>
      <c r="S650" s="159">
        <v>0</v>
      </c>
      <c r="T650" s="160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61" t="s">
        <v>152</v>
      </c>
      <c r="AT650" s="161" t="s">
        <v>147</v>
      </c>
      <c r="AU650" s="161" t="s">
        <v>79</v>
      </c>
      <c r="AY650" s="18" t="s">
        <v>145</v>
      </c>
      <c r="BE650" s="162">
        <f>IF(N650="základní",J650,0)</f>
        <v>0</v>
      </c>
      <c r="BF650" s="162">
        <f>IF(N650="snížená",J650,0)</f>
        <v>0</v>
      </c>
      <c r="BG650" s="162">
        <f>IF(N650="zákl. přenesená",J650,0)</f>
        <v>0</v>
      </c>
      <c r="BH650" s="162">
        <f>IF(N650="sníž. přenesená",J650,0)</f>
        <v>0</v>
      </c>
      <c r="BI650" s="162">
        <f>IF(N650="nulová",J650,0)</f>
        <v>0</v>
      </c>
      <c r="BJ650" s="18" t="s">
        <v>77</v>
      </c>
      <c r="BK650" s="162">
        <f>ROUND(I650*H650,2)</f>
        <v>0</v>
      </c>
      <c r="BL650" s="18" t="s">
        <v>152</v>
      </c>
      <c r="BM650" s="161" t="s">
        <v>705</v>
      </c>
    </row>
    <row r="651" spans="2:51" s="13" customFormat="1" ht="12">
      <c r="B651" s="163"/>
      <c r="D651" s="164" t="s">
        <v>154</v>
      </c>
      <c r="E651" s="165" t="s">
        <v>1</v>
      </c>
      <c r="F651" s="166" t="s">
        <v>662</v>
      </c>
      <c r="H651" s="165" t="s">
        <v>1</v>
      </c>
      <c r="I651" s="167"/>
      <c r="L651" s="163"/>
      <c r="M651" s="168"/>
      <c r="N651" s="169"/>
      <c r="O651" s="169"/>
      <c r="P651" s="169"/>
      <c r="Q651" s="169"/>
      <c r="R651" s="169"/>
      <c r="S651" s="169"/>
      <c r="T651" s="170"/>
      <c r="AT651" s="165" t="s">
        <v>154</v>
      </c>
      <c r="AU651" s="165" t="s">
        <v>79</v>
      </c>
      <c r="AV651" s="13" t="s">
        <v>77</v>
      </c>
      <c r="AW651" s="13" t="s">
        <v>28</v>
      </c>
      <c r="AX651" s="13" t="s">
        <v>70</v>
      </c>
      <c r="AY651" s="165" t="s">
        <v>145</v>
      </c>
    </row>
    <row r="652" spans="2:51" s="14" customFormat="1" ht="12">
      <c r="B652" s="171"/>
      <c r="D652" s="164" t="s">
        <v>154</v>
      </c>
      <c r="E652" s="172" t="s">
        <v>1</v>
      </c>
      <c r="F652" s="173" t="s">
        <v>663</v>
      </c>
      <c r="H652" s="174">
        <v>0.049</v>
      </c>
      <c r="I652" s="175"/>
      <c r="L652" s="171"/>
      <c r="M652" s="176"/>
      <c r="N652" s="177"/>
      <c r="O652" s="177"/>
      <c r="P652" s="177"/>
      <c r="Q652" s="177"/>
      <c r="R652" s="177"/>
      <c r="S652" s="177"/>
      <c r="T652" s="178"/>
      <c r="AT652" s="172" t="s">
        <v>154</v>
      </c>
      <c r="AU652" s="172" t="s">
        <v>79</v>
      </c>
      <c r="AV652" s="14" t="s">
        <v>79</v>
      </c>
      <c r="AW652" s="14" t="s">
        <v>28</v>
      </c>
      <c r="AX652" s="14" t="s">
        <v>70</v>
      </c>
      <c r="AY652" s="172" t="s">
        <v>145</v>
      </c>
    </row>
    <row r="653" spans="2:51" s="13" customFormat="1" ht="12">
      <c r="B653" s="163"/>
      <c r="D653" s="164" t="s">
        <v>154</v>
      </c>
      <c r="E653" s="165" t="s">
        <v>1</v>
      </c>
      <c r="F653" s="166" t="s">
        <v>668</v>
      </c>
      <c r="H653" s="165" t="s">
        <v>1</v>
      </c>
      <c r="I653" s="167"/>
      <c r="L653" s="163"/>
      <c r="M653" s="168"/>
      <c r="N653" s="169"/>
      <c r="O653" s="169"/>
      <c r="P653" s="169"/>
      <c r="Q653" s="169"/>
      <c r="R653" s="169"/>
      <c r="S653" s="169"/>
      <c r="T653" s="170"/>
      <c r="AT653" s="165" t="s">
        <v>154</v>
      </c>
      <c r="AU653" s="165" t="s">
        <v>79</v>
      </c>
      <c r="AV653" s="13" t="s">
        <v>77</v>
      </c>
      <c r="AW653" s="13" t="s">
        <v>28</v>
      </c>
      <c r="AX653" s="13" t="s">
        <v>70</v>
      </c>
      <c r="AY653" s="165" t="s">
        <v>145</v>
      </c>
    </row>
    <row r="654" spans="2:51" s="14" customFormat="1" ht="12">
      <c r="B654" s="171"/>
      <c r="D654" s="164" t="s">
        <v>154</v>
      </c>
      <c r="E654" s="172" t="s">
        <v>1</v>
      </c>
      <c r="F654" s="173" t="s">
        <v>669</v>
      </c>
      <c r="H654" s="174">
        <v>0.294</v>
      </c>
      <c r="I654" s="175"/>
      <c r="L654" s="171"/>
      <c r="M654" s="176"/>
      <c r="N654" s="177"/>
      <c r="O654" s="177"/>
      <c r="P654" s="177"/>
      <c r="Q654" s="177"/>
      <c r="R654" s="177"/>
      <c r="S654" s="177"/>
      <c r="T654" s="178"/>
      <c r="AT654" s="172" t="s">
        <v>154</v>
      </c>
      <c r="AU654" s="172" t="s">
        <v>79</v>
      </c>
      <c r="AV654" s="14" t="s">
        <v>79</v>
      </c>
      <c r="AW654" s="14" t="s">
        <v>28</v>
      </c>
      <c r="AX654" s="14" t="s">
        <v>70</v>
      </c>
      <c r="AY654" s="172" t="s">
        <v>145</v>
      </c>
    </row>
    <row r="655" spans="2:51" s="16" customFormat="1" ht="12">
      <c r="B655" s="187"/>
      <c r="D655" s="164" t="s">
        <v>154</v>
      </c>
      <c r="E655" s="188" t="s">
        <v>1</v>
      </c>
      <c r="F655" s="189" t="s">
        <v>175</v>
      </c>
      <c r="H655" s="190">
        <v>0.34299999999999997</v>
      </c>
      <c r="I655" s="191"/>
      <c r="L655" s="187"/>
      <c r="M655" s="192"/>
      <c r="N655" s="193"/>
      <c r="O655" s="193"/>
      <c r="P655" s="193"/>
      <c r="Q655" s="193"/>
      <c r="R655" s="193"/>
      <c r="S655" s="193"/>
      <c r="T655" s="194"/>
      <c r="AT655" s="188" t="s">
        <v>154</v>
      </c>
      <c r="AU655" s="188" t="s">
        <v>79</v>
      </c>
      <c r="AV655" s="16" t="s">
        <v>152</v>
      </c>
      <c r="AW655" s="16" t="s">
        <v>28</v>
      </c>
      <c r="AX655" s="16" t="s">
        <v>77</v>
      </c>
      <c r="AY655" s="188" t="s">
        <v>145</v>
      </c>
    </row>
    <row r="656" spans="1:65" s="2" customFormat="1" ht="16.5" customHeight="1">
      <c r="A656" s="33"/>
      <c r="B656" s="149"/>
      <c r="C656" s="150" t="s">
        <v>706</v>
      </c>
      <c r="D656" s="150" t="s">
        <v>147</v>
      </c>
      <c r="E656" s="151" t="s">
        <v>707</v>
      </c>
      <c r="F656" s="152" t="s">
        <v>708</v>
      </c>
      <c r="G656" s="153" t="s">
        <v>205</v>
      </c>
      <c r="H656" s="154">
        <v>-0.349</v>
      </c>
      <c r="I656" s="155"/>
      <c r="J656" s="156">
        <f>ROUND(I656*H656,2)</f>
        <v>0</v>
      </c>
      <c r="K656" s="152" t="s">
        <v>1</v>
      </c>
      <c r="L656" s="217"/>
      <c r="M656" s="217" t="s">
        <v>1</v>
      </c>
      <c r="N656" s="217" t="s">
        <v>36</v>
      </c>
      <c r="O656" s="217"/>
      <c r="P656" s="217">
        <f>O656*H656</f>
        <v>0</v>
      </c>
      <c r="Q656" s="217">
        <v>0</v>
      </c>
      <c r="R656" s="217">
        <f>Q656*H656</f>
        <v>0</v>
      </c>
      <c r="S656" s="217">
        <v>0</v>
      </c>
      <c r="T656" s="217">
        <f>S656*H656</f>
        <v>0</v>
      </c>
      <c r="U656" s="217"/>
      <c r="V656" s="217"/>
      <c r="W656" s="217"/>
      <c r="X656" s="217"/>
      <c r="Y656" s="217"/>
      <c r="Z656" s="217"/>
      <c r="AA656" s="33"/>
      <c r="AB656" s="33"/>
      <c r="AC656" s="33"/>
      <c r="AD656" s="33"/>
      <c r="AE656" s="33"/>
      <c r="AR656" s="161" t="s">
        <v>152</v>
      </c>
      <c r="AT656" s="161" t="s">
        <v>147</v>
      </c>
      <c r="AU656" s="161" t="s">
        <v>79</v>
      </c>
      <c r="AY656" s="18" t="s">
        <v>145</v>
      </c>
      <c r="BE656" s="162">
        <f>IF(N656="základní",J656,0)</f>
        <v>0</v>
      </c>
      <c r="BF656" s="162">
        <f>IF(N656="snížená",J656,0)</f>
        <v>0</v>
      </c>
      <c r="BG656" s="162">
        <f>IF(N656="zákl. přenesená",J656,0)</f>
        <v>0</v>
      </c>
      <c r="BH656" s="162">
        <f>IF(N656="sníž. přenesená",J656,0)</f>
        <v>0</v>
      </c>
      <c r="BI656" s="162">
        <f>IF(N656="nulová",J656,0)</f>
        <v>0</v>
      </c>
      <c r="BJ656" s="18" t="s">
        <v>77</v>
      </c>
      <c r="BK656" s="162">
        <f>ROUND(I656*H656,2)</f>
        <v>0</v>
      </c>
      <c r="BL656" s="18" t="s">
        <v>152</v>
      </c>
      <c r="BM656" s="161" t="s">
        <v>709</v>
      </c>
    </row>
    <row r="657" spans="2:51" s="13" customFormat="1" ht="12">
      <c r="B657" s="163"/>
      <c r="D657" s="164" t="s">
        <v>154</v>
      </c>
      <c r="E657" s="165" t="s">
        <v>1</v>
      </c>
      <c r="F657" s="166" t="s">
        <v>710</v>
      </c>
      <c r="H657" s="165" t="s">
        <v>1</v>
      </c>
      <c r="I657" s="167"/>
      <c r="L657" s="163"/>
      <c r="M657" s="168"/>
      <c r="N657" s="169"/>
      <c r="O657" s="169"/>
      <c r="P657" s="169"/>
      <c r="Q657" s="169"/>
      <c r="R657" s="169"/>
      <c r="S657" s="169"/>
      <c r="T657" s="170"/>
      <c r="AT657" s="165" t="s">
        <v>154</v>
      </c>
      <c r="AU657" s="165" t="s">
        <v>79</v>
      </c>
      <c r="AV657" s="13" t="s">
        <v>77</v>
      </c>
      <c r="AW657" s="13" t="s">
        <v>28</v>
      </c>
      <c r="AX657" s="13" t="s">
        <v>70</v>
      </c>
      <c r="AY657" s="165" t="s">
        <v>145</v>
      </c>
    </row>
    <row r="658" spans="2:51" s="14" customFormat="1" ht="12">
      <c r="B658" s="171"/>
      <c r="D658" s="164" t="s">
        <v>154</v>
      </c>
      <c r="E658" s="172" t="s">
        <v>1</v>
      </c>
      <c r="F658" s="173" t="s">
        <v>711</v>
      </c>
      <c r="H658" s="174">
        <v>-0.169</v>
      </c>
      <c r="I658" s="175"/>
      <c r="L658" s="171"/>
      <c r="M658" s="176"/>
      <c r="N658" s="177"/>
      <c r="O658" s="177"/>
      <c r="P658" s="177"/>
      <c r="Q658" s="177"/>
      <c r="R658" s="177"/>
      <c r="S658" s="177"/>
      <c r="T658" s="178"/>
      <c r="AT658" s="172" t="s">
        <v>154</v>
      </c>
      <c r="AU658" s="172" t="s">
        <v>79</v>
      </c>
      <c r="AV658" s="14" t="s">
        <v>79</v>
      </c>
      <c r="AW658" s="14" t="s">
        <v>28</v>
      </c>
      <c r="AX658" s="14" t="s">
        <v>70</v>
      </c>
      <c r="AY658" s="172" t="s">
        <v>145</v>
      </c>
    </row>
    <row r="659" spans="2:51" s="13" customFormat="1" ht="12">
      <c r="B659" s="163"/>
      <c r="D659" s="164" t="s">
        <v>154</v>
      </c>
      <c r="E659" s="165" t="s">
        <v>1</v>
      </c>
      <c r="F659" s="166" t="s">
        <v>670</v>
      </c>
      <c r="H659" s="165" t="s">
        <v>1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154</v>
      </c>
      <c r="AU659" s="165" t="s">
        <v>79</v>
      </c>
      <c r="AV659" s="13" t="s">
        <v>77</v>
      </c>
      <c r="AW659" s="13" t="s">
        <v>28</v>
      </c>
      <c r="AX659" s="13" t="s">
        <v>70</v>
      </c>
      <c r="AY659" s="165" t="s">
        <v>145</v>
      </c>
    </row>
    <row r="660" spans="2:51" s="14" customFormat="1" ht="30">
      <c r="B660" s="171"/>
      <c r="D660" s="164" t="s">
        <v>154</v>
      </c>
      <c r="E660" s="172" t="s">
        <v>1</v>
      </c>
      <c r="F660" s="173" t="s">
        <v>712</v>
      </c>
      <c r="H660" s="174">
        <v>-0.18</v>
      </c>
      <c r="I660" s="175"/>
      <c r="L660" s="171"/>
      <c r="M660" s="176"/>
      <c r="N660" s="177"/>
      <c r="O660" s="177"/>
      <c r="P660" s="177"/>
      <c r="Q660" s="177"/>
      <c r="R660" s="177"/>
      <c r="S660" s="177"/>
      <c r="T660" s="178"/>
      <c r="AT660" s="172" t="s">
        <v>154</v>
      </c>
      <c r="AU660" s="172" t="s">
        <v>79</v>
      </c>
      <c r="AV660" s="14" t="s">
        <v>79</v>
      </c>
      <c r="AW660" s="14" t="s">
        <v>28</v>
      </c>
      <c r="AX660" s="14" t="s">
        <v>70</v>
      </c>
      <c r="AY660" s="172" t="s">
        <v>145</v>
      </c>
    </row>
    <row r="661" spans="2:51" s="16" customFormat="1" ht="12">
      <c r="B661" s="187"/>
      <c r="D661" s="164" t="s">
        <v>154</v>
      </c>
      <c r="E661" s="188" t="s">
        <v>1</v>
      </c>
      <c r="F661" s="189" t="s">
        <v>175</v>
      </c>
      <c r="H661" s="190">
        <v>-0.349</v>
      </c>
      <c r="I661" s="191"/>
      <c r="L661" s="187"/>
      <c r="M661" s="192"/>
      <c r="N661" s="193"/>
      <c r="O661" s="193"/>
      <c r="P661" s="193"/>
      <c r="Q661" s="193"/>
      <c r="R661" s="193"/>
      <c r="S661" s="193"/>
      <c r="T661" s="194"/>
      <c r="AT661" s="188" t="s">
        <v>154</v>
      </c>
      <c r="AU661" s="188" t="s">
        <v>79</v>
      </c>
      <c r="AV661" s="16" t="s">
        <v>152</v>
      </c>
      <c r="AW661" s="16" t="s">
        <v>28</v>
      </c>
      <c r="AX661" s="16" t="s">
        <v>77</v>
      </c>
      <c r="AY661" s="188" t="s">
        <v>145</v>
      </c>
    </row>
    <row r="662" spans="1:65" s="2" customFormat="1" ht="24.25" customHeight="1">
      <c r="A662" s="33"/>
      <c r="B662" s="149"/>
      <c r="C662" s="150" t="s">
        <v>713</v>
      </c>
      <c r="D662" s="150" t="s">
        <v>147</v>
      </c>
      <c r="E662" s="151" t="s">
        <v>714</v>
      </c>
      <c r="F662" s="152" t="s">
        <v>715</v>
      </c>
      <c r="G662" s="153" t="s">
        <v>205</v>
      </c>
      <c r="H662" s="154">
        <v>38.14</v>
      </c>
      <c r="I662" s="155"/>
      <c r="J662" s="156">
        <f>ROUND(I662*H662,2)</f>
        <v>0</v>
      </c>
      <c r="K662" s="152" t="s">
        <v>151</v>
      </c>
      <c r="L662" s="34"/>
      <c r="M662" s="157" t="s">
        <v>1</v>
      </c>
      <c r="N662" s="158" t="s">
        <v>36</v>
      </c>
      <c r="O662" s="59"/>
      <c r="P662" s="159">
        <f>O662*H662</f>
        <v>0</v>
      </c>
      <c r="Q662" s="159">
        <v>0</v>
      </c>
      <c r="R662" s="159">
        <f>Q662*H662</f>
        <v>0</v>
      </c>
      <c r="S662" s="159">
        <v>0</v>
      </c>
      <c r="T662" s="160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61" t="s">
        <v>152</v>
      </c>
      <c r="AT662" s="161" t="s">
        <v>147</v>
      </c>
      <c r="AU662" s="161" t="s">
        <v>79</v>
      </c>
      <c r="AY662" s="18" t="s">
        <v>145</v>
      </c>
      <c r="BE662" s="162">
        <f>IF(N662="základní",J662,0)</f>
        <v>0</v>
      </c>
      <c r="BF662" s="162">
        <f>IF(N662="snížená",J662,0)</f>
        <v>0</v>
      </c>
      <c r="BG662" s="162">
        <f>IF(N662="zákl. přenesená",J662,0)</f>
        <v>0</v>
      </c>
      <c r="BH662" s="162">
        <f>IF(N662="sníž. přenesená",J662,0)</f>
        <v>0</v>
      </c>
      <c r="BI662" s="162">
        <f>IF(N662="nulová",J662,0)</f>
        <v>0</v>
      </c>
      <c r="BJ662" s="18" t="s">
        <v>77</v>
      </c>
      <c r="BK662" s="162">
        <f>ROUND(I662*H662,2)</f>
        <v>0</v>
      </c>
      <c r="BL662" s="18" t="s">
        <v>152</v>
      </c>
      <c r="BM662" s="161" t="s">
        <v>716</v>
      </c>
    </row>
    <row r="663" spans="2:51" s="13" customFormat="1" ht="12">
      <c r="B663" s="163"/>
      <c r="D663" s="164" t="s">
        <v>154</v>
      </c>
      <c r="E663" s="165" t="s">
        <v>1</v>
      </c>
      <c r="F663" s="166" t="s">
        <v>717</v>
      </c>
      <c r="H663" s="165" t="s">
        <v>1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5" t="s">
        <v>154</v>
      </c>
      <c r="AU663" s="165" t="s">
        <v>79</v>
      </c>
      <c r="AV663" s="13" t="s">
        <v>77</v>
      </c>
      <c r="AW663" s="13" t="s">
        <v>28</v>
      </c>
      <c r="AX663" s="13" t="s">
        <v>70</v>
      </c>
      <c r="AY663" s="165" t="s">
        <v>145</v>
      </c>
    </row>
    <row r="664" spans="2:51" s="14" customFormat="1" ht="12">
      <c r="B664" s="171"/>
      <c r="D664" s="164" t="s">
        <v>154</v>
      </c>
      <c r="E664" s="172" t="s">
        <v>1</v>
      </c>
      <c r="F664" s="173" t="s">
        <v>718</v>
      </c>
      <c r="H664" s="174">
        <v>5.62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154</v>
      </c>
      <c r="AU664" s="172" t="s">
        <v>79</v>
      </c>
      <c r="AV664" s="14" t="s">
        <v>79</v>
      </c>
      <c r="AW664" s="14" t="s">
        <v>28</v>
      </c>
      <c r="AX664" s="14" t="s">
        <v>70</v>
      </c>
      <c r="AY664" s="172" t="s">
        <v>145</v>
      </c>
    </row>
    <row r="665" spans="2:51" s="13" customFormat="1" ht="12">
      <c r="B665" s="163"/>
      <c r="D665" s="164" t="s">
        <v>154</v>
      </c>
      <c r="E665" s="165" t="s">
        <v>1</v>
      </c>
      <c r="F665" s="166" t="s">
        <v>719</v>
      </c>
      <c r="H665" s="165" t="s">
        <v>1</v>
      </c>
      <c r="I665" s="167"/>
      <c r="L665" s="163"/>
      <c r="M665" s="168"/>
      <c r="N665" s="169"/>
      <c r="O665" s="169"/>
      <c r="P665" s="169"/>
      <c r="Q665" s="169"/>
      <c r="R665" s="169"/>
      <c r="S665" s="169"/>
      <c r="T665" s="170"/>
      <c r="AT665" s="165" t="s">
        <v>154</v>
      </c>
      <c r="AU665" s="165" t="s">
        <v>79</v>
      </c>
      <c r="AV665" s="13" t="s">
        <v>77</v>
      </c>
      <c r="AW665" s="13" t="s">
        <v>28</v>
      </c>
      <c r="AX665" s="13" t="s">
        <v>70</v>
      </c>
      <c r="AY665" s="165" t="s">
        <v>145</v>
      </c>
    </row>
    <row r="666" spans="2:51" s="14" customFormat="1" ht="12">
      <c r="B666" s="171"/>
      <c r="D666" s="164" t="s">
        <v>154</v>
      </c>
      <c r="E666" s="172" t="s">
        <v>1</v>
      </c>
      <c r="F666" s="173" t="s">
        <v>720</v>
      </c>
      <c r="H666" s="174">
        <v>22.68</v>
      </c>
      <c r="I666" s="175"/>
      <c r="L666" s="171"/>
      <c r="M666" s="176"/>
      <c r="N666" s="177"/>
      <c r="O666" s="177"/>
      <c r="P666" s="177"/>
      <c r="Q666" s="177"/>
      <c r="R666" s="177"/>
      <c r="S666" s="177"/>
      <c r="T666" s="178"/>
      <c r="AT666" s="172" t="s">
        <v>154</v>
      </c>
      <c r="AU666" s="172" t="s">
        <v>79</v>
      </c>
      <c r="AV666" s="14" t="s">
        <v>79</v>
      </c>
      <c r="AW666" s="14" t="s">
        <v>28</v>
      </c>
      <c r="AX666" s="14" t="s">
        <v>70</v>
      </c>
      <c r="AY666" s="172" t="s">
        <v>145</v>
      </c>
    </row>
    <row r="667" spans="2:51" s="13" customFormat="1" ht="12">
      <c r="B667" s="163"/>
      <c r="D667" s="164" t="s">
        <v>154</v>
      </c>
      <c r="E667" s="165" t="s">
        <v>1</v>
      </c>
      <c r="F667" s="166" t="s">
        <v>721</v>
      </c>
      <c r="H667" s="165" t="s">
        <v>1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154</v>
      </c>
      <c r="AU667" s="165" t="s">
        <v>79</v>
      </c>
      <c r="AV667" s="13" t="s">
        <v>77</v>
      </c>
      <c r="AW667" s="13" t="s">
        <v>28</v>
      </c>
      <c r="AX667" s="13" t="s">
        <v>70</v>
      </c>
      <c r="AY667" s="165" t="s">
        <v>145</v>
      </c>
    </row>
    <row r="668" spans="2:51" s="14" customFormat="1" ht="12">
      <c r="B668" s="171"/>
      <c r="D668" s="164" t="s">
        <v>154</v>
      </c>
      <c r="E668" s="172" t="s">
        <v>1</v>
      </c>
      <c r="F668" s="173" t="s">
        <v>722</v>
      </c>
      <c r="H668" s="174">
        <v>9.84</v>
      </c>
      <c r="I668" s="175"/>
      <c r="L668" s="171"/>
      <c r="M668" s="176"/>
      <c r="N668" s="177"/>
      <c r="O668" s="177"/>
      <c r="P668" s="177"/>
      <c r="Q668" s="177"/>
      <c r="R668" s="177"/>
      <c r="S668" s="177"/>
      <c r="T668" s="178"/>
      <c r="AT668" s="172" t="s">
        <v>154</v>
      </c>
      <c r="AU668" s="172" t="s">
        <v>79</v>
      </c>
      <c r="AV668" s="14" t="s">
        <v>79</v>
      </c>
      <c r="AW668" s="14" t="s">
        <v>28</v>
      </c>
      <c r="AX668" s="14" t="s">
        <v>70</v>
      </c>
      <c r="AY668" s="172" t="s">
        <v>145</v>
      </c>
    </row>
    <row r="669" spans="2:51" s="16" customFormat="1" ht="12">
      <c r="B669" s="187"/>
      <c r="D669" s="164" t="s">
        <v>154</v>
      </c>
      <c r="E669" s="188" t="s">
        <v>1</v>
      </c>
      <c r="F669" s="189" t="s">
        <v>175</v>
      </c>
      <c r="H669" s="190">
        <v>38.14</v>
      </c>
      <c r="I669" s="191"/>
      <c r="L669" s="187"/>
      <c r="M669" s="192"/>
      <c r="N669" s="193"/>
      <c r="O669" s="193"/>
      <c r="P669" s="193"/>
      <c r="Q669" s="193"/>
      <c r="R669" s="193"/>
      <c r="S669" s="193"/>
      <c r="T669" s="194"/>
      <c r="AT669" s="188" t="s">
        <v>154</v>
      </c>
      <c r="AU669" s="188" t="s">
        <v>79</v>
      </c>
      <c r="AV669" s="16" t="s">
        <v>152</v>
      </c>
      <c r="AW669" s="16" t="s">
        <v>28</v>
      </c>
      <c r="AX669" s="16" t="s">
        <v>77</v>
      </c>
      <c r="AY669" s="188" t="s">
        <v>145</v>
      </c>
    </row>
    <row r="670" spans="1:65" s="2" customFormat="1" ht="24.25" customHeight="1">
      <c r="A670" s="33"/>
      <c r="B670" s="149"/>
      <c r="C670" s="150" t="s">
        <v>723</v>
      </c>
      <c r="D670" s="150" t="s">
        <v>147</v>
      </c>
      <c r="E670" s="151" t="s">
        <v>724</v>
      </c>
      <c r="F670" s="152" t="s">
        <v>725</v>
      </c>
      <c r="G670" s="153" t="s">
        <v>205</v>
      </c>
      <c r="H670" s="154">
        <v>31.32</v>
      </c>
      <c r="I670" s="155"/>
      <c r="J670" s="156">
        <f>ROUND(I670*H670,2)</f>
        <v>0</v>
      </c>
      <c r="K670" s="152" t="s">
        <v>151</v>
      </c>
      <c r="L670" s="34"/>
      <c r="M670" s="157" t="s">
        <v>1</v>
      </c>
      <c r="N670" s="158" t="s">
        <v>36</v>
      </c>
      <c r="O670" s="59"/>
      <c r="P670" s="159">
        <f>O670*H670</f>
        <v>0</v>
      </c>
      <c r="Q670" s="159">
        <v>0</v>
      </c>
      <c r="R670" s="159">
        <f>Q670*H670</f>
        <v>0</v>
      </c>
      <c r="S670" s="159">
        <v>0</v>
      </c>
      <c r="T670" s="160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1" t="s">
        <v>152</v>
      </c>
      <c r="AT670" s="161" t="s">
        <v>147</v>
      </c>
      <c r="AU670" s="161" t="s">
        <v>79</v>
      </c>
      <c r="AY670" s="18" t="s">
        <v>145</v>
      </c>
      <c r="BE670" s="162">
        <f>IF(N670="základní",J670,0)</f>
        <v>0</v>
      </c>
      <c r="BF670" s="162">
        <f>IF(N670="snížená",J670,0)</f>
        <v>0</v>
      </c>
      <c r="BG670" s="162">
        <f>IF(N670="zákl. přenesená",J670,0)</f>
        <v>0</v>
      </c>
      <c r="BH670" s="162">
        <f>IF(N670="sníž. přenesená",J670,0)</f>
        <v>0</v>
      </c>
      <c r="BI670" s="162">
        <f>IF(N670="nulová",J670,0)</f>
        <v>0</v>
      </c>
      <c r="BJ670" s="18" t="s">
        <v>77</v>
      </c>
      <c r="BK670" s="162">
        <f>ROUND(I670*H670,2)</f>
        <v>0</v>
      </c>
      <c r="BL670" s="18" t="s">
        <v>152</v>
      </c>
      <c r="BM670" s="161" t="s">
        <v>726</v>
      </c>
    </row>
    <row r="671" spans="2:51" s="13" customFormat="1" ht="12">
      <c r="B671" s="163"/>
      <c r="D671" s="164" t="s">
        <v>154</v>
      </c>
      <c r="E671" s="165" t="s">
        <v>1</v>
      </c>
      <c r="F671" s="166" t="s">
        <v>727</v>
      </c>
      <c r="H671" s="165" t="s">
        <v>1</v>
      </c>
      <c r="I671" s="167"/>
      <c r="L671" s="163"/>
      <c r="M671" s="168"/>
      <c r="N671" s="169"/>
      <c r="O671" s="169"/>
      <c r="P671" s="169"/>
      <c r="Q671" s="169"/>
      <c r="R671" s="169"/>
      <c r="S671" s="169"/>
      <c r="T671" s="170"/>
      <c r="AT671" s="165" t="s">
        <v>154</v>
      </c>
      <c r="AU671" s="165" t="s">
        <v>79</v>
      </c>
      <c r="AV671" s="13" t="s">
        <v>77</v>
      </c>
      <c r="AW671" s="13" t="s">
        <v>28</v>
      </c>
      <c r="AX671" s="13" t="s">
        <v>70</v>
      </c>
      <c r="AY671" s="165" t="s">
        <v>145</v>
      </c>
    </row>
    <row r="672" spans="2:51" s="14" customFormat="1" ht="12">
      <c r="B672" s="171"/>
      <c r="D672" s="164" t="s">
        <v>154</v>
      </c>
      <c r="E672" s="172" t="s">
        <v>1</v>
      </c>
      <c r="F672" s="173" t="s">
        <v>728</v>
      </c>
      <c r="H672" s="174">
        <v>31.32</v>
      </c>
      <c r="I672" s="175"/>
      <c r="L672" s="171"/>
      <c r="M672" s="176"/>
      <c r="N672" s="177"/>
      <c r="O672" s="177"/>
      <c r="P672" s="177"/>
      <c r="Q672" s="177"/>
      <c r="R672" s="177"/>
      <c r="S672" s="177"/>
      <c r="T672" s="178"/>
      <c r="AT672" s="172" t="s">
        <v>154</v>
      </c>
      <c r="AU672" s="172" t="s">
        <v>79</v>
      </c>
      <c r="AV672" s="14" t="s">
        <v>79</v>
      </c>
      <c r="AW672" s="14" t="s">
        <v>28</v>
      </c>
      <c r="AX672" s="14" t="s">
        <v>77</v>
      </c>
      <c r="AY672" s="172" t="s">
        <v>145</v>
      </c>
    </row>
    <row r="673" spans="1:65" s="2" customFormat="1" ht="21.75" customHeight="1">
      <c r="A673" s="33"/>
      <c r="B673" s="149"/>
      <c r="C673" s="150" t="s">
        <v>729</v>
      </c>
      <c r="D673" s="150" t="s">
        <v>147</v>
      </c>
      <c r="E673" s="151" t="s">
        <v>730</v>
      </c>
      <c r="F673" s="152" t="s">
        <v>731</v>
      </c>
      <c r="G673" s="153" t="s">
        <v>205</v>
      </c>
      <c r="H673" s="154">
        <v>31.32</v>
      </c>
      <c r="I673" s="155"/>
      <c r="J673" s="156">
        <f>ROUND(I673*H673,2)</f>
        <v>0</v>
      </c>
      <c r="K673" s="152" t="s">
        <v>151</v>
      </c>
      <c r="L673" s="34"/>
      <c r="M673" s="157" t="s">
        <v>1</v>
      </c>
      <c r="N673" s="158" t="s">
        <v>36</v>
      </c>
      <c r="O673" s="59"/>
      <c r="P673" s="159">
        <f>O673*H673</f>
        <v>0</v>
      </c>
      <c r="Q673" s="159">
        <v>0</v>
      </c>
      <c r="R673" s="159">
        <f>Q673*H673</f>
        <v>0</v>
      </c>
      <c r="S673" s="159">
        <v>0</v>
      </c>
      <c r="T673" s="160">
        <f>S673*H673</f>
        <v>0</v>
      </c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R673" s="161" t="s">
        <v>152</v>
      </c>
      <c r="AT673" s="161" t="s">
        <v>147</v>
      </c>
      <c r="AU673" s="161" t="s">
        <v>79</v>
      </c>
      <c r="AY673" s="18" t="s">
        <v>145</v>
      </c>
      <c r="BE673" s="162">
        <f>IF(N673="základní",J673,0)</f>
        <v>0</v>
      </c>
      <c r="BF673" s="162">
        <f>IF(N673="snížená",J673,0)</f>
        <v>0</v>
      </c>
      <c r="BG673" s="162">
        <f>IF(N673="zákl. přenesená",J673,0)</f>
        <v>0</v>
      </c>
      <c r="BH673" s="162">
        <f>IF(N673="sníž. přenesená",J673,0)</f>
        <v>0</v>
      </c>
      <c r="BI673" s="162">
        <f>IF(N673="nulová",J673,0)</f>
        <v>0</v>
      </c>
      <c r="BJ673" s="18" t="s">
        <v>77</v>
      </c>
      <c r="BK673" s="162">
        <f>ROUND(I673*H673,2)</f>
        <v>0</v>
      </c>
      <c r="BL673" s="18" t="s">
        <v>152</v>
      </c>
      <c r="BM673" s="161" t="s">
        <v>732</v>
      </c>
    </row>
    <row r="674" spans="2:51" s="13" customFormat="1" ht="12">
      <c r="B674" s="163"/>
      <c r="D674" s="164" t="s">
        <v>154</v>
      </c>
      <c r="E674" s="165" t="s">
        <v>1</v>
      </c>
      <c r="F674" s="166" t="s">
        <v>727</v>
      </c>
      <c r="H674" s="165" t="s">
        <v>1</v>
      </c>
      <c r="I674" s="167"/>
      <c r="L674" s="163"/>
      <c r="M674" s="168"/>
      <c r="N674" s="169"/>
      <c r="O674" s="169"/>
      <c r="P674" s="169"/>
      <c r="Q674" s="169"/>
      <c r="R674" s="169"/>
      <c r="S674" s="169"/>
      <c r="T674" s="170"/>
      <c r="AT674" s="165" t="s">
        <v>154</v>
      </c>
      <c r="AU674" s="165" t="s">
        <v>79</v>
      </c>
      <c r="AV674" s="13" t="s">
        <v>77</v>
      </c>
      <c r="AW674" s="13" t="s">
        <v>28</v>
      </c>
      <c r="AX674" s="13" t="s">
        <v>70</v>
      </c>
      <c r="AY674" s="165" t="s">
        <v>145</v>
      </c>
    </row>
    <row r="675" spans="2:51" s="14" customFormat="1" ht="12">
      <c r="B675" s="171"/>
      <c r="D675" s="164" t="s">
        <v>154</v>
      </c>
      <c r="E675" s="172" t="s">
        <v>1</v>
      </c>
      <c r="F675" s="173" t="s">
        <v>728</v>
      </c>
      <c r="H675" s="174">
        <v>31.32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154</v>
      </c>
      <c r="AU675" s="172" t="s">
        <v>79</v>
      </c>
      <c r="AV675" s="14" t="s">
        <v>79</v>
      </c>
      <c r="AW675" s="14" t="s">
        <v>28</v>
      </c>
      <c r="AX675" s="14" t="s">
        <v>77</v>
      </c>
      <c r="AY675" s="172" t="s">
        <v>145</v>
      </c>
    </row>
    <row r="676" spans="1:65" s="2" customFormat="1" ht="24.25" customHeight="1">
      <c r="A676" s="33"/>
      <c r="B676" s="149"/>
      <c r="C676" s="150" t="s">
        <v>81</v>
      </c>
      <c r="D676" s="150" t="s">
        <v>147</v>
      </c>
      <c r="E676" s="151" t="s">
        <v>733</v>
      </c>
      <c r="F676" s="152" t="s">
        <v>734</v>
      </c>
      <c r="G676" s="153" t="s">
        <v>205</v>
      </c>
      <c r="H676" s="154">
        <v>281.88</v>
      </c>
      <c r="I676" s="155"/>
      <c r="J676" s="156">
        <f>ROUND(I676*H676,2)</f>
        <v>0</v>
      </c>
      <c r="K676" s="152" t="s">
        <v>151</v>
      </c>
      <c r="L676" s="34"/>
      <c r="M676" s="157" t="s">
        <v>1</v>
      </c>
      <c r="N676" s="158" t="s">
        <v>36</v>
      </c>
      <c r="O676" s="59"/>
      <c r="P676" s="159">
        <f>O676*H676</f>
        <v>0</v>
      </c>
      <c r="Q676" s="159">
        <v>0</v>
      </c>
      <c r="R676" s="159">
        <f>Q676*H676</f>
        <v>0</v>
      </c>
      <c r="S676" s="159">
        <v>0</v>
      </c>
      <c r="T676" s="160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61" t="s">
        <v>152</v>
      </c>
      <c r="AT676" s="161" t="s">
        <v>147</v>
      </c>
      <c r="AU676" s="161" t="s">
        <v>79</v>
      </c>
      <c r="AY676" s="18" t="s">
        <v>145</v>
      </c>
      <c r="BE676" s="162">
        <f>IF(N676="základní",J676,0)</f>
        <v>0</v>
      </c>
      <c r="BF676" s="162">
        <f>IF(N676="snížená",J676,0)</f>
        <v>0</v>
      </c>
      <c r="BG676" s="162">
        <f>IF(N676="zákl. přenesená",J676,0)</f>
        <v>0</v>
      </c>
      <c r="BH676" s="162">
        <f>IF(N676="sníž. přenesená",J676,0)</f>
        <v>0</v>
      </c>
      <c r="BI676" s="162">
        <f>IF(N676="nulová",J676,0)</f>
        <v>0</v>
      </c>
      <c r="BJ676" s="18" t="s">
        <v>77</v>
      </c>
      <c r="BK676" s="162">
        <f>ROUND(I676*H676,2)</f>
        <v>0</v>
      </c>
      <c r="BL676" s="18" t="s">
        <v>152</v>
      </c>
      <c r="BM676" s="161" t="s">
        <v>735</v>
      </c>
    </row>
    <row r="677" spans="2:51" s="13" customFormat="1" ht="12">
      <c r="B677" s="163"/>
      <c r="D677" s="164" t="s">
        <v>154</v>
      </c>
      <c r="E677" s="165" t="s">
        <v>1</v>
      </c>
      <c r="F677" s="166" t="s">
        <v>736</v>
      </c>
      <c r="H677" s="165" t="s">
        <v>1</v>
      </c>
      <c r="I677" s="167"/>
      <c r="L677" s="163"/>
      <c r="M677" s="168"/>
      <c r="N677" s="169"/>
      <c r="O677" s="169"/>
      <c r="P677" s="169"/>
      <c r="Q677" s="169"/>
      <c r="R677" s="169"/>
      <c r="S677" s="169"/>
      <c r="T677" s="170"/>
      <c r="AT677" s="165" t="s">
        <v>154</v>
      </c>
      <c r="AU677" s="165" t="s">
        <v>79</v>
      </c>
      <c r="AV677" s="13" t="s">
        <v>77</v>
      </c>
      <c r="AW677" s="13" t="s">
        <v>28</v>
      </c>
      <c r="AX677" s="13" t="s">
        <v>70</v>
      </c>
      <c r="AY677" s="165" t="s">
        <v>145</v>
      </c>
    </row>
    <row r="678" spans="2:51" s="14" customFormat="1" ht="12">
      <c r="B678" s="171"/>
      <c r="D678" s="164" t="s">
        <v>154</v>
      </c>
      <c r="E678" s="172" t="s">
        <v>1</v>
      </c>
      <c r="F678" s="173" t="s">
        <v>737</v>
      </c>
      <c r="H678" s="174">
        <v>281.88</v>
      </c>
      <c r="I678" s="175"/>
      <c r="L678" s="171"/>
      <c r="M678" s="176"/>
      <c r="N678" s="177"/>
      <c r="O678" s="177"/>
      <c r="P678" s="177"/>
      <c r="Q678" s="177"/>
      <c r="R678" s="177"/>
      <c r="S678" s="177"/>
      <c r="T678" s="178"/>
      <c r="AT678" s="172" t="s">
        <v>154</v>
      </c>
      <c r="AU678" s="172" t="s">
        <v>79</v>
      </c>
      <c r="AV678" s="14" t="s">
        <v>79</v>
      </c>
      <c r="AW678" s="14" t="s">
        <v>28</v>
      </c>
      <c r="AX678" s="14" t="s">
        <v>77</v>
      </c>
      <c r="AY678" s="172" t="s">
        <v>145</v>
      </c>
    </row>
    <row r="679" spans="1:65" s="2" customFormat="1" ht="24.25" customHeight="1">
      <c r="A679" s="33"/>
      <c r="B679" s="149"/>
      <c r="C679" s="150" t="s">
        <v>85</v>
      </c>
      <c r="D679" s="150" t="s">
        <v>147</v>
      </c>
      <c r="E679" s="151" t="s">
        <v>738</v>
      </c>
      <c r="F679" s="152" t="s">
        <v>739</v>
      </c>
      <c r="G679" s="153" t="s">
        <v>205</v>
      </c>
      <c r="H679" s="154">
        <v>9.083</v>
      </c>
      <c r="I679" s="155"/>
      <c r="J679" s="156">
        <f>ROUND(I679*H679,2)</f>
        <v>0</v>
      </c>
      <c r="K679" s="152" t="s">
        <v>151</v>
      </c>
      <c r="L679" s="34"/>
      <c r="M679" s="157" t="s">
        <v>1</v>
      </c>
      <c r="N679" s="158" t="s">
        <v>36</v>
      </c>
      <c r="O679" s="59"/>
      <c r="P679" s="159">
        <f>O679*H679</f>
        <v>0</v>
      </c>
      <c r="Q679" s="159">
        <v>0</v>
      </c>
      <c r="R679" s="159">
        <f>Q679*H679</f>
        <v>0</v>
      </c>
      <c r="S679" s="159">
        <v>0</v>
      </c>
      <c r="T679" s="160">
        <f>S679*H679</f>
        <v>0</v>
      </c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R679" s="161" t="s">
        <v>152</v>
      </c>
      <c r="AT679" s="161" t="s">
        <v>147</v>
      </c>
      <c r="AU679" s="161" t="s">
        <v>79</v>
      </c>
      <c r="AY679" s="18" t="s">
        <v>145</v>
      </c>
      <c r="BE679" s="162">
        <f>IF(N679="základní",J679,0)</f>
        <v>0</v>
      </c>
      <c r="BF679" s="162">
        <f>IF(N679="snížená",J679,0)</f>
        <v>0</v>
      </c>
      <c r="BG679" s="162">
        <f>IF(N679="zákl. přenesená",J679,0)</f>
        <v>0</v>
      </c>
      <c r="BH679" s="162">
        <f>IF(N679="sníž. přenesená",J679,0)</f>
        <v>0</v>
      </c>
      <c r="BI679" s="162">
        <f>IF(N679="nulová",J679,0)</f>
        <v>0</v>
      </c>
      <c r="BJ679" s="18" t="s">
        <v>77</v>
      </c>
      <c r="BK679" s="162">
        <f>ROUND(I679*H679,2)</f>
        <v>0</v>
      </c>
      <c r="BL679" s="18" t="s">
        <v>152</v>
      </c>
      <c r="BM679" s="161" t="s">
        <v>740</v>
      </c>
    </row>
    <row r="680" spans="2:51" s="13" customFormat="1" ht="12">
      <c r="B680" s="163"/>
      <c r="D680" s="164" t="s">
        <v>154</v>
      </c>
      <c r="E680" s="165" t="s">
        <v>1</v>
      </c>
      <c r="F680" s="166" t="s">
        <v>727</v>
      </c>
      <c r="H680" s="165" t="s">
        <v>1</v>
      </c>
      <c r="I680" s="167"/>
      <c r="L680" s="163"/>
      <c r="M680" s="168"/>
      <c r="N680" s="169"/>
      <c r="O680" s="169"/>
      <c r="P680" s="169"/>
      <c r="Q680" s="169"/>
      <c r="R680" s="169"/>
      <c r="S680" s="169"/>
      <c r="T680" s="170"/>
      <c r="AT680" s="165" t="s">
        <v>154</v>
      </c>
      <c r="AU680" s="165" t="s">
        <v>79</v>
      </c>
      <c r="AV680" s="13" t="s">
        <v>77</v>
      </c>
      <c r="AW680" s="13" t="s">
        <v>28</v>
      </c>
      <c r="AX680" s="13" t="s">
        <v>70</v>
      </c>
      <c r="AY680" s="165" t="s">
        <v>145</v>
      </c>
    </row>
    <row r="681" spans="2:51" s="14" customFormat="1" ht="12">
      <c r="B681" s="171"/>
      <c r="D681" s="164" t="s">
        <v>154</v>
      </c>
      <c r="E681" s="172" t="s">
        <v>1</v>
      </c>
      <c r="F681" s="173" t="s">
        <v>741</v>
      </c>
      <c r="H681" s="174">
        <v>9.083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154</v>
      </c>
      <c r="AU681" s="172" t="s">
        <v>79</v>
      </c>
      <c r="AV681" s="14" t="s">
        <v>79</v>
      </c>
      <c r="AW681" s="14" t="s">
        <v>28</v>
      </c>
      <c r="AX681" s="14" t="s">
        <v>77</v>
      </c>
      <c r="AY681" s="172" t="s">
        <v>145</v>
      </c>
    </row>
    <row r="682" spans="1:65" s="2" customFormat="1" ht="44.25" customHeight="1">
      <c r="A682" s="33"/>
      <c r="B682" s="149"/>
      <c r="C682" s="150" t="s">
        <v>742</v>
      </c>
      <c r="D682" s="150" t="s">
        <v>147</v>
      </c>
      <c r="E682" s="151" t="s">
        <v>743</v>
      </c>
      <c r="F682" s="152" t="s">
        <v>744</v>
      </c>
      <c r="G682" s="153" t="s">
        <v>205</v>
      </c>
      <c r="H682" s="154">
        <v>31.32</v>
      </c>
      <c r="I682" s="155"/>
      <c r="J682" s="156">
        <f>ROUND(I682*H682,2)</f>
        <v>0</v>
      </c>
      <c r="K682" s="152" t="s">
        <v>151</v>
      </c>
      <c r="L682" s="34"/>
      <c r="M682" s="157" t="s">
        <v>1</v>
      </c>
      <c r="N682" s="158" t="s">
        <v>36</v>
      </c>
      <c r="O682" s="59"/>
      <c r="P682" s="159">
        <f>O682*H682</f>
        <v>0</v>
      </c>
      <c r="Q682" s="159">
        <v>0</v>
      </c>
      <c r="R682" s="159">
        <f>Q682*H682</f>
        <v>0</v>
      </c>
      <c r="S682" s="159">
        <v>0</v>
      </c>
      <c r="T682" s="160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1" t="s">
        <v>152</v>
      </c>
      <c r="AT682" s="161" t="s">
        <v>147</v>
      </c>
      <c r="AU682" s="161" t="s">
        <v>79</v>
      </c>
      <c r="AY682" s="18" t="s">
        <v>145</v>
      </c>
      <c r="BE682" s="162">
        <f>IF(N682="základní",J682,0)</f>
        <v>0</v>
      </c>
      <c r="BF682" s="162">
        <f>IF(N682="snížená",J682,0)</f>
        <v>0</v>
      </c>
      <c r="BG682" s="162">
        <f>IF(N682="zákl. přenesená",J682,0)</f>
        <v>0</v>
      </c>
      <c r="BH682" s="162">
        <f>IF(N682="sníž. přenesená",J682,0)</f>
        <v>0</v>
      </c>
      <c r="BI682" s="162">
        <f>IF(N682="nulová",J682,0)</f>
        <v>0</v>
      </c>
      <c r="BJ682" s="18" t="s">
        <v>77</v>
      </c>
      <c r="BK682" s="162">
        <f>ROUND(I682*H682,2)</f>
        <v>0</v>
      </c>
      <c r="BL682" s="18" t="s">
        <v>152</v>
      </c>
      <c r="BM682" s="161" t="s">
        <v>745</v>
      </c>
    </row>
    <row r="683" spans="2:51" s="13" customFormat="1" ht="12">
      <c r="B683" s="163"/>
      <c r="D683" s="164" t="s">
        <v>154</v>
      </c>
      <c r="E683" s="165" t="s">
        <v>1</v>
      </c>
      <c r="F683" s="166" t="s">
        <v>727</v>
      </c>
      <c r="H683" s="165" t="s">
        <v>1</v>
      </c>
      <c r="I683" s="167"/>
      <c r="L683" s="163"/>
      <c r="M683" s="168"/>
      <c r="N683" s="169"/>
      <c r="O683" s="169"/>
      <c r="P683" s="169"/>
      <c r="Q683" s="169"/>
      <c r="R683" s="169"/>
      <c r="S683" s="169"/>
      <c r="T683" s="170"/>
      <c r="AT683" s="165" t="s">
        <v>154</v>
      </c>
      <c r="AU683" s="165" t="s">
        <v>79</v>
      </c>
      <c r="AV683" s="13" t="s">
        <v>77</v>
      </c>
      <c r="AW683" s="13" t="s">
        <v>28</v>
      </c>
      <c r="AX683" s="13" t="s">
        <v>70</v>
      </c>
      <c r="AY683" s="165" t="s">
        <v>145</v>
      </c>
    </row>
    <row r="684" spans="2:51" s="14" customFormat="1" ht="12">
      <c r="B684" s="171"/>
      <c r="D684" s="164" t="s">
        <v>154</v>
      </c>
      <c r="E684" s="172" t="s">
        <v>1</v>
      </c>
      <c r="F684" s="173" t="s">
        <v>728</v>
      </c>
      <c r="H684" s="174">
        <v>31.32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2" t="s">
        <v>154</v>
      </c>
      <c r="AU684" s="172" t="s">
        <v>79</v>
      </c>
      <c r="AV684" s="14" t="s">
        <v>79</v>
      </c>
      <c r="AW684" s="14" t="s">
        <v>28</v>
      </c>
      <c r="AX684" s="14" t="s">
        <v>77</v>
      </c>
      <c r="AY684" s="172" t="s">
        <v>145</v>
      </c>
    </row>
    <row r="685" spans="2:63" s="12" customFormat="1" ht="26.15" customHeight="1">
      <c r="B685" s="136"/>
      <c r="D685" s="137" t="s">
        <v>69</v>
      </c>
      <c r="E685" s="138" t="s">
        <v>746</v>
      </c>
      <c r="F685" s="138" t="s">
        <v>747</v>
      </c>
      <c r="I685" s="139"/>
      <c r="J685" s="140">
        <f>BK685</f>
        <v>0</v>
      </c>
      <c r="L685" s="136"/>
      <c r="M685" s="141"/>
      <c r="N685" s="142"/>
      <c r="O685" s="142"/>
      <c r="P685" s="143">
        <f>P686+P726+P737+P749+P762+P770+P776+P782+P796+P804+P808+P818</f>
        <v>0</v>
      </c>
      <c r="Q685" s="142"/>
      <c r="R685" s="143">
        <f>R686+R726+R737+R749+R762+R770+R776+R782+R796+R804+R808+R818</f>
        <v>7.05113952</v>
      </c>
      <c r="S685" s="142"/>
      <c r="T685" s="144">
        <f>T686+T726+T737+T749+T762+T770+T776+T782+T796+T804+T808+T818</f>
        <v>0.75697875</v>
      </c>
      <c r="AR685" s="137" t="s">
        <v>79</v>
      </c>
      <c r="AT685" s="145" t="s">
        <v>69</v>
      </c>
      <c r="AU685" s="145" t="s">
        <v>70</v>
      </c>
      <c r="AY685" s="137" t="s">
        <v>145</v>
      </c>
      <c r="BK685" s="146">
        <f>BK686+BK726+BK737+BK749+BK762+BK770+BK776+BK782+BK796+BK804+BK808+BK818</f>
        <v>0</v>
      </c>
    </row>
    <row r="686" spans="2:63" s="12" customFormat="1" ht="22.75" customHeight="1">
      <c r="B686" s="136"/>
      <c r="D686" s="137" t="s">
        <v>69</v>
      </c>
      <c r="E686" s="147" t="s">
        <v>748</v>
      </c>
      <c r="F686" s="147" t="s">
        <v>749</v>
      </c>
      <c r="I686" s="139"/>
      <c r="J686" s="148">
        <f>BK686</f>
        <v>0</v>
      </c>
      <c r="L686" s="136"/>
      <c r="M686" s="141"/>
      <c r="N686" s="142"/>
      <c r="O686" s="142"/>
      <c r="P686" s="143">
        <f>SUM(P687:P725)</f>
        <v>0</v>
      </c>
      <c r="Q686" s="142"/>
      <c r="R686" s="143">
        <f>SUM(R687:R725)</f>
        <v>1.5805928200000001</v>
      </c>
      <c r="S686" s="142"/>
      <c r="T686" s="144">
        <f>SUM(T687:T725)</f>
        <v>0</v>
      </c>
      <c r="AR686" s="137" t="s">
        <v>79</v>
      </c>
      <c r="AT686" s="145" t="s">
        <v>69</v>
      </c>
      <c r="AU686" s="145" t="s">
        <v>77</v>
      </c>
      <c r="AY686" s="137" t="s">
        <v>145</v>
      </c>
      <c r="BK686" s="146">
        <f>SUM(BK687:BK725)</f>
        <v>0</v>
      </c>
    </row>
    <row r="687" spans="1:65" s="2" customFormat="1" ht="24.25" customHeight="1">
      <c r="A687" s="33"/>
      <c r="B687" s="149"/>
      <c r="C687" s="150" t="s">
        <v>750</v>
      </c>
      <c r="D687" s="150" t="s">
        <v>147</v>
      </c>
      <c r="E687" s="151" t="s">
        <v>751</v>
      </c>
      <c r="F687" s="152" t="s">
        <v>752</v>
      </c>
      <c r="G687" s="153" t="s">
        <v>243</v>
      </c>
      <c r="H687" s="154">
        <v>59.035</v>
      </c>
      <c r="I687" s="155"/>
      <c r="J687" s="156">
        <f>ROUND(I687*H687,2)</f>
        <v>0</v>
      </c>
      <c r="K687" s="152" t="s">
        <v>151</v>
      </c>
      <c r="L687" s="34"/>
      <c r="M687" s="157" t="s">
        <v>1</v>
      </c>
      <c r="N687" s="158" t="s">
        <v>36</v>
      </c>
      <c r="O687" s="59"/>
      <c r="P687" s="159">
        <f>O687*H687</f>
        <v>0</v>
      </c>
      <c r="Q687" s="159">
        <v>4E-05</v>
      </c>
      <c r="R687" s="159">
        <f>Q687*H687</f>
        <v>0.0023614</v>
      </c>
      <c r="S687" s="159">
        <v>0</v>
      </c>
      <c r="T687" s="160">
        <f>S687*H687</f>
        <v>0</v>
      </c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R687" s="161" t="s">
        <v>261</v>
      </c>
      <c r="AT687" s="161" t="s">
        <v>147</v>
      </c>
      <c r="AU687" s="161" t="s">
        <v>79</v>
      </c>
      <c r="AY687" s="18" t="s">
        <v>145</v>
      </c>
      <c r="BE687" s="162">
        <f>IF(N687="základní",J687,0)</f>
        <v>0</v>
      </c>
      <c r="BF687" s="162">
        <f>IF(N687="snížená",J687,0)</f>
        <v>0</v>
      </c>
      <c r="BG687" s="162">
        <f>IF(N687="zákl. přenesená",J687,0)</f>
        <v>0</v>
      </c>
      <c r="BH687" s="162">
        <f>IF(N687="sníž. přenesená",J687,0)</f>
        <v>0</v>
      </c>
      <c r="BI687" s="162">
        <f>IF(N687="nulová",J687,0)</f>
        <v>0</v>
      </c>
      <c r="BJ687" s="18" t="s">
        <v>77</v>
      </c>
      <c r="BK687" s="162">
        <f>ROUND(I687*H687,2)</f>
        <v>0</v>
      </c>
      <c r="BL687" s="18" t="s">
        <v>261</v>
      </c>
      <c r="BM687" s="161" t="s">
        <v>753</v>
      </c>
    </row>
    <row r="688" spans="2:51" s="13" customFormat="1" ht="12">
      <c r="B688" s="163"/>
      <c r="D688" s="164" t="s">
        <v>154</v>
      </c>
      <c r="E688" s="165" t="s">
        <v>1</v>
      </c>
      <c r="F688" s="166" t="s">
        <v>322</v>
      </c>
      <c r="H688" s="165" t="s">
        <v>1</v>
      </c>
      <c r="I688" s="167"/>
      <c r="L688" s="163"/>
      <c r="M688" s="168"/>
      <c r="N688" s="169"/>
      <c r="O688" s="169"/>
      <c r="P688" s="169"/>
      <c r="Q688" s="169"/>
      <c r="R688" s="169"/>
      <c r="S688" s="169"/>
      <c r="T688" s="170"/>
      <c r="AT688" s="165" t="s">
        <v>154</v>
      </c>
      <c r="AU688" s="165" t="s">
        <v>79</v>
      </c>
      <c r="AV688" s="13" t="s">
        <v>77</v>
      </c>
      <c r="AW688" s="13" t="s">
        <v>28</v>
      </c>
      <c r="AX688" s="13" t="s">
        <v>70</v>
      </c>
      <c r="AY688" s="165" t="s">
        <v>145</v>
      </c>
    </row>
    <row r="689" spans="2:51" s="14" customFormat="1" ht="20">
      <c r="B689" s="171"/>
      <c r="D689" s="164" t="s">
        <v>154</v>
      </c>
      <c r="E689" s="172" t="s">
        <v>1</v>
      </c>
      <c r="F689" s="173" t="s">
        <v>754</v>
      </c>
      <c r="H689" s="174">
        <v>47.285</v>
      </c>
      <c r="I689" s="175"/>
      <c r="L689" s="171"/>
      <c r="M689" s="176"/>
      <c r="N689" s="177"/>
      <c r="O689" s="177"/>
      <c r="P689" s="177"/>
      <c r="Q689" s="177"/>
      <c r="R689" s="177"/>
      <c r="S689" s="177"/>
      <c r="T689" s="178"/>
      <c r="AT689" s="172" t="s">
        <v>154</v>
      </c>
      <c r="AU689" s="172" t="s">
        <v>79</v>
      </c>
      <c r="AV689" s="14" t="s">
        <v>79</v>
      </c>
      <c r="AW689" s="14" t="s">
        <v>28</v>
      </c>
      <c r="AX689" s="14" t="s">
        <v>70</v>
      </c>
      <c r="AY689" s="172" t="s">
        <v>145</v>
      </c>
    </row>
    <row r="690" spans="2:51" s="13" customFormat="1" ht="12">
      <c r="B690" s="163"/>
      <c r="D690" s="164" t="s">
        <v>154</v>
      </c>
      <c r="E690" s="165" t="s">
        <v>1</v>
      </c>
      <c r="F690" s="166" t="s">
        <v>324</v>
      </c>
      <c r="H690" s="165" t="s">
        <v>1</v>
      </c>
      <c r="I690" s="167"/>
      <c r="L690" s="163"/>
      <c r="M690" s="168"/>
      <c r="N690" s="169"/>
      <c r="O690" s="169"/>
      <c r="P690" s="169"/>
      <c r="Q690" s="169"/>
      <c r="R690" s="169"/>
      <c r="S690" s="169"/>
      <c r="T690" s="170"/>
      <c r="AT690" s="165" t="s">
        <v>154</v>
      </c>
      <c r="AU690" s="165" t="s">
        <v>79</v>
      </c>
      <c r="AV690" s="13" t="s">
        <v>77</v>
      </c>
      <c r="AW690" s="13" t="s">
        <v>28</v>
      </c>
      <c r="AX690" s="13" t="s">
        <v>70</v>
      </c>
      <c r="AY690" s="165" t="s">
        <v>145</v>
      </c>
    </row>
    <row r="691" spans="2:51" s="14" customFormat="1" ht="12">
      <c r="B691" s="171"/>
      <c r="D691" s="164" t="s">
        <v>154</v>
      </c>
      <c r="E691" s="172" t="s">
        <v>1</v>
      </c>
      <c r="F691" s="173" t="s">
        <v>755</v>
      </c>
      <c r="H691" s="174">
        <v>11.75</v>
      </c>
      <c r="I691" s="175"/>
      <c r="L691" s="171"/>
      <c r="M691" s="176"/>
      <c r="N691" s="177"/>
      <c r="O691" s="177"/>
      <c r="P691" s="177"/>
      <c r="Q691" s="177"/>
      <c r="R691" s="177"/>
      <c r="S691" s="177"/>
      <c r="T691" s="178"/>
      <c r="AT691" s="172" t="s">
        <v>154</v>
      </c>
      <c r="AU691" s="172" t="s">
        <v>79</v>
      </c>
      <c r="AV691" s="14" t="s">
        <v>79</v>
      </c>
      <c r="AW691" s="14" t="s">
        <v>28</v>
      </c>
      <c r="AX691" s="14" t="s">
        <v>70</v>
      </c>
      <c r="AY691" s="172" t="s">
        <v>145</v>
      </c>
    </row>
    <row r="692" spans="2:51" s="16" customFormat="1" ht="12">
      <c r="B692" s="187"/>
      <c r="D692" s="164" t="s">
        <v>154</v>
      </c>
      <c r="E692" s="188" t="s">
        <v>1</v>
      </c>
      <c r="F692" s="189" t="s">
        <v>175</v>
      </c>
      <c r="H692" s="190">
        <v>59.035</v>
      </c>
      <c r="I692" s="191"/>
      <c r="L692" s="187"/>
      <c r="M692" s="192"/>
      <c r="N692" s="193"/>
      <c r="O692" s="193"/>
      <c r="P692" s="193"/>
      <c r="Q692" s="193"/>
      <c r="R692" s="193"/>
      <c r="S692" s="193"/>
      <c r="T692" s="194"/>
      <c r="AT692" s="188" t="s">
        <v>154</v>
      </c>
      <c r="AU692" s="188" t="s">
        <v>79</v>
      </c>
      <c r="AV692" s="16" t="s">
        <v>152</v>
      </c>
      <c r="AW692" s="16" t="s">
        <v>28</v>
      </c>
      <c r="AX692" s="16" t="s">
        <v>77</v>
      </c>
      <c r="AY692" s="188" t="s">
        <v>145</v>
      </c>
    </row>
    <row r="693" spans="1:65" s="2" customFormat="1" ht="24.25" customHeight="1">
      <c r="A693" s="33"/>
      <c r="B693" s="149"/>
      <c r="C693" s="195" t="s">
        <v>756</v>
      </c>
      <c r="D693" s="195" t="s">
        <v>230</v>
      </c>
      <c r="E693" s="196" t="s">
        <v>757</v>
      </c>
      <c r="F693" s="197" t="s">
        <v>758</v>
      </c>
      <c r="G693" s="198" t="s">
        <v>243</v>
      </c>
      <c r="H693" s="199">
        <v>72.082</v>
      </c>
      <c r="I693" s="200"/>
      <c r="J693" s="201">
        <f>ROUND(I693*H693,2)</f>
        <v>0</v>
      </c>
      <c r="K693" s="197" t="s">
        <v>151</v>
      </c>
      <c r="L693" s="202"/>
      <c r="M693" s="203" t="s">
        <v>1</v>
      </c>
      <c r="N693" s="204" t="s">
        <v>36</v>
      </c>
      <c r="O693" s="59"/>
      <c r="P693" s="159">
        <f>O693*H693</f>
        <v>0</v>
      </c>
      <c r="Q693" s="159">
        <v>0.0003</v>
      </c>
      <c r="R693" s="159">
        <f>Q693*H693</f>
        <v>0.021624599999999997</v>
      </c>
      <c r="S693" s="159">
        <v>0</v>
      </c>
      <c r="T693" s="160">
        <f>S693*H693</f>
        <v>0</v>
      </c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R693" s="161" t="s">
        <v>356</v>
      </c>
      <c r="AT693" s="161" t="s">
        <v>230</v>
      </c>
      <c r="AU693" s="161" t="s">
        <v>79</v>
      </c>
      <c r="AY693" s="18" t="s">
        <v>145</v>
      </c>
      <c r="BE693" s="162">
        <f>IF(N693="základní",J693,0)</f>
        <v>0</v>
      </c>
      <c r="BF693" s="162">
        <f>IF(N693="snížená",J693,0)</f>
        <v>0</v>
      </c>
      <c r="BG693" s="162">
        <f>IF(N693="zákl. přenesená",J693,0)</f>
        <v>0</v>
      </c>
      <c r="BH693" s="162">
        <f>IF(N693="sníž. přenesená",J693,0)</f>
        <v>0</v>
      </c>
      <c r="BI693" s="162">
        <f>IF(N693="nulová",J693,0)</f>
        <v>0</v>
      </c>
      <c r="BJ693" s="18" t="s">
        <v>77</v>
      </c>
      <c r="BK693" s="162">
        <f>ROUND(I693*H693,2)</f>
        <v>0</v>
      </c>
      <c r="BL693" s="18" t="s">
        <v>261</v>
      </c>
      <c r="BM693" s="161" t="s">
        <v>759</v>
      </c>
    </row>
    <row r="694" spans="2:51" s="14" customFormat="1" ht="12">
      <c r="B694" s="171"/>
      <c r="D694" s="164" t="s">
        <v>154</v>
      </c>
      <c r="E694" s="172" t="s">
        <v>1</v>
      </c>
      <c r="F694" s="173" t="s">
        <v>760</v>
      </c>
      <c r="H694" s="174">
        <v>72.082</v>
      </c>
      <c r="I694" s="175"/>
      <c r="L694" s="171"/>
      <c r="M694" s="176"/>
      <c r="N694" s="177"/>
      <c r="O694" s="177"/>
      <c r="P694" s="177"/>
      <c r="Q694" s="177"/>
      <c r="R694" s="177"/>
      <c r="S694" s="177"/>
      <c r="T694" s="178"/>
      <c r="AT694" s="172" t="s">
        <v>154</v>
      </c>
      <c r="AU694" s="172" t="s">
        <v>79</v>
      </c>
      <c r="AV694" s="14" t="s">
        <v>79</v>
      </c>
      <c r="AW694" s="14" t="s">
        <v>28</v>
      </c>
      <c r="AX694" s="14" t="s">
        <v>77</v>
      </c>
      <c r="AY694" s="172" t="s">
        <v>145</v>
      </c>
    </row>
    <row r="695" spans="1:65" s="2" customFormat="1" ht="21.75" customHeight="1">
      <c r="A695" s="33"/>
      <c r="B695" s="149"/>
      <c r="C695" s="150" t="s">
        <v>761</v>
      </c>
      <c r="D695" s="150" t="s">
        <v>147</v>
      </c>
      <c r="E695" s="151" t="s">
        <v>762</v>
      </c>
      <c r="F695" s="152" t="s">
        <v>763</v>
      </c>
      <c r="G695" s="153" t="s">
        <v>251</v>
      </c>
      <c r="H695" s="154">
        <v>59.035</v>
      </c>
      <c r="I695" s="155"/>
      <c r="J695" s="156">
        <f>ROUND(I695*H695,2)</f>
        <v>0</v>
      </c>
      <c r="K695" s="152" t="s">
        <v>151</v>
      </c>
      <c r="L695" s="34"/>
      <c r="M695" s="157" t="s">
        <v>1</v>
      </c>
      <c r="N695" s="158" t="s">
        <v>36</v>
      </c>
      <c r="O695" s="59"/>
      <c r="P695" s="159">
        <f>O695*H695</f>
        <v>0</v>
      </c>
      <c r="Q695" s="159">
        <v>4E-05</v>
      </c>
      <c r="R695" s="159">
        <f>Q695*H695</f>
        <v>0.0023614</v>
      </c>
      <c r="S695" s="159">
        <v>0</v>
      </c>
      <c r="T695" s="160">
        <f>S695*H695</f>
        <v>0</v>
      </c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R695" s="161" t="s">
        <v>261</v>
      </c>
      <c r="AT695" s="161" t="s">
        <v>147</v>
      </c>
      <c r="AU695" s="161" t="s">
        <v>79</v>
      </c>
      <c r="AY695" s="18" t="s">
        <v>145</v>
      </c>
      <c r="BE695" s="162">
        <f>IF(N695="základní",J695,0)</f>
        <v>0</v>
      </c>
      <c r="BF695" s="162">
        <f>IF(N695="snížená",J695,0)</f>
        <v>0</v>
      </c>
      <c r="BG695" s="162">
        <f>IF(N695="zákl. přenesená",J695,0)</f>
        <v>0</v>
      </c>
      <c r="BH695" s="162">
        <f>IF(N695="sníž. přenesená",J695,0)</f>
        <v>0</v>
      </c>
      <c r="BI695" s="162">
        <f>IF(N695="nulová",J695,0)</f>
        <v>0</v>
      </c>
      <c r="BJ695" s="18" t="s">
        <v>77</v>
      </c>
      <c r="BK695" s="162">
        <f>ROUND(I695*H695,2)</f>
        <v>0</v>
      </c>
      <c r="BL695" s="18" t="s">
        <v>261</v>
      </c>
      <c r="BM695" s="161" t="s">
        <v>764</v>
      </c>
    </row>
    <row r="696" spans="2:51" s="13" customFormat="1" ht="12">
      <c r="B696" s="163"/>
      <c r="D696" s="164" t="s">
        <v>154</v>
      </c>
      <c r="E696" s="165" t="s">
        <v>1</v>
      </c>
      <c r="F696" s="166" t="s">
        <v>322</v>
      </c>
      <c r="H696" s="165" t="s">
        <v>1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154</v>
      </c>
      <c r="AU696" s="165" t="s">
        <v>79</v>
      </c>
      <c r="AV696" s="13" t="s">
        <v>77</v>
      </c>
      <c r="AW696" s="13" t="s">
        <v>28</v>
      </c>
      <c r="AX696" s="13" t="s">
        <v>70</v>
      </c>
      <c r="AY696" s="165" t="s">
        <v>145</v>
      </c>
    </row>
    <row r="697" spans="2:51" s="14" customFormat="1" ht="20">
      <c r="B697" s="171"/>
      <c r="D697" s="164" t="s">
        <v>154</v>
      </c>
      <c r="E697" s="172" t="s">
        <v>1</v>
      </c>
      <c r="F697" s="173" t="s">
        <v>765</v>
      </c>
      <c r="H697" s="174">
        <v>47.285</v>
      </c>
      <c r="I697" s="175"/>
      <c r="L697" s="171"/>
      <c r="M697" s="176"/>
      <c r="N697" s="177"/>
      <c r="O697" s="177"/>
      <c r="P697" s="177"/>
      <c r="Q697" s="177"/>
      <c r="R697" s="177"/>
      <c r="S697" s="177"/>
      <c r="T697" s="178"/>
      <c r="AT697" s="172" t="s">
        <v>154</v>
      </c>
      <c r="AU697" s="172" t="s">
        <v>79</v>
      </c>
      <c r="AV697" s="14" t="s">
        <v>79</v>
      </c>
      <c r="AW697" s="14" t="s">
        <v>28</v>
      </c>
      <c r="AX697" s="14" t="s">
        <v>70</v>
      </c>
      <c r="AY697" s="172" t="s">
        <v>145</v>
      </c>
    </row>
    <row r="698" spans="2:51" s="13" customFormat="1" ht="12">
      <c r="B698" s="163"/>
      <c r="D698" s="164" t="s">
        <v>154</v>
      </c>
      <c r="E698" s="165" t="s">
        <v>1</v>
      </c>
      <c r="F698" s="166" t="s">
        <v>324</v>
      </c>
      <c r="H698" s="165" t="s">
        <v>1</v>
      </c>
      <c r="I698" s="167"/>
      <c r="L698" s="163"/>
      <c r="M698" s="168"/>
      <c r="N698" s="169"/>
      <c r="O698" s="169"/>
      <c r="P698" s="169"/>
      <c r="Q698" s="169"/>
      <c r="R698" s="169"/>
      <c r="S698" s="169"/>
      <c r="T698" s="170"/>
      <c r="AT698" s="165" t="s">
        <v>154</v>
      </c>
      <c r="AU698" s="165" t="s">
        <v>79</v>
      </c>
      <c r="AV698" s="13" t="s">
        <v>77</v>
      </c>
      <c r="AW698" s="13" t="s">
        <v>28</v>
      </c>
      <c r="AX698" s="13" t="s">
        <v>70</v>
      </c>
      <c r="AY698" s="165" t="s">
        <v>145</v>
      </c>
    </row>
    <row r="699" spans="2:51" s="14" customFormat="1" ht="12">
      <c r="B699" s="171"/>
      <c r="D699" s="164" t="s">
        <v>154</v>
      </c>
      <c r="E699" s="172" t="s">
        <v>1</v>
      </c>
      <c r="F699" s="173" t="s">
        <v>766</v>
      </c>
      <c r="H699" s="174">
        <v>11.75</v>
      </c>
      <c r="I699" s="175"/>
      <c r="L699" s="171"/>
      <c r="M699" s="176"/>
      <c r="N699" s="177"/>
      <c r="O699" s="177"/>
      <c r="P699" s="177"/>
      <c r="Q699" s="177"/>
      <c r="R699" s="177"/>
      <c r="S699" s="177"/>
      <c r="T699" s="178"/>
      <c r="AT699" s="172" t="s">
        <v>154</v>
      </c>
      <c r="AU699" s="172" t="s">
        <v>79</v>
      </c>
      <c r="AV699" s="14" t="s">
        <v>79</v>
      </c>
      <c r="AW699" s="14" t="s">
        <v>28</v>
      </c>
      <c r="AX699" s="14" t="s">
        <v>70</v>
      </c>
      <c r="AY699" s="172" t="s">
        <v>145</v>
      </c>
    </row>
    <row r="700" spans="2:51" s="16" customFormat="1" ht="12">
      <c r="B700" s="187"/>
      <c r="D700" s="164" t="s">
        <v>154</v>
      </c>
      <c r="E700" s="188" t="s">
        <v>1</v>
      </c>
      <c r="F700" s="189" t="s">
        <v>175</v>
      </c>
      <c r="H700" s="190">
        <v>59.035</v>
      </c>
      <c r="I700" s="191"/>
      <c r="L700" s="187"/>
      <c r="M700" s="192"/>
      <c r="N700" s="193"/>
      <c r="O700" s="193"/>
      <c r="P700" s="193"/>
      <c r="Q700" s="193"/>
      <c r="R700" s="193"/>
      <c r="S700" s="193"/>
      <c r="T700" s="194"/>
      <c r="AT700" s="188" t="s">
        <v>154</v>
      </c>
      <c r="AU700" s="188" t="s">
        <v>79</v>
      </c>
      <c r="AV700" s="16" t="s">
        <v>152</v>
      </c>
      <c r="AW700" s="16" t="s">
        <v>28</v>
      </c>
      <c r="AX700" s="16" t="s">
        <v>77</v>
      </c>
      <c r="AY700" s="188" t="s">
        <v>145</v>
      </c>
    </row>
    <row r="701" spans="1:65" s="2" customFormat="1" ht="21.75" customHeight="1">
      <c r="A701" s="33"/>
      <c r="B701" s="149"/>
      <c r="C701" s="195" t="s">
        <v>767</v>
      </c>
      <c r="D701" s="195" t="s">
        <v>230</v>
      </c>
      <c r="E701" s="196" t="s">
        <v>768</v>
      </c>
      <c r="F701" s="197" t="s">
        <v>769</v>
      </c>
      <c r="G701" s="198" t="s">
        <v>251</v>
      </c>
      <c r="H701" s="199">
        <v>60.216</v>
      </c>
      <c r="I701" s="200"/>
      <c r="J701" s="201">
        <f>ROUND(I701*H701,2)</f>
        <v>0</v>
      </c>
      <c r="K701" s="197" t="s">
        <v>151</v>
      </c>
      <c r="L701" s="202"/>
      <c r="M701" s="203" t="s">
        <v>1</v>
      </c>
      <c r="N701" s="204" t="s">
        <v>36</v>
      </c>
      <c r="O701" s="59"/>
      <c r="P701" s="159">
        <f>O701*H701</f>
        <v>0</v>
      </c>
      <c r="Q701" s="159">
        <v>0.00012</v>
      </c>
      <c r="R701" s="159">
        <f>Q701*H701</f>
        <v>0.00722592</v>
      </c>
      <c r="S701" s="159">
        <v>0</v>
      </c>
      <c r="T701" s="160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1" t="s">
        <v>356</v>
      </c>
      <c r="AT701" s="161" t="s">
        <v>230</v>
      </c>
      <c r="AU701" s="161" t="s">
        <v>79</v>
      </c>
      <c r="AY701" s="18" t="s">
        <v>145</v>
      </c>
      <c r="BE701" s="162">
        <f>IF(N701="základní",J701,0)</f>
        <v>0</v>
      </c>
      <c r="BF701" s="162">
        <f>IF(N701="snížená",J701,0)</f>
        <v>0</v>
      </c>
      <c r="BG701" s="162">
        <f>IF(N701="zákl. přenesená",J701,0)</f>
        <v>0</v>
      </c>
      <c r="BH701" s="162">
        <f>IF(N701="sníž. přenesená",J701,0)</f>
        <v>0</v>
      </c>
      <c r="BI701" s="162">
        <f>IF(N701="nulová",J701,0)</f>
        <v>0</v>
      </c>
      <c r="BJ701" s="18" t="s">
        <v>77</v>
      </c>
      <c r="BK701" s="162">
        <f>ROUND(I701*H701,2)</f>
        <v>0</v>
      </c>
      <c r="BL701" s="18" t="s">
        <v>261</v>
      </c>
      <c r="BM701" s="161" t="s">
        <v>770</v>
      </c>
    </row>
    <row r="702" spans="2:51" s="14" customFormat="1" ht="12">
      <c r="B702" s="171"/>
      <c r="D702" s="164" t="s">
        <v>154</v>
      </c>
      <c r="E702" s="172" t="s">
        <v>1</v>
      </c>
      <c r="F702" s="173" t="s">
        <v>771</v>
      </c>
      <c r="H702" s="174">
        <v>60.216</v>
      </c>
      <c r="I702" s="175"/>
      <c r="L702" s="171"/>
      <c r="M702" s="176"/>
      <c r="N702" s="177"/>
      <c r="O702" s="177"/>
      <c r="P702" s="177"/>
      <c r="Q702" s="177"/>
      <c r="R702" s="177"/>
      <c r="S702" s="177"/>
      <c r="T702" s="178"/>
      <c r="AT702" s="172" t="s">
        <v>154</v>
      </c>
      <c r="AU702" s="172" t="s">
        <v>79</v>
      </c>
      <c r="AV702" s="14" t="s">
        <v>79</v>
      </c>
      <c r="AW702" s="14" t="s">
        <v>28</v>
      </c>
      <c r="AX702" s="14" t="s">
        <v>77</v>
      </c>
      <c r="AY702" s="172" t="s">
        <v>145</v>
      </c>
    </row>
    <row r="703" spans="1:65" s="2" customFormat="1" ht="24.25" customHeight="1">
      <c r="A703" s="33"/>
      <c r="B703" s="149"/>
      <c r="C703" s="150" t="s">
        <v>772</v>
      </c>
      <c r="D703" s="150" t="s">
        <v>147</v>
      </c>
      <c r="E703" s="151" t="s">
        <v>773</v>
      </c>
      <c r="F703" s="152" t="s">
        <v>774</v>
      </c>
      <c r="G703" s="153" t="s">
        <v>243</v>
      </c>
      <c r="H703" s="154">
        <v>59.035</v>
      </c>
      <c r="I703" s="155"/>
      <c r="J703" s="156">
        <f>ROUND(I703*H703,2)</f>
        <v>0</v>
      </c>
      <c r="K703" s="152" t="s">
        <v>151</v>
      </c>
      <c r="L703" s="34"/>
      <c r="M703" s="157" t="s">
        <v>1</v>
      </c>
      <c r="N703" s="158" t="s">
        <v>36</v>
      </c>
      <c r="O703" s="59"/>
      <c r="P703" s="159">
        <f>O703*H703</f>
        <v>0</v>
      </c>
      <c r="Q703" s="159">
        <v>0</v>
      </c>
      <c r="R703" s="159">
        <f>Q703*H703</f>
        <v>0</v>
      </c>
      <c r="S703" s="159">
        <v>0</v>
      </c>
      <c r="T703" s="160">
        <f>S703*H703</f>
        <v>0</v>
      </c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R703" s="161" t="s">
        <v>261</v>
      </c>
      <c r="AT703" s="161" t="s">
        <v>147</v>
      </c>
      <c r="AU703" s="161" t="s">
        <v>79</v>
      </c>
      <c r="AY703" s="18" t="s">
        <v>145</v>
      </c>
      <c r="BE703" s="162">
        <f>IF(N703="základní",J703,0)</f>
        <v>0</v>
      </c>
      <c r="BF703" s="162">
        <f>IF(N703="snížená",J703,0)</f>
        <v>0</v>
      </c>
      <c r="BG703" s="162">
        <f>IF(N703="zákl. přenesená",J703,0)</f>
        <v>0</v>
      </c>
      <c r="BH703" s="162">
        <f>IF(N703="sníž. přenesená",J703,0)</f>
        <v>0</v>
      </c>
      <c r="BI703" s="162">
        <f>IF(N703="nulová",J703,0)</f>
        <v>0</v>
      </c>
      <c r="BJ703" s="18" t="s">
        <v>77</v>
      </c>
      <c r="BK703" s="162">
        <f>ROUND(I703*H703,2)</f>
        <v>0</v>
      </c>
      <c r="BL703" s="18" t="s">
        <v>261</v>
      </c>
      <c r="BM703" s="161" t="s">
        <v>775</v>
      </c>
    </row>
    <row r="704" spans="2:51" s="13" customFormat="1" ht="12">
      <c r="B704" s="163"/>
      <c r="D704" s="164" t="s">
        <v>154</v>
      </c>
      <c r="E704" s="165" t="s">
        <v>1</v>
      </c>
      <c r="F704" s="166" t="s">
        <v>322</v>
      </c>
      <c r="H704" s="165" t="s">
        <v>1</v>
      </c>
      <c r="I704" s="167"/>
      <c r="L704" s="163"/>
      <c r="M704" s="168"/>
      <c r="N704" s="169"/>
      <c r="O704" s="169"/>
      <c r="P704" s="169"/>
      <c r="Q704" s="169"/>
      <c r="R704" s="169"/>
      <c r="S704" s="169"/>
      <c r="T704" s="170"/>
      <c r="AT704" s="165" t="s">
        <v>154</v>
      </c>
      <c r="AU704" s="165" t="s">
        <v>79</v>
      </c>
      <c r="AV704" s="13" t="s">
        <v>77</v>
      </c>
      <c r="AW704" s="13" t="s">
        <v>28</v>
      </c>
      <c r="AX704" s="13" t="s">
        <v>70</v>
      </c>
      <c r="AY704" s="165" t="s">
        <v>145</v>
      </c>
    </row>
    <row r="705" spans="2:51" s="14" customFormat="1" ht="20">
      <c r="B705" s="171"/>
      <c r="D705" s="164" t="s">
        <v>154</v>
      </c>
      <c r="E705" s="172" t="s">
        <v>1</v>
      </c>
      <c r="F705" s="173" t="s">
        <v>754</v>
      </c>
      <c r="H705" s="174">
        <v>47.285</v>
      </c>
      <c r="I705" s="175"/>
      <c r="L705" s="171"/>
      <c r="M705" s="176"/>
      <c r="N705" s="177"/>
      <c r="O705" s="177"/>
      <c r="P705" s="177"/>
      <c r="Q705" s="177"/>
      <c r="R705" s="177"/>
      <c r="S705" s="177"/>
      <c r="T705" s="178"/>
      <c r="AT705" s="172" t="s">
        <v>154</v>
      </c>
      <c r="AU705" s="172" t="s">
        <v>79</v>
      </c>
      <c r="AV705" s="14" t="s">
        <v>79</v>
      </c>
      <c r="AW705" s="14" t="s">
        <v>28</v>
      </c>
      <c r="AX705" s="14" t="s">
        <v>70</v>
      </c>
      <c r="AY705" s="172" t="s">
        <v>145</v>
      </c>
    </row>
    <row r="706" spans="2:51" s="13" customFormat="1" ht="12">
      <c r="B706" s="163"/>
      <c r="D706" s="164" t="s">
        <v>154</v>
      </c>
      <c r="E706" s="165" t="s">
        <v>1</v>
      </c>
      <c r="F706" s="166" t="s">
        <v>324</v>
      </c>
      <c r="H706" s="165" t="s">
        <v>1</v>
      </c>
      <c r="I706" s="167"/>
      <c r="L706" s="163"/>
      <c r="M706" s="168"/>
      <c r="N706" s="169"/>
      <c r="O706" s="169"/>
      <c r="P706" s="169"/>
      <c r="Q706" s="169"/>
      <c r="R706" s="169"/>
      <c r="S706" s="169"/>
      <c r="T706" s="170"/>
      <c r="AT706" s="165" t="s">
        <v>154</v>
      </c>
      <c r="AU706" s="165" t="s">
        <v>79</v>
      </c>
      <c r="AV706" s="13" t="s">
        <v>77</v>
      </c>
      <c r="AW706" s="13" t="s">
        <v>28</v>
      </c>
      <c r="AX706" s="13" t="s">
        <v>70</v>
      </c>
      <c r="AY706" s="165" t="s">
        <v>145</v>
      </c>
    </row>
    <row r="707" spans="2:51" s="14" customFormat="1" ht="12">
      <c r="B707" s="171"/>
      <c r="D707" s="164" t="s">
        <v>154</v>
      </c>
      <c r="E707" s="172" t="s">
        <v>1</v>
      </c>
      <c r="F707" s="173" t="s">
        <v>755</v>
      </c>
      <c r="H707" s="174">
        <v>11.75</v>
      </c>
      <c r="I707" s="175"/>
      <c r="L707" s="171"/>
      <c r="M707" s="176"/>
      <c r="N707" s="177"/>
      <c r="O707" s="177"/>
      <c r="P707" s="177"/>
      <c r="Q707" s="177"/>
      <c r="R707" s="177"/>
      <c r="S707" s="177"/>
      <c r="T707" s="178"/>
      <c r="AT707" s="172" t="s">
        <v>154</v>
      </c>
      <c r="AU707" s="172" t="s">
        <v>79</v>
      </c>
      <c r="AV707" s="14" t="s">
        <v>79</v>
      </c>
      <c r="AW707" s="14" t="s">
        <v>28</v>
      </c>
      <c r="AX707" s="14" t="s">
        <v>70</v>
      </c>
      <c r="AY707" s="172" t="s">
        <v>145</v>
      </c>
    </row>
    <row r="708" spans="2:51" s="16" customFormat="1" ht="12">
      <c r="B708" s="187"/>
      <c r="D708" s="164" t="s">
        <v>154</v>
      </c>
      <c r="E708" s="188" t="s">
        <v>1</v>
      </c>
      <c r="F708" s="189" t="s">
        <v>175</v>
      </c>
      <c r="H708" s="190">
        <v>59.035</v>
      </c>
      <c r="I708" s="191"/>
      <c r="L708" s="187"/>
      <c r="M708" s="192"/>
      <c r="N708" s="193"/>
      <c r="O708" s="193"/>
      <c r="P708" s="193"/>
      <c r="Q708" s="193"/>
      <c r="R708" s="193"/>
      <c r="S708" s="193"/>
      <c r="T708" s="194"/>
      <c r="AT708" s="188" t="s">
        <v>154</v>
      </c>
      <c r="AU708" s="188" t="s">
        <v>79</v>
      </c>
      <c r="AV708" s="16" t="s">
        <v>152</v>
      </c>
      <c r="AW708" s="16" t="s">
        <v>28</v>
      </c>
      <c r="AX708" s="16" t="s">
        <v>77</v>
      </c>
      <c r="AY708" s="188" t="s">
        <v>145</v>
      </c>
    </row>
    <row r="709" spans="1:65" s="2" customFormat="1" ht="24.25" customHeight="1">
      <c r="A709" s="33"/>
      <c r="B709" s="149"/>
      <c r="C709" s="195" t="s">
        <v>776</v>
      </c>
      <c r="D709" s="195" t="s">
        <v>230</v>
      </c>
      <c r="E709" s="196" t="s">
        <v>777</v>
      </c>
      <c r="F709" s="197" t="s">
        <v>778</v>
      </c>
      <c r="G709" s="198" t="s">
        <v>243</v>
      </c>
      <c r="H709" s="199">
        <v>61.987</v>
      </c>
      <c r="I709" s="200"/>
      <c r="J709" s="201">
        <f>ROUND(I709*H709,2)</f>
        <v>0</v>
      </c>
      <c r="K709" s="197" t="s">
        <v>151</v>
      </c>
      <c r="L709" s="202"/>
      <c r="M709" s="203" t="s">
        <v>1</v>
      </c>
      <c r="N709" s="204" t="s">
        <v>36</v>
      </c>
      <c r="O709" s="59"/>
      <c r="P709" s="159">
        <f>O709*H709</f>
        <v>0</v>
      </c>
      <c r="Q709" s="159">
        <v>0.0005</v>
      </c>
      <c r="R709" s="159">
        <f>Q709*H709</f>
        <v>0.0309935</v>
      </c>
      <c r="S709" s="159">
        <v>0</v>
      </c>
      <c r="T709" s="160">
        <f>S709*H709</f>
        <v>0</v>
      </c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R709" s="161" t="s">
        <v>356</v>
      </c>
      <c r="AT709" s="161" t="s">
        <v>230</v>
      </c>
      <c r="AU709" s="161" t="s">
        <v>79</v>
      </c>
      <c r="AY709" s="18" t="s">
        <v>145</v>
      </c>
      <c r="BE709" s="162">
        <f>IF(N709="základní",J709,0)</f>
        <v>0</v>
      </c>
      <c r="BF709" s="162">
        <f>IF(N709="snížená",J709,0)</f>
        <v>0</v>
      </c>
      <c r="BG709" s="162">
        <f>IF(N709="zákl. přenesená",J709,0)</f>
        <v>0</v>
      </c>
      <c r="BH709" s="162">
        <f>IF(N709="sníž. přenesená",J709,0)</f>
        <v>0</v>
      </c>
      <c r="BI709" s="162">
        <f>IF(N709="nulová",J709,0)</f>
        <v>0</v>
      </c>
      <c r="BJ709" s="18" t="s">
        <v>77</v>
      </c>
      <c r="BK709" s="162">
        <f>ROUND(I709*H709,2)</f>
        <v>0</v>
      </c>
      <c r="BL709" s="18" t="s">
        <v>261</v>
      </c>
      <c r="BM709" s="161" t="s">
        <v>779</v>
      </c>
    </row>
    <row r="710" spans="2:51" s="14" customFormat="1" ht="12">
      <c r="B710" s="171"/>
      <c r="D710" s="164" t="s">
        <v>154</v>
      </c>
      <c r="E710" s="172" t="s">
        <v>1</v>
      </c>
      <c r="F710" s="173" t="s">
        <v>780</v>
      </c>
      <c r="H710" s="174">
        <v>61.987</v>
      </c>
      <c r="I710" s="175"/>
      <c r="L710" s="171"/>
      <c r="M710" s="176"/>
      <c r="N710" s="177"/>
      <c r="O710" s="177"/>
      <c r="P710" s="177"/>
      <c r="Q710" s="177"/>
      <c r="R710" s="177"/>
      <c r="S710" s="177"/>
      <c r="T710" s="178"/>
      <c r="AT710" s="172" t="s">
        <v>154</v>
      </c>
      <c r="AU710" s="172" t="s">
        <v>79</v>
      </c>
      <c r="AV710" s="14" t="s">
        <v>79</v>
      </c>
      <c r="AW710" s="14" t="s">
        <v>28</v>
      </c>
      <c r="AX710" s="14" t="s">
        <v>77</v>
      </c>
      <c r="AY710" s="172" t="s">
        <v>145</v>
      </c>
    </row>
    <row r="711" spans="1:65" s="2" customFormat="1" ht="24.25" customHeight="1">
      <c r="A711" s="33"/>
      <c r="B711" s="149"/>
      <c r="C711" s="150" t="s">
        <v>781</v>
      </c>
      <c r="D711" s="150" t="s">
        <v>147</v>
      </c>
      <c r="E711" s="151" t="s">
        <v>782</v>
      </c>
      <c r="F711" s="152" t="s">
        <v>783</v>
      </c>
      <c r="G711" s="153" t="s">
        <v>243</v>
      </c>
      <c r="H711" s="154">
        <v>252.671</v>
      </c>
      <c r="I711" s="155"/>
      <c r="J711" s="156">
        <f>ROUND(I711*H711,2)</f>
        <v>0</v>
      </c>
      <c r="K711" s="152" t="s">
        <v>1</v>
      </c>
      <c r="L711" s="34"/>
      <c r="M711" s="157" t="s">
        <v>1</v>
      </c>
      <c r="N711" s="158" t="s">
        <v>36</v>
      </c>
      <c r="O711" s="59"/>
      <c r="P711" s="159">
        <f>O711*H711</f>
        <v>0</v>
      </c>
      <c r="Q711" s="159">
        <v>0.006</v>
      </c>
      <c r="R711" s="159">
        <f>Q711*H711</f>
        <v>1.516026</v>
      </c>
      <c r="S711" s="159">
        <v>0</v>
      </c>
      <c r="T711" s="160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61" t="s">
        <v>261</v>
      </c>
      <c r="AT711" s="161" t="s">
        <v>147</v>
      </c>
      <c r="AU711" s="161" t="s">
        <v>79</v>
      </c>
      <c r="AY711" s="18" t="s">
        <v>145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8" t="s">
        <v>77</v>
      </c>
      <c r="BK711" s="162">
        <f>ROUND(I711*H711,2)</f>
        <v>0</v>
      </c>
      <c r="BL711" s="18" t="s">
        <v>261</v>
      </c>
      <c r="BM711" s="161" t="s">
        <v>784</v>
      </c>
    </row>
    <row r="712" spans="2:51" s="13" customFormat="1" ht="12">
      <c r="B712" s="163"/>
      <c r="D712" s="164" t="s">
        <v>154</v>
      </c>
      <c r="E712" s="165" t="s">
        <v>1</v>
      </c>
      <c r="F712" s="166" t="s">
        <v>321</v>
      </c>
      <c r="H712" s="165" t="s">
        <v>1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154</v>
      </c>
      <c r="AU712" s="165" t="s">
        <v>79</v>
      </c>
      <c r="AV712" s="13" t="s">
        <v>77</v>
      </c>
      <c r="AW712" s="13" t="s">
        <v>28</v>
      </c>
      <c r="AX712" s="13" t="s">
        <v>70</v>
      </c>
      <c r="AY712" s="165" t="s">
        <v>145</v>
      </c>
    </row>
    <row r="713" spans="2:51" s="13" customFormat="1" ht="12">
      <c r="B713" s="163"/>
      <c r="D713" s="164" t="s">
        <v>154</v>
      </c>
      <c r="E713" s="165" t="s">
        <v>1</v>
      </c>
      <c r="F713" s="166" t="s">
        <v>322</v>
      </c>
      <c r="H713" s="165" t="s">
        <v>1</v>
      </c>
      <c r="I713" s="167"/>
      <c r="L713" s="163"/>
      <c r="M713" s="168"/>
      <c r="N713" s="169"/>
      <c r="O713" s="169"/>
      <c r="P713" s="169"/>
      <c r="Q713" s="169"/>
      <c r="R713" s="169"/>
      <c r="S713" s="169"/>
      <c r="T713" s="170"/>
      <c r="AT713" s="165" t="s">
        <v>154</v>
      </c>
      <c r="AU713" s="165" t="s">
        <v>79</v>
      </c>
      <c r="AV713" s="13" t="s">
        <v>77</v>
      </c>
      <c r="AW713" s="13" t="s">
        <v>28</v>
      </c>
      <c r="AX713" s="13" t="s">
        <v>70</v>
      </c>
      <c r="AY713" s="165" t="s">
        <v>145</v>
      </c>
    </row>
    <row r="714" spans="2:51" s="14" customFormat="1" ht="20">
      <c r="B714" s="171"/>
      <c r="D714" s="164" t="s">
        <v>154</v>
      </c>
      <c r="E714" s="172" t="s">
        <v>1</v>
      </c>
      <c r="F714" s="173" t="s">
        <v>323</v>
      </c>
      <c r="H714" s="174">
        <v>200.016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154</v>
      </c>
      <c r="AU714" s="172" t="s">
        <v>79</v>
      </c>
      <c r="AV714" s="14" t="s">
        <v>79</v>
      </c>
      <c r="AW714" s="14" t="s">
        <v>28</v>
      </c>
      <c r="AX714" s="14" t="s">
        <v>70</v>
      </c>
      <c r="AY714" s="172" t="s">
        <v>145</v>
      </c>
    </row>
    <row r="715" spans="2:51" s="13" customFormat="1" ht="12">
      <c r="B715" s="163"/>
      <c r="D715" s="164" t="s">
        <v>154</v>
      </c>
      <c r="E715" s="165" t="s">
        <v>1</v>
      </c>
      <c r="F715" s="166" t="s">
        <v>324</v>
      </c>
      <c r="H715" s="165" t="s">
        <v>1</v>
      </c>
      <c r="I715" s="167"/>
      <c r="L715" s="163"/>
      <c r="M715" s="168"/>
      <c r="N715" s="169"/>
      <c r="O715" s="169"/>
      <c r="P715" s="169"/>
      <c r="Q715" s="169"/>
      <c r="R715" s="169"/>
      <c r="S715" s="169"/>
      <c r="T715" s="170"/>
      <c r="AT715" s="165" t="s">
        <v>154</v>
      </c>
      <c r="AU715" s="165" t="s">
        <v>79</v>
      </c>
      <c r="AV715" s="13" t="s">
        <v>77</v>
      </c>
      <c r="AW715" s="13" t="s">
        <v>28</v>
      </c>
      <c r="AX715" s="13" t="s">
        <v>70</v>
      </c>
      <c r="AY715" s="165" t="s">
        <v>145</v>
      </c>
    </row>
    <row r="716" spans="2:51" s="14" customFormat="1" ht="12">
      <c r="B716" s="171"/>
      <c r="D716" s="164" t="s">
        <v>154</v>
      </c>
      <c r="E716" s="172" t="s">
        <v>1</v>
      </c>
      <c r="F716" s="173" t="s">
        <v>325</v>
      </c>
      <c r="H716" s="174">
        <v>52.655</v>
      </c>
      <c r="I716" s="175"/>
      <c r="L716" s="171"/>
      <c r="M716" s="176"/>
      <c r="N716" s="177"/>
      <c r="O716" s="177"/>
      <c r="P716" s="177"/>
      <c r="Q716" s="177"/>
      <c r="R716" s="177"/>
      <c r="S716" s="177"/>
      <c r="T716" s="178"/>
      <c r="AT716" s="172" t="s">
        <v>154</v>
      </c>
      <c r="AU716" s="172" t="s">
        <v>79</v>
      </c>
      <c r="AV716" s="14" t="s">
        <v>79</v>
      </c>
      <c r="AW716" s="14" t="s">
        <v>28</v>
      </c>
      <c r="AX716" s="14" t="s">
        <v>70</v>
      </c>
      <c r="AY716" s="172" t="s">
        <v>145</v>
      </c>
    </row>
    <row r="717" spans="2:51" s="16" customFormat="1" ht="12">
      <c r="B717" s="187"/>
      <c r="D717" s="164" t="s">
        <v>154</v>
      </c>
      <c r="E717" s="188" t="s">
        <v>1</v>
      </c>
      <c r="F717" s="189" t="s">
        <v>175</v>
      </c>
      <c r="H717" s="190">
        <v>252.671</v>
      </c>
      <c r="I717" s="191"/>
      <c r="L717" s="187"/>
      <c r="M717" s="192"/>
      <c r="N717" s="193"/>
      <c r="O717" s="193"/>
      <c r="P717" s="193"/>
      <c r="Q717" s="193"/>
      <c r="R717" s="193"/>
      <c r="S717" s="193"/>
      <c r="T717" s="194"/>
      <c r="AT717" s="188" t="s">
        <v>154</v>
      </c>
      <c r="AU717" s="188" t="s">
        <v>79</v>
      </c>
      <c r="AV717" s="16" t="s">
        <v>152</v>
      </c>
      <c r="AW717" s="16" t="s">
        <v>28</v>
      </c>
      <c r="AX717" s="16" t="s">
        <v>77</v>
      </c>
      <c r="AY717" s="188" t="s">
        <v>145</v>
      </c>
    </row>
    <row r="718" spans="1:65" s="2" customFormat="1" ht="21.75" customHeight="1">
      <c r="A718" s="33"/>
      <c r="B718" s="149"/>
      <c r="C718" s="150" t="s">
        <v>785</v>
      </c>
      <c r="D718" s="150" t="s">
        <v>147</v>
      </c>
      <c r="E718" s="151" t="s">
        <v>786</v>
      </c>
      <c r="F718" s="152" t="s">
        <v>787</v>
      </c>
      <c r="G718" s="153" t="s">
        <v>243</v>
      </c>
      <c r="H718" s="154">
        <v>252.671</v>
      </c>
      <c r="I718" s="155"/>
      <c r="J718" s="156">
        <f>ROUND(I718*H718,2)</f>
        <v>0</v>
      </c>
      <c r="K718" s="152" t="s">
        <v>1</v>
      </c>
      <c r="L718" s="34"/>
      <c r="M718" s="157" t="s">
        <v>1</v>
      </c>
      <c r="N718" s="158" t="s">
        <v>36</v>
      </c>
      <c r="O718" s="59"/>
      <c r="P718" s="159">
        <f>O718*H718</f>
        <v>0</v>
      </c>
      <c r="Q718" s="159">
        <v>0</v>
      </c>
      <c r="R718" s="159">
        <f>Q718*H718</f>
        <v>0</v>
      </c>
      <c r="S718" s="159">
        <v>0</v>
      </c>
      <c r="T718" s="160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1" t="s">
        <v>261</v>
      </c>
      <c r="AT718" s="161" t="s">
        <v>147</v>
      </c>
      <c r="AU718" s="161" t="s">
        <v>79</v>
      </c>
      <c r="AY718" s="18" t="s">
        <v>145</v>
      </c>
      <c r="BE718" s="162">
        <f>IF(N718="základní",J718,0)</f>
        <v>0</v>
      </c>
      <c r="BF718" s="162">
        <f>IF(N718="snížená",J718,0)</f>
        <v>0</v>
      </c>
      <c r="BG718" s="162">
        <f>IF(N718="zákl. přenesená",J718,0)</f>
        <v>0</v>
      </c>
      <c r="BH718" s="162">
        <f>IF(N718="sníž. přenesená",J718,0)</f>
        <v>0</v>
      </c>
      <c r="BI718" s="162">
        <f>IF(N718="nulová",J718,0)</f>
        <v>0</v>
      </c>
      <c r="BJ718" s="18" t="s">
        <v>77</v>
      </c>
      <c r="BK718" s="162">
        <f>ROUND(I718*H718,2)</f>
        <v>0</v>
      </c>
      <c r="BL718" s="18" t="s">
        <v>261</v>
      </c>
      <c r="BM718" s="161" t="s">
        <v>788</v>
      </c>
    </row>
    <row r="719" spans="2:51" s="13" customFormat="1" ht="12">
      <c r="B719" s="163"/>
      <c r="D719" s="164" t="s">
        <v>154</v>
      </c>
      <c r="E719" s="165" t="s">
        <v>1</v>
      </c>
      <c r="F719" s="166" t="s">
        <v>321</v>
      </c>
      <c r="H719" s="165" t="s">
        <v>1</v>
      </c>
      <c r="I719" s="167"/>
      <c r="L719" s="163"/>
      <c r="M719" s="168"/>
      <c r="N719" s="169"/>
      <c r="O719" s="169"/>
      <c r="P719" s="169"/>
      <c r="Q719" s="169"/>
      <c r="R719" s="169"/>
      <c r="S719" s="169"/>
      <c r="T719" s="170"/>
      <c r="AT719" s="165" t="s">
        <v>154</v>
      </c>
      <c r="AU719" s="165" t="s">
        <v>79</v>
      </c>
      <c r="AV719" s="13" t="s">
        <v>77</v>
      </c>
      <c r="AW719" s="13" t="s">
        <v>28</v>
      </c>
      <c r="AX719" s="13" t="s">
        <v>70</v>
      </c>
      <c r="AY719" s="165" t="s">
        <v>145</v>
      </c>
    </row>
    <row r="720" spans="2:51" s="13" customFormat="1" ht="12">
      <c r="B720" s="163"/>
      <c r="D720" s="164" t="s">
        <v>154</v>
      </c>
      <c r="E720" s="165" t="s">
        <v>1</v>
      </c>
      <c r="F720" s="166" t="s">
        <v>322</v>
      </c>
      <c r="H720" s="165" t="s">
        <v>1</v>
      </c>
      <c r="I720" s="167"/>
      <c r="L720" s="163"/>
      <c r="M720" s="168"/>
      <c r="N720" s="169"/>
      <c r="O720" s="169"/>
      <c r="P720" s="169"/>
      <c r="Q720" s="169"/>
      <c r="R720" s="169"/>
      <c r="S720" s="169"/>
      <c r="T720" s="170"/>
      <c r="AT720" s="165" t="s">
        <v>154</v>
      </c>
      <c r="AU720" s="165" t="s">
        <v>79</v>
      </c>
      <c r="AV720" s="13" t="s">
        <v>77</v>
      </c>
      <c r="AW720" s="13" t="s">
        <v>28</v>
      </c>
      <c r="AX720" s="13" t="s">
        <v>70</v>
      </c>
      <c r="AY720" s="165" t="s">
        <v>145</v>
      </c>
    </row>
    <row r="721" spans="2:51" s="14" customFormat="1" ht="20">
      <c r="B721" s="171"/>
      <c r="D721" s="164" t="s">
        <v>154</v>
      </c>
      <c r="E721" s="172" t="s">
        <v>1</v>
      </c>
      <c r="F721" s="173" t="s">
        <v>323</v>
      </c>
      <c r="H721" s="174">
        <v>200.016</v>
      </c>
      <c r="I721" s="175"/>
      <c r="L721" s="171"/>
      <c r="M721" s="176"/>
      <c r="N721" s="177"/>
      <c r="O721" s="177"/>
      <c r="P721" s="177"/>
      <c r="Q721" s="177"/>
      <c r="R721" s="177"/>
      <c r="S721" s="177"/>
      <c r="T721" s="178"/>
      <c r="AT721" s="172" t="s">
        <v>154</v>
      </c>
      <c r="AU721" s="172" t="s">
        <v>79</v>
      </c>
      <c r="AV721" s="14" t="s">
        <v>79</v>
      </c>
      <c r="AW721" s="14" t="s">
        <v>28</v>
      </c>
      <c r="AX721" s="14" t="s">
        <v>70</v>
      </c>
      <c r="AY721" s="172" t="s">
        <v>145</v>
      </c>
    </row>
    <row r="722" spans="2:51" s="13" customFormat="1" ht="12">
      <c r="B722" s="163"/>
      <c r="D722" s="164" t="s">
        <v>154</v>
      </c>
      <c r="E722" s="165" t="s">
        <v>1</v>
      </c>
      <c r="F722" s="166" t="s">
        <v>324</v>
      </c>
      <c r="H722" s="165" t="s">
        <v>1</v>
      </c>
      <c r="I722" s="167"/>
      <c r="L722" s="163"/>
      <c r="M722" s="168"/>
      <c r="N722" s="169"/>
      <c r="O722" s="169"/>
      <c r="P722" s="169"/>
      <c r="Q722" s="169"/>
      <c r="R722" s="169"/>
      <c r="S722" s="169"/>
      <c r="T722" s="170"/>
      <c r="AT722" s="165" t="s">
        <v>154</v>
      </c>
      <c r="AU722" s="165" t="s">
        <v>79</v>
      </c>
      <c r="AV722" s="13" t="s">
        <v>77</v>
      </c>
      <c r="AW722" s="13" t="s">
        <v>28</v>
      </c>
      <c r="AX722" s="13" t="s">
        <v>70</v>
      </c>
      <c r="AY722" s="165" t="s">
        <v>145</v>
      </c>
    </row>
    <row r="723" spans="2:51" s="14" customFormat="1" ht="12">
      <c r="B723" s="171"/>
      <c r="D723" s="164" t="s">
        <v>154</v>
      </c>
      <c r="E723" s="172" t="s">
        <v>1</v>
      </c>
      <c r="F723" s="173" t="s">
        <v>325</v>
      </c>
      <c r="H723" s="174">
        <v>52.655</v>
      </c>
      <c r="I723" s="175"/>
      <c r="L723" s="171"/>
      <c r="M723" s="176"/>
      <c r="N723" s="177"/>
      <c r="O723" s="177"/>
      <c r="P723" s="177"/>
      <c r="Q723" s="177"/>
      <c r="R723" s="177"/>
      <c r="S723" s="177"/>
      <c r="T723" s="178"/>
      <c r="AT723" s="172" t="s">
        <v>154</v>
      </c>
      <c r="AU723" s="172" t="s">
        <v>79</v>
      </c>
      <c r="AV723" s="14" t="s">
        <v>79</v>
      </c>
      <c r="AW723" s="14" t="s">
        <v>28</v>
      </c>
      <c r="AX723" s="14" t="s">
        <v>70</v>
      </c>
      <c r="AY723" s="172" t="s">
        <v>145</v>
      </c>
    </row>
    <row r="724" spans="2:51" s="16" customFormat="1" ht="12">
      <c r="B724" s="187"/>
      <c r="D724" s="164" t="s">
        <v>154</v>
      </c>
      <c r="E724" s="188" t="s">
        <v>1</v>
      </c>
      <c r="F724" s="189" t="s">
        <v>175</v>
      </c>
      <c r="H724" s="190">
        <v>252.671</v>
      </c>
      <c r="I724" s="191"/>
      <c r="L724" s="187"/>
      <c r="M724" s="192"/>
      <c r="N724" s="193"/>
      <c r="O724" s="193"/>
      <c r="P724" s="193"/>
      <c r="Q724" s="193"/>
      <c r="R724" s="193"/>
      <c r="S724" s="193"/>
      <c r="T724" s="194"/>
      <c r="AT724" s="188" t="s">
        <v>154</v>
      </c>
      <c r="AU724" s="188" t="s">
        <v>79</v>
      </c>
      <c r="AV724" s="16" t="s">
        <v>152</v>
      </c>
      <c r="AW724" s="16" t="s">
        <v>28</v>
      </c>
      <c r="AX724" s="16" t="s">
        <v>77</v>
      </c>
      <c r="AY724" s="188" t="s">
        <v>145</v>
      </c>
    </row>
    <row r="725" spans="1:65" s="2" customFormat="1" ht="24.25" customHeight="1">
      <c r="A725" s="33"/>
      <c r="B725" s="149"/>
      <c r="C725" s="150" t="s">
        <v>789</v>
      </c>
      <c r="D725" s="150" t="s">
        <v>147</v>
      </c>
      <c r="E725" s="151" t="s">
        <v>790</v>
      </c>
      <c r="F725" s="152" t="s">
        <v>791</v>
      </c>
      <c r="G725" s="153" t="s">
        <v>205</v>
      </c>
      <c r="H725" s="154">
        <v>1.581</v>
      </c>
      <c r="I725" s="155"/>
      <c r="J725" s="156">
        <f>ROUND(I725*H725,2)</f>
        <v>0</v>
      </c>
      <c r="K725" s="152" t="s">
        <v>151</v>
      </c>
      <c r="L725" s="34"/>
      <c r="M725" s="157" t="s">
        <v>1</v>
      </c>
      <c r="N725" s="158" t="s">
        <v>36</v>
      </c>
      <c r="O725" s="59"/>
      <c r="P725" s="159">
        <f>O725*H725</f>
        <v>0</v>
      </c>
      <c r="Q725" s="159">
        <v>0</v>
      </c>
      <c r="R725" s="159">
        <f>Q725*H725</f>
        <v>0</v>
      </c>
      <c r="S725" s="159">
        <v>0</v>
      </c>
      <c r="T725" s="160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1" t="s">
        <v>261</v>
      </c>
      <c r="AT725" s="161" t="s">
        <v>147</v>
      </c>
      <c r="AU725" s="161" t="s">
        <v>79</v>
      </c>
      <c r="AY725" s="18" t="s">
        <v>145</v>
      </c>
      <c r="BE725" s="162">
        <f>IF(N725="základní",J725,0)</f>
        <v>0</v>
      </c>
      <c r="BF725" s="162">
        <f>IF(N725="snížená",J725,0)</f>
        <v>0</v>
      </c>
      <c r="BG725" s="162">
        <f>IF(N725="zákl. přenesená",J725,0)</f>
        <v>0</v>
      </c>
      <c r="BH725" s="162">
        <f>IF(N725="sníž. přenesená",J725,0)</f>
        <v>0</v>
      </c>
      <c r="BI725" s="162">
        <f>IF(N725="nulová",J725,0)</f>
        <v>0</v>
      </c>
      <c r="BJ725" s="18" t="s">
        <v>77</v>
      </c>
      <c r="BK725" s="162">
        <f>ROUND(I725*H725,2)</f>
        <v>0</v>
      </c>
      <c r="BL725" s="18" t="s">
        <v>261</v>
      </c>
      <c r="BM725" s="161" t="s">
        <v>792</v>
      </c>
    </row>
    <row r="726" spans="2:63" s="12" customFormat="1" ht="22.75" customHeight="1">
      <c r="B726" s="136"/>
      <c r="D726" s="137" t="s">
        <v>69</v>
      </c>
      <c r="E726" s="147" t="s">
        <v>793</v>
      </c>
      <c r="F726" s="147" t="s">
        <v>794</v>
      </c>
      <c r="I726" s="139"/>
      <c r="J726" s="148">
        <f>BK726</f>
        <v>0</v>
      </c>
      <c r="L726" s="136"/>
      <c r="M726" s="141"/>
      <c r="N726" s="142"/>
      <c r="O726" s="142"/>
      <c r="P726" s="143">
        <f>SUM(P727:P736)</f>
        <v>0</v>
      </c>
      <c r="Q726" s="142"/>
      <c r="R726" s="143">
        <f>SUM(R727:R736)</f>
        <v>1.993575</v>
      </c>
      <c r="S726" s="142"/>
      <c r="T726" s="144">
        <f>SUM(T727:T736)</f>
        <v>0</v>
      </c>
      <c r="AR726" s="137" t="s">
        <v>79</v>
      </c>
      <c r="AT726" s="145" t="s">
        <v>69</v>
      </c>
      <c r="AU726" s="145" t="s">
        <v>77</v>
      </c>
      <c r="AY726" s="137" t="s">
        <v>145</v>
      </c>
      <c r="BK726" s="146">
        <f>SUM(BK727:BK736)</f>
        <v>0</v>
      </c>
    </row>
    <row r="727" spans="1:65" s="2" customFormat="1" ht="24.25" customHeight="1">
      <c r="A727" s="33"/>
      <c r="B727" s="149"/>
      <c r="C727" s="150" t="s">
        <v>795</v>
      </c>
      <c r="D727" s="150" t="s">
        <v>147</v>
      </c>
      <c r="E727" s="151" t="s">
        <v>796</v>
      </c>
      <c r="F727" s="152" t="s">
        <v>797</v>
      </c>
      <c r="G727" s="153" t="s">
        <v>243</v>
      </c>
      <c r="H727" s="154">
        <v>252.671</v>
      </c>
      <c r="I727" s="155"/>
      <c r="J727" s="156">
        <f>ROUND(I727*H727,2)</f>
        <v>0</v>
      </c>
      <c r="K727" s="152" t="s">
        <v>151</v>
      </c>
      <c r="L727" s="34"/>
      <c r="M727" s="157" t="s">
        <v>1</v>
      </c>
      <c r="N727" s="158" t="s">
        <v>36</v>
      </c>
      <c r="O727" s="59"/>
      <c r="P727" s="159">
        <f>O727*H727</f>
        <v>0</v>
      </c>
      <c r="Q727" s="159">
        <v>0.006</v>
      </c>
      <c r="R727" s="159">
        <f>Q727*H727</f>
        <v>1.516026</v>
      </c>
      <c r="S727" s="159">
        <v>0</v>
      </c>
      <c r="T727" s="160">
        <f>S727*H727</f>
        <v>0</v>
      </c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R727" s="161" t="s">
        <v>261</v>
      </c>
      <c r="AT727" s="161" t="s">
        <v>147</v>
      </c>
      <c r="AU727" s="161" t="s">
        <v>79</v>
      </c>
      <c r="AY727" s="18" t="s">
        <v>145</v>
      </c>
      <c r="BE727" s="162">
        <f>IF(N727="základní",J727,0)</f>
        <v>0</v>
      </c>
      <c r="BF727" s="162">
        <f>IF(N727="snížená",J727,0)</f>
        <v>0</v>
      </c>
      <c r="BG727" s="162">
        <f>IF(N727="zákl. přenesená",J727,0)</f>
        <v>0</v>
      </c>
      <c r="BH727" s="162">
        <f>IF(N727="sníž. přenesená",J727,0)</f>
        <v>0</v>
      </c>
      <c r="BI727" s="162">
        <f>IF(N727="nulová",J727,0)</f>
        <v>0</v>
      </c>
      <c r="BJ727" s="18" t="s">
        <v>77</v>
      </c>
      <c r="BK727" s="162">
        <f>ROUND(I727*H727,2)</f>
        <v>0</v>
      </c>
      <c r="BL727" s="18" t="s">
        <v>261</v>
      </c>
      <c r="BM727" s="161" t="s">
        <v>798</v>
      </c>
    </row>
    <row r="728" spans="2:51" s="13" customFormat="1" ht="12">
      <c r="B728" s="163"/>
      <c r="D728" s="164" t="s">
        <v>154</v>
      </c>
      <c r="E728" s="165" t="s">
        <v>1</v>
      </c>
      <c r="F728" s="166" t="s">
        <v>321</v>
      </c>
      <c r="H728" s="165" t="s">
        <v>1</v>
      </c>
      <c r="I728" s="167"/>
      <c r="L728" s="163"/>
      <c r="M728" s="168"/>
      <c r="N728" s="169"/>
      <c r="O728" s="169"/>
      <c r="P728" s="169"/>
      <c r="Q728" s="169"/>
      <c r="R728" s="169"/>
      <c r="S728" s="169"/>
      <c r="T728" s="170"/>
      <c r="AT728" s="165" t="s">
        <v>154</v>
      </c>
      <c r="AU728" s="165" t="s">
        <v>79</v>
      </c>
      <c r="AV728" s="13" t="s">
        <v>77</v>
      </c>
      <c r="AW728" s="13" t="s">
        <v>28</v>
      </c>
      <c r="AX728" s="13" t="s">
        <v>70</v>
      </c>
      <c r="AY728" s="165" t="s">
        <v>145</v>
      </c>
    </row>
    <row r="729" spans="2:51" s="13" customFormat="1" ht="12">
      <c r="B729" s="163"/>
      <c r="D729" s="164" t="s">
        <v>154</v>
      </c>
      <c r="E729" s="165" t="s">
        <v>1</v>
      </c>
      <c r="F729" s="166" t="s">
        <v>322</v>
      </c>
      <c r="H729" s="165" t="s">
        <v>1</v>
      </c>
      <c r="I729" s="167"/>
      <c r="L729" s="163"/>
      <c r="M729" s="168"/>
      <c r="N729" s="169"/>
      <c r="O729" s="169"/>
      <c r="P729" s="169"/>
      <c r="Q729" s="169"/>
      <c r="R729" s="169"/>
      <c r="S729" s="169"/>
      <c r="T729" s="170"/>
      <c r="AT729" s="165" t="s">
        <v>154</v>
      </c>
      <c r="AU729" s="165" t="s">
        <v>79</v>
      </c>
      <c r="AV729" s="13" t="s">
        <v>77</v>
      </c>
      <c r="AW729" s="13" t="s">
        <v>28</v>
      </c>
      <c r="AX729" s="13" t="s">
        <v>70</v>
      </c>
      <c r="AY729" s="165" t="s">
        <v>145</v>
      </c>
    </row>
    <row r="730" spans="2:51" s="14" customFormat="1" ht="20">
      <c r="B730" s="171"/>
      <c r="D730" s="164" t="s">
        <v>154</v>
      </c>
      <c r="E730" s="172" t="s">
        <v>1</v>
      </c>
      <c r="F730" s="173" t="s">
        <v>323</v>
      </c>
      <c r="H730" s="174">
        <v>200.016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154</v>
      </c>
      <c r="AU730" s="172" t="s">
        <v>79</v>
      </c>
      <c r="AV730" s="14" t="s">
        <v>79</v>
      </c>
      <c r="AW730" s="14" t="s">
        <v>28</v>
      </c>
      <c r="AX730" s="14" t="s">
        <v>70</v>
      </c>
      <c r="AY730" s="172" t="s">
        <v>145</v>
      </c>
    </row>
    <row r="731" spans="2:51" s="13" customFormat="1" ht="12">
      <c r="B731" s="163"/>
      <c r="D731" s="164" t="s">
        <v>154</v>
      </c>
      <c r="E731" s="165" t="s">
        <v>1</v>
      </c>
      <c r="F731" s="166" t="s">
        <v>324</v>
      </c>
      <c r="H731" s="165" t="s">
        <v>1</v>
      </c>
      <c r="I731" s="167"/>
      <c r="L731" s="163"/>
      <c r="M731" s="168"/>
      <c r="N731" s="169"/>
      <c r="O731" s="169"/>
      <c r="P731" s="169"/>
      <c r="Q731" s="169"/>
      <c r="R731" s="169"/>
      <c r="S731" s="169"/>
      <c r="T731" s="170"/>
      <c r="AT731" s="165" t="s">
        <v>154</v>
      </c>
      <c r="AU731" s="165" t="s">
        <v>79</v>
      </c>
      <c r="AV731" s="13" t="s">
        <v>77</v>
      </c>
      <c r="AW731" s="13" t="s">
        <v>28</v>
      </c>
      <c r="AX731" s="13" t="s">
        <v>70</v>
      </c>
      <c r="AY731" s="165" t="s">
        <v>145</v>
      </c>
    </row>
    <row r="732" spans="2:51" s="14" customFormat="1" ht="12">
      <c r="B732" s="171"/>
      <c r="D732" s="164" t="s">
        <v>154</v>
      </c>
      <c r="E732" s="172" t="s">
        <v>1</v>
      </c>
      <c r="F732" s="173" t="s">
        <v>325</v>
      </c>
      <c r="H732" s="174">
        <v>52.655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154</v>
      </c>
      <c r="AU732" s="172" t="s">
        <v>79</v>
      </c>
      <c r="AV732" s="14" t="s">
        <v>79</v>
      </c>
      <c r="AW732" s="14" t="s">
        <v>28</v>
      </c>
      <c r="AX732" s="14" t="s">
        <v>70</v>
      </c>
      <c r="AY732" s="172" t="s">
        <v>145</v>
      </c>
    </row>
    <row r="733" spans="2:51" s="16" customFormat="1" ht="12">
      <c r="B733" s="187"/>
      <c r="D733" s="164" t="s">
        <v>154</v>
      </c>
      <c r="E733" s="188" t="s">
        <v>1</v>
      </c>
      <c r="F733" s="189" t="s">
        <v>175</v>
      </c>
      <c r="H733" s="190">
        <v>252.671</v>
      </c>
      <c r="I733" s="191"/>
      <c r="L733" s="187"/>
      <c r="M733" s="192"/>
      <c r="N733" s="193"/>
      <c r="O733" s="193"/>
      <c r="P733" s="193"/>
      <c r="Q733" s="193"/>
      <c r="R733" s="193"/>
      <c r="S733" s="193"/>
      <c r="T733" s="194"/>
      <c r="AT733" s="188" t="s">
        <v>154</v>
      </c>
      <c r="AU733" s="188" t="s">
        <v>79</v>
      </c>
      <c r="AV733" s="16" t="s">
        <v>152</v>
      </c>
      <c r="AW733" s="16" t="s">
        <v>28</v>
      </c>
      <c r="AX733" s="16" t="s">
        <v>77</v>
      </c>
      <c r="AY733" s="188" t="s">
        <v>145</v>
      </c>
    </row>
    <row r="734" spans="1:65" s="2" customFormat="1" ht="24.25" customHeight="1">
      <c r="A734" s="33"/>
      <c r="B734" s="149"/>
      <c r="C734" s="195" t="s">
        <v>799</v>
      </c>
      <c r="D734" s="195" t="s">
        <v>230</v>
      </c>
      <c r="E734" s="196" t="s">
        <v>800</v>
      </c>
      <c r="F734" s="197" t="s">
        <v>801</v>
      </c>
      <c r="G734" s="198" t="s">
        <v>243</v>
      </c>
      <c r="H734" s="199">
        <v>265.305</v>
      </c>
      <c r="I734" s="200"/>
      <c r="J734" s="201">
        <f>ROUND(I734*H734,2)</f>
        <v>0</v>
      </c>
      <c r="K734" s="197" t="s">
        <v>151</v>
      </c>
      <c r="L734" s="202"/>
      <c r="M734" s="203" t="s">
        <v>1</v>
      </c>
      <c r="N734" s="204" t="s">
        <v>36</v>
      </c>
      <c r="O734" s="59"/>
      <c r="P734" s="159">
        <f>O734*H734</f>
        <v>0</v>
      </c>
      <c r="Q734" s="159">
        <v>0.0018</v>
      </c>
      <c r="R734" s="159">
        <f>Q734*H734</f>
        <v>0.477549</v>
      </c>
      <c r="S734" s="159">
        <v>0</v>
      </c>
      <c r="T734" s="160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1" t="s">
        <v>356</v>
      </c>
      <c r="AT734" s="161" t="s">
        <v>230</v>
      </c>
      <c r="AU734" s="161" t="s">
        <v>79</v>
      </c>
      <c r="AY734" s="18" t="s">
        <v>145</v>
      </c>
      <c r="BE734" s="162">
        <f>IF(N734="základní",J734,0)</f>
        <v>0</v>
      </c>
      <c r="BF734" s="162">
        <f>IF(N734="snížená",J734,0)</f>
        <v>0</v>
      </c>
      <c r="BG734" s="162">
        <f>IF(N734="zákl. přenesená",J734,0)</f>
        <v>0</v>
      </c>
      <c r="BH734" s="162">
        <f>IF(N734="sníž. přenesená",J734,0)</f>
        <v>0</v>
      </c>
      <c r="BI734" s="162">
        <f>IF(N734="nulová",J734,0)</f>
        <v>0</v>
      </c>
      <c r="BJ734" s="18" t="s">
        <v>77</v>
      </c>
      <c r="BK734" s="162">
        <f>ROUND(I734*H734,2)</f>
        <v>0</v>
      </c>
      <c r="BL734" s="18" t="s">
        <v>261</v>
      </c>
      <c r="BM734" s="161" t="s">
        <v>802</v>
      </c>
    </row>
    <row r="735" spans="2:51" s="14" customFormat="1" ht="12">
      <c r="B735" s="171"/>
      <c r="D735" s="164" t="s">
        <v>154</v>
      </c>
      <c r="E735" s="172" t="s">
        <v>1</v>
      </c>
      <c r="F735" s="173" t="s">
        <v>803</v>
      </c>
      <c r="H735" s="174">
        <v>265.305</v>
      </c>
      <c r="I735" s="175"/>
      <c r="L735" s="171"/>
      <c r="M735" s="176"/>
      <c r="N735" s="177"/>
      <c r="O735" s="177"/>
      <c r="P735" s="177"/>
      <c r="Q735" s="177"/>
      <c r="R735" s="177"/>
      <c r="S735" s="177"/>
      <c r="T735" s="178"/>
      <c r="AT735" s="172" t="s">
        <v>154</v>
      </c>
      <c r="AU735" s="172" t="s">
        <v>79</v>
      </c>
      <c r="AV735" s="14" t="s">
        <v>79</v>
      </c>
      <c r="AW735" s="14" t="s">
        <v>28</v>
      </c>
      <c r="AX735" s="14" t="s">
        <v>77</v>
      </c>
      <c r="AY735" s="172" t="s">
        <v>145</v>
      </c>
    </row>
    <row r="736" spans="1:65" s="2" customFormat="1" ht="24.25" customHeight="1">
      <c r="A736" s="33"/>
      <c r="B736" s="149"/>
      <c r="C736" s="150" t="s">
        <v>804</v>
      </c>
      <c r="D736" s="150" t="s">
        <v>147</v>
      </c>
      <c r="E736" s="151" t="s">
        <v>805</v>
      </c>
      <c r="F736" s="152" t="s">
        <v>806</v>
      </c>
      <c r="G736" s="153" t="s">
        <v>205</v>
      </c>
      <c r="H736" s="154">
        <v>1.994</v>
      </c>
      <c r="I736" s="155"/>
      <c r="J736" s="156">
        <f>ROUND(I736*H736,2)</f>
        <v>0</v>
      </c>
      <c r="K736" s="152" t="s">
        <v>151</v>
      </c>
      <c r="L736" s="34"/>
      <c r="M736" s="157" t="s">
        <v>1</v>
      </c>
      <c r="N736" s="158" t="s">
        <v>36</v>
      </c>
      <c r="O736" s="59"/>
      <c r="P736" s="159">
        <f>O736*H736</f>
        <v>0</v>
      </c>
      <c r="Q736" s="159">
        <v>0</v>
      </c>
      <c r="R736" s="159">
        <f>Q736*H736</f>
        <v>0</v>
      </c>
      <c r="S736" s="159">
        <v>0</v>
      </c>
      <c r="T736" s="160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61" t="s">
        <v>261</v>
      </c>
      <c r="AT736" s="161" t="s">
        <v>147</v>
      </c>
      <c r="AU736" s="161" t="s">
        <v>79</v>
      </c>
      <c r="AY736" s="18" t="s">
        <v>145</v>
      </c>
      <c r="BE736" s="162">
        <f>IF(N736="základní",J736,0)</f>
        <v>0</v>
      </c>
      <c r="BF736" s="162">
        <f>IF(N736="snížená",J736,0)</f>
        <v>0</v>
      </c>
      <c r="BG736" s="162">
        <f>IF(N736="zákl. přenesená",J736,0)</f>
        <v>0</v>
      </c>
      <c r="BH736" s="162">
        <f>IF(N736="sníž. přenesená",J736,0)</f>
        <v>0</v>
      </c>
      <c r="BI736" s="162">
        <f>IF(N736="nulová",J736,0)</f>
        <v>0</v>
      </c>
      <c r="BJ736" s="18" t="s">
        <v>77</v>
      </c>
      <c r="BK736" s="162">
        <f>ROUND(I736*H736,2)</f>
        <v>0</v>
      </c>
      <c r="BL736" s="18" t="s">
        <v>261</v>
      </c>
      <c r="BM736" s="161" t="s">
        <v>807</v>
      </c>
    </row>
    <row r="737" spans="2:63" s="12" customFormat="1" ht="22.75" customHeight="1">
      <c r="B737" s="136"/>
      <c r="D737" s="137" t="s">
        <v>69</v>
      </c>
      <c r="E737" s="147" t="s">
        <v>808</v>
      </c>
      <c r="F737" s="147" t="s">
        <v>809</v>
      </c>
      <c r="I737" s="139"/>
      <c r="J737" s="148">
        <f>BK737</f>
        <v>0</v>
      </c>
      <c r="L737" s="136"/>
      <c r="M737" s="141"/>
      <c r="N737" s="142"/>
      <c r="O737" s="142"/>
      <c r="P737" s="143">
        <f>SUM(P738:P748)</f>
        <v>0</v>
      </c>
      <c r="Q737" s="142"/>
      <c r="R737" s="143">
        <f>SUM(R738:R748)</f>
        <v>0</v>
      </c>
      <c r="S737" s="142"/>
      <c r="T737" s="144">
        <f>SUM(T738:T748)</f>
        <v>0.0627</v>
      </c>
      <c r="AR737" s="137" t="s">
        <v>79</v>
      </c>
      <c r="AT737" s="145" t="s">
        <v>69</v>
      </c>
      <c r="AU737" s="145" t="s">
        <v>77</v>
      </c>
      <c r="AY737" s="137" t="s">
        <v>145</v>
      </c>
      <c r="BK737" s="146">
        <f>SUM(BK738:BK748)</f>
        <v>0</v>
      </c>
    </row>
    <row r="738" spans="1:65" s="2" customFormat="1" ht="16.5" customHeight="1">
      <c r="A738" s="33"/>
      <c r="B738" s="149"/>
      <c r="C738" s="150" t="s">
        <v>810</v>
      </c>
      <c r="D738" s="150" t="s">
        <v>147</v>
      </c>
      <c r="E738" s="151" t="s">
        <v>811</v>
      </c>
      <c r="F738" s="152" t="s">
        <v>812</v>
      </c>
      <c r="G738" s="153" t="s">
        <v>251</v>
      </c>
      <c r="H738" s="154">
        <v>5.5</v>
      </c>
      <c r="I738" s="155"/>
      <c r="J738" s="156">
        <f>ROUND(I738*H738,2)</f>
        <v>0</v>
      </c>
      <c r="K738" s="152" t="s">
        <v>151</v>
      </c>
      <c r="L738" s="34"/>
      <c r="M738" s="157" t="s">
        <v>1</v>
      </c>
      <c r="N738" s="158" t="s">
        <v>36</v>
      </c>
      <c r="O738" s="59"/>
      <c r="P738" s="159">
        <f>O738*H738</f>
        <v>0</v>
      </c>
      <c r="Q738" s="159">
        <v>0</v>
      </c>
      <c r="R738" s="159">
        <f>Q738*H738</f>
        <v>0</v>
      </c>
      <c r="S738" s="159">
        <v>0.0021</v>
      </c>
      <c r="T738" s="160">
        <f>S738*H738</f>
        <v>0.01155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1" t="s">
        <v>261</v>
      </c>
      <c r="AT738" s="161" t="s">
        <v>147</v>
      </c>
      <c r="AU738" s="161" t="s">
        <v>79</v>
      </c>
      <c r="AY738" s="18" t="s">
        <v>145</v>
      </c>
      <c r="BE738" s="162">
        <f>IF(N738="základní",J738,0)</f>
        <v>0</v>
      </c>
      <c r="BF738" s="162">
        <f>IF(N738="snížená",J738,0)</f>
        <v>0</v>
      </c>
      <c r="BG738" s="162">
        <f>IF(N738="zákl. přenesená",J738,0)</f>
        <v>0</v>
      </c>
      <c r="BH738" s="162">
        <f>IF(N738="sníž. přenesená",J738,0)</f>
        <v>0</v>
      </c>
      <c r="BI738" s="162">
        <f>IF(N738="nulová",J738,0)</f>
        <v>0</v>
      </c>
      <c r="BJ738" s="18" t="s">
        <v>77</v>
      </c>
      <c r="BK738" s="162">
        <f>ROUND(I738*H738,2)</f>
        <v>0</v>
      </c>
      <c r="BL738" s="18" t="s">
        <v>261</v>
      </c>
      <c r="BM738" s="161" t="s">
        <v>813</v>
      </c>
    </row>
    <row r="739" spans="2:51" s="13" customFormat="1" ht="12">
      <c r="B739" s="163"/>
      <c r="D739" s="164" t="s">
        <v>154</v>
      </c>
      <c r="E739" s="165" t="s">
        <v>1</v>
      </c>
      <c r="F739" s="166" t="s">
        <v>603</v>
      </c>
      <c r="H739" s="165" t="s">
        <v>1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154</v>
      </c>
      <c r="AU739" s="165" t="s">
        <v>79</v>
      </c>
      <c r="AV739" s="13" t="s">
        <v>77</v>
      </c>
      <c r="AW739" s="13" t="s">
        <v>28</v>
      </c>
      <c r="AX739" s="13" t="s">
        <v>70</v>
      </c>
      <c r="AY739" s="165" t="s">
        <v>145</v>
      </c>
    </row>
    <row r="740" spans="2:51" s="13" customFormat="1" ht="12">
      <c r="B740" s="163"/>
      <c r="D740" s="164" t="s">
        <v>154</v>
      </c>
      <c r="E740" s="165" t="s">
        <v>1</v>
      </c>
      <c r="F740" s="166" t="s">
        <v>814</v>
      </c>
      <c r="H740" s="165" t="s">
        <v>1</v>
      </c>
      <c r="I740" s="167"/>
      <c r="L740" s="163"/>
      <c r="M740" s="168"/>
      <c r="N740" s="169"/>
      <c r="O740" s="169"/>
      <c r="P740" s="169"/>
      <c r="Q740" s="169"/>
      <c r="R740" s="169"/>
      <c r="S740" s="169"/>
      <c r="T740" s="170"/>
      <c r="AT740" s="165" t="s">
        <v>154</v>
      </c>
      <c r="AU740" s="165" t="s">
        <v>79</v>
      </c>
      <c r="AV740" s="13" t="s">
        <v>77</v>
      </c>
      <c r="AW740" s="13" t="s">
        <v>28</v>
      </c>
      <c r="AX740" s="13" t="s">
        <v>70</v>
      </c>
      <c r="AY740" s="165" t="s">
        <v>145</v>
      </c>
    </row>
    <row r="741" spans="2:51" s="14" customFormat="1" ht="12">
      <c r="B741" s="171"/>
      <c r="D741" s="164" t="s">
        <v>154</v>
      </c>
      <c r="E741" s="172" t="s">
        <v>1</v>
      </c>
      <c r="F741" s="173" t="s">
        <v>815</v>
      </c>
      <c r="H741" s="174">
        <v>5.5</v>
      </c>
      <c r="I741" s="175"/>
      <c r="L741" s="171"/>
      <c r="M741" s="176"/>
      <c r="N741" s="177"/>
      <c r="O741" s="177"/>
      <c r="P741" s="177"/>
      <c r="Q741" s="177"/>
      <c r="R741" s="177"/>
      <c r="S741" s="177"/>
      <c r="T741" s="178"/>
      <c r="AT741" s="172" t="s">
        <v>154</v>
      </c>
      <c r="AU741" s="172" t="s">
        <v>79</v>
      </c>
      <c r="AV741" s="14" t="s">
        <v>79</v>
      </c>
      <c r="AW741" s="14" t="s">
        <v>28</v>
      </c>
      <c r="AX741" s="14" t="s">
        <v>77</v>
      </c>
      <c r="AY741" s="172" t="s">
        <v>145</v>
      </c>
    </row>
    <row r="742" spans="1:65" s="2" customFormat="1" ht="16.5" customHeight="1">
      <c r="A742" s="33"/>
      <c r="B742" s="149"/>
      <c r="C742" s="150" t="s">
        <v>816</v>
      </c>
      <c r="D742" s="150" t="s">
        <v>147</v>
      </c>
      <c r="E742" s="151" t="s">
        <v>817</v>
      </c>
      <c r="F742" s="152" t="s">
        <v>818</v>
      </c>
      <c r="G742" s="153" t="s">
        <v>508</v>
      </c>
      <c r="H742" s="154">
        <v>3</v>
      </c>
      <c r="I742" s="155"/>
      <c r="J742" s="156">
        <f>ROUND(I742*H742,2)</f>
        <v>0</v>
      </c>
      <c r="K742" s="152" t="s">
        <v>151</v>
      </c>
      <c r="L742" s="34"/>
      <c r="M742" s="157" t="s">
        <v>1</v>
      </c>
      <c r="N742" s="158" t="s">
        <v>36</v>
      </c>
      <c r="O742" s="59"/>
      <c r="P742" s="159">
        <f>O742*H742</f>
        <v>0</v>
      </c>
      <c r="Q742" s="159">
        <v>0</v>
      </c>
      <c r="R742" s="159">
        <f>Q742*H742</f>
        <v>0</v>
      </c>
      <c r="S742" s="159">
        <v>0.01705</v>
      </c>
      <c r="T742" s="160">
        <f>S742*H742</f>
        <v>0.05115</v>
      </c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R742" s="161" t="s">
        <v>261</v>
      </c>
      <c r="AT742" s="161" t="s">
        <v>147</v>
      </c>
      <c r="AU742" s="161" t="s">
        <v>79</v>
      </c>
      <c r="AY742" s="18" t="s">
        <v>145</v>
      </c>
      <c r="BE742" s="162">
        <f>IF(N742="základní",J742,0)</f>
        <v>0</v>
      </c>
      <c r="BF742" s="162">
        <f>IF(N742="snížená",J742,0)</f>
        <v>0</v>
      </c>
      <c r="BG742" s="162">
        <f>IF(N742="zákl. přenesená",J742,0)</f>
        <v>0</v>
      </c>
      <c r="BH742" s="162">
        <f>IF(N742="sníž. přenesená",J742,0)</f>
        <v>0</v>
      </c>
      <c r="BI742" s="162">
        <f>IF(N742="nulová",J742,0)</f>
        <v>0</v>
      </c>
      <c r="BJ742" s="18" t="s">
        <v>77</v>
      </c>
      <c r="BK742" s="162">
        <f>ROUND(I742*H742,2)</f>
        <v>0</v>
      </c>
      <c r="BL742" s="18" t="s">
        <v>261</v>
      </c>
      <c r="BM742" s="161" t="s">
        <v>819</v>
      </c>
    </row>
    <row r="743" spans="2:51" s="13" customFormat="1" ht="12">
      <c r="B743" s="163"/>
      <c r="D743" s="164" t="s">
        <v>154</v>
      </c>
      <c r="E743" s="165" t="s">
        <v>1</v>
      </c>
      <c r="F743" s="166" t="s">
        <v>603</v>
      </c>
      <c r="H743" s="165" t="s">
        <v>1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154</v>
      </c>
      <c r="AU743" s="165" t="s">
        <v>79</v>
      </c>
      <c r="AV743" s="13" t="s">
        <v>77</v>
      </c>
      <c r="AW743" s="13" t="s">
        <v>28</v>
      </c>
      <c r="AX743" s="13" t="s">
        <v>70</v>
      </c>
      <c r="AY743" s="165" t="s">
        <v>145</v>
      </c>
    </row>
    <row r="744" spans="2:51" s="13" customFormat="1" ht="12">
      <c r="B744" s="163"/>
      <c r="D744" s="164" t="s">
        <v>154</v>
      </c>
      <c r="E744" s="165" t="s">
        <v>1</v>
      </c>
      <c r="F744" s="166" t="s">
        <v>604</v>
      </c>
      <c r="H744" s="165" t="s">
        <v>1</v>
      </c>
      <c r="I744" s="167"/>
      <c r="L744" s="163"/>
      <c r="M744" s="168"/>
      <c r="N744" s="169"/>
      <c r="O744" s="169"/>
      <c r="P744" s="169"/>
      <c r="Q744" s="169"/>
      <c r="R744" s="169"/>
      <c r="S744" s="169"/>
      <c r="T744" s="170"/>
      <c r="AT744" s="165" t="s">
        <v>154</v>
      </c>
      <c r="AU744" s="165" t="s">
        <v>79</v>
      </c>
      <c r="AV744" s="13" t="s">
        <v>77</v>
      </c>
      <c r="AW744" s="13" t="s">
        <v>28</v>
      </c>
      <c r="AX744" s="13" t="s">
        <v>70</v>
      </c>
      <c r="AY744" s="165" t="s">
        <v>145</v>
      </c>
    </row>
    <row r="745" spans="2:51" s="14" customFormat="1" ht="12">
      <c r="B745" s="171"/>
      <c r="D745" s="164" t="s">
        <v>154</v>
      </c>
      <c r="E745" s="172" t="s">
        <v>1</v>
      </c>
      <c r="F745" s="173" t="s">
        <v>163</v>
      </c>
      <c r="H745" s="174">
        <v>3</v>
      </c>
      <c r="I745" s="175"/>
      <c r="L745" s="171"/>
      <c r="M745" s="176"/>
      <c r="N745" s="177"/>
      <c r="O745" s="177"/>
      <c r="P745" s="177"/>
      <c r="Q745" s="177"/>
      <c r="R745" s="177"/>
      <c r="S745" s="177"/>
      <c r="T745" s="178"/>
      <c r="AT745" s="172" t="s">
        <v>154</v>
      </c>
      <c r="AU745" s="172" t="s">
        <v>79</v>
      </c>
      <c r="AV745" s="14" t="s">
        <v>79</v>
      </c>
      <c r="AW745" s="14" t="s">
        <v>28</v>
      </c>
      <c r="AX745" s="14" t="s">
        <v>77</v>
      </c>
      <c r="AY745" s="172" t="s">
        <v>145</v>
      </c>
    </row>
    <row r="746" spans="1:65" s="2" customFormat="1" ht="24.25" customHeight="1">
      <c r="A746" s="33"/>
      <c r="B746" s="149"/>
      <c r="C746" s="150" t="s">
        <v>820</v>
      </c>
      <c r="D746" s="150" t="s">
        <v>147</v>
      </c>
      <c r="E746" s="151" t="s">
        <v>821</v>
      </c>
      <c r="F746" s="152" t="s">
        <v>822</v>
      </c>
      <c r="G746" s="153" t="s">
        <v>508</v>
      </c>
      <c r="H746" s="154">
        <v>1</v>
      </c>
      <c r="I746" s="155"/>
      <c r="J746" s="156">
        <f>ROUND(I746*H746,2)</f>
        <v>0</v>
      </c>
      <c r="K746" s="152" t="s">
        <v>1</v>
      </c>
      <c r="L746" s="34"/>
      <c r="M746" s="157" t="s">
        <v>1</v>
      </c>
      <c r="N746" s="158" t="s">
        <v>36</v>
      </c>
      <c r="O746" s="59"/>
      <c r="P746" s="159">
        <f>O746*H746</f>
        <v>0</v>
      </c>
      <c r="Q746" s="159">
        <v>0</v>
      </c>
      <c r="R746" s="159">
        <f>Q746*H746</f>
        <v>0</v>
      </c>
      <c r="S746" s="159">
        <v>0</v>
      </c>
      <c r="T746" s="160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1" t="s">
        <v>261</v>
      </c>
      <c r="AT746" s="161" t="s">
        <v>147</v>
      </c>
      <c r="AU746" s="161" t="s">
        <v>79</v>
      </c>
      <c r="AY746" s="18" t="s">
        <v>145</v>
      </c>
      <c r="BE746" s="162">
        <f>IF(N746="základní",J746,0)</f>
        <v>0</v>
      </c>
      <c r="BF746" s="162">
        <f>IF(N746="snížená",J746,0)</f>
        <v>0</v>
      </c>
      <c r="BG746" s="162">
        <f>IF(N746="zákl. přenesená",J746,0)</f>
        <v>0</v>
      </c>
      <c r="BH746" s="162">
        <f>IF(N746="sníž. přenesená",J746,0)</f>
        <v>0</v>
      </c>
      <c r="BI746" s="162">
        <f>IF(N746="nulová",J746,0)</f>
        <v>0</v>
      </c>
      <c r="BJ746" s="18" t="s">
        <v>77</v>
      </c>
      <c r="BK746" s="162">
        <f>ROUND(I746*H746,2)</f>
        <v>0</v>
      </c>
      <c r="BL746" s="18" t="s">
        <v>261</v>
      </c>
      <c r="BM746" s="161" t="s">
        <v>823</v>
      </c>
    </row>
    <row r="747" spans="2:51" s="13" customFormat="1" ht="12">
      <c r="B747" s="163"/>
      <c r="D747" s="164" t="s">
        <v>154</v>
      </c>
      <c r="E747" s="165" t="s">
        <v>1</v>
      </c>
      <c r="F747" s="166" t="s">
        <v>603</v>
      </c>
      <c r="H747" s="165" t="s">
        <v>1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154</v>
      </c>
      <c r="AU747" s="165" t="s">
        <v>79</v>
      </c>
      <c r="AV747" s="13" t="s">
        <v>77</v>
      </c>
      <c r="AW747" s="13" t="s">
        <v>28</v>
      </c>
      <c r="AX747" s="13" t="s">
        <v>70</v>
      </c>
      <c r="AY747" s="165" t="s">
        <v>145</v>
      </c>
    </row>
    <row r="748" spans="2:51" s="14" customFormat="1" ht="12">
      <c r="B748" s="171"/>
      <c r="D748" s="164" t="s">
        <v>154</v>
      </c>
      <c r="E748" s="172" t="s">
        <v>1</v>
      </c>
      <c r="F748" s="173" t="s">
        <v>77</v>
      </c>
      <c r="H748" s="174">
        <v>1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154</v>
      </c>
      <c r="AU748" s="172" t="s">
        <v>79</v>
      </c>
      <c r="AV748" s="14" t="s">
        <v>79</v>
      </c>
      <c r="AW748" s="14" t="s">
        <v>28</v>
      </c>
      <c r="AX748" s="14" t="s">
        <v>77</v>
      </c>
      <c r="AY748" s="172" t="s">
        <v>145</v>
      </c>
    </row>
    <row r="749" spans="2:63" s="12" customFormat="1" ht="22.75" customHeight="1">
      <c r="B749" s="136"/>
      <c r="D749" s="137" t="s">
        <v>69</v>
      </c>
      <c r="E749" s="147" t="s">
        <v>824</v>
      </c>
      <c r="F749" s="147" t="s">
        <v>825</v>
      </c>
      <c r="I749" s="139"/>
      <c r="J749" s="148">
        <f>BK749</f>
        <v>0</v>
      </c>
      <c r="L749" s="136"/>
      <c r="M749" s="141"/>
      <c r="N749" s="142"/>
      <c r="O749" s="142"/>
      <c r="P749" s="143">
        <f>SUM(P750:P761)</f>
        <v>0</v>
      </c>
      <c r="Q749" s="142"/>
      <c r="R749" s="143">
        <f>SUM(R750:R761)</f>
        <v>2.5021241999999995</v>
      </c>
      <c r="S749" s="142"/>
      <c r="T749" s="144">
        <f>SUM(T750:T761)</f>
        <v>0</v>
      </c>
      <c r="AR749" s="137" t="s">
        <v>79</v>
      </c>
      <c r="AT749" s="145" t="s">
        <v>69</v>
      </c>
      <c r="AU749" s="145" t="s">
        <v>77</v>
      </c>
      <c r="AY749" s="137" t="s">
        <v>145</v>
      </c>
      <c r="BK749" s="146">
        <f>SUM(BK750:BK761)</f>
        <v>0</v>
      </c>
    </row>
    <row r="750" spans="1:65" s="2" customFormat="1" ht="21.75" customHeight="1">
      <c r="A750" s="33"/>
      <c r="B750" s="149"/>
      <c r="C750" s="150" t="s">
        <v>826</v>
      </c>
      <c r="D750" s="150" t="s">
        <v>147</v>
      </c>
      <c r="E750" s="151" t="s">
        <v>827</v>
      </c>
      <c r="F750" s="152" t="s">
        <v>828</v>
      </c>
      <c r="G750" s="153" t="s">
        <v>243</v>
      </c>
      <c r="H750" s="154">
        <v>252.671</v>
      </c>
      <c r="I750" s="155"/>
      <c r="J750" s="156">
        <f>ROUND(I750*H750,2)</f>
        <v>0</v>
      </c>
      <c r="K750" s="152" t="s">
        <v>151</v>
      </c>
      <c r="L750" s="34"/>
      <c r="M750" s="157" t="s">
        <v>1</v>
      </c>
      <c r="N750" s="158" t="s">
        <v>36</v>
      </c>
      <c r="O750" s="59"/>
      <c r="P750" s="159">
        <f>O750*H750</f>
        <v>0</v>
      </c>
      <c r="Q750" s="159">
        <v>0</v>
      </c>
      <c r="R750" s="159">
        <f>Q750*H750</f>
        <v>0</v>
      </c>
      <c r="S750" s="159">
        <v>0</v>
      </c>
      <c r="T750" s="160">
        <f>S750*H750</f>
        <v>0</v>
      </c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R750" s="161" t="s">
        <v>261</v>
      </c>
      <c r="AT750" s="161" t="s">
        <v>147</v>
      </c>
      <c r="AU750" s="161" t="s">
        <v>79</v>
      </c>
      <c r="AY750" s="18" t="s">
        <v>145</v>
      </c>
      <c r="BE750" s="162">
        <f>IF(N750="základní",J750,0)</f>
        <v>0</v>
      </c>
      <c r="BF750" s="162">
        <f>IF(N750="snížená",J750,0)</f>
        <v>0</v>
      </c>
      <c r="BG750" s="162">
        <f>IF(N750="zákl. přenesená",J750,0)</f>
        <v>0</v>
      </c>
      <c r="BH750" s="162">
        <f>IF(N750="sníž. přenesená",J750,0)</f>
        <v>0</v>
      </c>
      <c r="BI750" s="162">
        <f>IF(N750="nulová",J750,0)</f>
        <v>0</v>
      </c>
      <c r="BJ750" s="18" t="s">
        <v>77</v>
      </c>
      <c r="BK750" s="162">
        <f>ROUND(I750*H750,2)</f>
        <v>0</v>
      </c>
      <c r="BL750" s="18" t="s">
        <v>261</v>
      </c>
      <c r="BM750" s="161" t="s">
        <v>829</v>
      </c>
    </row>
    <row r="751" spans="2:51" s="13" customFormat="1" ht="12">
      <c r="B751" s="163"/>
      <c r="D751" s="164" t="s">
        <v>154</v>
      </c>
      <c r="E751" s="165" t="s">
        <v>1</v>
      </c>
      <c r="F751" s="166" t="s">
        <v>321</v>
      </c>
      <c r="H751" s="165" t="s">
        <v>1</v>
      </c>
      <c r="I751" s="167"/>
      <c r="L751" s="163"/>
      <c r="M751" s="168"/>
      <c r="N751" s="169"/>
      <c r="O751" s="169"/>
      <c r="P751" s="169"/>
      <c r="Q751" s="169"/>
      <c r="R751" s="169"/>
      <c r="S751" s="169"/>
      <c r="T751" s="170"/>
      <c r="AT751" s="165" t="s">
        <v>154</v>
      </c>
      <c r="AU751" s="165" t="s">
        <v>79</v>
      </c>
      <c r="AV751" s="13" t="s">
        <v>77</v>
      </c>
      <c r="AW751" s="13" t="s">
        <v>28</v>
      </c>
      <c r="AX751" s="13" t="s">
        <v>70</v>
      </c>
      <c r="AY751" s="165" t="s">
        <v>145</v>
      </c>
    </row>
    <row r="752" spans="2:51" s="13" customFormat="1" ht="12">
      <c r="B752" s="163"/>
      <c r="D752" s="164" t="s">
        <v>154</v>
      </c>
      <c r="E752" s="165" t="s">
        <v>1</v>
      </c>
      <c r="F752" s="166" t="s">
        <v>322</v>
      </c>
      <c r="H752" s="165" t="s">
        <v>1</v>
      </c>
      <c r="I752" s="167"/>
      <c r="L752" s="163"/>
      <c r="M752" s="168"/>
      <c r="N752" s="169"/>
      <c r="O752" s="169"/>
      <c r="P752" s="169"/>
      <c r="Q752" s="169"/>
      <c r="R752" s="169"/>
      <c r="S752" s="169"/>
      <c r="T752" s="170"/>
      <c r="AT752" s="165" t="s">
        <v>154</v>
      </c>
      <c r="AU752" s="165" t="s">
        <v>79</v>
      </c>
      <c r="AV752" s="13" t="s">
        <v>77</v>
      </c>
      <c r="AW752" s="13" t="s">
        <v>28</v>
      </c>
      <c r="AX752" s="13" t="s">
        <v>70</v>
      </c>
      <c r="AY752" s="165" t="s">
        <v>145</v>
      </c>
    </row>
    <row r="753" spans="2:51" s="14" customFormat="1" ht="20">
      <c r="B753" s="171"/>
      <c r="D753" s="164" t="s">
        <v>154</v>
      </c>
      <c r="E753" s="172" t="s">
        <v>1</v>
      </c>
      <c r="F753" s="173" t="s">
        <v>323</v>
      </c>
      <c r="H753" s="174">
        <v>200.016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154</v>
      </c>
      <c r="AU753" s="172" t="s">
        <v>79</v>
      </c>
      <c r="AV753" s="14" t="s">
        <v>79</v>
      </c>
      <c r="AW753" s="14" t="s">
        <v>28</v>
      </c>
      <c r="AX753" s="14" t="s">
        <v>70</v>
      </c>
      <c r="AY753" s="172" t="s">
        <v>145</v>
      </c>
    </row>
    <row r="754" spans="2:51" s="13" customFormat="1" ht="12">
      <c r="B754" s="163"/>
      <c r="D754" s="164" t="s">
        <v>154</v>
      </c>
      <c r="E754" s="165" t="s">
        <v>1</v>
      </c>
      <c r="F754" s="166" t="s">
        <v>324</v>
      </c>
      <c r="H754" s="165" t="s">
        <v>1</v>
      </c>
      <c r="I754" s="167"/>
      <c r="L754" s="163"/>
      <c r="M754" s="168"/>
      <c r="N754" s="169"/>
      <c r="O754" s="169"/>
      <c r="P754" s="169"/>
      <c r="Q754" s="169"/>
      <c r="R754" s="169"/>
      <c r="S754" s="169"/>
      <c r="T754" s="170"/>
      <c r="AT754" s="165" t="s">
        <v>154</v>
      </c>
      <c r="AU754" s="165" t="s">
        <v>79</v>
      </c>
      <c r="AV754" s="13" t="s">
        <v>77</v>
      </c>
      <c r="AW754" s="13" t="s">
        <v>28</v>
      </c>
      <c r="AX754" s="13" t="s">
        <v>70</v>
      </c>
      <c r="AY754" s="165" t="s">
        <v>145</v>
      </c>
    </row>
    <row r="755" spans="2:51" s="14" customFormat="1" ht="12">
      <c r="B755" s="171"/>
      <c r="D755" s="164" t="s">
        <v>154</v>
      </c>
      <c r="E755" s="172" t="s">
        <v>1</v>
      </c>
      <c r="F755" s="173" t="s">
        <v>325</v>
      </c>
      <c r="H755" s="174">
        <v>52.655</v>
      </c>
      <c r="I755" s="175"/>
      <c r="L755" s="171"/>
      <c r="M755" s="176"/>
      <c r="N755" s="177"/>
      <c r="O755" s="177"/>
      <c r="P755" s="177"/>
      <c r="Q755" s="177"/>
      <c r="R755" s="177"/>
      <c r="S755" s="177"/>
      <c r="T755" s="178"/>
      <c r="AT755" s="172" t="s">
        <v>154</v>
      </c>
      <c r="AU755" s="172" t="s">
        <v>79</v>
      </c>
      <c r="AV755" s="14" t="s">
        <v>79</v>
      </c>
      <c r="AW755" s="14" t="s">
        <v>28</v>
      </c>
      <c r="AX755" s="14" t="s">
        <v>70</v>
      </c>
      <c r="AY755" s="172" t="s">
        <v>145</v>
      </c>
    </row>
    <row r="756" spans="2:51" s="16" customFormat="1" ht="12">
      <c r="B756" s="187"/>
      <c r="D756" s="164" t="s">
        <v>154</v>
      </c>
      <c r="E756" s="188" t="s">
        <v>1</v>
      </c>
      <c r="F756" s="189" t="s">
        <v>175</v>
      </c>
      <c r="H756" s="190">
        <v>252.671</v>
      </c>
      <c r="I756" s="191"/>
      <c r="L756" s="187"/>
      <c r="M756" s="192"/>
      <c r="N756" s="193"/>
      <c r="O756" s="193"/>
      <c r="P756" s="193"/>
      <c r="Q756" s="193"/>
      <c r="R756" s="193"/>
      <c r="S756" s="193"/>
      <c r="T756" s="194"/>
      <c r="AT756" s="188" t="s">
        <v>154</v>
      </c>
      <c r="AU756" s="188" t="s">
        <v>79</v>
      </c>
      <c r="AV756" s="16" t="s">
        <v>152</v>
      </c>
      <c r="AW756" s="16" t="s">
        <v>28</v>
      </c>
      <c r="AX756" s="16" t="s">
        <v>77</v>
      </c>
      <c r="AY756" s="188" t="s">
        <v>145</v>
      </c>
    </row>
    <row r="757" spans="1:65" s="2" customFormat="1" ht="24.25" customHeight="1">
      <c r="A757" s="33"/>
      <c r="B757" s="149"/>
      <c r="C757" s="195" t="s">
        <v>830</v>
      </c>
      <c r="D757" s="195" t="s">
        <v>230</v>
      </c>
      <c r="E757" s="196" t="s">
        <v>831</v>
      </c>
      <c r="F757" s="197" t="s">
        <v>832</v>
      </c>
      <c r="G757" s="198" t="s">
        <v>243</v>
      </c>
      <c r="H757" s="199">
        <v>277.938</v>
      </c>
      <c r="I757" s="200"/>
      <c r="J757" s="201">
        <f>ROUND(I757*H757,2)</f>
        <v>0</v>
      </c>
      <c r="K757" s="197" t="s">
        <v>151</v>
      </c>
      <c r="L757" s="202"/>
      <c r="M757" s="203" t="s">
        <v>1</v>
      </c>
      <c r="N757" s="204" t="s">
        <v>36</v>
      </c>
      <c r="O757" s="59"/>
      <c r="P757" s="159">
        <f>O757*H757</f>
        <v>0</v>
      </c>
      <c r="Q757" s="159">
        <v>0.009</v>
      </c>
      <c r="R757" s="159">
        <f>Q757*H757</f>
        <v>2.5014419999999995</v>
      </c>
      <c r="S757" s="159">
        <v>0</v>
      </c>
      <c r="T757" s="160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61" t="s">
        <v>356</v>
      </c>
      <c r="AT757" s="161" t="s">
        <v>230</v>
      </c>
      <c r="AU757" s="161" t="s">
        <v>79</v>
      </c>
      <c r="AY757" s="18" t="s">
        <v>145</v>
      </c>
      <c r="BE757" s="162">
        <f>IF(N757="základní",J757,0)</f>
        <v>0</v>
      </c>
      <c r="BF757" s="162">
        <f>IF(N757="snížená",J757,0)</f>
        <v>0</v>
      </c>
      <c r="BG757" s="162">
        <f>IF(N757="zákl. přenesená",J757,0)</f>
        <v>0</v>
      </c>
      <c r="BH757" s="162">
        <f>IF(N757="sníž. přenesená",J757,0)</f>
        <v>0</v>
      </c>
      <c r="BI757" s="162">
        <f>IF(N757="nulová",J757,0)</f>
        <v>0</v>
      </c>
      <c r="BJ757" s="18" t="s">
        <v>77</v>
      </c>
      <c r="BK757" s="162">
        <f>ROUND(I757*H757,2)</f>
        <v>0</v>
      </c>
      <c r="BL757" s="18" t="s">
        <v>261</v>
      </c>
      <c r="BM757" s="161" t="s">
        <v>833</v>
      </c>
    </row>
    <row r="758" spans="2:51" s="14" customFormat="1" ht="12">
      <c r="B758" s="171"/>
      <c r="D758" s="164" t="s">
        <v>154</v>
      </c>
      <c r="E758" s="172" t="s">
        <v>1</v>
      </c>
      <c r="F758" s="173" t="s">
        <v>834</v>
      </c>
      <c r="H758" s="174">
        <v>277.938</v>
      </c>
      <c r="I758" s="175"/>
      <c r="L758" s="171"/>
      <c r="M758" s="176"/>
      <c r="N758" s="177"/>
      <c r="O758" s="177"/>
      <c r="P758" s="177"/>
      <c r="Q758" s="177"/>
      <c r="R758" s="177"/>
      <c r="S758" s="177"/>
      <c r="T758" s="178"/>
      <c r="AT758" s="172" t="s">
        <v>154</v>
      </c>
      <c r="AU758" s="172" t="s">
        <v>79</v>
      </c>
      <c r="AV758" s="14" t="s">
        <v>79</v>
      </c>
      <c r="AW758" s="14" t="s">
        <v>28</v>
      </c>
      <c r="AX758" s="14" t="s">
        <v>77</v>
      </c>
      <c r="AY758" s="172" t="s">
        <v>145</v>
      </c>
    </row>
    <row r="759" spans="1:65" s="2" customFormat="1" ht="24.25" customHeight="1">
      <c r="A759" s="33"/>
      <c r="B759" s="149"/>
      <c r="C759" s="150" t="s">
        <v>835</v>
      </c>
      <c r="D759" s="150" t="s">
        <v>147</v>
      </c>
      <c r="E759" s="151" t="s">
        <v>836</v>
      </c>
      <c r="F759" s="152" t="s">
        <v>837</v>
      </c>
      <c r="G759" s="153" t="s">
        <v>243</v>
      </c>
      <c r="H759" s="154">
        <v>3.79</v>
      </c>
      <c r="I759" s="155"/>
      <c r="J759" s="156">
        <f>ROUND(I759*H759,2)</f>
        <v>0</v>
      </c>
      <c r="K759" s="152" t="s">
        <v>151</v>
      </c>
      <c r="L759" s="34"/>
      <c r="M759" s="157" t="s">
        <v>1</v>
      </c>
      <c r="N759" s="158" t="s">
        <v>36</v>
      </c>
      <c r="O759" s="59"/>
      <c r="P759" s="159">
        <f>O759*H759</f>
        <v>0</v>
      </c>
      <c r="Q759" s="159">
        <v>0.00018</v>
      </c>
      <c r="R759" s="159">
        <f>Q759*H759</f>
        <v>0.0006822000000000001</v>
      </c>
      <c r="S759" s="159">
        <v>0</v>
      </c>
      <c r="T759" s="160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61" t="s">
        <v>261</v>
      </c>
      <c r="AT759" s="161" t="s">
        <v>147</v>
      </c>
      <c r="AU759" s="161" t="s">
        <v>79</v>
      </c>
      <c r="AY759" s="18" t="s">
        <v>145</v>
      </c>
      <c r="BE759" s="162">
        <f>IF(N759="základní",J759,0)</f>
        <v>0</v>
      </c>
      <c r="BF759" s="162">
        <f>IF(N759="snížená",J759,0)</f>
        <v>0</v>
      </c>
      <c r="BG759" s="162">
        <f>IF(N759="zákl. přenesená",J759,0)</f>
        <v>0</v>
      </c>
      <c r="BH759" s="162">
        <f>IF(N759="sníž. přenesená",J759,0)</f>
        <v>0</v>
      </c>
      <c r="BI759" s="162">
        <f>IF(N759="nulová",J759,0)</f>
        <v>0</v>
      </c>
      <c r="BJ759" s="18" t="s">
        <v>77</v>
      </c>
      <c r="BK759" s="162">
        <f>ROUND(I759*H759,2)</f>
        <v>0</v>
      </c>
      <c r="BL759" s="18" t="s">
        <v>261</v>
      </c>
      <c r="BM759" s="161" t="s">
        <v>838</v>
      </c>
    </row>
    <row r="760" spans="2:51" s="14" customFormat="1" ht="12">
      <c r="B760" s="171"/>
      <c r="D760" s="164" t="s">
        <v>154</v>
      </c>
      <c r="E760" s="172" t="s">
        <v>1</v>
      </c>
      <c r="F760" s="173" t="s">
        <v>839</v>
      </c>
      <c r="H760" s="174">
        <v>3.79</v>
      </c>
      <c r="I760" s="175"/>
      <c r="L760" s="171"/>
      <c r="M760" s="176"/>
      <c r="N760" s="177"/>
      <c r="O760" s="177"/>
      <c r="P760" s="177"/>
      <c r="Q760" s="177"/>
      <c r="R760" s="177"/>
      <c r="S760" s="177"/>
      <c r="T760" s="178"/>
      <c r="AT760" s="172" t="s">
        <v>154</v>
      </c>
      <c r="AU760" s="172" t="s">
        <v>79</v>
      </c>
      <c r="AV760" s="14" t="s">
        <v>79</v>
      </c>
      <c r="AW760" s="14" t="s">
        <v>28</v>
      </c>
      <c r="AX760" s="14" t="s">
        <v>77</v>
      </c>
      <c r="AY760" s="172" t="s">
        <v>145</v>
      </c>
    </row>
    <row r="761" spans="1:65" s="2" customFormat="1" ht="24.25" customHeight="1">
      <c r="A761" s="33"/>
      <c r="B761" s="149"/>
      <c r="C761" s="150" t="s">
        <v>840</v>
      </c>
      <c r="D761" s="150" t="s">
        <v>147</v>
      </c>
      <c r="E761" s="151" t="s">
        <v>841</v>
      </c>
      <c r="F761" s="152" t="s">
        <v>842</v>
      </c>
      <c r="G761" s="153" t="s">
        <v>205</v>
      </c>
      <c r="H761" s="154">
        <v>2.502</v>
      </c>
      <c r="I761" s="155"/>
      <c r="J761" s="156">
        <f>ROUND(I761*H761,2)</f>
        <v>0</v>
      </c>
      <c r="K761" s="152" t="s">
        <v>151</v>
      </c>
      <c r="L761" s="34"/>
      <c r="M761" s="157" t="s">
        <v>1</v>
      </c>
      <c r="N761" s="158" t="s">
        <v>36</v>
      </c>
      <c r="O761" s="59"/>
      <c r="P761" s="159">
        <f>O761*H761</f>
        <v>0</v>
      </c>
      <c r="Q761" s="159">
        <v>0</v>
      </c>
      <c r="R761" s="159">
        <f>Q761*H761</f>
        <v>0</v>
      </c>
      <c r="S761" s="159">
        <v>0</v>
      </c>
      <c r="T761" s="160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1" t="s">
        <v>261</v>
      </c>
      <c r="AT761" s="161" t="s">
        <v>147</v>
      </c>
      <c r="AU761" s="161" t="s">
        <v>79</v>
      </c>
      <c r="AY761" s="18" t="s">
        <v>145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8" t="s">
        <v>77</v>
      </c>
      <c r="BK761" s="162">
        <f>ROUND(I761*H761,2)</f>
        <v>0</v>
      </c>
      <c r="BL761" s="18" t="s">
        <v>261</v>
      </c>
      <c r="BM761" s="161" t="s">
        <v>843</v>
      </c>
    </row>
    <row r="762" spans="2:63" s="12" customFormat="1" ht="22.75" customHeight="1">
      <c r="B762" s="136"/>
      <c r="D762" s="137" t="s">
        <v>69</v>
      </c>
      <c r="E762" s="147" t="s">
        <v>844</v>
      </c>
      <c r="F762" s="147" t="s">
        <v>845</v>
      </c>
      <c r="I762" s="139"/>
      <c r="J762" s="148">
        <f>BK762</f>
        <v>0</v>
      </c>
      <c r="L762" s="136"/>
      <c r="M762" s="141"/>
      <c r="N762" s="142"/>
      <c r="O762" s="142"/>
      <c r="P762" s="143">
        <f>SUM(P763:P769)</f>
        <v>0</v>
      </c>
      <c r="Q762" s="142"/>
      <c r="R762" s="143">
        <f>SUM(R763:R769)</f>
        <v>0</v>
      </c>
      <c r="S762" s="142"/>
      <c r="T762" s="144">
        <f>SUM(T763:T769)</f>
        <v>0.1305135</v>
      </c>
      <c r="AR762" s="137" t="s">
        <v>79</v>
      </c>
      <c r="AT762" s="145" t="s">
        <v>69</v>
      </c>
      <c r="AU762" s="145" t="s">
        <v>77</v>
      </c>
      <c r="AY762" s="137" t="s">
        <v>145</v>
      </c>
      <c r="BK762" s="146">
        <f>SUM(BK763:BK769)</f>
        <v>0</v>
      </c>
    </row>
    <row r="763" spans="1:65" s="2" customFormat="1" ht="24.25" customHeight="1">
      <c r="A763" s="33"/>
      <c r="B763" s="149"/>
      <c r="C763" s="150" t="s">
        <v>846</v>
      </c>
      <c r="D763" s="150" t="s">
        <v>147</v>
      </c>
      <c r="E763" s="151" t="s">
        <v>847</v>
      </c>
      <c r="F763" s="152" t="s">
        <v>848</v>
      </c>
      <c r="G763" s="153" t="s">
        <v>243</v>
      </c>
      <c r="H763" s="154">
        <v>7.566</v>
      </c>
      <c r="I763" s="155"/>
      <c r="J763" s="156">
        <f>ROUND(I763*H763,2)</f>
        <v>0</v>
      </c>
      <c r="K763" s="152" t="s">
        <v>151</v>
      </c>
      <c r="L763" s="34"/>
      <c r="M763" s="157" t="s">
        <v>1</v>
      </c>
      <c r="N763" s="158" t="s">
        <v>36</v>
      </c>
      <c r="O763" s="59"/>
      <c r="P763" s="159">
        <f>O763*H763</f>
        <v>0</v>
      </c>
      <c r="Q763" s="159">
        <v>0</v>
      </c>
      <c r="R763" s="159">
        <f>Q763*H763</f>
        <v>0</v>
      </c>
      <c r="S763" s="159">
        <v>0.01725</v>
      </c>
      <c r="T763" s="160">
        <f>S763*H763</f>
        <v>0.1305135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1" t="s">
        <v>261</v>
      </c>
      <c r="AT763" s="161" t="s">
        <v>147</v>
      </c>
      <c r="AU763" s="161" t="s">
        <v>79</v>
      </c>
      <c r="AY763" s="18" t="s">
        <v>145</v>
      </c>
      <c r="BE763" s="162">
        <f>IF(N763="základní",J763,0)</f>
        <v>0</v>
      </c>
      <c r="BF763" s="162">
        <f>IF(N763="snížená",J763,0)</f>
        <v>0</v>
      </c>
      <c r="BG763" s="162">
        <f>IF(N763="zákl. přenesená",J763,0)</f>
        <v>0</v>
      </c>
      <c r="BH763" s="162">
        <f>IF(N763="sníž. přenesená",J763,0)</f>
        <v>0</v>
      </c>
      <c r="BI763" s="162">
        <f>IF(N763="nulová",J763,0)</f>
        <v>0</v>
      </c>
      <c r="BJ763" s="18" t="s">
        <v>77</v>
      </c>
      <c r="BK763" s="162">
        <f>ROUND(I763*H763,2)</f>
        <v>0</v>
      </c>
      <c r="BL763" s="18" t="s">
        <v>261</v>
      </c>
      <c r="BM763" s="161" t="s">
        <v>849</v>
      </c>
    </row>
    <row r="764" spans="2:51" s="13" customFormat="1" ht="12">
      <c r="B764" s="163"/>
      <c r="D764" s="164" t="s">
        <v>154</v>
      </c>
      <c r="E764" s="165" t="s">
        <v>1</v>
      </c>
      <c r="F764" s="166" t="s">
        <v>850</v>
      </c>
      <c r="H764" s="165" t="s">
        <v>1</v>
      </c>
      <c r="I764" s="167"/>
      <c r="L764" s="163"/>
      <c r="M764" s="168"/>
      <c r="N764" s="169"/>
      <c r="O764" s="169"/>
      <c r="P764" s="169"/>
      <c r="Q764" s="169"/>
      <c r="R764" s="169"/>
      <c r="S764" s="169"/>
      <c r="T764" s="170"/>
      <c r="AT764" s="165" t="s">
        <v>154</v>
      </c>
      <c r="AU764" s="165" t="s">
        <v>79</v>
      </c>
      <c r="AV764" s="13" t="s">
        <v>77</v>
      </c>
      <c r="AW764" s="13" t="s">
        <v>28</v>
      </c>
      <c r="AX764" s="13" t="s">
        <v>70</v>
      </c>
      <c r="AY764" s="165" t="s">
        <v>145</v>
      </c>
    </row>
    <row r="765" spans="2:51" s="13" customFormat="1" ht="12">
      <c r="B765" s="163"/>
      <c r="D765" s="164" t="s">
        <v>154</v>
      </c>
      <c r="E765" s="165" t="s">
        <v>1</v>
      </c>
      <c r="F765" s="166" t="s">
        <v>851</v>
      </c>
      <c r="H765" s="165" t="s">
        <v>1</v>
      </c>
      <c r="I765" s="167"/>
      <c r="L765" s="163"/>
      <c r="M765" s="168"/>
      <c r="N765" s="169"/>
      <c r="O765" s="169"/>
      <c r="P765" s="169"/>
      <c r="Q765" s="169"/>
      <c r="R765" s="169"/>
      <c r="S765" s="169"/>
      <c r="T765" s="170"/>
      <c r="AT765" s="165" t="s">
        <v>154</v>
      </c>
      <c r="AU765" s="165" t="s">
        <v>79</v>
      </c>
      <c r="AV765" s="13" t="s">
        <v>77</v>
      </c>
      <c r="AW765" s="13" t="s">
        <v>28</v>
      </c>
      <c r="AX765" s="13" t="s">
        <v>70</v>
      </c>
      <c r="AY765" s="165" t="s">
        <v>145</v>
      </c>
    </row>
    <row r="766" spans="2:51" s="14" customFormat="1" ht="12">
      <c r="B766" s="171"/>
      <c r="D766" s="164" t="s">
        <v>154</v>
      </c>
      <c r="E766" s="172" t="s">
        <v>1</v>
      </c>
      <c r="F766" s="173" t="s">
        <v>852</v>
      </c>
      <c r="H766" s="174">
        <v>3.353</v>
      </c>
      <c r="I766" s="175"/>
      <c r="L766" s="171"/>
      <c r="M766" s="176"/>
      <c r="N766" s="177"/>
      <c r="O766" s="177"/>
      <c r="P766" s="177"/>
      <c r="Q766" s="177"/>
      <c r="R766" s="177"/>
      <c r="S766" s="177"/>
      <c r="T766" s="178"/>
      <c r="AT766" s="172" t="s">
        <v>154</v>
      </c>
      <c r="AU766" s="172" t="s">
        <v>79</v>
      </c>
      <c r="AV766" s="14" t="s">
        <v>79</v>
      </c>
      <c r="AW766" s="14" t="s">
        <v>28</v>
      </c>
      <c r="AX766" s="14" t="s">
        <v>70</v>
      </c>
      <c r="AY766" s="172" t="s">
        <v>145</v>
      </c>
    </row>
    <row r="767" spans="2:51" s="13" customFormat="1" ht="12">
      <c r="B767" s="163"/>
      <c r="D767" s="164" t="s">
        <v>154</v>
      </c>
      <c r="E767" s="165" t="s">
        <v>1</v>
      </c>
      <c r="F767" s="166" t="s">
        <v>520</v>
      </c>
      <c r="H767" s="165" t="s">
        <v>1</v>
      </c>
      <c r="I767" s="167"/>
      <c r="L767" s="163"/>
      <c r="M767" s="168"/>
      <c r="N767" s="169"/>
      <c r="O767" s="169"/>
      <c r="P767" s="169"/>
      <c r="Q767" s="169"/>
      <c r="R767" s="169"/>
      <c r="S767" s="169"/>
      <c r="T767" s="170"/>
      <c r="AT767" s="165" t="s">
        <v>154</v>
      </c>
      <c r="AU767" s="165" t="s">
        <v>79</v>
      </c>
      <c r="AV767" s="13" t="s">
        <v>77</v>
      </c>
      <c r="AW767" s="13" t="s">
        <v>28</v>
      </c>
      <c r="AX767" s="13" t="s">
        <v>70</v>
      </c>
      <c r="AY767" s="165" t="s">
        <v>145</v>
      </c>
    </row>
    <row r="768" spans="2:51" s="14" customFormat="1" ht="12">
      <c r="B768" s="171"/>
      <c r="D768" s="164" t="s">
        <v>154</v>
      </c>
      <c r="E768" s="172" t="s">
        <v>1</v>
      </c>
      <c r="F768" s="173" t="s">
        <v>853</v>
      </c>
      <c r="H768" s="174">
        <v>4.213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154</v>
      </c>
      <c r="AU768" s="172" t="s">
        <v>79</v>
      </c>
      <c r="AV768" s="14" t="s">
        <v>79</v>
      </c>
      <c r="AW768" s="14" t="s">
        <v>28</v>
      </c>
      <c r="AX768" s="14" t="s">
        <v>70</v>
      </c>
      <c r="AY768" s="172" t="s">
        <v>145</v>
      </c>
    </row>
    <row r="769" spans="2:51" s="16" customFormat="1" ht="12">
      <c r="B769" s="187"/>
      <c r="D769" s="164" t="s">
        <v>154</v>
      </c>
      <c r="E769" s="188" t="s">
        <v>1</v>
      </c>
      <c r="F769" s="189" t="s">
        <v>175</v>
      </c>
      <c r="H769" s="190">
        <v>7.566000000000001</v>
      </c>
      <c r="I769" s="191"/>
      <c r="L769" s="187"/>
      <c r="M769" s="192"/>
      <c r="N769" s="193"/>
      <c r="O769" s="193"/>
      <c r="P769" s="193"/>
      <c r="Q769" s="193"/>
      <c r="R769" s="193"/>
      <c r="S769" s="193"/>
      <c r="T769" s="194"/>
      <c r="AT769" s="188" t="s">
        <v>154</v>
      </c>
      <c r="AU769" s="188" t="s">
        <v>79</v>
      </c>
      <c r="AV769" s="16" t="s">
        <v>152</v>
      </c>
      <c r="AW769" s="16" t="s">
        <v>28</v>
      </c>
      <c r="AX769" s="16" t="s">
        <v>77</v>
      </c>
      <c r="AY769" s="188" t="s">
        <v>145</v>
      </c>
    </row>
    <row r="770" spans="2:63" s="12" customFormat="1" ht="22.75" customHeight="1">
      <c r="B770" s="136"/>
      <c r="D770" s="137" t="s">
        <v>69</v>
      </c>
      <c r="E770" s="147" t="s">
        <v>854</v>
      </c>
      <c r="F770" s="147" t="s">
        <v>855</v>
      </c>
      <c r="I770" s="139"/>
      <c r="J770" s="148">
        <f>BK770</f>
        <v>0</v>
      </c>
      <c r="L770" s="136"/>
      <c r="M770" s="141"/>
      <c r="N770" s="142"/>
      <c r="O770" s="142"/>
      <c r="P770" s="143">
        <f>SUM(P771:P775)</f>
        <v>0</v>
      </c>
      <c r="Q770" s="142"/>
      <c r="R770" s="143">
        <f>SUM(R771:R775)</f>
        <v>0.006660000000000001</v>
      </c>
      <c r="S770" s="142"/>
      <c r="T770" s="144">
        <f>SUM(T771:T775)</f>
        <v>0</v>
      </c>
      <c r="AR770" s="137" t="s">
        <v>79</v>
      </c>
      <c r="AT770" s="145" t="s">
        <v>69</v>
      </c>
      <c r="AU770" s="145" t="s">
        <v>77</v>
      </c>
      <c r="AY770" s="137" t="s">
        <v>145</v>
      </c>
      <c r="BK770" s="146">
        <f>SUM(BK771:BK775)</f>
        <v>0</v>
      </c>
    </row>
    <row r="771" spans="1:65" s="2" customFormat="1" ht="24.25" customHeight="1">
      <c r="A771" s="33"/>
      <c r="B771" s="149"/>
      <c r="C771" s="150" t="s">
        <v>856</v>
      </c>
      <c r="D771" s="150" t="s">
        <v>147</v>
      </c>
      <c r="E771" s="151" t="s">
        <v>857</v>
      </c>
      <c r="F771" s="152" t="s">
        <v>858</v>
      </c>
      <c r="G771" s="153" t="s">
        <v>251</v>
      </c>
      <c r="H771" s="154">
        <v>1.8</v>
      </c>
      <c r="I771" s="155"/>
      <c r="J771" s="156">
        <f>ROUND(I771*H771,2)</f>
        <v>0</v>
      </c>
      <c r="K771" s="152" t="s">
        <v>1</v>
      </c>
      <c r="L771" s="34"/>
      <c r="M771" s="157" t="s">
        <v>1</v>
      </c>
      <c r="N771" s="158" t="s">
        <v>36</v>
      </c>
      <c r="O771" s="59"/>
      <c r="P771" s="159">
        <f>O771*H771</f>
        <v>0</v>
      </c>
      <c r="Q771" s="159">
        <v>0.00148</v>
      </c>
      <c r="R771" s="159">
        <f>Q771*H771</f>
        <v>0.002664</v>
      </c>
      <c r="S771" s="159">
        <v>0</v>
      </c>
      <c r="T771" s="160">
        <f>S771*H771</f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1" t="s">
        <v>261</v>
      </c>
      <c r="AT771" s="161" t="s">
        <v>147</v>
      </c>
      <c r="AU771" s="161" t="s">
        <v>79</v>
      </c>
      <c r="AY771" s="18" t="s">
        <v>145</v>
      </c>
      <c r="BE771" s="162">
        <f>IF(N771="základní",J771,0)</f>
        <v>0</v>
      </c>
      <c r="BF771" s="162">
        <f>IF(N771="snížená",J771,0)</f>
        <v>0</v>
      </c>
      <c r="BG771" s="162">
        <f>IF(N771="zákl. přenesená",J771,0)</f>
        <v>0</v>
      </c>
      <c r="BH771" s="162">
        <f>IF(N771="sníž. přenesená",J771,0)</f>
        <v>0</v>
      </c>
      <c r="BI771" s="162">
        <f>IF(N771="nulová",J771,0)</f>
        <v>0</v>
      </c>
      <c r="BJ771" s="18" t="s">
        <v>77</v>
      </c>
      <c r="BK771" s="162">
        <f>ROUND(I771*H771,2)</f>
        <v>0</v>
      </c>
      <c r="BL771" s="18" t="s">
        <v>261</v>
      </c>
      <c r="BM771" s="161" t="s">
        <v>859</v>
      </c>
    </row>
    <row r="772" spans="2:51" s="14" customFormat="1" ht="12">
      <c r="B772" s="171"/>
      <c r="D772" s="164" t="s">
        <v>154</v>
      </c>
      <c r="E772" s="172" t="s">
        <v>1</v>
      </c>
      <c r="F772" s="173" t="s">
        <v>860</v>
      </c>
      <c r="H772" s="174">
        <v>1.8</v>
      </c>
      <c r="I772" s="175"/>
      <c r="L772" s="171"/>
      <c r="M772" s="176"/>
      <c r="N772" s="177"/>
      <c r="O772" s="177"/>
      <c r="P772" s="177"/>
      <c r="Q772" s="177"/>
      <c r="R772" s="177"/>
      <c r="S772" s="177"/>
      <c r="T772" s="178"/>
      <c r="AT772" s="172" t="s">
        <v>154</v>
      </c>
      <c r="AU772" s="172" t="s">
        <v>79</v>
      </c>
      <c r="AV772" s="14" t="s">
        <v>79</v>
      </c>
      <c r="AW772" s="14" t="s">
        <v>28</v>
      </c>
      <c r="AX772" s="14" t="s">
        <v>77</v>
      </c>
      <c r="AY772" s="172" t="s">
        <v>145</v>
      </c>
    </row>
    <row r="773" spans="1:65" s="2" customFormat="1" ht="24.25" customHeight="1">
      <c r="A773" s="33"/>
      <c r="B773" s="149"/>
      <c r="C773" s="150" t="s">
        <v>861</v>
      </c>
      <c r="D773" s="150" t="s">
        <v>147</v>
      </c>
      <c r="E773" s="151" t="s">
        <v>862</v>
      </c>
      <c r="F773" s="152" t="s">
        <v>863</v>
      </c>
      <c r="G773" s="153" t="s">
        <v>251</v>
      </c>
      <c r="H773" s="154">
        <v>2.7</v>
      </c>
      <c r="I773" s="155"/>
      <c r="J773" s="156">
        <f>ROUND(I773*H773,2)</f>
        <v>0</v>
      </c>
      <c r="K773" s="152" t="s">
        <v>1</v>
      </c>
      <c r="L773" s="34"/>
      <c r="M773" s="157" t="s">
        <v>1</v>
      </c>
      <c r="N773" s="158" t="s">
        <v>36</v>
      </c>
      <c r="O773" s="59"/>
      <c r="P773" s="159">
        <f>O773*H773</f>
        <v>0</v>
      </c>
      <c r="Q773" s="159">
        <v>0.00148</v>
      </c>
      <c r="R773" s="159">
        <f>Q773*H773</f>
        <v>0.003996</v>
      </c>
      <c r="S773" s="159">
        <v>0</v>
      </c>
      <c r="T773" s="160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61" t="s">
        <v>261</v>
      </c>
      <c r="AT773" s="161" t="s">
        <v>147</v>
      </c>
      <c r="AU773" s="161" t="s">
        <v>79</v>
      </c>
      <c r="AY773" s="18" t="s">
        <v>145</v>
      </c>
      <c r="BE773" s="162">
        <f>IF(N773="základní",J773,0)</f>
        <v>0</v>
      </c>
      <c r="BF773" s="162">
        <f>IF(N773="snížená",J773,0)</f>
        <v>0</v>
      </c>
      <c r="BG773" s="162">
        <f>IF(N773="zákl. přenesená",J773,0)</f>
        <v>0</v>
      </c>
      <c r="BH773" s="162">
        <f>IF(N773="sníž. přenesená",J773,0)</f>
        <v>0</v>
      </c>
      <c r="BI773" s="162">
        <f>IF(N773="nulová",J773,0)</f>
        <v>0</v>
      </c>
      <c r="BJ773" s="18" t="s">
        <v>77</v>
      </c>
      <c r="BK773" s="162">
        <f>ROUND(I773*H773,2)</f>
        <v>0</v>
      </c>
      <c r="BL773" s="18" t="s">
        <v>261</v>
      </c>
      <c r="BM773" s="161" t="s">
        <v>864</v>
      </c>
    </row>
    <row r="774" spans="2:51" s="14" customFormat="1" ht="12">
      <c r="B774" s="171"/>
      <c r="D774" s="164" t="s">
        <v>154</v>
      </c>
      <c r="E774" s="172" t="s">
        <v>1</v>
      </c>
      <c r="F774" s="173" t="s">
        <v>865</v>
      </c>
      <c r="H774" s="174">
        <v>2.7</v>
      </c>
      <c r="I774" s="175"/>
      <c r="L774" s="171"/>
      <c r="M774" s="176"/>
      <c r="N774" s="177"/>
      <c r="O774" s="177"/>
      <c r="P774" s="177"/>
      <c r="Q774" s="177"/>
      <c r="R774" s="177"/>
      <c r="S774" s="177"/>
      <c r="T774" s="178"/>
      <c r="AT774" s="172" t="s">
        <v>154</v>
      </c>
      <c r="AU774" s="172" t="s">
        <v>79</v>
      </c>
      <c r="AV774" s="14" t="s">
        <v>79</v>
      </c>
      <c r="AW774" s="14" t="s">
        <v>28</v>
      </c>
      <c r="AX774" s="14" t="s">
        <v>77</v>
      </c>
      <c r="AY774" s="172" t="s">
        <v>145</v>
      </c>
    </row>
    <row r="775" spans="1:65" s="2" customFormat="1" ht="24.25" customHeight="1">
      <c r="A775" s="33"/>
      <c r="B775" s="149"/>
      <c r="C775" s="150" t="s">
        <v>866</v>
      </c>
      <c r="D775" s="150" t="s">
        <v>147</v>
      </c>
      <c r="E775" s="151" t="s">
        <v>867</v>
      </c>
      <c r="F775" s="152" t="s">
        <v>868</v>
      </c>
      <c r="G775" s="153" t="s">
        <v>205</v>
      </c>
      <c r="H775" s="154">
        <v>0.007</v>
      </c>
      <c r="I775" s="155"/>
      <c r="J775" s="156">
        <f>ROUND(I775*H775,2)</f>
        <v>0</v>
      </c>
      <c r="K775" s="152" t="s">
        <v>151</v>
      </c>
      <c r="L775" s="34"/>
      <c r="M775" s="157" t="s">
        <v>1</v>
      </c>
      <c r="N775" s="158" t="s">
        <v>36</v>
      </c>
      <c r="O775" s="59"/>
      <c r="P775" s="159">
        <f>O775*H775</f>
        <v>0</v>
      </c>
      <c r="Q775" s="159">
        <v>0</v>
      </c>
      <c r="R775" s="159">
        <f>Q775*H775</f>
        <v>0</v>
      </c>
      <c r="S775" s="159">
        <v>0</v>
      </c>
      <c r="T775" s="160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61" t="s">
        <v>261</v>
      </c>
      <c r="AT775" s="161" t="s">
        <v>147</v>
      </c>
      <c r="AU775" s="161" t="s">
        <v>79</v>
      </c>
      <c r="AY775" s="18" t="s">
        <v>145</v>
      </c>
      <c r="BE775" s="162">
        <f>IF(N775="základní",J775,0)</f>
        <v>0</v>
      </c>
      <c r="BF775" s="162">
        <f>IF(N775="snížená",J775,0)</f>
        <v>0</v>
      </c>
      <c r="BG775" s="162">
        <f>IF(N775="zákl. přenesená",J775,0)</f>
        <v>0</v>
      </c>
      <c r="BH775" s="162">
        <f>IF(N775="sníž. přenesená",J775,0)</f>
        <v>0</v>
      </c>
      <c r="BI775" s="162">
        <f>IF(N775="nulová",J775,0)</f>
        <v>0</v>
      </c>
      <c r="BJ775" s="18" t="s">
        <v>77</v>
      </c>
      <c r="BK775" s="162">
        <f>ROUND(I775*H775,2)</f>
        <v>0</v>
      </c>
      <c r="BL775" s="18" t="s">
        <v>261</v>
      </c>
      <c r="BM775" s="161" t="s">
        <v>869</v>
      </c>
    </row>
    <row r="776" spans="2:63" s="12" customFormat="1" ht="22.75" customHeight="1">
      <c r="B776" s="136"/>
      <c r="D776" s="137" t="s">
        <v>69</v>
      </c>
      <c r="E776" s="147" t="s">
        <v>870</v>
      </c>
      <c r="F776" s="147" t="s">
        <v>871</v>
      </c>
      <c r="I776" s="139"/>
      <c r="J776" s="148">
        <f>BK776</f>
        <v>0</v>
      </c>
      <c r="L776" s="136"/>
      <c r="M776" s="141"/>
      <c r="N776" s="142"/>
      <c r="O776" s="142"/>
      <c r="P776" s="143">
        <f>SUM(P777:P781)</f>
        <v>0</v>
      </c>
      <c r="Q776" s="142"/>
      <c r="R776" s="143">
        <f>SUM(R777:R781)</f>
        <v>0</v>
      </c>
      <c r="S776" s="142"/>
      <c r="T776" s="144">
        <f>SUM(T777:T781)</f>
        <v>0.030752250000000002</v>
      </c>
      <c r="AR776" s="137" t="s">
        <v>79</v>
      </c>
      <c r="AT776" s="145" t="s">
        <v>69</v>
      </c>
      <c r="AU776" s="145" t="s">
        <v>77</v>
      </c>
      <c r="AY776" s="137" t="s">
        <v>145</v>
      </c>
      <c r="BK776" s="146">
        <f>SUM(BK777:BK781)</f>
        <v>0</v>
      </c>
    </row>
    <row r="777" spans="1:65" s="2" customFormat="1" ht="24.25" customHeight="1">
      <c r="A777" s="33"/>
      <c r="B777" s="149"/>
      <c r="C777" s="150" t="s">
        <v>872</v>
      </c>
      <c r="D777" s="150" t="s">
        <v>147</v>
      </c>
      <c r="E777" s="151" t="s">
        <v>873</v>
      </c>
      <c r="F777" s="152" t="s">
        <v>874</v>
      </c>
      <c r="G777" s="153" t="s">
        <v>251</v>
      </c>
      <c r="H777" s="154">
        <v>1.565</v>
      </c>
      <c r="I777" s="155"/>
      <c r="J777" s="156">
        <f>ROUND(I777*H777,2)</f>
        <v>0</v>
      </c>
      <c r="K777" s="152" t="s">
        <v>151</v>
      </c>
      <c r="L777" s="34"/>
      <c r="M777" s="157" t="s">
        <v>1</v>
      </c>
      <c r="N777" s="158" t="s">
        <v>36</v>
      </c>
      <c r="O777" s="59"/>
      <c r="P777" s="159">
        <f>O777*H777</f>
        <v>0</v>
      </c>
      <c r="Q777" s="159">
        <v>0</v>
      </c>
      <c r="R777" s="159">
        <f>Q777*H777</f>
        <v>0</v>
      </c>
      <c r="S777" s="159">
        <v>0.01965</v>
      </c>
      <c r="T777" s="160">
        <f>S777*H777</f>
        <v>0.030752250000000002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61" t="s">
        <v>261</v>
      </c>
      <c r="AT777" s="161" t="s">
        <v>147</v>
      </c>
      <c r="AU777" s="161" t="s">
        <v>79</v>
      </c>
      <c r="AY777" s="18" t="s">
        <v>145</v>
      </c>
      <c r="BE777" s="162">
        <f>IF(N777="základní",J777,0)</f>
        <v>0</v>
      </c>
      <c r="BF777" s="162">
        <f>IF(N777="snížená",J777,0)</f>
        <v>0</v>
      </c>
      <c r="BG777" s="162">
        <f>IF(N777="zákl. přenesená",J777,0)</f>
        <v>0</v>
      </c>
      <c r="BH777" s="162">
        <f>IF(N777="sníž. přenesená",J777,0)</f>
        <v>0</v>
      </c>
      <c r="BI777" s="162">
        <f>IF(N777="nulová",J777,0)</f>
        <v>0</v>
      </c>
      <c r="BJ777" s="18" t="s">
        <v>77</v>
      </c>
      <c r="BK777" s="162">
        <f>ROUND(I777*H777,2)</f>
        <v>0</v>
      </c>
      <c r="BL777" s="18" t="s">
        <v>261</v>
      </c>
      <c r="BM777" s="161" t="s">
        <v>875</v>
      </c>
    </row>
    <row r="778" spans="2:51" s="13" customFormat="1" ht="12">
      <c r="B778" s="163"/>
      <c r="D778" s="164" t="s">
        <v>154</v>
      </c>
      <c r="E778" s="165" t="s">
        <v>1</v>
      </c>
      <c r="F778" s="166" t="s">
        <v>876</v>
      </c>
      <c r="H778" s="165" t="s">
        <v>1</v>
      </c>
      <c r="I778" s="167"/>
      <c r="L778" s="163"/>
      <c r="M778" s="168"/>
      <c r="N778" s="169"/>
      <c r="O778" s="169"/>
      <c r="P778" s="169"/>
      <c r="Q778" s="169"/>
      <c r="R778" s="169"/>
      <c r="S778" s="169"/>
      <c r="T778" s="170"/>
      <c r="AT778" s="165" t="s">
        <v>154</v>
      </c>
      <c r="AU778" s="165" t="s">
        <v>79</v>
      </c>
      <c r="AV778" s="13" t="s">
        <v>77</v>
      </c>
      <c r="AW778" s="13" t="s">
        <v>28</v>
      </c>
      <c r="AX778" s="13" t="s">
        <v>70</v>
      </c>
      <c r="AY778" s="165" t="s">
        <v>145</v>
      </c>
    </row>
    <row r="779" spans="2:51" s="13" customFormat="1" ht="12">
      <c r="B779" s="163"/>
      <c r="D779" s="164" t="s">
        <v>154</v>
      </c>
      <c r="E779" s="165" t="s">
        <v>1</v>
      </c>
      <c r="F779" s="166" t="s">
        <v>877</v>
      </c>
      <c r="H779" s="165" t="s">
        <v>1</v>
      </c>
      <c r="I779" s="167"/>
      <c r="L779" s="163"/>
      <c r="M779" s="168"/>
      <c r="N779" s="169"/>
      <c r="O779" s="169"/>
      <c r="P779" s="169"/>
      <c r="Q779" s="169"/>
      <c r="R779" s="169"/>
      <c r="S779" s="169"/>
      <c r="T779" s="170"/>
      <c r="AT779" s="165" t="s">
        <v>154</v>
      </c>
      <c r="AU779" s="165" t="s">
        <v>79</v>
      </c>
      <c r="AV779" s="13" t="s">
        <v>77</v>
      </c>
      <c r="AW779" s="13" t="s">
        <v>28</v>
      </c>
      <c r="AX779" s="13" t="s">
        <v>70</v>
      </c>
      <c r="AY779" s="165" t="s">
        <v>145</v>
      </c>
    </row>
    <row r="780" spans="2:51" s="13" customFormat="1" ht="12">
      <c r="B780" s="163"/>
      <c r="D780" s="164" t="s">
        <v>154</v>
      </c>
      <c r="E780" s="165" t="s">
        <v>1</v>
      </c>
      <c r="F780" s="166" t="s">
        <v>499</v>
      </c>
      <c r="H780" s="165" t="s">
        <v>1</v>
      </c>
      <c r="I780" s="167"/>
      <c r="L780" s="163"/>
      <c r="M780" s="168"/>
      <c r="N780" s="169"/>
      <c r="O780" s="169"/>
      <c r="P780" s="169"/>
      <c r="Q780" s="169"/>
      <c r="R780" s="169"/>
      <c r="S780" s="169"/>
      <c r="T780" s="170"/>
      <c r="AT780" s="165" t="s">
        <v>154</v>
      </c>
      <c r="AU780" s="165" t="s">
        <v>79</v>
      </c>
      <c r="AV780" s="13" t="s">
        <v>77</v>
      </c>
      <c r="AW780" s="13" t="s">
        <v>28</v>
      </c>
      <c r="AX780" s="13" t="s">
        <v>70</v>
      </c>
      <c r="AY780" s="165" t="s">
        <v>145</v>
      </c>
    </row>
    <row r="781" spans="2:51" s="14" customFormat="1" ht="12">
      <c r="B781" s="171"/>
      <c r="D781" s="164" t="s">
        <v>154</v>
      </c>
      <c r="E781" s="172" t="s">
        <v>1</v>
      </c>
      <c r="F781" s="173" t="s">
        <v>878</v>
      </c>
      <c r="H781" s="174">
        <v>1.565</v>
      </c>
      <c r="I781" s="175"/>
      <c r="L781" s="171"/>
      <c r="M781" s="176"/>
      <c r="N781" s="177"/>
      <c r="O781" s="177"/>
      <c r="P781" s="177"/>
      <c r="Q781" s="177"/>
      <c r="R781" s="177"/>
      <c r="S781" s="177"/>
      <c r="T781" s="178"/>
      <c r="AT781" s="172" t="s">
        <v>154</v>
      </c>
      <c r="AU781" s="172" t="s">
        <v>79</v>
      </c>
      <c r="AV781" s="14" t="s">
        <v>79</v>
      </c>
      <c r="AW781" s="14" t="s">
        <v>28</v>
      </c>
      <c r="AX781" s="14" t="s">
        <v>77</v>
      </c>
      <c r="AY781" s="172" t="s">
        <v>145</v>
      </c>
    </row>
    <row r="782" spans="2:63" s="12" customFormat="1" ht="22.75" customHeight="1">
      <c r="B782" s="136"/>
      <c r="D782" s="137" t="s">
        <v>69</v>
      </c>
      <c r="E782" s="147" t="s">
        <v>879</v>
      </c>
      <c r="F782" s="147" t="s">
        <v>880</v>
      </c>
      <c r="I782" s="139"/>
      <c r="J782" s="148">
        <f>BK782</f>
        <v>0</v>
      </c>
      <c r="L782" s="136"/>
      <c r="M782" s="141"/>
      <c r="N782" s="142"/>
      <c r="O782" s="142"/>
      <c r="P782" s="143">
        <f>SUM(P783:P795)</f>
        <v>0</v>
      </c>
      <c r="Q782" s="142"/>
      <c r="R782" s="143">
        <f>SUM(R783:R795)</f>
        <v>0</v>
      </c>
      <c r="S782" s="142"/>
      <c r="T782" s="144">
        <f>SUM(T783:T795)</f>
        <v>0.349713</v>
      </c>
      <c r="AR782" s="137" t="s">
        <v>79</v>
      </c>
      <c r="AT782" s="145" t="s">
        <v>69</v>
      </c>
      <c r="AU782" s="145" t="s">
        <v>77</v>
      </c>
      <c r="AY782" s="137" t="s">
        <v>145</v>
      </c>
      <c r="BK782" s="146">
        <f>SUM(BK783:BK795)</f>
        <v>0</v>
      </c>
    </row>
    <row r="783" spans="1:65" s="2" customFormat="1" ht="44.25" customHeight="1">
      <c r="A783" s="33"/>
      <c r="B783" s="149"/>
      <c r="C783" s="150" t="s">
        <v>881</v>
      </c>
      <c r="D783" s="150" t="s">
        <v>147</v>
      </c>
      <c r="E783" s="151" t="s">
        <v>882</v>
      </c>
      <c r="F783" s="152" t="s">
        <v>883</v>
      </c>
      <c r="G783" s="153" t="s">
        <v>251</v>
      </c>
      <c r="H783" s="154">
        <v>3.22</v>
      </c>
      <c r="I783" s="155"/>
      <c r="J783" s="156">
        <f>ROUND(I783*H783,2)</f>
        <v>0</v>
      </c>
      <c r="K783" s="152" t="s">
        <v>1</v>
      </c>
      <c r="L783" s="34"/>
      <c r="M783" s="157" t="s">
        <v>1</v>
      </c>
      <c r="N783" s="158" t="s">
        <v>36</v>
      </c>
      <c r="O783" s="59"/>
      <c r="P783" s="159">
        <f>O783*H783</f>
        <v>0</v>
      </c>
      <c r="Q783" s="159">
        <v>0</v>
      </c>
      <c r="R783" s="159">
        <f>Q783*H783</f>
        <v>0</v>
      </c>
      <c r="S783" s="159">
        <v>0</v>
      </c>
      <c r="T783" s="160">
        <f>S783*H783</f>
        <v>0</v>
      </c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R783" s="161" t="s">
        <v>261</v>
      </c>
      <c r="AT783" s="161" t="s">
        <v>147</v>
      </c>
      <c r="AU783" s="161" t="s">
        <v>79</v>
      </c>
      <c r="AY783" s="18" t="s">
        <v>145</v>
      </c>
      <c r="BE783" s="162">
        <f>IF(N783="základní",J783,0)</f>
        <v>0</v>
      </c>
      <c r="BF783" s="162">
        <f>IF(N783="snížená",J783,0)</f>
        <v>0</v>
      </c>
      <c r="BG783" s="162">
        <f>IF(N783="zákl. přenesená",J783,0)</f>
        <v>0</v>
      </c>
      <c r="BH783" s="162">
        <f>IF(N783="sníž. přenesená",J783,0)</f>
        <v>0</v>
      </c>
      <c r="BI783" s="162">
        <f>IF(N783="nulová",J783,0)</f>
        <v>0</v>
      </c>
      <c r="BJ783" s="18" t="s">
        <v>77</v>
      </c>
      <c r="BK783" s="162">
        <f>ROUND(I783*H783,2)</f>
        <v>0</v>
      </c>
      <c r="BL783" s="18" t="s">
        <v>261</v>
      </c>
      <c r="BM783" s="161" t="s">
        <v>884</v>
      </c>
    </row>
    <row r="784" spans="2:51" s="13" customFormat="1" ht="12">
      <c r="B784" s="163"/>
      <c r="D784" s="164" t="s">
        <v>154</v>
      </c>
      <c r="E784" s="165" t="s">
        <v>1</v>
      </c>
      <c r="F784" s="166" t="s">
        <v>885</v>
      </c>
      <c r="H784" s="165" t="s">
        <v>1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154</v>
      </c>
      <c r="AU784" s="165" t="s">
        <v>79</v>
      </c>
      <c r="AV784" s="13" t="s">
        <v>77</v>
      </c>
      <c r="AW784" s="13" t="s">
        <v>28</v>
      </c>
      <c r="AX784" s="13" t="s">
        <v>70</v>
      </c>
      <c r="AY784" s="165" t="s">
        <v>145</v>
      </c>
    </row>
    <row r="785" spans="2:51" s="14" customFormat="1" ht="12">
      <c r="B785" s="171"/>
      <c r="D785" s="164" t="s">
        <v>154</v>
      </c>
      <c r="E785" s="172" t="s">
        <v>1</v>
      </c>
      <c r="F785" s="173" t="s">
        <v>886</v>
      </c>
      <c r="H785" s="174">
        <v>3.22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154</v>
      </c>
      <c r="AU785" s="172" t="s">
        <v>79</v>
      </c>
      <c r="AV785" s="14" t="s">
        <v>79</v>
      </c>
      <c r="AW785" s="14" t="s">
        <v>28</v>
      </c>
      <c r="AX785" s="14" t="s">
        <v>77</v>
      </c>
      <c r="AY785" s="172" t="s">
        <v>145</v>
      </c>
    </row>
    <row r="786" spans="1:65" s="2" customFormat="1" ht="44.25" customHeight="1">
      <c r="A786" s="33"/>
      <c r="B786" s="149"/>
      <c r="C786" s="150" t="s">
        <v>887</v>
      </c>
      <c r="D786" s="150" t="s">
        <v>147</v>
      </c>
      <c r="E786" s="151" t="s">
        <v>888</v>
      </c>
      <c r="F786" s="152" t="s">
        <v>1295</v>
      </c>
      <c r="G786" s="153" t="s">
        <v>251</v>
      </c>
      <c r="H786" s="154">
        <v>2.565</v>
      </c>
      <c r="I786" s="155"/>
      <c r="J786" s="156">
        <f>ROUND(I786*H786,2)</f>
        <v>0</v>
      </c>
      <c r="K786" s="152" t="s">
        <v>1</v>
      </c>
      <c r="L786" s="34"/>
      <c r="M786" s="157" t="s">
        <v>1</v>
      </c>
      <c r="N786" s="158" t="s">
        <v>36</v>
      </c>
      <c r="O786" s="59"/>
      <c r="P786" s="159">
        <f>O786*H786</f>
        <v>0</v>
      </c>
      <c r="Q786" s="159">
        <v>0</v>
      </c>
      <c r="R786" s="159">
        <f>Q786*H786</f>
        <v>0</v>
      </c>
      <c r="S786" s="159">
        <v>0</v>
      </c>
      <c r="T786" s="160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61" t="s">
        <v>261</v>
      </c>
      <c r="AT786" s="161" t="s">
        <v>147</v>
      </c>
      <c r="AU786" s="161" t="s">
        <v>79</v>
      </c>
      <c r="AY786" s="18" t="s">
        <v>145</v>
      </c>
      <c r="BE786" s="162">
        <f>IF(N786="základní",J786,0)</f>
        <v>0</v>
      </c>
      <c r="BF786" s="162">
        <f>IF(N786="snížená",J786,0)</f>
        <v>0</v>
      </c>
      <c r="BG786" s="162">
        <f>IF(N786="zákl. přenesená",J786,0)</f>
        <v>0</v>
      </c>
      <c r="BH786" s="162">
        <f>IF(N786="sníž. přenesená",J786,0)</f>
        <v>0</v>
      </c>
      <c r="BI786" s="162">
        <f>IF(N786="nulová",J786,0)</f>
        <v>0</v>
      </c>
      <c r="BJ786" s="18" t="s">
        <v>77</v>
      </c>
      <c r="BK786" s="162">
        <f>ROUND(I786*H786,2)</f>
        <v>0</v>
      </c>
      <c r="BL786" s="18" t="s">
        <v>261</v>
      </c>
      <c r="BM786" s="161" t="s">
        <v>889</v>
      </c>
    </row>
    <row r="787" spans="1:65" s="2" customFormat="1" ht="44.25" customHeight="1">
      <c r="A787" s="33"/>
      <c r="B787" s="149"/>
      <c r="C787" s="150" t="s">
        <v>890</v>
      </c>
      <c r="D787" s="150" t="s">
        <v>147</v>
      </c>
      <c r="E787" s="151" t="s">
        <v>891</v>
      </c>
      <c r="F787" s="152" t="s">
        <v>1296</v>
      </c>
      <c r="G787" s="153" t="s">
        <v>251</v>
      </c>
      <c r="H787" s="154">
        <v>2.565</v>
      </c>
      <c r="I787" s="155"/>
      <c r="J787" s="156">
        <f>ROUND(I787*H787,2)</f>
        <v>0</v>
      </c>
      <c r="K787" s="152" t="s">
        <v>1</v>
      </c>
      <c r="L787" s="34"/>
      <c r="M787" s="157" t="s">
        <v>1</v>
      </c>
      <c r="N787" s="158" t="s">
        <v>36</v>
      </c>
      <c r="O787" s="59"/>
      <c r="P787" s="159">
        <f>O787*H787</f>
        <v>0</v>
      </c>
      <c r="Q787" s="159">
        <v>0</v>
      </c>
      <c r="R787" s="159">
        <f>Q787*H787</f>
        <v>0</v>
      </c>
      <c r="S787" s="159">
        <v>0</v>
      </c>
      <c r="T787" s="160">
        <f>S787*H787</f>
        <v>0</v>
      </c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R787" s="161" t="s">
        <v>261</v>
      </c>
      <c r="AT787" s="161" t="s">
        <v>147</v>
      </c>
      <c r="AU787" s="161" t="s">
        <v>79</v>
      </c>
      <c r="AY787" s="18" t="s">
        <v>145</v>
      </c>
      <c r="BE787" s="162">
        <f>IF(N787="základní",J787,0)</f>
        <v>0</v>
      </c>
      <c r="BF787" s="162">
        <f>IF(N787="snížená",J787,0)</f>
        <v>0</v>
      </c>
      <c r="BG787" s="162">
        <f>IF(N787="zákl. přenesená",J787,0)</f>
        <v>0</v>
      </c>
      <c r="BH787" s="162">
        <f>IF(N787="sníž. přenesená",J787,0)</f>
        <v>0</v>
      </c>
      <c r="BI787" s="162">
        <f>IF(N787="nulová",J787,0)</f>
        <v>0</v>
      </c>
      <c r="BJ787" s="18" t="s">
        <v>77</v>
      </c>
      <c r="BK787" s="162">
        <f>ROUND(I787*H787,2)</f>
        <v>0</v>
      </c>
      <c r="BL787" s="18" t="s">
        <v>261</v>
      </c>
      <c r="BM787" s="161" t="s">
        <v>892</v>
      </c>
    </row>
    <row r="788" spans="1:65" s="2" customFormat="1" ht="44.25" customHeight="1">
      <c r="A788" s="33"/>
      <c r="B788" s="149"/>
      <c r="C788" s="150" t="s">
        <v>893</v>
      </c>
      <c r="D788" s="150" t="s">
        <v>147</v>
      </c>
      <c r="E788" s="151" t="s">
        <v>894</v>
      </c>
      <c r="F788" s="152" t="s">
        <v>1297</v>
      </c>
      <c r="G788" s="153" t="s">
        <v>251</v>
      </c>
      <c r="H788" s="154">
        <v>2.565</v>
      </c>
      <c r="I788" s="155"/>
      <c r="J788" s="156">
        <f>ROUND(I788*H788,2)</f>
        <v>0</v>
      </c>
      <c r="K788" s="152" t="s">
        <v>1</v>
      </c>
      <c r="L788" s="34"/>
      <c r="M788" s="157" t="s">
        <v>1</v>
      </c>
      <c r="N788" s="158" t="s">
        <v>36</v>
      </c>
      <c r="O788" s="59"/>
      <c r="P788" s="159">
        <f>O788*H788</f>
        <v>0</v>
      </c>
      <c r="Q788" s="159">
        <v>0</v>
      </c>
      <c r="R788" s="159">
        <f>Q788*H788</f>
        <v>0</v>
      </c>
      <c r="S788" s="159">
        <v>0</v>
      </c>
      <c r="T788" s="160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61" t="s">
        <v>261</v>
      </c>
      <c r="AT788" s="161" t="s">
        <v>147</v>
      </c>
      <c r="AU788" s="161" t="s">
        <v>79</v>
      </c>
      <c r="AY788" s="18" t="s">
        <v>145</v>
      </c>
      <c r="BE788" s="162">
        <f>IF(N788="základní",J788,0)</f>
        <v>0</v>
      </c>
      <c r="BF788" s="162">
        <f>IF(N788="snížená",J788,0)</f>
        <v>0</v>
      </c>
      <c r="BG788" s="162">
        <f>IF(N788="zákl. přenesená",J788,0)</f>
        <v>0</v>
      </c>
      <c r="BH788" s="162">
        <f>IF(N788="sníž. přenesená",J788,0)</f>
        <v>0</v>
      </c>
      <c r="BI788" s="162">
        <f>IF(N788="nulová",J788,0)</f>
        <v>0</v>
      </c>
      <c r="BJ788" s="18" t="s">
        <v>77</v>
      </c>
      <c r="BK788" s="162">
        <f>ROUND(I788*H788,2)</f>
        <v>0</v>
      </c>
      <c r="BL788" s="18" t="s">
        <v>261</v>
      </c>
      <c r="BM788" s="161" t="s">
        <v>895</v>
      </c>
    </row>
    <row r="789" spans="1:65" s="2" customFormat="1" ht="24.25" customHeight="1">
      <c r="A789" s="33"/>
      <c r="B789" s="149"/>
      <c r="C789" s="150" t="s">
        <v>896</v>
      </c>
      <c r="D789" s="150" t="s">
        <v>147</v>
      </c>
      <c r="E789" s="151" t="s">
        <v>897</v>
      </c>
      <c r="F789" s="152" t="s">
        <v>898</v>
      </c>
      <c r="G789" s="153" t="s">
        <v>251</v>
      </c>
      <c r="H789" s="154">
        <v>11.275</v>
      </c>
      <c r="I789" s="155"/>
      <c r="J789" s="156">
        <f>ROUND(I789*H789,2)</f>
        <v>0</v>
      </c>
      <c r="K789" s="152" t="s">
        <v>151</v>
      </c>
      <c r="L789" s="34"/>
      <c r="M789" s="157" t="s">
        <v>1</v>
      </c>
      <c r="N789" s="158" t="s">
        <v>36</v>
      </c>
      <c r="O789" s="59"/>
      <c r="P789" s="159">
        <f>O789*H789</f>
        <v>0</v>
      </c>
      <c r="Q789" s="159">
        <v>0</v>
      </c>
      <c r="R789" s="159">
        <f>Q789*H789</f>
        <v>0</v>
      </c>
      <c r="S789" s="159">
        <v>0.016</v>
      </c>
      <c r="T789" s="160">
        <f>S789*H789</f>
        <v>0.1804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161" t="s">
        <v>261</v>
      </c>
      <c r="AT789" s="161" t="s">
        <v>147</v>
      </c>
      <c r="AU789" s="161" t="s">
        <v>79</v>
      </c>
      <c r="AY789" s="18" t="s">
        <v>145</v>
      </c>
      <c r="BE789" s="162">
        <f>IF(N789="základní",J789,0)</f>
        <v>0</v>
      </c>
      <c r="BF789" s="162">
        <f>IF(N789="snížená",J789,0)</f>
        <v>0</v>
      </c>
      <c r="BG789" s="162">
        <f>IF(N789="zákl. přenesená",J789,0)</f>
        <v>0</v>
      </c>
      <c r="BH789" s="162">
        <f>IF(N789="sníž. přenesená",J789,0)</f>
        <v>0</v>
      </c>
      <c r="BI789" s="162">
        <f>IF(N789="nulová",J789,0)</f>
        <v>0</v>
      </c>
      <c r="BJ789" s="18" t="s">
        <v>77</v>
      </c>
      <c r="BK789" s="162">
        <f>ROUND(I789*H789,2)</f>
        <v>0</v>
      </c>
      <c r="BL789" s="18" t="s">
        <v>261</v>
      </c>
      <c r="BM789" s="161" t="s">
        <v>899</v>
      </c>
    </row>
    <row r="790" spans="2:51" s="13" customFormat="1" ht="12">
      <c r="B790" s="163"/>
      <c r="D790" s="164" t="s">
        <v>154</v>
      </c>
      <c r="E790" s="165" t="s">
        <v>1</v>
      </c>
      <c r="F790" s="166" t="s">
        <v>657</v>
      </c>
      <c r="H790" s="165" t="s">
        <v>1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154</v>
      </c>
      <c r="AU790" s="165" t="s">
        <v>79</v>
      </c>
      <c r="AV790" s="13" t="s">
        <v>77</v>
      </c>
      <c r="AW790" s="13" t="s">
        <v>28</v>
      </c>
      <c r="AX790" s="13" t="s">
        <v>70</v>
      </c>
      <c r="AY790" s="165" t="s">
        <v>145</v>
      </c>
    </row>
    <row r="791" spans="2:51" s="14" customFormat="1" ht="12">
      <c r="B791" s="171"/>
      <c r="D791" s="164" t="s">
        <v>154</v>
      </c>
      <c r="E791" s="172" t="s">
        <v>1</v>
      </c>
      <c r="F791" s="173" t="s">
        <v>900</v>
      </c>
      <c r="H791" s="174">
        <v>11.275</v>
      </c>
      <c r="I791" s="175"/>
      <c r="L791" s="171"/>
      <c r="M791" s="176"/>
      <c r="N791" s="177"/>
      <c r="O791" s="177"/>
      <c r="P791" s="177"/>
      <c r="Q791" s="177"/>
      <c r="R791" s="177"/>
      <c r="S791" s="177"/>
      <c r="T791" s="178"/>
      <c r="AT791" s="172" t="s">
        <v>154</v>
      </c>
      <c r="AU791" s="172" t="s">
        <v>79</v>
      </c>
      <c r="AV791" s="14" t="s">
        <v>79</v>
      </c>
      <c r="AW791" s="14" t="s">
        <v>28</v>
      </c>
      <c r="AX791" s="14" t="s">
        <v>77</v>
      </c>
      <c r="AY791" s="172" t="s">
        <v>145</v>
      </c>
    </row>
    <row r="792" spans="1:65" s="2" customFormat="1" ht="24.25" customHeight="1">
      <c r="A792" s="33"/>
      <c r="B792" s="149"/>
      <c r="C792" s="150" t="s">
        <v>901</v>
      </c>
      <c r="D792" s="150" t="s">
        <v>147</v>
      </c>
      <c r="E792" s="151" t="s">
        <v>902</v>
      </c>
      <c r="F792" s="152" t="s">
        <v>903</v>
      </c>
      <c r="G792" s="153" t="s">
        <v>274</v>
      </c>
      <c r="H792" s="154">
        <v>169.313</v>
      </c>
      <c r="I792" s="155"/>
      <c r="J792" s="156">
        <f>ROUND(I792*H792,2)</f>
        <v>0</v>
      </c>
      <c r="K792" s="152" t="s">
        <v>151</v>
      </c>
      <c r="L792" s="34"/>
      <c r="M792" s="157" t="s">
        <v>1</v>
      </c>
      <c r="N792" s="158" t="s">
        <v>36</v>
      </c>
      <c r="O792" s="59"/>
      <c r="P792" s="159">
        <f>O792*H792</f>
        <v>0</v>
      </c>
      <c r="Q792" s="159">
        <v>0</v>
      </c>
      <c r="R792" s="159">
        <f>Q792*H792</f>
        <v>0</v>
      </c>
      <c r="S792" s="159">
        <v>0.001</v>
      </c>
      <c r="T792" s="160">
        <f>S792*H792</f>
        <v>0.169313</v>
      </c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R792" s="161" t="s">
        <v>261</v>
      </c>
      <c r="AT792" s="161" t="s">
        <v>147</v>
      </c>
      <c r="AU792" s="161" t="s">
        <v>79</v>
      </c>
      <c r="AY792" s="18" t="s">
        <v>145</v>
      </c>
      <c r="BE792" s="162">
        <f>IF(N792="základní",J792,0)</f>
        <v>0</v>
      </c>
      <c r="BF792" s="162">
        <f>IF(N792="snížená",J792,0)</f>
        <v>0</v>
      </c>
      <c r="BG792" s="162">
        <f>IF(N792="zákl. přenesená",J792,0)</f>
        <v>0</v>
      </c>
      <c r="BH792" s="162">
        <f>IF(N792="sníž. přenesená",J792,0)</f>
        <v>0</v>
      </c>
      <c r="BI792" s="162">
        <f>IF(N792="nulová",J792,0)</f>
        <v>0</v>
      </c>
      <c r="BJ792" s="18" t="s">
        <v>77</v>
      </c>
      <c r="BK792" s="162">
        <f>ROUND(I792*H792,2)</f>
        <v>0</v>
      </c>
      <c r="BL792" s="18" t="s">
        <v>261</v>
      </c>
      <c r="BM792" s="161" t="s">
        <v>904</v>
      </c>
    </row>
    <row r="793" spans="2:51" s="13" customFormat="1" ht="12">
      <c r="B793" s="163"/>
      <c r="D793" s="164" t="s">
        <v>154</v>
      </c>
      <c r="E793" s="165" t="s">
        <v>1</v>
      </c>
      <c r="F793" s="166" t="s">
        <v>905</v>
      </c>
      <c r="H793" s="165" t="s">
        <v>1</v>
      </c>
      <c r="I793" s="167"/>
      <c r="L793" s="163"/>
      <c r="M793" s="168"/>
      <c r="N793" s="169"/>
      <c r="O793" s="169"/>
      <c r="P793" s="169"/>
      <c r="Q793" s="169"/>
      <c r="R793" s="169"/>
      <c r="S793" s="169"/>
      <c r="T793" s="170"/>
      <c r="AT793" s="165" t="s">
        <v>154</v>
      </c>
      <c r="AU793" s="165" t="s">
        <v>79</v>
      </c>
      <c r="AV793" s="13" t="s">
        <v>77</v>
      </c>
      <c r="AW793" s="13" t="s">
        <v>28</v>
      </c>
      <c r="AX793" s="13" t="s">
        <v>70</v>
      </c>
      <c r="AY793" s="165" t="s">
        <v>145</v>
      </c>
    </row>
    <row r="794" spans="2:51" s="14" customFormat="1" ht="12">
      <c r="B794" s="171"/>
      <c r="D794" s="164" t="s">
        <v>154</v>
      </c>
      <c r="E794" s="172" t="s">
        <v>1</v>
      </c>
      <c r="F794" s="173" t="s">
        <v>906</v>
      </c>
      <c r="H794" s="174">
        <v>169.313</v>
      </c>
      <c r="I794" s="175"/>
      <c r="L794" s="171"/>
      <c r="M794" s="176"/>
      <c r="N794" s="177"/>
      <c r="O794" s="177"/>
      <c r="P794" s="177"/>
      <c r="Q794" s="177"/>
      <c r="R794" s="177"/>
      <c r="S794" s="177"/>
      <c r="T794" s="178"/>
      <c r="AT794" s="172" t="s">
        <v>154</v>
      </c>
      <c r="AU794" s="172" t="s">
        <v>79</v>
      </c>
      <c r="AV794" s="14" t="s">
        <v>79</v>
      </c>
      <c r="AW794" s="14" t="s">
        <v>28</v>
      </c>
      <c r="AX794" s="14" t="s">
        <v>77</v>
      </c>
      <c r="AY794" s="172" t="s">
        <v>145</v>
      </c>
    </row>
    <row r="795" spans="1:65" s="2" customFormat="1" ht="24.25" customHeight="1">
      <c r="A795" s="33"/>
      <c r="B795" s="149"/>
      <c r="C795" s="150" t="s">
        <v>907</v>
      </c>
      <c r="D795" s="150" t="s">
        <v>147</v>
      </c>
      <c r="E795" s="151" t="s">
        <v>908</v>
      </c>
      <c r="F795" s="152" t="s">
        <v>909</v>
      </c>
      <c r="G795" s="153" t="s">
        <v>910</v>
      </c>
      <c r="H795" s="205"/>
      <c r="I795" s="155"/>
      <c r="J795" s="156">
        <f>ROUND(I795*H795,2)</f>
        <v>0</v>
      </c>
      <c r="K795" s="152" t="s">
        <v>151</v>
      </c>
      <c r="L795" s="34"/>
      <c r="M795" s="157" t="s">
        <v>1</v>
      </c>
      <c r="N795" s="158" t="s">
        <v>36</v>
      </c>
      <c r="O795" s="59"/>
      <c r="P795" s="159">
        <f>O795*H795</f>
        <v>0</v>
      </c>
      <c r="Q795" s="159">
        <v>0</v>
      </c>
      <c r="R795" s="159">
        <f>Q795*H795</f>
        <v>0</v>
      </c>
      <c r="S795" s="159">
        <v>0</v>
      </c>
      <c r="T795" s="160">
        <f>S795*H795</f>
        <v>0</v>
      </c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R795" s="161" t="s">
        <v>261</v>
      </c>
      <c r="AT795" s="161" t="s">
        <v>147</v>
      </c>
      <c r="AU795" s="161" t="s">
        <v>79</v>
      </c>
      <c r="AY795" s="18" t="s">
        <v>145</v>
      </c>
      <c r="BE795" s="162">
        <f>IF(N795="základní",J795,0)</f>
        <v>0</v>
      </c>
      <c r="BF795" s="162">
        <f>IF(N795="snížená",J795,0)</f>
        <v>0</v>
      </c>
      <c r="BG795" s="162">
        <f>IF(N795="zákl. přenesená",J795,0)</f>
        <v>0</v>
      </c>
      <c r="BH795" s="162">
        <f>IF(N795="sníž. přenesená",J795,0)</f>
        <v>0</v>
      </c>
      <c r="BI795" s="162">
        <f>IF(N795="nulová",J795,0)</f>
        <v>0</v>
      </c>
      <c r="BJ795" s="18" t="s">
        <v>77</v>
      </c>
      <c r="BK795" s="162">
        <f>ROUND(I795*H795,2)</f>
        <v>0</v>
      </c>
      <c r="BL795" s="18" t="s">
        <v>261</v>
      </c>
      <c r="BM795" s="161" t="s">
        <v>911</v>
      </c>
    </row>
    <row r="796" spans="2:63" s="12" customFormat="1" ht="22.75" customHeight="1">
      <c r="B796" s="136"/>
      <c r="D796" s="137" t="s">
        <v>69</v>
      </c>
      <c r="E796" s="147" t="s">
        <v>912</v>
      </c>
      <c r="F796" s="147" t="s">
        <v>913</v>
      </c>
      <c r="I796" s="139"/>
      <c r="J796" s="148">
        <f>BK796</f>
        <v>0</v>
      </c>
      <c r="L796" s="136"/>
      <c r="M796" s="141"/>
      <c r="N796" s="142"/>
      <c r="O796" s="142"/>
      <c r="P796" s="143">
        <f>SUM(P797:P803)</f>
        <v>0</v>
      </c>
      <c r="Q796" s="142"/>
      <c r="R796" s="143">
        <f>SUM(R797:R803)</f>
        <v>0.7500000000000001</v>
      </c>
      <c r="S796" s="142"/>
      <c r="T796" s="144">
        <f>SUM(T797:T803)</f>
        <v>0</v>
      </c>
      <c r="AR796" s="137" t="s">
        <v>79</v>
      </c>
      <c r="AT796" s="145" t="s">
        <v>69</v>
      </c>
      <c r="AU796" s="145" t="s">
        <v>77</v>
      </c>
      <c r="AY796" s="137" t="s">
        <v>145</v>
      </c>
      <c r="BK796" s="146">
        <f>SUM(BK797:BK803)</f>
        <v>0</v>
      </c>
    </row>
    <row r="797" spans="1:65" s="2" customFormat="1" ht="24.25" customHeight="1">
      <c r="A797" s="33"/>
      <c r="B797" s="149"/>
      <c r="C797" s="150" t="s">
        <v>914</v>
      </c>
      <c r="D797" s="150" t="s">
        <v>147</v>
      </c>
      <c r="E797" s="151" t="s">
        <v>915</v>
      </c>
      <c r="F797" s="152" t="s">
        <v>916</v>
      </c>
      <c r="G797" s="153" t="s">
        <v>243</v>
      </c>
      <c r="H797" s="154">
        <v>4</v>
      </c>
      <c r="I797" s="155"/>
      <c r="J797" s="156">
        <f>ROUND(I797*H797,2)</f>
        <v>0</v>
      </c>
      <c r="K797" s="152" t="s">
        <v>151</v>
      </c>
      <c r="L797" s="34"/>
      <c r="M797" s="157" t="s">
        <v>1</v>
      </c>
      <c r="N797" s="158" t="s">
        <v>36</v>
      </c>
      <c r="O797" s="59"/>
      <c r="P797" s="159">
        <f>O797*H797</f>
        <v>0</v>
      </c>
      <c r="Q797" s="159">
        <v>0.039</v>
      </c>
      <c r="R797" s="159">
        <f>Q797*H797</f>
        <v>0.156</v>
      </c>
      <c r="S797" s="159">
        <v>0</v>
      </c>
      <c r="T797" s="160">
        <f>S797*H797</f>
        <v>0</v>
      </c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R797" s="161" t="s">
        <v>261</v>
      </c>
      <c r="AT797" s="161" t="s">
        <v>147</v>
      </c>
      <c r="AU797" s="161" t="s">
        <v>79</v>
      </c>
      <c r="AY797" s="18" t="s">
        <v>145</v>
      </c>
      <c r="BE797" s="162">
        <f>IF(N797="základní",J797,0)</f>
        <v>0</v>
      </c>
      <c r="BF797" s="162">
        <f>IF(N797="snížená",J797,0)</f>
        <v>0</v>
      </c>
      <c r="BG797" s="162">
        <f>IF(N797="zákl. přenesená",J797,0)</f>
        <v>0</v>
      </c>
      <c r="BH797" s="162">
        <f>IF(N797="sníž. přenesená",J797,0)</f>
        <v>0</v>
      </c>
      <c r="BI797" s="162">
        <f>IF(N797="nulová",J797,0)</f>
        <v>0</v>
      </c>
      <c r="BJ797" s="18" t="s">
        <v>77</v>
      </c>
      <c r="BK797" s="162">
        <f>ROUND(I797*H797,2)</f>
        <v>0</v>
      </c>
      <c r="BL797" s="18" t="s">
        <v>261</v>
      </c>
      <c r="BM797" s="161" t="s">
        <v>917</v>
      </c>
    </row>
    <row r="798" spans="2:51" s="13" customFormat="1" ht="12">
      <c r="B798" s="163"/>
      <c r="D798" s="164" t="s">
        <v>154</v>
      </c>
      <c r="E798" s="165" t="s">
        <v>1</v>
      </c>
      <c r="F798" s="166" t="s">
        <v>918</v>
      </c>
      <c r="H798" s="165" t="s">
        <v>1</v>
      </c>
      <c r="I798" s="167"/>
      <c r="L798" s="163"/>
      <c r="M798" s="168"/>
      <c r="N798" s="169"/>
      <c r="O798" s="169"/>
      <c r="P798" s="169"/>
      <c r="Q798" s="169"/>
      <c r="R798" s="169"/>
      <c r="S798" s="169"/>
      <c r="T798" s="170"/>
      <c r="AT798" s="165" t="s">
        <v>154</v>
      </c>
      <c r="AU798" s="165" t="s">
        <v>79</v>
      </c>
      <c r="AV798" s="13" t="s">
        <v>77</v>
      </c>
      <c r="AW798" s="13" t="s">
        <v>28</v>
      </c>
      <c r="AX798" s="13" t="s">
        <v>70</v>
      </c>
      <c r="AY798" s="165" t="s">
        <v>145</v>
      </c>
    </row>
    <row r="799" spans="2:51" s="14" customFormat="1" ht="12">
      <c r="B799" s="171"/>
      <c r="D799" s="164" t="s">
        <v>154</v>
      </c>
      <c r="E799" s="172" t="s">
        <v>1</v>
      </c>
      <c r="F799" s="173" t="s">
        <v>152</v>
      </c>
      <c r="H799" s="174">
        <v>4</v>
      </c>
      <c r="I799" s="175"/>
      <c r="L799" s="171"/>
      <c r="M799" s="176"/>
      <c r="N799" s="177"/>
      <c r="O799" s="177"/>
      <c r="P799" s="177"/>
      <c r="Q799" s="177"/>
      <c r="R799" s="177"/>
      <c r="S799" s="177"/>
      <c r="T799" s="178"/>
      <c r="AT799" s="172" t="s">
        <v>154</v>
      </c>
      <c r="AU799" s="172" t="s">
        <v>79</v>
      </c>
      <c r="AV799" s="14" t="s">
        <v>79</v>
      </c>
      <c r="AW799" s="14" t="s">
        <v>28</v>
      </c>
      <c r="AX799" s="14" t="s">
        <v>70</v>
      </c>
      <c r="AY799" s="172" t="s">
        <v>145</v>
      </c>
    </row>
    <row r="800" spans="2:51" s="16" customFormat="1" ht="12">
      <c r="B800" s="187"/>
      <c r="D800" s="164" t="s">
        <v>154</v>
      </c>
      <c r="E800" s="188" t="s">
        <v>1</v>
      </c>
      <c r="F800" s="189" t="s">
        <v>175</v>
      </c>
      <c r="H800" s="190">
        <v>4</v>
      </c>
      <c r="I800" s="191"/>
      <c r="L800" s="187"/>
      <c r="M800" s="192"/>
      <c r="N800" s="193"/>
      <c r="O800" s="193"/>
      <c r="P800" s="193"/>
      <c r="Q800" s="193"/>
      <c r="R800" s="193"/>
      <c r="S800" s="193"/>
      <c r="T800" s="194"/>
      <c r="AT800" s="188" t="s">
        <v>154</v>
      </c>
      <c r="AU800" s="188" t="s">
        <v>79</v>
      </c>
      <c r="AV800" s="16" t="s">
        <v>152</v>
      </c>
      <c r="AW800" s="16" t="s">
        <v>28</v>
      </c>
      <c r="AX800" s="16" t="s">
        <v>77</v>
      </c>
      <c r="AY800" s="188" t="s">
        <v>145</v>
      </c>
    </row>
    <row r="801" spans="1:65" s="2" customFormat="1" ht="16.5" customHeight="1">
      <c r="A801" s="33"/>
      <c r="B801" s="149"/>
      <c r="C801" s="195" t="s">
        <v>919</v>
      </c>
      <c r="D801" s="195" t="s">
        <v>230</v>
      </c>
      <c r="E801" s="196" t="s">
        <v>920</v>
      </c>
      <c r="F801" s="197" t="s">
        <v>921</v>
      </c>
      <c r="G801" s="198" t="s">
        <v>243</v>
      </c>
      <c r="H801" s="199">
        <v>4.4</v>
      </c>
      <c r="I801" s="200"/>
      <c r="J801" s="201">
        <f>ROUND(I801*H801,2)</f>
        <v>0</v>
      </c>
      <c r="K801" s="197" t="s">
        <v>151</v>
      </c>
      <c r="L801" s="202"/>
      <c r="M801" s="203" t="s">
        <v>1</v>
      </c>
      <c r="N801" s="204" t="s">
        <v>36</v>
      </c>
      <c r="O801" s="59"/>
      <c r="P801" s="159">
        <f>O801*H801</f>
        <v>0</v>
      </c>
      <c r="Q801" s="159">
        <v>0.135</v>
      </c>
      <c r="R801" s="159">
        <f>Q801*H801</f>
        <v>0.5940000000000001</v>
      </c>
      <c r="S801" s="159">
        <v>0</v>
      </c>
      <c r="T801" s="160">
        <f>S801*H801</f>
        <v>0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161" t="s">
        <v>356</v>
      </c>
      <c r="AT801" s="161" t="s">
        <v>230</v>
      </c>
      <c r="AU801" s="161" t="s">
        <v>79</v>
      </c>
      <c r="AY801" s="18" t="s">
        <v>145</v>
      </c>
      <c r="BE801" s="162">
        <f>IF(N801="základní",J801,0)</f>
        <v>0</v>
      </c>
      <c r="BF801" s="162">
        <f>IF(N801="snížená",J801,0)</f>
        <v>0</v>
      </c>
      <c r="BG801" s="162">
        <f>IF(N801="zákl. přenesená",J801,0)</f>
        <v>0</v>
      </c>
      <c r="BH801" s="162">
        <f>IF(N801="sníž. přenesená",J801,0)</f>
        <v>0</v>
      </c>
      <c r="BI801" s="162">
        <f>IF(N801="nulová",J801,0)</f>
        <v>0</v>
      </c>
      <c r="BJ801" s="18" t="s">
        <v>77</v>
      </c>
      <c r="BK801" s="162">
        <f>ROUND(I801*H801,2)</f>
        <v>0</v>
      </c>
      <c r="BL801" s="18" t="s">
        <v>261</v>
      </c>
      <c r="BM801" s="161" t="s">
        <v>922</v>
      </c>
    </row>
    <row r="802" spans="2:51" s="14" customFormat="1" ht="12">
      <c r="B802" s="171"/>
      <c r="D802" s="164" t="s">
        <v>154</v>
      </c>
      <c r="E802" s="172" t="s">
        <v>1</v>
      </c>
      <c r="F802" s="173" t="s">
        <v>923</v>
      </c>
      <c r="H802" s="174">
        <v>4.4</v>
      </c>
      <c r="I802" s="175"/>
      <c r="L802" s="171"/>
      <c r="M802" s="176"/>
      <c r="N802" s="177"/>
      <c r="O802" s="177"/>
      <c r="P802" s="177"/>
      <c r="Q802" s="177"/>
      <c r="R802" s="177"/>
      <c r="S802" s="177"/>
      <c r="T802" s="178"/>
      <c r="AT802" s="172" t="s">
        <v>154</v>
      </c>
      <c r="AU802" s="172" t="s">
        <v>79</v>
      </c>
      <c r="AV802" s="14" t="s">
        <v>79</v>
      </c>
      <c r="AW802" s="14" t="s">
        <v>28</v>
      </c>
      <c r="AX802" s="14" t="s">
        <v>77</v>
      </c>
      <c r="AY802" s="172" t="s">
        <v>145</v>
      </c>
    </row>
    <row r="803" spans="1:65" s="2" customFormat="1" ht="24.25" customHeight="1">
      <c r="A803" s="33"/>
      <c r="B803" s="149"/>
      <c r="C803" s="150" t="s">
        <v>924</v>
      </c>
      <c r="D803" s="150" t="s">
        <v>147</v>
      </c>
      <c r="E803" s="151" t="s">
        <v>925</v>
      </c>
      <c r="F803" s="152" t="s">
        <v>926</v>
      </c>
      <c r="G803" s="153" t="s">
        <v>205</v>
      </c>
      <c r="H803" s="154">
        <v>0.75</v>
      </c>
      <c r="I803" s="155"/>
      <c r="J803" s="156">
        <f>ROUND(I803*H803,2)</f>
        <v>0</v>
      </c>
      <c r="K803" s="152" t="s">
        <v>151</v>
      </c>
      <c r="L803" s="34"/>
      <c r="M803" s="157" t="s">
        <v>1</v>
      </c>
      <c r="N803" s="158" t="s">
        <v>36</v>
      </c>
      <c r="O803" s="59"/>
      <c r="P803" s="159">
        <f>O803*H803</f>
        <v>0</v>
      </c>
      <c r="Q803" s="159">
        <v>0</v>
      </c>
      <c r="R803" s="159">
        <f>Q803*H803</f>
        <v>0</v>
      </c>
      <c r="S803" s="159">
        <v>0</v>
      </c>
      <c r="T803" s="160">
        <f>S803*H803</f>
        <v>0</v>
      </c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R803" s="161" t="s">
        <v>261</v>
      </c>
      <c r="AT803" s="161" t="s">
        <v>147</v>
      </c>
      <c r="AU803" s="161" t="s">
        <v>79</v>
      </c>
      <c r="AY803" s="18" t="s">
        <v>145</v>
      </c>
      <c r="BE803" s="162">
        <f>IF(N803="základní",J803,0)</f>
        <v>0</v>
      </c>
      <c r="BF803" s="162">
        <f>IF(N803="snížená",J803,0)</f>
        <v>0</v>
      </c>
      <c r="BG803" s="162">
        <f>IF(N803="zákl. přenesená",J803,0)</f>
        <v>0</v>
      </c>
      <c r="BH803" s="162">
        <f>IF(N803="sníž. přenesená",J803,0)</f>
        <v>0</v>
      </c>
      <c r="BI803" s="162">
        <f>IF(N803="nulová",J803,0)</f>
        <v>0</v>
      </c>
      <c r="BJ803" s="18" t="s">
        <v>77</v>
      </c>
      <c r="BK803" s="162">
        <f>ROUND(I803*H803,2)</f>
        <v>0</v>
      </c>
      <c r="BL803" s="18" t="s">
        <v>261</v>
      </c>
      <c r="BM803" s="161" t="s">
        <v>927</v>
      </c>
    </row>
    <row r="804" spans="2:63" s="12" customFormat="1" ht="22.75" customHeight="1">
      <c r="B804" s="136"/>
      <c r="D804" s="137" t="s">
        <v>69</v>
      </c>
      <c r="E804" s="147" t="s">
        <v>928</v>
      </c>
      <c r="F804" s="147" t="s">
        <v>929</v>
      </c>
      <c r="I804" s="139"/>
      <c r="J804" s="148">
        <f>BK804</f>
        <v>0</v>
      </c>
      <c r="L804" s="136"/>
      <c r="M804" s="141"/>
      <c r="N804" s="142"/>
      <c r="O804" s="142"/>
      <c r="P804" s="143">
        <f>SUM(P805:P807)</f>
        <v>0</v>
      </c>
      <c r="Q804" s="142"/>
      <c r="R804" s="143">
        <f>SUM(R805:R807)</f>
        <v>0</v>
      </c>
      <c r="S804" s="142"/>
      <c r="T804" s="144">
        <f>SUM(T805:T807)</f>
        <v>0.04020000000000001</v>
      </c>
      <c r="AR804" s="137" t="s">
        <v>79</v>
      </c>
      <c r="AT804" s="145" t="s">
        <v>69</v>
      </c>
      <c r="AU804" s="145" t="s">
        <v>77</v>
      </c>
      <c r="AY804" s="137" t="s">
        <v>145</v>
      </c>
      <c r="BK804" s="146">
        <f>SUM(BK805:BK807)</f>
        <v>0</v>
      </c>
    </row>
    <row r="805" spans="1:65" s="2" customFormat="1" ht="24.25" customHeight="1">
      <c r="A805" s="33"/>
      <c r="B805" s="149"/>
      <c r="C805" s="150" t="s">
        <v>930</v>
      </c>
      <c r="D805" s="150" t="s">
        <v>147</v>
      </c>
      <c r="E805" s="151" t="s">
        <v>931</v>
      </c>
      <c r="F805" s="152" t="s">
        <v>932</v>
      </c>
      <c r="G805" s="153" t="s">
        <v>251</v>
      </c>
      <c r="H805" s="154">
        <v>40.2</v>
      </c>
      <c r="I805" s="155"/>
      <c r="J805" s="156">
        <f>ROUND(I805*H805,2)</f>
        <v>0</v>
      </c>
      <c r="K805" s="152" t="s">
        <v>151</v>
      </c>
      <c r="L805" s="34"/>
      <c r="M805" s="157" t="s">
        <v>1</v>
      </c>
      <c r="N805" s="158" t="s">
        <v>36</v>
      </c>
      <c r="O805" s="59"/>
      <c r="P805" s="159">
        <f>O805*H805</f>
        <v>0</v>
      </c>
      <c r="Q805" s="159">
        <v>0</v>
      </c>
      <c r="R805" s="159">
        <f>Q805*H805</f>
        <v>0</v>
      </c>
      <c r="S805" s="159">
        <v>0.001</v>
      </c>
      <c r="T805" s="160">
        <f>S805*H805</f>
        <v>0.04020000000000001</v>
      </c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R805" s="161" t="s">
        <v>261</v>
      </c>
      <c r="AT805" s="161" t="s">
        <v>147</v>
      </c>
      <c r="AU805" s="161" t="s">
        <v>79</v>
      </c>
      <c r="AY805" s="18" t="s">
        <v>145</v>
      </c>
      <c r="BE805" s="162">
        <f>IF(N805="základní",J805,0)</f>
        <v>0</v>
      </c>
      <c r="BF805" s="162">
        <f>IF(N805="snížená",J805,0)</f>
        <v>0</v>
      </c>
      <c r="BG805" s="162">
        <f>IF(N805="zákl. přenesená",J805,0)</f>
        <v>0</v>
      </c>
      <c r="BH805" s="162">
        <f>IF(N805="sníž. přenesená",J805,0)</f>
        <v>0</v>
      </c>
      <c r="BI805" s="162">
        <f>IF(N805="nulová",J805,0)</f>
        <v>0</v>
      </c>
      <c r="BJ805" s="18" t="s">
        <v>77</v>
      </c>
      <c r="BK805" s="162">
        <f>ROUND(I805*H805,2)</f>
        <v>0</v>
      </c>
      <c r="BL805" s="18" t="s">
        <v>261</v>
      </c>
      <c r="BM805" s="161" t="s">
        <v>933</v>
      </c>
    </row>
    <row r="806" spans="2:51" s="13" customFormat="1" ht="12">
      <c r="B806" s="163"/>
      <c r="D806" s="164" t="s">
        <v>154</v>
      </c>
      <c r="E806" s="165" t="s">
        <v>1</v>
      </c>
      <c r="F806" s="166" t="s">
        <v>934</v>
      </c>
      <c r="H806" s="165" t="s">
        <v>1</v>
      </c>
      <c r="I806" s="167"/>
      <c r="L806" s="163"/>
      <c r="M806" s="168"/>
      <c r="N806" s="169"/>
      <c r="O806" s="169"/>
      <c r="P806" s="169"/>
      <c r="Q806" s="169"/>
      <c r="R806" s="169"/>
      <c r="S806" s="169"/>
      <c r="T806" s="170"/>
      <c r="AT806" s="165" t="s">
        <v>154</v>
      </c>
      <c r="AU806" s="165" t="s">
        <v>79</v>
      </c>
      <c r="AV806" s="13" t="s">
        <v>77</v>
      </c>
      <c r="AW806" s="13" t="s">
        <v>28</v>
      </c>
      <c r="AX806" s="13" t="s">
        <v>70</v>
      </c>
      <c r="AY806" s="165" t="s">
        <v>145</v>
      </c>
    </row>
    <row r="807" spans="2:51" s="14" customFormat="1" ht="12">
      <c r="B807" s="171"/>
      <c r="D807" s="164" t="s">
        <v>154</v>
      </c>
      <c r="E807" s="172" t="s">
        <v>1</v>
      </c>
      <c r="F807" s="173" t="s">
        <v>935</v>
      </c>
      <c r="H807" s="174">
        <v>40.2</v>
      </c>
      <c r="I807" s="175"/>
      <c r="L807" s="171"/>
      <c r="M807" s="176"/>
      <c r="N807" s="177"/>
      <c r="O807" s="177"/>
      <c r="P807" s="177"/>
      <c r="Q807" s="177"/>
      <c r="R807" s="177"/>
      <c r="S807" s="177"/>
      <c r="T807" s="178"/>
      <c r="AT807" s="172" t="s">
        <v>154</v>
      </c>
      <c r="AU807" s="172" t="s">
        <v>79</v>
      </c>
      <c r="AV807" s="14" t="s">
        <v>79</v>
      </c>
      <c r="AW807" s="14" t="s">
        <v>28</v>
      </c>
      <c r="AX807" s="14" t="s">
        <v>77</v>
      </c>
      <c r="AY807" s="172" t="s">
        <v>145</v>
      </c>
    </row>
    <row r="808" spans="2:63" s="12" customFormat="1" ht="22.75" customHeight="1">
      <c r="B808" s="136"/>
      <c r="D808" s="137" t="s">
        <v>69</v>
      </c>
      <c r="E808" s="147" t="s">
        <v>936</v>
      </c>
      <c r="F808" s="147" t="s">
        <v>937</v>
      </c>
      <c r="I808" s="139"/>
      <c r="J808" s="148">
        <f>BK808</f>
        <v>0</v>
      </c>
      <c r="L808" s="136"/>
      <c r="M808" s="141"/>
      <c r="N808" s="142"/>
      <c r="O808" s="142"/>
      <c r="P808" s="143">
        <f>SUM(P809:P817)</f>
        <v>0</v>
      </c>
      <c r="Q808" s="142"/>
      <c r="R808" s="143">
        <f>SUM(R809:R817)</f>
        <v>0.21465</v>
      </c>
      <c r="S808" s="142"/>
      <c r="T808" s="144">
        <f>SUM(T809:T817)</f>
        <v>0.1431</v>
      </c>
      <c r="AR808" s="137" t="s">
        <v>79</v>
      </c>
      <c r="AT808" s="145" t="s">
        <v>69</v>
      </c>
      <c r="AU808" s="145" t="s">
        <v>77</v>
      </c>
      <c r="AY808" s="137" t="s">
        <v>145</v>
      </c>
      <c r="BK808" s="146">
        <f>SUM(BK809:BK817)</f>
        <v>0</v>
      </c>
    </row>
    <row r="809" spans="1:65" s="2" customFormat="1" ht="24.25" customHeight="1">
      <c r="A809" s="33"/>
      <c r="B809" s="149"/>
      <c r="C809" s="150" t="s">
        <v>938</v>
      </c>
      <c r="D809" s="150" t="s">
        <v>147</v>
      </c>
      <c r="E809" s="151" t="s">
        <v>939</v>
      </c>
      <c r="F809" s="152" t="s">
        <v>940</v>
      </c>
      <c r="G809" s="153" t="s">
        <v>243</v>
      </c>
      <c r="H809" s="154">
        <v>47.7</v>
      </c>
      <c r="I809" s="155"/>
      <c r="J809" s="156">
        <f>ROUND(I809*H809,2)</f>
        <v>0</v>
      </c>
      <c r="K809" s="152" t="s">
        <v>151</v>
      </c>
      <c r="L809" s="34"/>
      <c r="M809" s="157" t="s">
        <v>1</v>
      </c>
      <c r="N809" s="158" t="s">
        <v>36</v>
      </c>
      <c r="O809" s="59"/>
      <c r="P809" s="159">
        <f>O809*H809</f>
        <v>0</v>
      </c>
      <c r="Q809" s="159">
        <v>0</v>
      </c>
      <c r="R809" s="159">
        <f>Q809*H809</f>
        <v>0</v>
      </c>
      <c r="S809" s="159">
        <v>0.003</v>
      </c>
      <c r="T809" s="160">
        <f>S809*H809</f>
        <v>0.1431</v>
      </c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R809" s="161" t="s">
        <v>261</v>
      </c>
      <c r="AT809" s="161" t="s">
        <v>147</v>
      </c>
      <c r="AU809" s="161" t="s">
        <v>79</v>
      </c>
      <c r="AY809" s="18" t="s">
        <v>145</v>
      </c>
      <c r="BE809" s="162">
        <f>IF(N809="základní",J809,0)</f>
        <v>0</v>
      </c>
      <c r="BF809" s="162">
        <f>IF(N809="snížená",J809,0)</f>
        <v>0</v>
      </c>
      <c r="BG809" s="162">
        <f>IF(N809="zákl. přenesená",J809,0)</f>
        <v>0</v>
      </c>
      <c r="BH809" s="162">
        <f>IF(N809="sníž. přenesená",J809,0)</f>
        <v>0</v>
      </c>
      <c r="BI809" s="162">
        <f>IF(N809="nulová",J809,0)</f>
        <v>0</v>
      </c>
      <c r="BJ809" s="18" t="s">
        <v>77</v>
      </c>
      <c r="BK809" s="162">
        <f>ROUND(I809*H809,2)</f>
        <v>0</v>
      </c>
      <c r="BL809" s="18" t="s">
        <v>261</v>
      </c>
      <c r="BM809" s="161" t="s">
        <v>941</v>
      </c>
    </row>
    <row r="810" spans="2:51" s="13" customFormat="1" ht="12">
      <c r="B810" s="163"/>
      <c r="D810" s="164" t="s">
        <v>154</v>
      </c>
      <c r="E810" s="165" t="s">
        <v>1</v>
      </c>
      <c r="F810" s="166" t="s">
        <v>540</v>
      </c>
      <c r="H810" s="165" t="s">
        <v>1</v>
      </c>
      <c r="I810" s="167"/>
      <c r="L810" s="163"/>
      <c r="M810" s="168"/>
      <c r="N810" s="169"/>
      <c r="O810" s="169"/>
      <c r="P810" s="169"/>
      <c r="Q810" s="169"/>
      <c r="R810" s="169"/>
      <c r="S810" s="169"/>
      <c r="T810" s="170"/>
      <c r="AT810" s="165" t="s">
        <v>154</v>
      </c>
      <c r="AU810" s="165" t="s">
        <v>79</v>
      </c>
      <c r="AV810" s="13" t="s">
        <v>77</v>
      </c>
      <c r="AW810" s="13" t="s">
        <v>28</v>
      </c>
      <c r="AX810" s="13" t="s">
        <v>70</v>
      </c>
      <c r="AY810" s="165" t="s">
        <v>145</v>
      </c>
    </row>
    <row r="811" spans="2:51" s="13" customFormat="1" ht="12">
      <c r="B811" s="163"/>
      <c r="D811" s="164" t="s">
        <v>154</v>
      </c>
      <c r="E811" s="165" t="s">
        <v>1</v>
      </c>
      <c r="F811" s="166" t="s">
        <v>942</v>
      </c>
      <c r="H811" s="165" t="s">
        <v>1</v>
      </c>
      <c r="I811" s="167"/>
      <c r="L811" s="163"/>
      <c r="M811" s="168"/>
      <c r="N811" s="169"/>
      <c r="O811" s="169"/>
      <c r="P811" s="169"/>
      <c r="Q811" s="169"/>
      <c r="R811" s="169"/>
      <c r="S811" s="169"/>
      <c r="T811" s="170"/>
      <c r="AT811" s="165" t="s">
        <v>154</v>
      </c>
      <c r="AU811" s="165" t="s">
        <v>79</v>
      </c>
      <c r="AV811" s="13" t="s">
        <v>77</v>
      </c>
      <c r="AW811" s="13" t="s">
        <v>28</v>
      </c>
      <c r="AX811" s="13" t="s">
        <v>70</v>
      </c>
      <c r="AY811" s="165" t="s">
        <v>145</v>
      </c>
    </row>
    <row r="812" spans="2:51" s="14" customFormat="1" ht="12">
      <c r="B812" s="171"/>
      <c r="D812" s="164" t="s">
        <v>154</v>
      </c>
      <c r="E812" s="172" t="s">
        <v>1</v>
      </c>
      <c r="F812" s="173" t="s">
        <v>943</v>
      </c>
      <c r="H812" s="174">
        <v>47.7</v>
      </c>
      <c r="I812" s="175"/>
      <c r="L812" s="171"/>
      <c r="M812" s="176"/>
      <c r="N812" s="177"/>
      <c r="O812" s="177"/>
      <c r="P812" s="177"/>
      <c r="Q812" s="177"/>
      <c r="R812" s="177"/>
      <c r="S812" s="177"/>
      <c r="T812" s="178"/>
      <c r="AT812" s="172" t="s">
        <v>154</v>
      </c>
      <c r="AU812" s="172" t="s">
        <v>79</v>
      </c>
      <c r="AV812" s="14" t="s">
        <v>79</v>
      </c>
      <c r="AW812" s="14" t="s">
        <v>28</v>
      </c>
      <c r="AX812" s="14" t="s">
        <v>77</v>
      </c>
      <c r="AY812" s="172" t="s">
        <v>145</v>
      </c>
    </row>
    <row r="813" spans="1:65" s="2" customFormat="1" ht="24.25" customHeight="1">
      <c r="A813" s="33"/>
      <c r="B813" s="149"/>
      <c r="C813" s="150" t="s">
        <v>944</v>
      </c>
      <c r="D813" s="150" t="s">
        <v>147</v>
      </c>
      <c r="E813" s="151" t="s">
        <v>945</v>
      </c>
      <c r="F813" s="152" t="s">
        <v>946</v>
      </c>
      <c r="G813" s="153" t="s">
        <v>243</v>
      </c>
      <c r="H813" s="154">
        <v>47.7</v>
      </c>
      <c r="I813" s="155"/>
      <c r="J813" s="156">
        <f>ROUND(I813*H813,2)</f>
        <v>0</v>
      </c>
      <c r="K813" s="152" t="s">
        <v>151</v>
      </c>
      <c r="L813" s="34"/>
      <c r="M813" s="157" t="s">
        <v>1</v>
      </c>
      <c r="N813" s="158" t="s">
        <v>36</v>
      </c>
      <c r="O813" s="59"/>
      <c r="P813" s="159">
        <f>O813*H813</f>
        <v>0</v>
      </c>
      <c r="Q813" s="159">
        <v>0</v>
      </c>
      <c r="R813" s="159">
        <f>Q813*H813</f>
        <v>0</v>
      </c>
      <c r="S813" s="159">
        <v>0</v>
      </c>
      <c r="T813" s="160">
        <f>S813*H813</f>
        <v>0</v>
      </c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R813" s="161" t="s">
        <v>261</v>
      </c>
      <c r="AT813" s="161" t="s">
        <v>147</v>
      </c>
      <c r="AU813" s="161" t="s">
        <v>79</v>
      </c>
      <c r="AY813" s="18" t="s">
        <v>145</v>
      </c>
      <c r="BE813" s="162">
        <f>IF(N813="základní",J813,0)</f>
        <v>0</v>
      </c>
      <c r="BF813" s="162">
        <f>IF(N813="snížená",J813,0)</f>
        <v>0</v>
      </c>
      <c r="BG813" s="162">
        <f>IF(N813="zákl. přenesená",J813,0)</f>
        <v>0</v>
      </c>
      <c r="BH813" s="162">
        <f>IF(N813="sníž. přenesená",J813,0)</f>
        <v>0</v>
      </c>
      <c r="BI813" s="162">
        <f>IF(N813="nulová",J813,0)</f>
        <v>0</v>
      </c>
      <c r="BJ813" s="18" t="s">
        <v>77</v>
      </c>
      <c r="BK813" s="162">
        <f>ROUND(I813*H813,2)</f>
        <v>0</v>
      </c>
      <c r="BL813" s="18" t="s">
        <v>261</v>
      </c>
      <c r="BM813" s="161" t="s">
        <v>947</v>
      </c>
    </row>
    <row r="814" spans="2:51" s="13" customFormat="1" ht="12">
      <c r="B814" s="163"/>
      <c r="D814" s="164" t="s">
        <v>154</v>
      </c>
      <c r="E814" s="165" t="s">
        <v>1</v>
      </c>
      <c r="F814" s="166" t="s">
        <v>942</v>
      </c>
      <c r="H814" s="165" t="s">
        <v>1</v>
      </c>
      <c r="I814" s="167"/>
      <c r="L814" s="163"/>
      <c r="M814" s="168"/>
      <c r="N814" s="169"/>
      <c r="O814" s="169"/>
      <c r="P814" s="169"/>
      <c r="Q814" s="169"/>
      <c r="R814" s="169"/>
      <c r="S814" s="169"/>
      <c r="T814" s="170"/>
      <c r="AT814" s="165" t="s">
        <v>154</v>
      </c>
      <c r="AU814" s="165" t="s">
        <v>79</v>
      </c>
      <c r="AV814" s="13" t="s">
        <v>77</v>
      </c>
      <c r="AW814" s="13" t="s">
        <v>28</v>
      </c>
      <c r="AX814" s="13" t="s">
        <v>70</v>
      </c>
      <c r="AY814" s="165" t="s">
        <v>145</v>
      </c>
    </row>
    <row r="815" spans="2:51" s="14" customFormat="1" ht="12">
      <c r="B815" s="171"/>
      <c r="D815" s="164" t="s">
        <v>154</v>
      </c>
      <c r="E815" s="172" t="s">
        <v>1</v>
      </c>
      <c r="F815" s="173" t="s">
        <v>943</v>
      </c>
      <c r="H815" s="174">
        <v>47.7</v>
      </c>
      <c r="I815" s="175"/>
      <c r="L815" s="171"/>
      <c r="M815" s="176"/>
      <c r="N815" s="177"/>
      <c r="O815" s="177"/>
      <c r="P815" s="177"/>
      <c r="Q815" s="177"/>
      <c r="R815" s="177"/>
      <c r="S815" s="177"/>
      <c r="T815" s="178"/>
      <c r="AT815" s="172" t="s">
        <v>154</v>
      </c>
      <c r="AU815" s="172" t="s">
        <v>79</v>
      </c>
      <c r="AV815" s="14" t="s">
        <v>79</v>
      </c>
      <c r="AW815" s="14" t="s">
        <v>28</v>
      </c>
      <c r="AX815" s="14" t="s">
        <v>77</v>
      </c>
      <c r="AY815" s="172" t="s">
        <v>145</v>
      </c>
    </row>
    <row r="816" spans="1:65" s="2" customFormat="1" ht="16.5" customHeight="1">
      <c r="A816" s="33"/>
      <c r="B816" s="149"/>
      <c r="C816" s="195" t="s">
        <v>948</v>
      </c>
      <c r="D816" s="195" t="s">
        <v>230</v>
      </c>
      <c r="E816" s="196" t="s">
        <v>949</v>
      </c>
      <c r="F816" s="197" t="s">
        <v>950</v>
      </c>
      <c r="G816" s="198" t="s">
        <v>243</v>
      </c>
      <c r="H816" s="199">
        <v>47.7</v>
      </c>
      <c r="I816" s="214"/>
      <c r="J816" s="201">
        <f>ROUND(I816*H816,2)</f>
        <v>0</v>
      </c>
      <c r="K816" s="197" t="s">
        <v>151</v>
      </c>
      <c r="L816" s="202"/>
      <c r="M816" s="203" t="s">
        <v>1</v>
      </c>
      <c r="N816" s="204" t="s">
        <v>36</v>
      </c>
      <c r="O816" s="59"/>
      <c r="P816" s="159">
        <f>O816*H816</f>
        <v>0</v>
      </c>
      <c r="Q816" s="159">
        <v>0.0045</v>
      </c>
      <c r="R816" s="159">
        <f>Q816*H816</f>
        <v>0.21465</v>
      </c>
      <c r="S816" s="159">
        <v>0</v>
      </c>
      <c r="T816" s="160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61" t="s">
        <v>356</v>
      </c>
      <c r="AT816" s="161" t="s">
        <v>230</v>
      </c>
      <c r="AU816" s="161" t="s">
        <v>79</v>
      </c>
      <c r="AY816" s="18" t="s">
        <v>145</v>
      </c>
      <c r="BE816" s="162">
        <f>IF(N816="základní",J816,0)</f>
        <v>0</v>
      </c>
      <c r="BF816" s="162">
        <f>IF(N816="snížená",J816,0)</f>
        <v>0</v>
      </c>
      <c r="BG816" s="162">
        <f>IF(N816="zákl. přenesená",J816,0)</f>
        <v>0</v>
      </c>
      <c r="BH816" s="162">
        <f>IF(N816="sníž. přenesená",J816,0)</f>
        <v>0</v>
      </c>
      <c r="BI816" s="162">
        <f>IF(N816="nulová",J816,0)</f>
        <v>0</v>
      </c>
      <c r="BJ816" s="18" t="s">
        <v>77</v>
      </c>
      <c r="BK816" s="162">
        <f>ROUND(I816*H816,2)</f>
        <v>0</v>
      </c>
      <c r="BL816" s="18" t="s">
        <v>261</v>
      </c>
      <c r="BM816" s="161" t="s">
        <v>951</v>
      </c>
    </row>
    <row r="817" spans="1:65" s="2" customFormat="1" ht="24.25" customHeight="1">
      <c r="A817" s="33"/>
      <c r="B817" s="149"/>
      <c r="C817" s="150" t="s">
        <v>952</v>
      </c>
      <c r="D817" s="150" t="s">
        <v>147</v>
      </c>
      <c r="E817" s="151" t="s">
        <v>953</v>
      </c>
      <c r="F817" s="152" t="s">
        <v>954</v>
      </c>
      <c r="G817" s="153" t="s">
        <v>205</v>
      </c>
      <c r="H817" s="154">
        <v>0.215</v>
      </c>
      <c r="I817" s="155"/>
      <c r="J817" s="156">
        <f>ROUND(I817*H817,2)</f>
        <v>0</v>
      </c>
      <c r="K817" s="152" t="s">
        <v>151</v>
      </c>
      <c r="L817" s="34"/>
      <c r="M817" s="157" t="s">
        <v>1</v>
      </c>
      <c r="N817" s="158" t="s">
        <v>36</v>
      </c>
      <c r="O817" s="59"/>
      <c r="P817" s="159">
        <f>O817*H817</f>
        <v>0</v>
      </c>
      <c r="Q817" s="159">
        <v>0</v>
      </c>
      <c r="R817" s="159">
        <f>Q817*H817</f>
        <v>0</v>
      </c>
      <c r="S817" s="159">
        <v>0</v>
      </c>
      <c r="T817" s="160">
        <f>S817*H817</f>
        <v>0</v>
      </c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R817" s="161" t="s">
        <v>261</v>
      </c>
      <c r="AT817" s="161" t="s">
        <v>147</v>
      </c>
      <c r="AU817" s="161" t="s">
        <v>79</v>
      </c>
      <c r="AY817" s="18" t="s">
        <v>145</v>
      </c>
      <c r="BE817" s="162">
        <f>IF(N817="základní",J817,0)</f>
        <v>0</v>
      </c>
      <c r="BF817" s="162">
        <f>IF(N817="snížená",J817,0)</f>
        <v>0</v>
      </c>
      <c r="BG817" s="162">
        <f>IF(N817="zákl. přenesená",J817,0)</f>
        <v>0</v>
      </c>
      <c r="BH817" s="162">
        <f>IF(N817="sníž. přenesená",J817,0)</f>
        <v>0</v>
      </c>
      <c r="BI817" s="162">
        <f>IF(N817="nulová",J817,0)</f>
        <v>0</v>
      </c>
      <c r="BJ817" s="18" t="s">
        <v>77</v>
      </c>
      <c r="BK817" s="162">
        <f>ROUND(I817*H817,2)</f>
        <v>0</v>
      </c>
      <c r="BL817" s="18" t="s">
        <v>261</v>
      </c>
      <c r="BM817" s="161" t="s">
        <v>955</v>
      </c>
    </row>
    <row r="818" spans="2:63" s="12" customFormat="1" ht="22.75" customHeight="1">
      <c r="B818" s="136"/>
      <c r="D818" s="137" t="s">
        <v>69</v>
      </c>
      <c r="E818" s="147" t="s">
        <v>956</v>
      </c>
      <c r="F818" s="147" t="s">
        <v>957</v>
      </c>
      <c r="I818" s="139"/>
      <c r="J818" s="148">
        <f>BK818</f>
        <v>0</v>
      </c>
      <c r="L818" s="136"/>
      <c r="M818" s="141"/>
      <c r="N818" s="142"/>
      <c r="O818" s="142"/>
      <c r="P818" s="143">
        <f>SUM(P819:P833)</f>
        <v>0</v>
      </c>
      <c r="Q818" s="142"/>
      <c r="R818" s="143">
        <f>SUM(R819:R833)</f>
        <v>0.0035375</v>
      </c>
      <c r="S818" s="142"/>
      <c r="T818" s="144">
        <f>SUM(T819:T833)</f>
        <v>0</v>
      </c>
      <c r="AR818" s="137" t="s">
        <v>79</v>
      </c>
      <c r="AT818" s="145" t="s">
        <v>69</v>
      </c>
      <c r="AU818" s="145" t="s">
        <v>77</v>
      </c>
      <c r="AY818" s="137" t="s">
        <v>145</v>
      </c>
      <c r="BK818" s="146">
        <f>SUM(BK819:BK833)</f>
        <v>0</v>
      </c>
    </row>
    <row r="819" spans="1:65" s="2" customFormat="1" ht="16.5" customHeight="1">
      <c r="A819" s="33"/>
      <c r="B819" s="149"/>
      <c r="C819" s="150" t="s">
        <v>958</v>
      </c>
      <c r="D819" s="150" t="s">
        <v>147</v>
      </c>
      <c r="E819" s="151" t="s">
        <v>959</v>
      </c>
      <c r="F819" s="152" t="s">
        <v>960</v>
      </c>
      <c r="G819" s="153" t="s">
        <v>243</v>
      </c>
      <c r="H819" s="154">
        <v>22</v>
      </c>
      <c r="I819" s="155"/>
      <c r="J819" s="156">
        <f>ROUND(I819*H819,2)</f>
        <v>0</v>
      </c>
      <c r="K819" s="152" t="s">
        <v>151</v>
      </c>
      <c r="L819" s="34"/>
      <c r="M819" s="157" t="s">
        <v>1</v>
      </c>
      <c r="N819" s="158" t="s">
        <v>36</v>
      </c>
      <c r="O819" s="59"/>
      <c r="P819" s="159">
        <f>O819*H819</f>
        <v>0</v>
      </c>
      <c r="Q819" s="159">
        <v>0</v>
      </c>
      <c r="R819" s="159">
        <f>Q819*H819</f>
        <v>0</v>
      </c>
      <c r="S819" s="159">
        <v>0</v>
      </c>
      <c r="T819" s="160">
        <f>S819*H819</f>
        <v>0</v>
      </c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R819" s="161" t="s">
        <v>261</v>
      </c>
      <c r="AT819" s="161" t="s">
        <v>147</v>
      </c>
      <c r="AU819" s="161" t="s">
        <v>79</v>
      </c>
      <c r="AY819" s="18" t="s">
        <v>145</v>
      </c>
      <c r="BE819" s="162">
        <f>IF(N819="základní",J819,0)</f>
        <v>0</v>
      </c>
      <c r="BF819" s="162">
        <f>IF(N819="snížená",J819,0)</f>
        <v>0</v>
      </c>
      <c r="BG819" s="162">
        <f>IF(N819="zákl. přenesená",J819,0)</f>
        <v>0</v>
      </c>
      <c r="BH819" s="162">
        <f>IF(N819="sníž. přenesená",J819,0)</f>
        <v>0</v>
      </c>
      <c r="BI819" s="162">
        <f>IF(N819="nulová",J819,0)</f>
        <v>0</v>
      </c>
      <c r="BJ819" s="18" t="s">
        <v>77</v>
      </c>
      <c r="BK819" s="162">
        <f>ROUND(I819*H819,2)</f>
        <v>0</v>
      </c>
      <c r="BL819" s="18" t="s">
        <v>261</v>
      </c>
      <c r="BM819" s="161" t="s">
        <v>961</v>
      </c>
    </row>
    <row r="820" spans="2:51" s="13" customFormat="1" ht="12">
      <c r="B820" s="163"/>
      <c r="D820" s="164" t="s">
        <v>154</v>
      </c>
      <c r="E820" s="165" t="s">
        <v>1</v>
      </c>
      <c r="F820" s="166" t="s">
        <v>962</v>
      </c>
      <c r="H820" s="165" t="s">
        <v>1</v>
      </c>
      <c r="I820" s="167"/>
      <c r="L820" s="163"/>
      <c r="M820" s="168"/>
      <c r="N820" s="169"/>
      <c r="O820" s="169"/>
      <c r="P820" s="169"/>
      <c r="Q820" s="169"/>
      <c r="R820" s="169"/>
      <c r="S820" s="169"/>
      <c r="T820" s="170"/>
      <c r="AT820" s="165" t="s">
        <v>154</v>
      </c>
      <c r="AU820" s="165" t="s">
        <v>79</v>
      </c>
      <c r="AV820" s="13" t="s">
        <v>77</v>
      </c>
      <c r="AW820" s="13" t="s">
        <v>28</v>
      </c>
      <c r="AX820" s="13" t="s">
        <v>70</v>
      </c>
      <c r="AY820" s="165" t="s">
        <v>145</v>
      </c>
    </row>
    <row r="821" spans="2:51" s="13" customFormat="1" ht="12">
      <c r="B821" s="163"/>
      <c r="D821" s="164" t="s">
        <v>154</v>
      </c>
      <c r="E821" s="165" t="s">
        <v>1</v>
      </c>
      <c r="F821" s="166" t="s">
        <v>520</v>
      </c>
      <c r="H821" s="165" t="s">
        <v>1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154</v>
      </c>
      <c r="AU821" s="165" t="s">
        <v>79</v>
      </c>
      <c r="AV821" s="13" t="s">
        <v>77</v>
      </c>
      <c r="AW821" s="13" t="s">
        <v>28</v>
      </c>
      <c r="AX821" s="13" t="s">
        <v>70</v>
      </c>
      <c r="AY821" s="165" t="s">
        <v>145</v>
      </c>
    </row>
    <row r="822" spans="2:51" s="14" customFormat="1" ht="12">
      <c r="B822" s="171"/>
      <c r="D822" s="164" t="s">
        <v>154</v>
      </c>
      <c r="E822" s="172" t="s">
        <v>1</v>
      </c>
      <c r="F822" s="173" t="s">
        <v>291</v>
      </c>
      <c r="H822" s="174">
        <v>22</v>
      </c>
      <c r="I822" s="175"/>
      <c r="L822" s="171"/>
      <c r="M822" s="176"/>
      <c r="N822" s="177"/>
      <c r="O822" s="177"/>
      <c r="P822" s="177"/>
      <c r="Q822" s="177"/>
      <c r="R822" s="177"/>
      <c r="S822" s="177"/>
      <c r="T822" s="178"/>
      <c r="AT822" s="172" t="s">
        <v>154</v>
      </c>
      <c r="AU822" s="172" t="s">
        <v>79</v>
      </c>
      <c r="AV822" s="14" t="s">
        <v>79</v>
      </c>
      <c r="AW822" s="14" t="s">
        <v>28</v>
      </c>
      <c r="AX822" s="14" t="s">
        <v>77</v>
      </c>
      <c r="AY822" s="172" t="s">
        <v>145</v>
      </c>
    </row>
    <row r="823" spans="1:65" s="2" customFormat="1" ht="16.5" customHeight="1">
      <c r="A823" s="33"/>
      <c r="B823" s="149"/>
      <c r="C823" s="195" t="s">
        <v>963</v>
      </c>
      <c r="D823" s="195" t="s">
        <v>230</v>
      </c>
      <c r="E823" s="196" t="s">
        <v>964</v>
      </c>
      <c r="F823" s="197" t="s">
        <v>965</v>
      </c>
      <c r="G823" s="198" t="s">
        <v>243</v>
      </c>
      <c r="H823" s="199">
        <v>26.565</v>
      </c>
      <c r="I823" s="200"/>
      <c r="J823" s="201">
        <f>ROUND(I823*H823,2)</f>
        <v>0</v>
      </c>
      <c r="K823" s="197" t="s">
        <v>151</v>
      </c>
      <c r="L823" s="202"/>
      <c r="M823" s="203" t="s">
        <v>1</v>
      </c>
      <c r="N823" s="204" t="s">
        <v>36</v>
      </c>
      <c r="O823" s="59"/>
      <c r="P823" s="159">
        <f>O823*H823</f>
        <v>0</v>
      </c>
      <c r="Q823" s="159">
        <v>0</v>
      </c>
      <c r="R823" s="159">
        <f>Q823*H823</f>
        <v>0</v>
      </c>
      <c r="S823" s="159">
        <v>0</v>
      </c>
      <c r="T823" s="160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61" t="s">
        <v>356</v>
      </c>
      <c r="AT823" s="161" t="s">
        <v>230</v>
      </c>
      <c r="AU823" s="161" t="s">
        <v>79</v>
      </c>
      <c r="AY823" s="18" t="s">
        <v>145</v>
      </c>
      <c r="BE823" s="162">
        <f>IF(N823="základní",J823,0)</f>
        <v>0</v>
      </c>
      <c r="BF823" s="162">
        <f>IF(N823="snížená",J823,0)</f>
        <v>0</v>
      </c>
      <c r="BG823" s="162">
        <f>IF(N823="zákl. přenesená",J823,0)</f>
        <v>0</v>
      </c>
      <c r="BH823" s="162">
        <f>IF(N823="sníž. přenesená",J823,0)</f>
        <v>0</v>
      </c>
      <c r="BI823" s="162">
        <f>IF(N823="nulová",J823,0)</f>
        <v>0</v>
      </c>
      <c r="BJ823" s="18" t="s">
        <v>77</v>
      </c>
      <c r="BK823" s="162">
        <f>ROUND(I823*H823,2)</f>
        <v>0</v>
      </c>
      <c r="BL823" s="18" t="s">
        <v>261</v>
      </c>
      <c r="BM823" s="161" t="s">
        <v>966</v>
      </c>
    </row>
    <row r="824" spans="2:51" s="14" customFormat="1" ht="12">
      <c r="B824" s="171"/>
      <c r="D824" s="164" t="s">
        <v>154</v>
      </c>
      <c r="E824" s="172" t="s">
        <v>1</v>
      </c>
      <c r="F824" s="173" t="s">
        <v>967</v>
      </c>
      <c r="H824" s="174">
        <v>25.3</v>
      </c>
      <c r="I824" s="175"/>
      <c r="L824" s="171"/>
      <c r="M824" s="176"/>
      <c r="N824" s="177"/>
      <c r="O824" s="177"/>
      <c r="P824" s="177"/>
      <c r="Q824" s="177"/>
      <c r="R824" s="177"/>
      <c r="S824" s="177"/>
      <c r="T824" s="178"/>
      <c r="AT824" s="172" t="s">
        <v>154</v>
      </c>
      <c r="AU824" s="172" t="s">
        <v>79</v>
      </c>
      <c r="AV824" s="14" t="s">
        <v>79</v>
      </c>
      <c r="AW824" s="14" t="s">
        <v>28</v>
      </c>
      <c r="AX824" s="14" t="s">
        <v>77</v>
      </c>
      <c r="AY824" s="172" t="s">
        <v>145</v>
      </c>
    </row>
    <row r="825" spans="2:51" s="14" customFormat="1" ht="12">
      <c r="B825" s="171"/>
      <c r="D825" s="164" t="s">
        <v>154</v>
      </c>
      <c r="F825" s="173" t="s">
        <v>968</v>
      </c>
      <c r="H825" s="174">
        <v>26.565</v>
      </c>
      <c r="I825" s="175"/>
      <c r="L825" s="171"/>
      <c r="M825" s="176"/>
      <c r="N825" s="177"/>
      <c r="O825" s="177"/>
      <c r="P825" s="177"/>
      <c r="Q825" s="177"/>
      <c r="R825" s="177"/>
      <c r="S825" s="177"/>
      <c r="T825" s="178"/>
      <c r="AT825" s="172" t="s">
        <v>154</v>
      </c>
      <c r="AU825" s="172" t="s">
        <v>79</v>
      </c>
      <c r="AV825" s="14" t="s">
        <v>79</v>
      </c>
      <c r="AW825" s="14" t="s">
        <v>3</v>
      </c>
      <c r="AX825" s="14" t="s">
        <v>77</v>
      </c>
      <c r="AY825" s="172" t="s">
        <v>145</v>
      </c>
    </row>
    <row r="826" spans="1:65" s="2" customFormat="1" ht="24.25" customHeight="1">
      <c r="A826" s="33"/>
      <c r="B826" s="149"/>
      <c r="C826" s="195" t="s">
        <v>969</v>
      </c>
      <c r="D826" s="195" t="s">
        <v>230</v>
      </c>
      <c r="E826" s="196" t="s">
        <v>970</v>
      </c>
      <c r="F826" s="197" t="s">
        <v>971</v>
      </c>
      <c r="G826" s="198" t="s">
        <v>251</v>
      </c>
      <c r="H826" s="199">
        <v>30.25</v>
      </c>
      <c r="I826" s="200"/>
      <c r="J826" s="201">
        <f>ROUND(I826*H826,2)</f>
        <v>0</v>
      </c>
      <c r="K826" s="197" t="s">
        <v>151</v>
      </c>
      <c r="L826" s="202"/>
      <c r="M826" s="203" t="s">
        <v>1</v>
      </c>
      <c r="N826" s="204" t="s">
        <v>36</v>
      </c>
      <c r="O826" s="59"/>
      <c r="P826" s="159">
        <f>O826*H826</f>
        <v>0</v>
      </c>
      <c r="Q826" s="159">
        <v>2E-05</v>
      </c>
      <c r="R826" s="159">
        <f>Q826*H826</f>
        <v>0.0006050000000000001</v>
      </c>
      <c r="S826" s="159">
        <v>0</v>
      </c>
      <c r="T826" s="160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61" t="s">
        <v>356</v>
      </c>
      <c r="AT826" s="161" t="s">
        <v>230</v>
      </c>
      <c r="AU826" s="161" t="s">
        <v>79</v>
      </c>
      <c r="AY826" s="18" t="s">
        <v>145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8" t="s">
        <v>77</v>
      </c>
      <c r="BK826" s="162">
        <f>ROUND(I826*H826,2)</f>
        <v>0</v>
      </c>
      <c r="BL826" s="18" t="s">
        <v>261</v>
      </c>
      <c r="BM826" s="161" t="s">
        <v>972</v>
      </c>
    </row>
    <row r="827" spans="2:51" s="14" customFormat="1" ht="12">
      <c r="B827" s="171"/>
      <c r="D827" s="164" t="s">
        <v>154</v>
      </c>
      <c r="E827" s="172" t="s">
        <v>1</v>
      </c>
      <c r="F827" s="173" t="s">
        <v>973</v>
      </c>
      <c r="H827" s="174">
        <v>30.25</v>
      </c>
      <c r="I827" s="175"/>
      <c r="L827" s="171"/>
      <c r="M827" s="176"/>
      <c r="N827" s="177"/>
      <c r="O827" s="177"/>
      <c r="P827" s="177"/>
      <c r="Q827" s="177"/>
      <c r="R827" s="177"/>
      <c r="S827" s="177"/>
      <c r="T827" s="178"/>
      <c r="AT827" s="172" t="s">
        <v>154</v>
      </c>
      <c r="AU827" s="172" t="s">
        <v>79</v>
      </c>
      <c r="AV827" s="14" t="s">
        <v>79</v>
      </c>
      <c r="AW827" s="14" t="s">
        <v>28</v>
      </c>
      <c r="AX827" s="14" t="s">
        <v>77</v>
      </c>
      <c r="AY827" s="172" t="s">
        <v>145</v>
      </c>
    </row>
    <row r="828" spans="1:65" s="2" customFormat="1" ht="21.75" customHeight="1">
      <c r="A828" s="33"/>
      <c r="B828" s="149"/>
      <c r="C828" s="150" t="s">
        <v>974</v>
      </c>
      <c r="D828" s="150" t="s">
        <v>147</v>
      </c>
      <c r="E828" s="151" t="s">
        <v>975</v>
      </c>
      <c r="F828" s="152" t="s">
        <v>976</v>
      </c>
      <c r="G828" s="153" t="s">
        <v>243</v>
      </c>
      <c r="H828" s="154">
        <v>8.5</v>
      </c>
      <c r="I828" s="155"/>
      <c r="J828" s="156">
        <f>ROUND(I828*H828,2)</f>
        <v>0</v>
      </c>
      <c r="K828" s="152" t="s">
        <v>151</v>
      </c>
      <c r="L828" s="34"/>
      <c r="M828" s="157" t="s">
        <v>1</v>
      </c>
      <c r="N828" s="158" t="s">
        <v>36</v>
      </c>
      <c r="O828" s="59"/>
      <c r="P828" s="159">
        <f>O828*H828</f>
        <v>0</v>
      </c>
      <c r="Q828" s="159">
        <v>0</v>
      </c>
      <c r="R828" s="159">
        <f>Q828*H828</f>
        <v>0</v>
      </c>
      <c r="S828" s="159">
        <v>0</v>
      </c>
      <c r="T828" s="160">
        <f>S828*H828</f>
        <v>0</v>
      </c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R828" s="161" t="s">
        <v>261</v>
      </c>
      <c r="AT828" s="161" t="s">
        <v>147</v>
      </c>
      <c r="AU828" s="161" t="s">
        <v>79</v>
      </c>
      <c r="AY828" s="18" t="s">
        <v>145</v>
      </c>
      <c r="BE828" s="162">
        <f>IF(N828="základní",J828,0)</f>
        <v>0</v>
      </c>
      <c r="BF828" s="162">
        <f>IF(N828="snížená",J828,0)</f>
        <v>0</v>
      </c>
      <c r="BG828" s="162">
        <f>IF(N828="zákl. přenesená",J828,0)</f>
        <v>0</v>
      </c>
      <c r="BH828" s="162">
        <f>IF(N828="sníž. přenesená",J828,0)</f>
        <v>0</v>
      </c>
      <c r="BI828" s="162">
        <f>IF(N828="nulová",J828,0)</f>
        <v>0</v>
      </c>
      <c r="BJ828" s="18" t="s">
        <v>77</v>
      </c>
      <c r="BK828" s="162">
        <f>ROUND(I828*H828,2)</f>
        <v>0</v>
      </c>
      <c r="BL828" s="18" t="s">
        <v>261</v>
      </c>
      <c r="BM828" s="161" t="s">
        <v>977</v>
      </c>
    </row>
    <row r="829" spans="2:51" s="13" customFormat="1" ht="12">
      <c r="B829" s="163"/>
      <c r="D829" s="164" t="s">
        <v>154</v>
      </c>
      <c r="E829" s="165" t="s">
        <v>1</v>
      </c>
      <c r="F829" s="166" t="s">
        <v>520</v>
      </c>
      <c r="H829" s="165" t="s">
        <v>1</v>
      </c>
      <c r="I829" s="167"/>
      <c r="L829" s="163"/>
      <c r="M829" s="168"/>
      <c r="N829" s="169"/>
      <c r="O829" s="169"/>
      <c r="P829" s="169"/>
      <c r="Q829" s="169"/>
      <c r="R829" s="169"/>
      <c r="S829" s="169"/>
      <c r="T829" s="170"/>
      <c r="AT829" s="165" t="s">
        <v>154</v>
      </c>
      <c r="AU829" s="165" t="s">
        <v>79</v>
      </c>
      <c r="AV829" s="13" t="s">
        <v>77</v>
      </c>
      <c r="AW829" s="13" t="s">
        <v>28</v>
      </c>
      <c r="AX829" s="13" t="s">
        <v>70</v>
      </c>
      <c r="AY829" s="165" t="s">
        <v>145</v>
      </c>
    </row>
    <row r="830" spans="2:51" s="13" customFormat="1" ht="12">
      <c r="B830" s="163"/>
      <c r="D830" s="164" t="s">
        <v>154</v>
      </c>
      <c r="E830" s="165" t="s">
        <v>1</v>
      </c>
      <c r="F830" s="166" t="s">
        <v>978</v>
      </c>
      <c r="H830" s="165" t="s">
        <v>1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5" t="s">
        <v>154</v>
      </c>
      <c r="AU830" s="165" t="s">
        <v>79</v>
      </c>
      <c r="AV830" s="13" t="s">
        <v>77</v>
      </c>
      <c r="AW830" s="13" t="s">
        <v>28</v>
      </c>
      <c r="AX830" s="13" t="s">
        <v>70</v>
      </c>
      <c r="AY830" s="165" t="s">
        <v>145</v>
      </c>
    </row>
    <row r="831" spans="2:51" s="14" customFormat="1" ht="12">
      <c r="B831" s="171"/>
      <c r="D831" s="164" t="s">
        <v>154</v>
      </c>
      <c r="E831" s="172" t="s">
        <v>1</v>
      </c>
      <c r="F831" s="173" t="s">
        <v>979</v>
      </c>
      <c r="H831" s="174">
        <v>8.5</v>
      </c>
      <c r="I831" s="175"/>
      <c r="L831" s="171"/>
      <c r="M831" s="176"/>
      <c r="N831" s="177"/>
      <c r="O831" s="177"/>
      <c r="P831" s="177"/>
      <c r="Q831" s="177"/>
      <c r="R831" s="177"/>
      <c r="S831" s="177"/>
      <c r="T831" s="178"/>
      <c r="AT831" s="172" t="s">
        <v>154</v>
      </c>
      <c r="AU831" s="172" t="s">
        <v>79</v>
      </c>
      <c r="AV831" s="14" t="s">
        <v>79</v>
      </c>
      <c r="AW831" s="14" t="s">
        <v>28</v>
      </c>
      <c r="AX831" s="14" t="s">
        <v>77</v>
      </c>
      <c r="AY831" s="172" t="s">
        <v>145</v>
      </c>
    </row>
    <row r="832" spans="1:65" s="2" customFormat="1" ht="16.5" customHeight="1">
      <c r="A832" s="33"/>
      <c r="B832" s="149"/>
      <c r="C832" s="195" t="s">
        <v>980</v>
      </c>
      <c r="D832" s="195" t="s">
        <v>230</v>
      </c>
      <c r="E832" s="196" t="s">
        <v>981</v>
      </c>
      <c r="F832" s="197" t="s">
        <v>982</v>
      </c>
      <c r="G832" s="198" t="s">
        <v>243</v>
      </c>
      <c r="H832" s="199">
        <v>9.775</v>
      </c>
      <c r="I832" s="200"/>
      <c r="J832" s="201">
        <f>ROUND(I832*H832,2)</f>
        <v>0</v>
      </c>
      <c r="K832" s="197" t="s">
        <v>1</v>
      </c>
      <c r="L832" s="202"/>
      <c r="M832" s="203" t="s">
        <v>1</v>
      </c>
      <c r="N832" s="204" t="s">
        <v>36</v>
      </c>
      <c r="O832" s="59"/>
      <c r="P832" s="159">
        <f>O832*H832</f>
        <v>0</v>
      </c>
      <c r="Q832" s="159">
        <v>0.0003</v>
      </c>
      <c r="R832" s="159">
        <f>Q832*H832</f>
        <v>0.0029324999999999998</v>
      </c>
      <c r="S832" s="159">
        <v>0</v>
      </c>
      <c r="T832" s="160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61" t="s">
        <v>356</v>
      </c>
      <c r="AT832" s="161" t="s">
        <v>230</v>
      </c>
      <c r="AU832" s="161" t="s">
        <v>79</v>
      </c>
      <c r="AY832" s="18" t="s">
        <v>145</v>
      </c>
      <c r="BE832" s="162">
        <f>IF(N832="základní",J832,0)</f>
        <v>0</v>
      </c>
      <c r="BF832" s="162">
        <f>IF(N832="snížená",J832,0)</f>
        <v>0</v>
      </c>
      <c r="BG832" s="162">
        <f>IF(N832="zákl. přenesená",J832,0)</f>
        <v>0</v>
      </c>
      <c r="BH832" s="162">
        <f>IF(N832="sníž. přenesená",J832,0)</f>
        <v>0</v>
      </c>
      <c r="BI832" s="162">
        <f>IF(N832="nulová",J832,0)</f>
        <v>0</v>
      </c>
      <c r="BJ832" s="18" t="s">
        <v>77</v>
      </c>
      <c r="BK832" s="162">
        <f>ROUND(I832*H832,2)</f>
        <v>0</v>
      </c>
      <c r="BL832" s="18" t="s">
        <v>261</v>
      </c>
      <c r="BM832" s="161" t="s">
        <v>983</v>
      </c>
    </row>
    <row r="833" spans="2:51" s="14" customFormat="1" ht="12">
      <c r="B833" s="171"/>
      <c r="D833" s="164" t="s">
        <v>154</v>
      </c>
      <c r="E833" s="172" t="s">
        <v>1</v>
      </c>
      <c r="F833" s="173" t="s">
        <v>984</v>
      </c>
      <c r="H833" s="174">
        <v>9.775</v>
      </c>
      <c r="I833" s="175"/>
      <c r="L833" s="171"/>
      <c r="M833" s="206"/>
      <c r="N833" s="207"/>
      <c r="O833" s="207"/>
      <c r="P833" s="207"/>
      <c r="Q833" s="207"/>
      <c r="R833" s="207"/>
      <c r="S833" s="207"/>
      <c r="T833" s="208"/>
      <c r="AT833" s="172" t="s">
        <v>154</v>
      </c>
      <c r="AU833" s="172" t="s">
        <v>79</v>
      </c>
      <c r="AV833" s="14" t="s">
        <v>79</v>
      </c>
      <c r="AW833" s="14" t="s">
        <v>28</v>
      </c>
      <c r="AX833" s="14" t="s">
        <v>77</v>
      </c>
      <c r="AY833" s="172" t="s">
        <v>145</v>
      </c>
    </row>
    <row r="834" spans="1:31" s="2" customFormat="1" ht="7" customHeight="1">
      <c r="A834" s="33"/>
      <c r="B834" s="48"/>
      <c r="C834" s="49"/>
      <c r="D834" s="49"/>
      <c r="E834" s="49"/>
      <c r="F834" s="49"/>
      <c r="G834" s="49"/>
      <c r="H834" s="49"/>
      <c r="I834" s="49"/>
      <c r="J834" s="49"/>
      <c r="K834" s="49"/>
      <c r="L834" s="34"/>
      <c r="M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</row>
  </sheetData>
  <autoFilter ref="C142:K833"/>
  <mergeCells count="13">
    <mergeCell ref="E135:H135"/>
    <mergeCell ref="L2:V2"/>
    <mergeCell ref="E85:H85"/>
    <mergeCell ref="E87:H87"/>
    <mergeCell ref="E89:H89"/>
    <mergeCell ref="E131:H131"/>
    <mergeCell ref="E133:H133"/>
    <mergeCell ref="E7:H7"/>
    <mergeCell ref="E9:H9"/>
    <mergeCell ref="E11:H11"/>
    <mergeCell ref="E20:H20"/>
    <mergeCell ref="E29:H29"/>
    <mergeCell ref="J2:K2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2">
      <selection activeCell="J2" sqref="J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47" t="s">
        <v>5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8" t="s">
        <v>87</v>
      </c>
    </row>
    <row r="3" spans="2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79</v>
      </c>
    </row>
    <row r="4" spans="2:46" s="1" customFormat="1" ht="25" customHeight="1">
      <c r="B4" s="21"/>
      <c r="D4" s="22" t="s">
        <v>97</v>
      </c>
      <c r="L4" s="21"/>
      <c r="M4" s="99" t="s">
        <v>1279</v>
      </c>
      <c r="AT4" s="18" t="s">
        <v>3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28" t="s">
        <v>15</v>
      </c>
      <c r="L6" s="21"/>
    </row>
    <row r="7" spans="2:12" s="1" customFormat="1" ht="16.5" customHeight="1">
      <c r="B7" s="21"/>
      <c r="E7" s="262" t="str">
        <f>'Rekapitulace stavby'!K6</f>
        <v>Oprava hydroizolace budovy ČNB, Rooseveltova 18, Brno-revize</v>
      </c>
      <c r="F7" s="263"/>
      <c r="G7" s="263"/>
      <c r="H7" s="263"/>
      <c r="L7" s="21"/>
    </row>
    <row r="8" spans="2:12" s="1" customFormat="1" ht="12" customHeight="1">
      <c r="B8" s="21"/>
      <c r="D8" s="28" t="s">
        <v>98</v>
      </c>
      <c r="L8" s="21"/>
    </row>
    <row r="9" spans="1:31" s="2" customFormat="1" ht="16.5" customHeight="1">
      <c r="A9" s="33"/>
      <c r="B9" s="34"/>
      <c r="C9" s="33"/>
      <c r="D9" s="33"/>
      <c r="E9" s="262" t="s">
        <v>99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41" t="s">
        <v>985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 t="str">
        <f>'Rekapitulace stavby'!AN8</f>
        <v>20. 10. 2023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24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56"/>
      <c r="G20" s="256"/>
      <c r="H20" s="256"/>
      <c r="I20" s="28" t="s">
        <v>24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28" t="s">
        <v>24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29</v>
      </c>
      <c r="E25" s="33"/>
      <c r="F25" s="33"/>
      <c r="G25" s="33"/>
      <c r="H25" s="33"/>
      <c r="I25" s="28" t="s">
        <v>23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24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30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0" t="s">
        <v>1</v>
      </c>
      <c r="F29" s="260"/>
      <c r="G29" s="260"/>
      <c r="H29" s="26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03" t="s">
        <v>31</v>
      </c>
      <c r="E32" s="33"/>
      <c r="F32" s="33"/>
      <c r="G32" s="33"/>
      <c r="H32" s="33"/>
      <c r="I32" s="33"/>
      <c r="J32" s="72">
        <f>ROUND(J125,2)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33</v>
      </c>
      <c r="G34" s="33"/>
      <c r="H34" s="33"/>
      <c r="I34" s="37" t="s">
        <v>32</v>
      </c>
      <c r="J34" s="37" t="s">
        <v>34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35</v>
      </c>
      <c r="E35" s="28" t="s">
        <v>36</v>
      </c>
      <c r="F35" s="105">
        <f>ROUND((SUM(BE125:BE158)),2)</f>
        <v>0</v>
      </c>
      <c r="G35" s="33"/>
      <c r="H35" s="33"/>
      <c r="I35" s="106">
        <v>0.21</v>
      </c>
      <c r="J35" s="105">
        <f>ROUND(((SUM(BE125:BE158))*I35),2)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37</v>
      </c>
      <c r="F36" s="105">
        <f>ROUND((SUM(BF125:BF158)),2)</f>
        <v>0</v>
      </c>
      <c r="G36" s="33"/>
      <c r="H36" s="33"/>
      <c r="I36" s="106">
        <v>0.12</v>
      </c>
      <c r="J36" s="105">
        <f>ROUND(((SUM(BF125:BF158))*I36),2)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customHeight="1" hidden="1">
      <c r="A37" s="33"/>
      <c r="B37" s="34"/>
      <c r="C37" s="33"/>
      <c r="D37" s="33"/>
      <c r="E37" s="28" t="s">
        <v>38</v>
      </c>
      <c r="F37" s="105">
        <f>ROUND((SUM(BG125:BG158)),2)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customHeight="1" hidden="1">
      <c r="A38" s="33"/>
      <c r="B38" s="34"/>
      <c r="C38" s="33"/>
      <c r="D38" s="33"/>
      <c r="E38" s="28" t="s">
        <v>39</v>
      </c>
      <c r="F38" s="105">
        <f>ROUND((SUM(BH125:BH158)),2)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customHeight="1" hidden="1">
      <c r="A39" s="33"/>
      <c r="B39" s="34"/>
      <c r="C39" s="33"/>
      <c r="D39" s="33"/>
      <c r="E39" s="28" t="s">
        <v>40</v>
      </c>
      <c r="F39" s="105">
        <f>ROUND((SUM(BI125:BI158)),2)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07"/>
      <c r="D41" s="108" t="s">
        <v>41</v>
      </c>
      <c r="E41" s="61"/>
      <c r="F41" s="61"/>
      <c r="G41" s="109" t="s">
        <v>42</v>
      </c>
      <c r="H41" s="110" t="s">
        <v>43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5" customHeight="1">
      <c r="B43" s="21"/>
      <c r="L43" s="21"/>
    </row>
    <row r="44" spans="2:12" s="1" customFormat="1" ht="14.5" customHeight="1">
      <c r="B44" s="21"/>
      <c r="L44" s="21"/>
    </row>
    <row r="45" spans="2:12" s="1" customFormat="1" ht="14.5" customHeight="1">
      <c r="B45" s="21"/>
      <c r="L45" s="21"/>
    </row>
    <row r="46" spans="2:12" s="1" customFormat="1" ht="14.5" customHeight="1">
      <c r="B46" s="21"/>
      <c r="L46" s="21"/>
    </row>
    <row r="47" spans="2:12" s="1" customFormat="1" ht="14.5" customHeight="1">
      <c r="B47" s="21"/>
      <c r="L47" s="21"/>
    </row>
    <row r="48" spans="2:12" s="1" customFormat="1" ht="14.5" customHeight="1">
      <c r="B48" s="21"/>
      <c r="L48" s="21"/>
    </row>
    <row r="49" spans="2:12" s="1" customFormat="1" ht="14.5" customHeight="1">
      <c r="B49" s="21"/>
      <c r="L49" s="21"/>
    </row>
    <row r="50" spans="2:12" s="2" customFormat="1" ht="14.5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5">
      <c r="A61" s="33"/>
      <c r="B61" s="34"/>
      <c r="C61" s="33"/>
      <c r="D61" s="46" t="s">
        <v>46</v>
      </c>
      <c r="E61" s="36"/>
      <c r="F61" s="113" t="s">
        <v>47</v>
      </c>
      <c r="G61" s="46" t="s">
        <v>46</v>
      </c>
      <c r="H61" s="36"/>
      <c r="I61" s="36"/>
      <c r="J61" s="114" t="s">
        <v>47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">
      <c r="A65" s="33"/>
      <c r="B65" s="34"/>
      <c r="C65" s="33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4"/>
      <c r="C76" s="33"/>
      <c r="D76" s="46" t="s">
        <v>46</v>
      </c>
      <c r="E76" s="36"/>
      <c r="F76" s="113" t="s">
        <v>47</v>
      </c>
      <c r="G76" s="46" t="s">
        <v>46</v>
      </c>
      <c r="H76" s="36"/>
      <c r="I76" s="36"/>
      <c r="J76" s="114" t="s">
        <v>47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Oprava hydroizolace budovy ČNB, Rooseveltova 18, Brno-revize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98</v>
      </c>
      <c r="L86" s="21"/>
    </row>
    <row r="87" spans="1:31" s="2" customFormat="1" ht="16.5" customHeight="1">
      <c r="A87" s="33"/>
      <c r="B87" s="34"/>
      <c r="C87" s="33"/>
      <c r="D87" s="33"/>
      <c r="E87" s="262" t="s">
        <v>99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100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41" t="str">
        <f>E11</f>
        <v>102 - 1.etapa - vedlejší rozpočtové náklady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 xml:space="preserve"> </v>
      </c>
      <c r="G91" s="33"/>
      <c r="H91" s="33"/>
      <c r="I91" s="28" t="s">
        <v>20</v>
      </c>
      <c r="J91" s="56" t="str">
        <f>IF(J14="","",J14)</f>
        <v>20. 10. 2023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5" customHeight="1">
      <c r="A93" s="33"/>
      <c r="B93" s="34"/>
      <c r="C93" s="28" t="s">
        <v>22</v>
      </c>
      <c r="D93" s="33"/>
      <c r="E93" s="33"/>
      <c r="F93" s="26" t="str">
        <f>E17</f>
        <v xml:space="preserve"> </v>
      </c>
      <c r="G93" s="33"/>
      <c r="H93" s="33"/>
      <c r="I93" s="28" t="s">
        <v>27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29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103</v>
      </c>
      <c r="D96" s="107"/>
      <c r="E96" s="107"/>
      <c r="F96" s="107"/>
      <c r="G96" s="107"/>
      <c r="H96" s="107"/>
      <c r="I96" s="107"/>
      <c r="J96" s="116" t="s">
        <v>104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4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105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106</v>
      </c>
    </row>
    <row r="99" spans="2:12" s="9" customFormat="1" ht="25" customHeight="1">
      <c r="B99" s="118"/>
      <c r="D99" s="119" t="s">
        <v>986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2:12" s="10" customFormat="1" ht="20.15" customHeight="1">
      <c r="B100" s="122"/>
      <c r="D100" s="123" t="s">
        <v>987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2:12" s="10" customFormat="1" ht="20.15" customHeight="1">
      <c r="B101" s="122"/>
      <c r="D101" s="123" t="s">
        <v>988</v>
      </c>
      <c r="E101" s="124"/>
      <c r="F101" s="124"/>
      <c r="G101" s="124"/>
      <c r="H101" s="124"/>
      <c r="I101" s="124"/>
      <c r="J101" s="125">
        <f>J135</f>
        <v>0</v>
      </c>
      <c r="L101" s="122"/>
    </row>
    <row r="102" spans="2:12" s="10" customFormat="1" ht="20.15" customHeight="1">
      <c r="B102" s="122"/>
      <c r="D102" s="123" t="s">
        <v>989</v>
      </c>
      <c r="E102" s="124"/>
      <c r="F102" s="124"/>
      <c r="G102" s="124"/>
      <c r="H102" s="124"/>
      <c r="I102" s="124"/>
      <c r="J102" s="125">
        <f>J141</f>
        <v>0</v>
      </c>
      <c r="L102" s="122"/>
    </row>
    <row r="103" spans="2:12" s="10" customFormat="1" ht="20.15" customHeight="1">
      <c r="B103" s="122"/>
      <c r="D103" s="123" t="s">
        <v>990</v>
      </c>
      <c r="E103" s="124"/>
      <c r="F103" s="124"/>
      <c r="G103" s="124"/>
      <c r="H103" s="124"/>
      <c r="I103" s="124"/>
      <c r="J103" s="125">
        <f>J143</f>
        <v>0</v>
      </c>
      <c r="L103" s="122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5" customHeight="1">
      <c r="A110" s="33"/>
      <c r="B110" s="34"/>
      <c r="C110" s="22" t="s">
        <v>130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62" t="str">
        <f>E7</f>
        <v>Oprava hydroizolace budovy ČNB, Rooseveltova 18, Brno-revize</v>
      </c>
      <c r="F113" s="263"/>
      <c r="G113" s="263"/>
      <c r="H113" s="26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2:12" s="1" customFormat="1" ht="12" customHeight="1">
      <c r="B114" s="21"/>
      <c r="C114" s="28" t="s">
        <v>98</v>
      </c>
      <c r="L114" s="21"/>
    </row>
    <row r="115" spans="1:31" s="2" customFormat="1" ht="16.5" customHeight="1">
      <c r="A115" s="33"/>
      <c r="B115" s="34"/>
      <c r="C115" s="33"/>
      <c r="D115" s="33"/>
      <c r="E115" s="262" t="s">
        <v>99</v>
      </c>
      <c r="F115" s="261"/>
      <c r="G115" s="261"/>
      <c r="H115" s="26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100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41" t="str">
        <f>E11</f>
        <v>102 - 1.etapa - vedlejší rozpočtové náklady</v>
      </c>
      <c r="F117" s="261"/>
      <c r="G117" s="261"/>
      <c r="H117" s="26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18</v>
      </c>
      <c r="D119" s="33"/>
      <c r="E119" s="33"/>
      <c r="F119" s="26" t="str">
        <f>F14</f>
        <v xml:space="preserve"> </v>
      </c>
      <c r="G119" s="33"/>
      <c r="H119" s="33"/>
      <c r="I119" s="28" t="s">
        <v>20</v>
      </c>
      <c r="J119" s="56" t="str">
        <f>IF(J14="","",J14)</f>
        <v>20. 10. 2023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5" customHeight="1">
      <c r="A121" s="33"/>
      <c r="B121" s="34"/>
      <c r="C121" s="28" t="s">
        <v>22</v>
      </c>
      <c r="D121" s="33"/>
      <c r="E121" s="33"/>
      <c r="F121" s="26" t="str">
        <f>E17</f>
        <v xml:space="preserve"> </v>
      </c>
      <c r="G121" s="33"/>
      <c r="H121" s="33"/>
      <c r="I121" s="28" t="s">
        <v>27</v>
      </c>
      <c r="J121" s="31" t="str">
        <f>E23</f>
        <v xml:space="preserve">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5" customHeight="1">
      <c r="A122" s="33"/>
      <c r="B122" s="34"/>
      <c r="C122" s="28" t="s">
        <v>25</v>
      </c>
      <c r="D122" s="33"/>
      <c r="E122" s="33"/>
      <c r="F122" s="26" t="str">
        <f>IF(E20="","",E20)</f>
        <v>Vyplň údaj</v>
      </c>
      <c r="G122" s="33"/>
      <c r="H122" s="33"/>
      <c r="I122" s="28" t="s">
        <v>29</v>
      </c>
      <c r="J122" s="31" t="str">
        <f>E26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4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26"/>
      <c r="B124" s="127"/>
      <c r="C124" s="128" t="s">
        <v>131</v>
      </c>
      <c r="D124" s="129" t="s">
        <v>55</v>
      </c>
      <c r="E124" s="129" t="s">
        <v>51</v>
      </c>
      <c r="F124" s="129" t="s">
        <v>52</v>
      </c>
      <c r="G124" s="129" t="s">
        <v>132</v>
      </c>
      <c r="H124" s="129" t="s">
        <v>133</v>
      </c>
      <c r="I124" s="129" t="s">
        <v>134</v>
      </c>
      <c r="J124" s="129" t="s">
        <v>104</v>
      </c>
      <c r="K124" s="130" t="s">
        <v>135</v>
      </c>
      <c r="L124" s="131"/>
      <c r="M124" s="63" t="s">
        <v>1</v>
      </c>
      <c r="N124" s="64" t="s">
        <v>35</v>
      </c>
      <c r="O124" s="64" t="s">
        <v>136</v>
      </c>
      <c r="P124" s="64" t="s">
        <v>137</v>
      </c>
      <c r="Q124" s="64" t="s">
        <v>138</v>
      </c>
      <c r="R124" s="64" t="s">
        <v>139</v>
      </c>
      <c r="S124" s="64" t="s">
        <v>140</v>
      </c>
      <c r="T124" s="65" t="s">
        <v>141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3" s="2" customFormat="1" ht="22.75" customHeight="1">
      <c r="A125" s="33"/>
      <c r="B125" s="34"/>
      <c r="C125" s="70" t="s">
        <v>142</v>
      </c>
      <c r="D125" s="33"/>
      <c r="E125" s="33"/>
      <c r="F125" s="33"/>
      <c r="G125" s="33"/>
      <c r="H125" s="33"/>
      <c r="I125" s="33"/>
      <c r="J125" s="132">
        <f>BK125</f>
        <v>0</v>
      </c>
      <c r="K125" s="33"/>
      <c r="L125" s="34"/>
      <c r="M125" s="66"/>
      <c r="N125" s="57"/>
      <c r="O125" s="67"/>
      <c r="P125" s="133">
        <f>P126</f>
        <v>0</v>
      </c>
      <c r="Q125" s="67"/>
      <c r="R125" s="133">
        <f>R126</f>
        <v>0</v>
      </c>
      <c r="S125" s="67"/>
      <c r="T125" s="134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69</v>
      </c>
      <c r="AU125" s="18" t="s">
        <v>106</v>
      </c>
      <c r="BK125" s="135">
        <f>BK126</f>
        <v>0</v>
      </c>
    </row>
    <row r="126" spans="2:63" s="12" customFormat="1" ht="26.15" customHeight="1">
      <c r="B126" s="136"/>
      <c r="D126" s="137" t="s">
        <v>69</v>
      </c>
      <c r="E126" s="138" t="s">
        <v>991</v>
      </c>
      <c r="F126" s="138" t="s">
        <v>992</v>
      </c>
      <c r="I126" s="139"/>
      <c r="J126" s="140">
        <f>BK126</f>
        <v>0</v>
      </c>
      <c r="L126" s="136"/>
      <c r="M126" s="141"/>
      <c r="N126" s="142"/>
      <c r="O126" s="142"/>
      <c r="P126" s="143">
        <f>P127+P135+P141+P143</f>
        <v>0</v>
      </c>
      <c r="Q126" s="142"/>
      <c r="R126" s="143">
        <f>R127+R135+R141+R143</f>
        <v>0</v>
      </c>
      <c r="S126" s="142"/>
      <c r="T126" s="144">
        <f>T127+T135+T141+T143</f>
        <v>0</v>
      </c>
      <c r="AR126" s="137" t="s">
        <v>162</v>
      </c>
      <c r="AT126" s="145" t="s">
        <v>69</v>
      </c>
      <c r="AU126" s="145" t="s">
        <v>70</v>
      </c>
      <c r="AY126" s="137" t="s">
        <v>145</v>
      </c>
      <c r="BK126" s="146">
        <f>BK127+BK135+BK141+BK143</f>
        <v>0</v>
      </c>
    </row>
    <row r="127" spans="2:63" s="12" customFormat="1" ht="22.75" customHeight="1">
      <c r="B127" s="136"/>
      <c r="D127" s="137" t="s">
        <v>69</v>
      </c>
      <c r="E127" s="147" t="s">
        <v>993</v>
      </c>
      <c r="F127" s="147" t="s">
        <v>994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SUM(P128:P134)</f>
        <v>0</v>
      </c>
      <c r="Q127" s="142"/>
      <c r="R127" s="143">
        <f>SUM(R128:R134)</f>
        <v>0</v>
      </c>
      <c r="S127" s="142"/>
      <c r="T127" s="144">
        <f>SUM(T128:T134)</f>
        <v>0</v>
      </c>
      <c r="AR127" s="137" t="s">
        <v>162</v>
      </c>
      <c r="AT127" s="145" t="s">
        <v>69</v>
      </c>
      <c r="AU127" s="145" t="s">
        <v>77</v>
      </c>
      <c r="AY127" s="137" t="s">
        <v>145</v>
      </c>
      <c r="BK127" s="146">
        <f>SUM(BK128:BK134)</f>
        <v>0</v>
      </c>
    </row>
    <row r="128" spans="1:65" s="2" customFormat="1" ht="33" customHeight="1">
      <c r="A128" s="33"/>
      <c r="B128" s="149"/>
      <c r="C128" s="150" t="s">
        <v>77</v>
      </c>
      <c r="D128" s="150" t="s">
        <v>147</v>
      </c>
      <c r="E128" s="151" t="s">
        <v>995</v>
      </c>
      <c r="F128" s="152" t="s">
        <v>996</v>
      </c>
      <c r="G128" s="153" t="s">
        <v>640</v>
      </c>
      <c r="H128" s="154">
        <v>1</v>
      </c>
      <c r="I128" s="155"/>
      <c r="J128" s="156">
        <f aca="true" t="shared" si="0" ref="J128:J134">ROUND(I128*H128,2)</f>
        <v>0</v>
      </c>
      <c r="K128" s="152" t="s">
        <v>1</v>
      </c>
      <c r="L128" s="34"/>
      <c r="M128" s="157" t="s">
        <v>1</v>
      </c>
      <c r="N128" s="158" t="s">
        <v>36</v>
      </c>
      <c r="O128" s="59"/>
      <c r="P128" s="159">
        <f aca="true" t="shared" si="1" ref="P128:P134">O128*H128</f>
        <v>0</v>
      </c>
      <c r="Q128" s="159">
        <v>0</v>
      </c>
      <c r="R128" s="159">
        <f aca="true" t="shared" si="2" ref="R128:R134">Q128*H128</f>
        <v>0</v>
      </c>
      <c r="S128" s="159">
        <v>0</v>
      </c>
      <c r="T128" s="160">
        <f aca="true" t="shared" si="3" ref="T128:T134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1" t="s">
        <v>152</v>
      </c>
      <c r="AT128" s="161" t="s">
        <v>147</v>
      </c>
      <c r="AU128" s="161" t="s">
        <v>79</v>
      </c>
      <c r="AY128" s="18" t="s">
        <v>145</v>
      </c>
      <c r="BE128" s="162">
        <f aca="true" t="shared" si="4" ref="BE128:BE134">IF(N128="základní",J128,0)</f>
        <v>0</v>
      </c>
      <c r="BF128" s="162">
        <f aca="true" t="shared" si="5" ref="BF128:BF134">IF(N128="snížená",J128,0)</f>
        <v>0</v>
      </c>
      <c r="BG128" s="162">
        <f aca="true" t="shared" si="6" ref="BG128:BG134">IF(N128="zákl. přenesená",J128,0)</f>
        <v>0</v>
      </c>
      <c r="BH128" s="162">
        <f aca="true" t="shared" si="7" ref="BH128:BH134">IF(N128="sníž. přenesená",J128,0)</f>
        <v>0</v>
      </c>
      <c r="BI128" s="162">
        <f aca="true" t="shared" si="8" ref="BI128:BI134">IF(N128="nulová",J128,0)</f>
        <v>0</v>
      </c>
      <c r="BJ128" s="18" t="s">
        <v>77</v>
      </c>
      <c r="BK128" s="162">
        <f aca="true" t="shared" si="9" ref="BK128:BK134">ROUND(I128*H128,2)</f>
        <v>0</v>
      </c>
      <c r="BL128" s="18" t="s">
        <v>152</v>
      </c>
      <c r="BM128" s="161" t="s">
        <v>997</v>
      </c>
    </row>
    <row r="129" spans="1:65" s="2" customFormat="1" ht="37.75" customHeight="1">
      <c r="A129" s="33"/>
      <c r="B129" s="149"/>
      <c r="C129" s="150" t="s">
        <v>79</v>
      </c>
      <c r="D129" s="150" t="s">
        <v>147</v>
      </c>
      <c r="E129" s="151" t="s">
        <v>998</v>
      </c>
      <c r="F129" s="152" t="s">
        <v>999</v>
      </c>
      <c r="G129" s="153" t="s">
        <v>640</v>
      </c>
      <c r="H129" s="154">
        <v>1</v>
      </c>
      <c r="I129" s="155"/>
      <c r="J129" s="156">
        <f t="shared" si="0"/>
        <v>0</v>
      </c>
      <c r="K129" s="152" t="s">
        <v>1</v>
      </c>
      <c r="L129" s="34"/>
      <c r="M129" s="157" t="s">
        <v>1</v>
      </c>
      <c r="N129" s="158" t="s">
        <v>36</v>
      </c>
      <c r="O129" s="59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152</v>
      </c>
      <c r="AT129" s="161" t="s">
        <v>147</v>
      </c>
      <c r="AU129" s="161" t="s">
        <v>79</v>
      </c>
      <c r="AY129" s="18" t="s">
        <v>145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8" t="s">
        <v>77</v>
      </c>
      <c r="BK129" s="162">
        <f t="shared" si="9"/>
        <v>0</v>
      </c>
      <c r="BL129" s="18" t="s">
        <v>152</v>
      </c>
      <c r="BM129" s="161" t="s">
        <v>1000</v>
      </c>
    </row>
    <row r="130" spans="1:65" s="2" customFormat="1" ht="16.5" customHeight="1">
      <c r="A130" s="33"/>
      <c r="B130" s="149"/>
      <c r="C130" s="150" t="s">
        <v>163</v>
      </c>
      <c r="D130" s="150" t="s">
        <v>147</v>
      </c>
      <c r="E130" s="151" t="s">
        <v>1001</v>
      </c>
      <c r="F130" s="152" t="s">
        <v>1002</v>
      </c>
      <c r="G130" s="153" t="s">
        <v>640</v>
      </c>
      <c r="H130" s="154">
        <v>1</v>
      </c>
      <c r="I130" s="155"/>
      <c r="J130" s="156">
        <f t="shared" si="0"/>
        <v>0</v>
      </c>
      <c r="K130" s="152" t="s">
        <v>1</v>
      </c>
      <c r="L130" s="34"/>
      <c r="M130" s="157" t="s">
        <v>1</v>
      </c>
      <c r="N130" s="158" t="s">
        <v>36</v>
      </c>
      <c r="O130" s="59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152</v>
      </c>
      <c r="AT130" s="161" t="s">
        <v>147</v>
      </c>
      <c r="AU130" s="161" t="s">
        <v>79</v>
      </c>
      <c r="AY130" s="18" t="s">
        <v>145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8" t="s">
        <v>77</v>
      </c>
      <c r="BK130" s="162">
        <f t="shared" si="9"/>
        <v>0</v>
      </c>
      <c r="BL130" s="18" t="s">
        <v>152</v>
      </c>
      <c r="BM130" s="161" t="s">
        <v>1003</v>
      </c>
    </row>
    <row r="131" spans="1:65" s="2" customFormat="1" ht="16.5" customHeight="1">
      <c r="A131" s="33"/>
      <c r="B131" s="149"/>
      <c r="C131" s="150" t="s">
        <v>152</v>
      </c>
      <c r="D131" s="150" t="s">
        <v>147</v>
      </c>
      <c r="E131" s="151" t="s">
        <v>1004</v>
      </c>
      <c r="F131" s="152" t="s">
        <v>1005</v>
      </c>
      <c r="G131" s="153" t="s">
        <v>640</v>
      </c>
      <c r="H131" s="154">
        <v>1</v>
      </c>
      <c r="I131" s="155"/>
      <c r="J131" s="156">
        <f t="shared" si="0"/>
        <v>0</v>
      </c>
      <c r="K131" s="152" t="s">
        <v>1</v>
      </c>
      <c r="L131" s="34"/>
      <c r="M131" s="157" t="s">
        <v>1</v>
      </c>
      <c r="N131" s="158" t="s">
        <v>36</v>
      </c>
      <c r="O131" s="59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152</v>
      </c>
      <c r="AT131" s="161" t="s">
        <v>147</v>
      </c>
      <c r="AU131" s="161" t="s">
        <v>79</v>
      </c>
      <c r="AY131" s="18" t="s">
        <v>145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8" t="s">
        <v>77</v>
      </c>
      <c r="BK131" s="162">
        <f t="shared" si="9"/>
        <v>0</v>
      </c>
      <c r="BL131" s="18" t="s">
        <v>152</v>
      </c>
      <c r="BM131" s="161" t="s">
        <v>1006</v>
      </c>
    </row>
    <row r="132" spans="1:65" s="2" customFormat="1" ht="37.75" customHeight="1">
      <c r="A132" s="33"/>
      <c r="B132" s="149"/>
      <c r="C132" s="150" t="s">
        <v>162</v>
      </c>
      <c r="D132" s="150" t="s">
        <v>147</v>
      </c>
      <c r="E132" s="151" t="s">
        <v>1007</v>
      </c>
      <c r="F132" s="152" t="s">
        <v>1008</v>
      </c>
      <c r="G132" s="153" t="s">
        <v>640</v>
      </c>
      <c r="H132" s="154">
        <v>1</v>
      </c>
      <c r="I132" s="155"/>
      <c r="J132" s="156">
        <f t="shared" si="0"/>
        <v>0</v>
      </c>
      <c r="K132" s="152" t="s">
        <v>1</v>
      </c>
      <c r="L132" s="34"/>
      <c r="M132" s="157" t="s">
        <v>1</v>
      </c>
      <c r="N132" s="158" t="s">
        <v>36</v>
      </c>
      <c r="O132" s="59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152</v>
      </c>
      <c r="AT132" s="161" t="s">
        <v>147</v>
      </c>
      <c r="AU132" s="161" t="s">
        <v>79</v>
      </c>
      <c r="AY132" s="18" t="s">
        <v>145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8" t="s">
        <v>77</v>
      </c>
      <c r="BK132" s="162">
        <f t="shared" si="9"/>
        <v>0</v>
      </c>
      <c r="BL132" s="18" t="s">
        <v>152</v>
      </c>
      <c r="BM132" s="161" t="s">
        <v>1009</v>
      </c>
    </row>
    <row r="133" spans="1:65" s="2" customFormat="1" ht="33" customHeight="1">
      <c r="A133" s="33"/>
      <c r="B133" s="149"/>
      <c r="C133" s="150" t="s">
        <v>188</v>
      </c>
      <c r="D133" s="150" t="s">
        <v>147</v>
      </c>
      <c r="E133" s="151" t="s">
        <v>1010</v>
      </c>
      <c r="F133" s="152" t="s">
        <v>1011</v>
      </c>
      <c r="G133" s="153" t="s">
        <v>640</v>
      </c>
      <c r="H133" s="154">
        <v>1</v>
      </c>
      <c r="I133" s="155"/>
      <c r="J133" s="156">
        <f t="shared" si="0"/>
        <v>0</v>
      </c>
      <c r="K133" s="152" t="s">
        <v>1</v>
      </c>
      <c r="L133" s="34"/>
      <c r="M133" s="157" t="s">
        <v>1</v>
      </c>
      <c r="N133" s="158" t="s">
        <v>36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152</v>
      </c>
      <c r="AT133" s="161" t="s">
        <v>147</v>
      </c>
      <c r="AU133" s="161" t="s">
        <v>79</v>
      </c>
      <c r="AY133" s="18" t="s">
        <v>145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8" t="s">
        <v>77</v>
      </c>
      <c r="BK133" s="162">
        <f t="shared" si="9"/>
        <v>0</v>
      </c>
      <c r="BL133" s="18" t="s">
        <v>152</v>
      </c>
      <c r="BM133" s="161" t="s">
        <v>1012</v>
      </c>
    </row>
    <row r="134" spans="1:65" s="2" customFormat="1" ht="53.5" customHeight="1">
      <c r="A134" s="33"/>
      <c r="B134" s="149"/>
      <c r="C134" s="150" t="s">
        <v>197</v>
      </c>
      <c r="D134" s="150" t="s">
        <v>147</v>
      </c>
      <c r="E134" s="151" t="s">
        <v>1013</v>
      </c>
      <c r="F134" s="152" t="s">
        <v>1306</v>
      </c>
      <c r="G134" s="153" t="s">
        <v>640</v>
      </c>
      <c r="H134" s="154">
        <v>1</v>
      </c>
      <c r="I134" s="155"/>
      <c r="J134" s="156">
        <f t="shared" si="0"/>
        <v>0</v>
      </c>
      <c r="K134" s="152" t="s">
        <v>1</v>
      </c>
      <c r="L134" s="34"/>
      <c r="M134" s="157" t="s">
        <v>1</v>
      </c>
      <c r="N134" s="158" t="s">
        <v>36</v>
      </c>
      <c r="O134" s="59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152</v>
      </c>
      <c r="AT134" s="161" t="s">
        <v>147</v>
      </c>
      <c r="AU134" s="161" t="s">
        <v>79</v>
      </c>
      <c r="AY134" s="18" t="s">
        <v>145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8" t="s">
        <v>77</v>
      </c>
      <c r="BK134" s="162">
        <f t="shared" si="9"/>
        <v>0</v>
      </c>
      <c r="BL134" s="18" t="s">
        <v>152</v>
      </c>
      <c r="BM134" s="161" t="s">
        <v>1014</v>
      </c>
    </row>
    <row r="135" spans="2:63" s="12" customFormat="1" ht="22.75" customHeight="1">
      <c r="B135" s="136"/>
      <c r="D135" s="137" t="s">
        <v>69</v>
      </c>
      <c r="E135" s="147" t="s">
        <v>1015</v>
      </c>
      <c r="F135" s="147" t="s">
        <v>1016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SUM(P136:P140)</f>
        <v>0</v>
      </c>
      <c r="Q135" s="142"/>
      <c r="R135" s="143">
        <f>SUM(R136:R140)</f>
        <v>0</v>
      </c>
      <c r="S135" s="142"/>
      <c r="T135" s="144">
        <f>SUM(T136:T140)</f>
        <v>0</v>
      </c>
      <c r="AR135" s="137" t="s">
        <v>162</v>
      </c>
      <c r="AT135" s="145" t="s">
        <v>69</v>
      </c>
      <c r="AU135" s="145" t="s">
        <v>77</v>
      </c>
      <c r="AY135" s="137" t="s">
        <v>145</v>
      </c>
      <c r="BK135" s="146">
        <f>SUM(BK136:BK140)</f>
        <v>0</v>
      </c>
    </row>
    <row r="136" spans="1:65" s="2" customFormat="1" ht="37.75" customHeight="1">
      <c r="A136" s="33"/>
      <c r="B136" s="149"/>
      <c r="C136" s="150" t="s">
        <v>202</v>
      </c>
      <c r="D136" s="150" t="s">
        <v>147</v>
      </c>
      <c r="E136" s="151" t="s">
        <v>1017</v>
      </c>
      <c r="F136" s="152" t="s">
        <v>1298</v>
      </c>
      <c r="G136" s="153" t="s">
        <v>640</v>
      </c>
      <c r="H136" s="154">
        <v>1</v>
      </c>
      <c r="I136" s="155"/>
      <c r="J136" s="156">
        <f>ROUND(I136*H136,2)</f>
        <v>0</v>
      </c>
      <c r="K136" s="152" t="s">
        <v>1</v>
      </c>
      <c r="L136" s="34"/>
      <c r="M136" s="157" t="s">
        <v>1</v>
      </c>
      <c r="N136" s="158" t="s">
        <v>36</v>
      </c>
      <c r="O136" s="59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152</v>
      </c>
      <c r="AT136" s="161" t="s">
        <v>147</v>
      </c>
      <c r="AU136" s="161" t="s">
        <v>79</v>
      </c>
      <c r="AY136" s="18" t="s">
        <v>145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8" t="s">
        <v>77</v>
      </c>
      <c r="BK136" s="162">
        <f>ROUND(I136*H136,2)</f>
        <v>0</v>
      </c>
      <c r="BL136" s="18" t="s">
        <v>152</v>
      </c>
      <c r="BM136" s="161" t="s">
        <v>1018</v>
      </c>
    </row>
    <row r="137" spans="1:65" s="2" customFormat="1" ht="24.25" customHeight="1">
      <c r="A137" s="33"/>
      <c r="B137" s="149"/>
      <c r="C137" s="150" t="s">
        <v>208</v>
      </c>
      <c r="D137" s="150" t="s">
        <v>147</v>
      </c>
      <c r="E137" s="151" t="s">
        <v>1019</v>
      </c>
      <c r="F137" s="152" t="s">
        <v>1020</v>
      </c>
      <c r="G137" s="153" t="s">
        <v>251</v>
      </c>
      <c r="H137" s="154">
        <v>135.95</v>
      </c>
      <c r="I137" s="155"/>
      <c r="J137" s="156">
        <f>ROUND(I137*H137,2)</f>
        <v>0</v>
      </c>
      <c r="K137" s="152" t="s">
        <v>1</v>
      </c>
      <c r="L137" s="34"/>
      <c r="M137" s="157" t="s">
        <v>1</v>
      </c>
      <c r="N137" s="158" t="s">
        <v>36</v>
      </c>
      <c r="O137" s="59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152</v>
      </c>
      <c r="AT137" s="161" t="s">
        <v>147</v>
      </c>
      <c r="AU137" s="161" t="s">
        <v>79</v>
      </c>
      <c r="AY137" s="18" t="s">
        <v>145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8" t="s">
        <v>77</v>
      </c>
      <c r="BK137" s="162">
        <f>ROUND(I137*H137,2)</f>
        <v>0</v>
      </c>
      <c r="BL137" s="18" t="s">
        <v>152</v>
      </c>
      <c r="BM137" s="161" t="s">
        <v>1021</v>
      </c>
    </row>
    <row r="138" spans="2:51" s="14" customFormat="1" ht="20">
      <c r="B138" s="171"/>
      <c r="D138" s="164" t="s">
        <v>154</v>
      </c>
      <c r="E138" s="172" t="s">
        <v>1</v>
      </c>
      <c r="F138" s="173" t="s">
        <v>1022</v>
      </c>
      <c r="H138" s="174">
        <v>115.7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154</v>
      </c>
      <c r="AU138" s="172" t="s">
        <v>79</v>
      </c>
      <c r="AV138" s="14" t="s">
        <v>79</v>
      </c>
      <c r="AW138" s="14" t="s">
        <v>28</v>
      </c>
      <c r="AX138" s="14" t="s">
        <v>70</v>
      </c>
      <c r="AY138" s="172" t="s">
        <v>145</v>
      </c>
    </row>
    <row r="139" spans="2:51" s="14" customFormat="1" ht="12">
      <c r="B139" s="171"/>
      <c r="D139" s="164" t="s">
        <v>154</v>
      </c>
      <c r="E139" s="172" t="s">
        <v>1</v>
      </c>
      <c r="F139" s="173" t="s">
        <v>1023</v>
      </c>
      <c r="H139" s="174">
        <v>20.25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154</v>
      </c>
      <c r="AU139" s="172" t="s">
        <v>79</v>
      </c>
      <c r="AV139" s="14" t="s">
        <v>79</v>
      </c>
      <c r="AW139" s="14" t="s">
        <v>28</v>
      </c>
      <c r="AX139" s="14" t="s">
        <v>70</v>
      </c>
      <c r="AY139" s="172" t="s">
        <v>145</v>
      </c>
    </row>
    <row r="140" spans="2:51" s="16" customFormat="1" ht="12">
      <c r="B140" s="187"/>
      <c r="D140" s="164" t="s">
        <v>154</v>
      </c>
      <c r="E140" s="188" t="s">
        <v>1</v>
      </c>
      <c r="F140" s="189" t="s">
        <v>175</v>
      </c>
      <c r="H140" s="190">
        <v>135.95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154</v>
      </c>
      <c r="AU140" s="188" t="s">
        <v>79</v>
      </c>
      <c r="AV140" s="16" t="s">
        <v>152</v>
      </c>
      <c r="AW140" s="16" t="s">
        <v>28</v>
      </c>
      <c r="AX140" s="16" t="s">
        <v>77</v>
      </c>
      <c r="AY140" s="188" t="s">
        <v>145</v>
      </c>
    </row>
    <row r="141" spans="2:63" s="12" customFormat="1" ht="22.75" customHeight="1">
      <c r="B141" s="136"/>
      <c r="D141" s="137" t="s">
        <v>69</v>
      </c>
      <c r="E141" s="147" t="s">
        <v>1024</v>
      </c>
      <c r="F141" s="147" t="s">
        <v>1025</v>
      </c>
      <c r="I141" s="139"/>
      <c r="J141" s="148">
        <f>BK141</f>
        <v>0</v>
      </c>
      <c r="L141" s="136"/>
      <c r="M141" s="141"/>
      <c r="N141" s="142"/>
      <c r="O141" s="142"/>
      <c r="P141" s="143">
        <f>P142</f>
        <v>0</v>
      </c>
      <c r="Q141" s="142"/>
      <c r="R141" s="143">
        <f>R142</f>
        <v>0</v>
      </c>
      <c r="S141" s="142"/>
      <c r="T141" s="144">
        <f>T142</f>
        <v>0</v>
      </c>
      <c r="AR141" s="137" t="s">
        <v>162</v>
      </c>
      <c r="AT141" s="145" t="s">
        <v>69</v>
      </c>
      <c r="AU141" s="145" t="s">
        <v>77</v>
      </c>
      <c r="AY141" s="137" t="s">
        <v>145</v>
      </c>
      <c r="BK141" s="146">
        <f>BK142</f>
        <v>0</v>
      </c>
    </row>
    <row r="142" spans="1:65" s="2" customFormat="1" ht="16.5" customHeight="1">
      <c r="A142" s="33"/>
      <c r="B142" s="149"/>
      <c r="C142" s="150" t="s">
        <v>240</v>
      </c>
      <c r="D142" s="150" t="s">
        <v>147</v>
      </c>
      <c r="E142" s="151" t="s">
        <v>1026</v>
      </c>
      <c r="F142" s="152" t="s">
        <v>1027</v>
      </c>
      <c r="G142" s="153" t="s">
        <v>640</v>
      </c>
      <c r="H142" s="154">
        <v>1</v>
      </c>
      <c r="I142" s="155"/>
      <c r="J142" s="156">
        <f>ROUND(I142*H142,2)</f>
        <v>0</v>
      </c>
      <c r="K142" s="152" t="s">
        <v>1</v>
      </c>
      <c r="L142" s="34"/>
      <c r="M142" s="157" t="s">
        <v>1</v>
      </c>
      <c r="N142" s="158" t="s">
        <v>36</v>
      </c>
      <c r="O142" s="59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152</v>
      </c>
      <c r="AT142" s="161" t="s">
        <v>147</v>
      </c>
      <c r="AU142" s="161" t="s">
        <v>79</v>
      </c>
      <c r="AY142" s="18" t="s">
        <v>145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8" t="s">
        <v>77</v>
      </c>
      <c r="BK142" s="162">
        <f>ROUND(I142*H142,2)</f>
        <v>0</v>
      </c>
      <c r="BL142" s="18" t="s">
        <v>152</v>
      </c>
      <c r="BM142" s="161" t="s">
        <v>1028</v>
      </c>
    </row>
    <row r="143" spans="2:63" s="12" customFormat="1" ht="22.75" customHeight="1">
      <c r="B143" s="136"/>
      <c r="D143" s="137" t="s">
        <v>69</v>
      </c>
      <c r="E143" s="147" t="s">
        <v>1029</v>
      </c>
      <c r="F143" s="147" t="s">
        <v>1030</v>
      </c>
      <c r="I143" s="139"/>
      <c r="J143" s="148">
        <f>BK143</f>
        <v>0</v>
      </c>
      <c r="L143" s="136"/>
      <c r="M143" s="141"/>
      <c r="N143" s="142"/>
      <c r="O143" s="142"/>
      <c r="P143" s="143">
        <f>SUM(P144:P158)</f>
        <v>0</v>
      </c>
      <c r="Q143" s="142"/>
      <c r="R143" s="143">
        <f>SUM(R144:R158)</f>
        <v>0</v>
      </c>
      <c r="S143" s="142"/>
      <c r="T143" s="144">
        <f>SUM(T144:T158)</f>
        <v>0</v>
      </c>
      <c r="AR143" s="137" t="s">
        <v>162</v>
      </c>
      <c r="AT143" s="145" t="s">
        <v>69</v>
      </c>
      <c r="AU143" s="145" t="s">
        <v>77</v>
      </c>
      <c r="AY143" s="137" t="s">
        <v>145</v>
      </c>
      <c r="BK143" s="146">
        <f>SUM(BK144:BK158)</f>
        <v>0</v>
      </c>
    </row>
    <row r="144" spans="1:65" s="2" customFormat="1" ht="24.25" customHeight="1">
      <c r="A144" s="33"/>
      <c r="B144" s="149"/>
      <c r="C144" s="150" t="s">
        <v>248</v>
      </c>
      <c r="D144" s="150" t="s">
        <v>147</v>
      </c>
      <c r="E144" s="151" t="s">
        <v>1031</v>
      </c>
      <c r="F144" s="152" t="s">
        <v>1032</v>
      </c>
      <c r="G144" s="153" t="s">
        <v>640</v>
      </c>
      <c r="H144" s="154">
        <v>1</v>
      </c>
      <c r="I144" s="155"/>
      <c r="J144" s="156">
        <f>ROUND(I144*H144,2)</f>
        <v>0</v>
      </c>
      <c r="K144" s="152" t="s">
        <v>1</v>
      </c>
      <c r="L144" s="34"/>
      <c r="M144" s="157" t="s">
        <v>1</v>
      </c>
      <c r="N144" s="158" t="s">
        <v>36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152</v>
      </c>
      <c r="AT144" s="161" t="s">
        <v>147</v>
      </c>
      <c r="AU144" s="161" t="s">
        <v>79</v>
      </c>
      <c r="AY144" s="18" t="s">
        <v>145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77</v>
      </c>
      <c r="BK144" s="162">
        <f>ROUND(I144*H144,2)</f>
        <v>0</v>
      </c>
      <c r="BL144" s="18" t="s">
        <v>152</v>
      </c>
      <c r="BM144" s="161" t="s">
        <v>1033</v>
      </c>
    </row>
    <row r="145" spans="1:65" s="2" customFormat="1" ht="16.5" customHeight="1">
      <c r="A145" s="33"/>
      <c r="B145" s="149"/>
      <c r="C145" s="150" t="s">
        <v>255</v>
      </c>
      <c r="D145" s="150" t="s">
        <v>147</v>
      </c>
      <c r="E145" s="151" t="s">
        <v>1034</v>
      </c>
      <c r="F145" s="152" t="s">
        <v>1035</v>
      </c>
      <c r="G145" s="153" t="s">
        <v>640</v>
      </c>
      <c r="H145" s="154">
        <v>1</v>
      </c>
      <c r="I145" s="155"/>
      <c r="J145" s="156">
        <f>ROUND(I145*H145,2)</f>
        <v>0</v>
      </c>
      <c r="K145" s="152" t="s">
        <v>1</v>
      </c>
      <c r="L145" s="34"/>
      <c r="M145" s="157" t="s">
        <v>1</v>
      </c>
      <c r="N145" s="158" t="s">
        <v>36</v>
      </c>
      <c r="O145" s="59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152</v>
      </c>
      <c r="AT145" s="161" t="s">
        <v>147</v>
      </c>
      <c r="AU145" s="161" t="s">
        <v>79</v>
      </c>
      <c r="AY145" s="18" t="s">
        <v>145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8" t="s">
        <v>77</v>
      </c>
      <c r="BK145" s="162">
        <f>ROUND(I145*H145,2)</f>
        <v>0</v>
      </c>
      <c r="BL145" s="18" t="s">
        <v>152</v>
      </c>
      <c r="BM145" s="161" t="s">
        <v>1036</v>
      </c>
    </row>
    <row r="146" spans="1:65" s="2" customFormat="1" ht="16.5" customHeight="1">
      <c r="A146" s="33"/>
      <c r="B146" s="149"/>
      <c r="C146" s="150" t="s">
        <v>261</v>
      </c>
      <c r="D146" s="150" t="s">
        <v>147</v>
      </c>
      <c r="E146" s="151" t="s">
        <v>1037</v>
      </c>
      <c r="F146" s="152" t="s">
        <v>1038</v>
      </c>
      <c r="G146" s="153" t="s">
        <v>508</v>
      </c>
      <c r="H146" s="154">
        <v>4</v>
      </c>
      <c r="I146" s="155"/>
      <c r="J146" s="156">
        <f>ROUND(I146*H146,2)</f>
        <v>0</v>
      </c>
      <c r="K146" s="152" t="s">
        <v>1</v>
      </c>
      <c r="L146" s="34"/>
      <c r="M146" s="157" t="s">
        <v>1</v>
      </c>
      <c r="N146" s="158" t="s">
        <v>36</v>
      </c>
      <c r="O146" s="59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152</v>
      </c>
      <c r="AT146" s="161" t="s">
        <v>147</v>
      </c>
      <c r="AU146" s="161" t="s">
        <v>79</v>
      </c>
      <c r="AY146" s="18" t="s">
        <v>145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8" t="s">
        <v>77</v>
      </c>
      <c r="BK146" s="162">
        <f>ROUND(I146*H146,2)</f>
        <v>0</v>
      </c>
      <c r="BL146" s="18" t="s">
        <v>152</v>
      </c>
      <c r="BM146" s="161" t="s">
        <v>1039</v>
      </c>
    </row>
    <row r="147" spans="1:65" s="2" customFormat="1" ht="16.5" customHeight="1">
      <c r="A147" s="33"/>
      <c r="B147" s="149"/>
      <c r="C147" s="150" t="s">
        <v>266</v>
      </c>
      <c r="D147" s="150" t="s">
        <v>147</v>
      </c>
      <c r="E147" s="151" t="s">
        <v>1040</v>
      </c>
      <c r="F147" s="152" t="s">
        <v>1041</v>
      </c>
      <c r="G147" s="153" t="s">
        <v>243</v>
      </c>
      <c r="H147" s="154">
        <v>296.981</v>
      </c>
      <c r="I147" s="155"/>
      <c r="J147" s="156">
        <f>ROUND(I147*H147,2)</f>
        <v>0</v>
      </c>
      <c r="K147" s="152" t="s">
        <v>1</v>
      </c>
      <c r="L147" s="34"/>
      <c r="M147" s="157" t="s">
        <v>1</v>
      </c>
      <c r="N147" s="158" t="s">
        <v>36</v>
      </c>
      <c r="O147" s="59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152</v>
      </c>
      <c r="AT147" s="161" t="s">
        <v>147</v>
      </c>
      <c r="AU147" s="161" t="s">
        <v>79</v>
      </c>
      <c r="AY147" s="18" t="s">
        <v>145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8" t="s">
        <v>77</v>
      </c>
      <c r="BK147" s="162">
        <f>ROUND(I147*H147,2)</f>
        <v>0</v>
      </c>
      <c r="BL147" s="18" t="s">
        <v>152</v>
      </c>
      <c r="BM147" s="161" t="s">
        <v>1042</v>
      </c>
    </row>
    <row r="148" spans="2:51" s="13" customFormat="1" ht="12">
      <c r="B148" s="163"/>
      <c r="D148" s="164" t="s">
        <v>154</v>
      </c>
      <c r="E148" s="165" t="s">
        <v>1</v>
      </c>
      <c r="F148" s="166" t="s">
        <v>1043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154</v>
      </c>
      <c r="AU148" s="165" t="s">
        <v>79</v>
      </c>
      <c r="AV148" s="13" t="s">
        <v>77</v>
      </c>
      <c r="AW148" s="13" t="s">
        <v>28</v>
      </c>
      <c r="AX148" s="13" t="s">
        <v>70</v>
      </c>
      <c r="AY148" s="165" t="s">
        <v>145</v>
      </c>
    </row>
    <row r="149" spans="2:51" s="14" customFormat="1" ht="12">
      <c r="B149" s="171"/>
      <c r="D149" s="164" t="s">
        <v>154</v>
      </c>
      <c r="E149" s="172" t="s">
        <v>1</v>
      </c>
      <c r="F149" s="173" t="s">
        <v>1044</v>
      </c>
      <c r="H149" s="174">
        <v>79.443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154</v>
      </c>
      <c r="AU149" s="172" t="s">
        <v>79</v>
      </c>
      <c r="AV149" s="14" t="s">
        <v>79</v>
      </c>
      <c r="AW149" s="14" t="s">
        <v>28</v>
      </c>
      <c r="AX149" s="14" t="s">
        <v>70</v>
      </c>
      <c r="AY149" s="172" t="s">
        <v>145</v>
      </c>
    </row>
    <row r="150" spans="2:51" s="13" customFormat="1" ht="12">
      <c r="B150" s="163"/>
      <c r="D150" s="164" t="s">
        <v>154</v>
      </c>
      <c r="E150" s="165" t="s">
        <v>1</v>
      </c>
      <c r="F150" s="166" t="s">
        <v>1045</v>
      </c>
      <c r="H150" s="165" t="s">
        <v>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154</v>
      </c>
      <c r="AU150" s="165" t="s">
        <v>79</v>
      </c>
      <c r="AV150" s="13" t="s">
        <v>77</v>
      </c>
      <c r="AW150" s="13" t="s">
        <v>28</v>
      </c>
      <c r="AX150" s="13" t="s">
        <v>70</v>
      </c>
      <c r="AY150" s="165" t="s">
        <v>145</v>
      </c>
    </row>
    <row r="151" spans="2:51" s="14" customFormat="1" ht="12">
      <c r="B151" s="171"/>
      <c r="D151" s="164" t="s">
        <v>154</v>
      </c>
      <c r="E151" s="172" t="s">
        <v>1</v>
      </c>
      <c r="F151" s="173" t="s">
        <v>1046</v>
      </c>
      <c r="H151" s="174">
        <v>265.538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154</v>
      </c>
      <c r="AU151" s="172" t="s">
        <v>79</v>
      </c>
      <c r="AV151" s="14" t="s">
        <v>79</v>
      </c>
      <c r="AW151" s="14" t="s">
        <v>28</v>
      </c>
      <c r="AX151" s="14" t="s">
        <v>70</v>
      </c>
      <c r="AY151" s="172" t="s">
        <v>145</v>
      </c>
    </row>
    <row r="152" spans="2:51" s="15" customFormat="1" ht="12">
      <c r="B152" s="179"/>
      <c r="D152" s="164" t="s">
        <v>154</v>
      </c>
      <c r="E152" s="180" t="s">
        <v>1</v>
      </c>
      <c r="F152" s="181" t="s">
        <v>170</v>
      </c>
      <c r="H152" s="182">
        <v>344.981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154</v>
      </c>
      <c r="AU152" s="180" t="s">
        <v>79</v>
      </c>
      <c r="AV152" s="15" t="s">
        <v>163</v>
      </c>
      <c r="AW152" s="15" t="s">
        <v>28</v>
      </c>
      <c r="AX152" s="15" t="s">
        <v>70</v>
      </c>
      <c r="AY152" s="180" t="s">
        <v>145</v>
      </c>
    </row>
    <row r="153" spans="2:51" s="13" customFormat="1" ht="12">
      <c r="B153" s="163"/>
      <c r="D153" s="164" t="s">
        <v>154</v>
      </c>
      <c r="E153" s="165" t="s">
        <v>1</v>
      </c>
      <c r="F153" s="166" t="s">
        <v>1047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154</v>
      </c>
      <c r="AU153" s="165" t="s">
        <v>79</v>
      </c>
      <c r="AV153" s="13" t="s">
        <v>77</v>
      </c>
      <c r="AW153" s="13" t="s">
        <v>28</v>
      </c>
      <c r="AX153" s="13" t="s">
        <v>70</v>
      </c>
      <c r="AY153" s="165" t="s">
        <v>145</v>
      </c>
    </row>
    <row r="154" spans="2:51" s="14" customFormat="1" ht="12">
      <c r="B154" s="171"/>
      <c r="D154" s="164" t="s">
        <v>154</v>
      </c>
      <c r="E154" s="172" t="s">
        <v>1</v>
      </c>
      <c r="F154" s="173" t="s">
        <v>1048</v>
      </c>
      <c r="H154" s="174">
        <v>-48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154</v>
      </c>
      <c r="AU154" s="172" t="s">
        <v>79</v>
      </c>
      <c r="AV154" s="14" t="s">
        <v>79</v>
      </c>
      <c r="AW154" s="14" t="s">
        <v>28</v>
      </c>
      <c r="AX154" s="14" t="s">
        <v>70</v>
      </c>
      <c r="AY154" s="172" t="s">
        <v>145</v>
      </c>
    </row>
    <row r="155" spans="2:51" s="16" customFormat="1" ht="12">
      <c r="B155" s="187"/>
      <c r="D155" s="164" t="s">
        <v>154</v>
      </c>
      <c r="E155" s="188" t="s">
        <v>1</v>
      </c>
      <c r="F155" s="189" t="s">
        <v>175</v>
      </c>
      <c r="H155" s="190">
        <v>296.981</v>
      </c>
      <c r="I155" s="191"/>
      <c r="L155" s="187"/>
      <c r="M155" s="192"/>
      <c r="N155" s="193"/>
      <c r="O155" s="193"/>
      <c r="P155" s="193"/>
      <c r="Q155" s="193"/>
      <c r="R155" s="193"/>
      <c r="S155" s="193"/>
      <c r="T155" s="194"/>
      <c r="AT155" s="188" t="s">
        <v>154</v>
      </c>
      <c r="AU155" s="188" t="s">
        <v>79</v>
      </c>
      <c r="AV155" s="16" t="s">
        <v>152</v>
      </c>
      <c r="AW155" s="16" t="s">
        <v>28</v>
      </c>
      <c r="AX155" s="16" t="s">
        <v>77</v>
      </c>
      <c r="AY155" s="188" t="s">
        <v>145</v>
      </c>
    </row>
    <row r="156" spans="1:65" s="2" customFormat="1" ht="24.25" customHeight="1">
      <c r="A156" s="33"/>
      <c r="B156" s="149"/>
      <c r="C156" s="150" t="s">
        <v>271</v>
      </c>
      <c r="D156" s="150" t="s">
        <v>147</v>
      </c>
      <c r="E156" s="151" t="s">
        <v>1049</v>
      </c>
      <c r="F156" s="152" t="s">
        <v>1299</v>
      </c>
      <c r="G156" s="153" t="s">
        <v>640</v>
      </c>
      <c r="H156" s="154">
        <v>1</v>
      </c>
      <c r="I156" s="155"/>
      <c r="J156" s="156">
        <f>ROUND(I156*H156,2)</f>
        <v>0</v>
      </c>
      <c r="K156" s="152" t="s">
        <v>1</v>
      </c>
      <c r="L156" s="34"/>
      <c r="M156" s="157" t="s">
        <v>1</v>
      </c>
      <c r="N156" s="158" t="s">
        <v>36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152</v>
      </c>
      <c r="AT156" s="161" t="s">
        <v>147</v>
      </c>
      <c r="AU156" s="161" t="s">
        <v>79</v>
      </c>
      <c r="AY156" s="18" t="s">
        <v>145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77</v>
      </c>
      <c r="BK156" s="162">
        <f>ROUND(I156*H156,2)</f>
        <v>0</v>
      </c>
      <c r="BL156" s="18" t="s">
        <v>152</v>
      </c>
      <c r="BM156" s="161" t="s">
        <v>1051</v>
      </c>
    </row>
    <row r="157" spans="1:65" s="2" customFormat="1" ht="16.5" customHeight="1">
      <c r="A157" s="33"/>
      <c r="B157" s="149"/>
      <c r="C157" s="150" t="s">
        <v>277</v>
      </c>
      <c r="D157" s="150" t="s">
        <v>147</v>
      </c>
      <c r="E157" s="151" t="s">
        <v>1052</v>
      </c>
      <c r="F157" s="152" t="s">
        <v>1053</v>
      </c>
      <c r="G157" s="153" t="s">
        <v>640</v>
      </c>
      <c r="H157" s="154">
        <v>1</v>
      </c>
      <c r="I157" s="155"/>
      <c r="J157" s="156">
        <f>ROUND(I157*H157,2)</f>
        <v>0</v>
      </c>
      <c r="K157" s="152" t="s">
        <v>1</v>
      </c>
      <c r="L157" s="34"/>
      <c r="M157" s="157" t="s">
        <v>1</v>
      </c>
      <c r="N157" s="158" t="s">
        <v>36</v>
      </c>
      <c r="O157" s="59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1" t="s">
        <v>152</v>
      </c>
      <c r="AT157" s="161" t="s">
        <v>147</v>
      </c>
      <c r="AU157" s="161" t="s">
        <v>79</v>
      </c>
      <c r="AY157" s="18" t="s">
        <v>145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8" t="s">
        <v>77</v>
      </c>
      <c r="BK157" s="162">
        <f>ROUND(I157*H157,2)</f>
        <v>0</v>
      </c>
      <c r="BL157" s="18" t="s">
        <v>152</v>
      </c>
      <c r="BM157" s="161" t="s">
        <v>1054</v>
      </c>
    </row>
    <row r="158" spans="1:65" s="2" customFormat="1" ht="24.25" customHeight="1">
      <c r="A158" s="33"/>
      <c r="B158" s="149"/>
      <c r="C158" s="150" t="s">
        <v>7</v>
      </c>
      <c r="D158" s="150" t="s">
        <v>147</v>
      </c>
      <c r="E158" s="151" t="s">
        <v>1055</v>
      </c>
      <c r="F158" s="152" t="s">
        <v>1056</v>
      </c>
      <c r="G158" s="153" t="s">
        <v>640</v>
      </c>
      <c r="H158" s="154">
        <v>1</v>
      </c>
      <c r="I158" s="155"/>
      <c r="J158" s="156">
        <f>ROUND(I158*H158,2)</f>
        <v>0</v>
      </c>
      <c r="K158" s="152" t="s">
        <v>1</v>
      </c>
      <c r="L158" s="34"/>
      <c r="M158" s="209" t="s">
        <v>1</v>
      </c>
      <c r="N158" s="210" t="s">
        <v>36</v>
      </c>
      <c r="O158" s="211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1" t="s">
        <v>152</v>
      </c>
      <c r="AT158" s="161" t="s">
        <v>147</v>
      </c>
      <c r="AU158" s="161" t="s">
        <v>79</v>
      </c>
      <c r="AY158" s="18" t="s">
        <v>145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8" t="s">
        <v>77</v>
      </c>
      <c r="BK158" s="162">
        <f>ROUND(I158*H158,2)</f>
        <v>0</v>
      </c>
      <c r="BL158" s="18" t="s">
        <v>152</v>
      </c>
      <c r="BM158" s="161" t="s">
        <v>1057</v>
      </c>
    </row>
    <row r="159" spans="1:31" s="2" customFormat="1" ht="7" customHeight="1">
      <c r="A159" s="33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34"/>
      <c r="M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</sheetData>
  <autoFilter ref="C124:K15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15"/>
  <sheetViews>
    <sheetView showGridLines="0" workbookViewId="0" topLeftCell="A310">
      <selection activeCell="Y318" sqref="Y3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5.42187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47" t="s">
        <v>5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8" t="s">
        <v>93</v>
      </c>
    </row>
    <row r="3" spans="2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79</v>
      </c>
    </row>
    <row r="4" spans="2:46" s="1" customFormat="1" ht="25" customHeight="1">
      <c r="B4" s="21"/>
      <c r="D4" s="22" t="s">
        <v>97</v>
      </c>
      <c r="L4" s="21"/>
      <c r="M4" s="99" t="s">
        <v>1279</v>
      </c>
      <c r="AT4" s="18" t="s">
        <v>3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28" t="s">
        <v>15</v>
      </c>
      <c r="L6" s="21"/>
    </row>
    <row r="7" spans="2:12" s="1" customFormat="1" ht="16.5" customHeight="1">
      <c r="B7" s="21"/>
      <c r="E7" s="262" t="str">
        <f>'Rekapitulace stavby'!K6</f>
        <v>Oprava hydroizolace budovy ČNB, Rooseveltova 18, Brno-revize</v>
      </c>
      <c r="F7" s="263"/>
      <c r="G7" s="263"/>
      <c r="H7" s="263"/>
      <c r="L7" s="21"/>
    </row>
    <row r="8" spans="2:12" s="1" customFormat="1" ht="12" customHeight="1">
      <c r="B8" s="21"/>
      <c r="D8" s="28" t="s">
        <v>98</v>
      </c>
      <c r="L8" s="21"/>
    </row>
    <row r="9" spans="1:31" s="2" customFormat="1" ht="16.5" customHeight="1">
      <c r="A9" s="33"/>
      <c r="B9" s="34"/>
      <c r="C9" s="33"/>
      <c r="D9" s="33"/>
      <c r="E9" s="262" t="s">
        <v>1058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41" t="s">
        <v>1059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 t="str">
        <f>'Rekapitulace stavby'!AN8</f>
        <v>20. 10. 2023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24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56"/>
      <c r="G20" s="256"/>
      <c r="H20" s="256"/>
      <c r="I20" s="28" t="s">
        <v>24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28" t="s">
        <v>24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29</v>
      </c>
      <c r="E25" s="33"/>
      <c r="F25" s="33"/>
      <c r="G25" s="33"/>
      <c r="H25" s="33"/>
      <c r="I25" s="28" t="s">
        <v>23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24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30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0" t="s">
        <v>1</v>
      </c>
      <c r="F29" s="260"/>
      <c r="G29" s="260"/>
      <c r="H29" s="26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03" t="s">
        <v>31</v>
      </c>
      <c r="E32" s="33"/>
      <c r="F32" s="33"/>
      <c r="G32" s="33"/>
      <c r="H32" s="33"/>
      <c r="I32" s="33"/>
      <c r="J32" s="72">
        <f>ROUND(J138,2)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33</v>
      </c>
      <c r="G34" s="33"/>
      <c r="H34" s="33"/>
      <c r="I34" s="37" t="s">
        <v>32</v>
      </c>
      <c r="J34" s="37" t="s">
        <v>34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35</v>
      </c>
      <c r="E35" s="28" t="s">
        <v>36</v>
      </c>
      <c r="F35" s="105">
        <f>ROUND((SUM(BE138:BE514)),2)</f>
        <v>0</v>
      </c>
      <c r="G35" s="33"/>
      <c r="H35" s="33"/>
      <c r="I35" s="106">
        <v>0.21</v>
      </c>
      <c r="J35" s="105">
        <f>ROUND(((SUM(BE138:BE514))*I35),2)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37</v>
      </c>
      <c r="F36" s="105">
        <f>ROUND((SUM(BF138:BF514)),2)</f>
        <v>0</v>
      </c>
      <c r="G36" s="33"/>
      <c r="H36" s="33"/>
      <c r="I36" s="106">
        <v>0.12</v>
      </c>
      <c r="J36" s="105">
        <f>ROUND(((SUM(BF138:BF514))*I36),2)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customHeight="1" hidden="1">
      <c r="A37" s="33"/>
      <c r="B37" s="34"/>
      <c r="C37" s="33"/>
      <c r="D37" s="33"/>
      <c r="E37" s="28" t="s">
        <v>38</v>
      </c>
      <c r="F37" s="105">
        <f>ROUND((SUM(BG138:BG514)),2)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customHeight="1" hidden="1">
      <c r="A38" s="33"/>
      <c r="B38" s="34"/>
      <c r="C38" s="33"/>
      <c r="D38" s="33"/>
      <c r="E38" s="28" t="s">
        <v>39</v>
      </c>
      <c r="F38" s="105">
        <f>ROUND((SUM(BH138:BH514)),2)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customHeight="1" hidden="1">
      <c r="A39" s="33"/>
      <c r="B39" s="34"/>
      <c r="C39" s="33"/>
      <c r="D39" s="33"/>
      <c r="E39" s="28" t="s">
        <v>40</v>
      </c>
      <c r="F39" s="105">
        <f>ROUND((SUM(BI138:BI514)),2)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07"/>
      <c r="D41" s="108" t="s">
        <v>41</v>
      </c>
      <c r="E41" s="61"/>
      <c r="F41" s="61"/>
      <c r="G41" s="109" t="s">
        <v>42</v>
      </c>
      <c r="H41" s="110" t="s">
        <v>43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5" customHeight="1">
      <c r="B43" s="21"/>
      <c r="L43" s="21"/>
    </row>
    <row r="44" spans="2:12" s="1" customFormat="1" ht="14.5" customHeight="1">
      <c r="B44" s="21"/>
      <c r="L44" s="21"/>
    </row>
    <row r="45" spans="2:12" s="1" customFormat="1" ht="14.5" customHeight="1">
      <c r="B45" s="21"/>
      <c r="L45" s="21"/>
    </row>
    <row r="46" spans="2:12" s="1" customFormat="1" ht="14.5" customHeight="1">
      <c r="B46" s="21"/>
      <c r="L46" s="21"/>
    </row>
    <row r="47" spans="2:12" s="1" customFormat="1" ht="14.5" customHeight="1">
      <c r="B47" s="21"/>
      <c r="L47" s="21"/>
    </row>
    <row r="48" spans="2:12" s="1" customFormat="1" ht="14.5" customHeight="1">
      <c r="B48" s="21"/>
      <c r="L48" s="21"/>
    </row>
    <row r="49" spans="2:12" s="1" customFormat="1" ht="14.5" customHeight="1">
      <c r="B49" s="21"/>
      <c r="L49" s="21"/>
    </row>
    <row r="50" spans="2:12" s="2" customFormat="1" ht="14.5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5">
      <c r="A61" s="33"/>
      <c r="B61" s="34"/>
      <c r="C61" s="33"/>
      <c r="D61" s="46" t="s">
        <v>46</v>
      </c>
      <c r="E61" s="36"/>
      <c r="F61" s="113" t="s">
        <v>47</v>
      </c>
      <c r="G61" s="46" t="s">
        <v>46</v>
      </c>
      <c r="H61" s="36"/>
      <c r="I61" s="36"/>
      <c r="J61" s="114" t="s">
        <v>47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">
      <c r="A65" s="33"/>
      <c r="B65" s="34"/>
      <c r="C65" s="33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4"/>
      <c r="C76" s="33"/>
      <c r="D76" s="46" t="s">
        <v>46</v>
      </c>
      <c r="E76" s="36"/>
      <c r="F76" s="113" t="s">
        <v>47</v>
      </c>
      <c r="G76" s="46" t="s">
        <v>46</v>
      </c>
      <c r="H76" s="36"/>
      <c r="I76" s="36"/>
      <c r="J76" s="114" t="s">
        <v>47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Oprava hydroizolace budovy ČNB, Rooseveltova 18, Brno-revize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98</v>
      </c>
      <c r="L86" s="21"/>
    </row>
    <row r="87" spans="1:31" s="2" customFormat="1" ht="16.5" customHeight="1">
      <c r="A87" s="33"/>
      <c r="B87" s="34"/>
      <c r="C87" s="33"/>
      <c r="D87" s="33"/>
      <c r="E87" s="262" t="s">
        <v>1058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100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41" t="str">
        <f>E11</f>
        <v>201 - 2.etapa - stavební část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 xml:space="preserve"> </v>
      </c>
      <c r="G91" s="33"/>
      <c r="H91" s="33"/>
      <c r="I91" s="28" t="s">
        <v>20</v>
      </c>
      <c r="J91" s="56" t="str">
        <f>IF(J14="","",J14)</f>
        <v>20. 10. 2023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5" customHeight="1">
      <c r="A93" s="33"/>
      <c r="B93" s="34"/>
      <c r="C93" s="28" t="s">
        <v>22</v>
      </c>
      <c r="D93" s="33"/>
      <c r="E93" s="33"/>
      <c r="F93" s="26" t="str">
        <f>E17</f>
        <v xml:space="preserve"> </v>
      </c>
      <c r="G93" s="33"/>
      <c r="H93" s="33"/>
      <c r="I93" s="28" t="s">
        <v>27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29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103</v>
      </c>
      <c r="D96" s="107"/>
      <c r="E96" s="107"/>
      <c r="F96" s="107"/>
      <c r="G96" s="107"/>
      <c r="H96" s="107"/>
      <c r="I96" s="107"/>
      <c r="J96" s="116" t="s">
        <v>104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4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105</v>
      </c>
      <c r="D98" s="33"/>
      <c r="E98" s="33"/>
      <c r="F98" s="33"/>
      <c r="G98" s="33"/>
      <c r="H98" s="33"/>
      <c r="I98" s="33"/>
      <c r="J98" s="72">
        <f>J138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106</v>
      </c>
    </row>
    <row r="99" spans="2:12" s="9" customFormat="1" ht="25" customHeight="1">
      <c r="B99" s="118"/>
      <c r="D99" s="119" t="s">
        <v>107</v>
      </c>
      <c r="E99" s="120"/>
      <c r="F99" s="120"/>
      <c r="G99" s="120"/>
      <c r="H99" s="120"/>
      <c r="I99" s="120"/>
      <c r="J99" s="121">
        <f>J139</f>
        <v>0</v>
      </c>
      <c r="L99" s="118"/>
    </row>
    <row r="100" spans="2:12" s="10" customFormat="1" ht="20.15" customHeight="1">
      <c r="B100" s="122"/>
      <c r="D100" s="123" t="s">
        <v>108</v>
      </c>
      <c r="E100" s="124"/>
      <c r="F100" s="124"/>
      <c r="G100" s="124"/>
      <c r="H100" s="124"/>
      <c r="I100" s="124"/>
      <c r="J100" s="125">
        <f>J140</f>
        <v>0</v>
      </c>
      <c r="L100" s="122"/>
    </row>
    <row r="101" spans="2:12" s="10" customFormat="1" ht="20.15" customHeight="1">
      <c r="B101" s="122"/>
      <c r="D101" s="123" t="s">
        <v>109</v>
      </c>
      <c r="E101" s="124"/>
      <c r="F101" s="124"/>
      <c r="G101" s="124"/>
      <c r="H101" s="124"/>
      <c r="I101" s="124"/>
      <c r="J101" s="125">
        <f>J205</f>
        <v>0</v>
      </c>
      <c r="L101" s="122"/>
    </row>
    <row r="102" spans="2:12" s="10" customFormat="1" ht="20.15" customHeight="1">
      <c r="B102" s="122"/>
      <c r="D102" s="123" t="s">
        <v>110</v>
      </c>
      <c r="E102" s="124"/>
      <c r="F102" s="124"/>
      <c r="G102" s="124"/>
      <c r="H102" s="124"/>
      <c r="I102" s="124"/>
      <c r="J102" s="125">
        <f>J221</f>
        <v>0</v>
      </c>
      <c r="L102" s="122"/>
    </row>
    <row r="103" spans="2:12" s="10" customFormat="1" ht="20.15" customHeight="1">
      <c r="B103" s="122"/>
      <c r="D103" s="123" t="s">
        <v>111</v>
      </c>
      <c r="E103" s="124"/>
      <c r="F103" s="124"/>
      <c r="G103" s="124"/>
      <c r="H103" s="124"/>
      <c r="I103" s="124"/>
      <c r="J103" s="125">
        <f>J235</f>
        <v>0</v>
      </c>
      <c r="L103" s="122"/>
    </row>
    <row r="104" spans="2:12" s="10" customFormat="1" ht="20.15" customHeight="1">
      <c r="B104" s="122"/>
      <c r="D104" s="123" t="s">
        <v>1060</v>
      </c>
      <c r="E104" s="124"/>
      <c r="F104" s="124"/>
      <c r="G104" s="124"/>
      <c r="H104" s="124"/>
      <c r="I104" s="124"/>
      <c r="J104" s="125">
        <f>J239</f>
        <v>0</v>
      </c>
      <c r="L104" s="122"/>
    </row>
    <row r="105" spans="2:12" s="10" customFormat="1" ht="20.15" customHeight="1">
      <c r="B105" s="122"/>
      <c r="D105" s="123" t="s">
        <v>112</v>
      </c>
      <c r="E105" s="124"/>
      <c r="F105" s="124"/>
      <c r="G105" s="124"/>
      <c r="H105" s="124"/>
      <c r="I105" s="124"/>
      <c r="J105" s="125">
        <f>J249</f>
        <v>0</v>
      </c>
      <c r="L105" s="122"/>
    </row>
    <row r="106" spans="2:12" s="10" customFormat="1" ht="20.15" customHeight="1">
      <c r="B106" s="122"/>
      <c r="D106" s="123" t="s">
        <v>113</v>
      </c>
      <c r="E106" s="124"/>
      <c r="F106" s="124"/>
      <c r="G106" s="124"/>
      <c r="H106" s="124"/>
      <c r="I106" s="124"/>
      <c r="J106" s="125">
        <f>J266</f>
        <v>0</v>
      </c>
      <c r="L106" s="122"/>
    </row>
    <row r="107" spans="2:12" s="10" customFormat="1" ht="20.15" customHeight="1">
      <c r="B107" s="122"/>
      <c r="D107" s="123" t="s">
        <v>114</v>
      </c>
      <c r="E107" s="124"/>
      <c r="F107" s="124"/>
      <c r="G107" s="124"/>
      <c r="H107" s="124"/>
      <c r="I107" s="124"/>
      <c r="J107" s="125">
        <f>J317</f>
        <v>0</v>
      </c>
      <c r="L107" s="122"/>
    </row>
    <row r="108" spans="2:12" s="10" customFormat="1" ht="20.15" customHeight="1">
      <c r="B108" s="122"/>
      <c r="D108" s="123" t="s">
        <v>115</v>
      </c>
      <c r="E108" s="124"/>
      <c r="F108" s="124"/>
      <c r="G108" s="124"/>
      <c r="H108" s="124"/>
      <c r="I108" s="124"/>
      <c r="J108" s="125">
        <f>J336</f>
        <v>0</v>
      </c>
      <c r="L108" s="122"/>
    </row>
    <row r="109" spans="2:12" s="10" customFormat="1" ht="20.15" customHeight="1">
      <c r="B109" s="122"/>
      <c r="D109" s="123" t="s">
        <v>116</v>
      </c>
      <c r="E109" s="124"/>
      <c r="F109" s="124"/>
      <c r="G109" s="124"/>
      <c r="H109" s="124"/>
      <c r="I109" s="124"/>
      <c r="J109" s="125">
        <f>J388</f>
        <v>0</v>
      </c>
      <c r="L109" s="122"/>
    </row>
    <row r="110" spans="2:12" s="9" customFormat="1" ht="25" customHeight="1">
      <c r="B110" s="118"/>
      <c r="D110" s="119" t="s">
        <v>117</v>
      </c>
      <c r="E110" s="120"/>
      <c r="F110" s="120"/>
      <c r="G110" s="120"/>
      <c r="H110" s="120"/>
      <c r="I110" s="120"/>
      <c r="J110" s="121">
        <f>J449</f>
        <v>0</v>
      </c>
      <c r="L110" s="118"/>
    </row>
    <row r="111" spans="2:12" s="10" customFormat="1" ht="20.15" customHeight="1">
      <c r="B111" s="122"/>
      <c r="D111" s="123" t="s">
        <v>118</v>
      </c>
      <c r="E111" s="124"/>
      <c r="F111" s="124"/>
      <c r="G111" s="124"/>
      <c r="H111" s="124"/>
      <c r="I111" s="124"/>
      <c r="J111" s="125">
        <f>J450</f>
        <v>0</v>
      </c>
      <c r="L111" s="122"/>
    </row>
    <row r="112" spans="2:12" s="10" customFormat="1" ht="20.15" customHeight="1">
      <c r="B112" s="122"/>
      <c r="D112" s="123" t="s">
        <v>119</v>
      </c>
      <c r="E112" s="124"/>
      <c r="F112" s="124"/>
      <c r="G112" s="124"/>
      <c r="H112" s="124"/>
      <c r="I112" s="124"/>
      <c r="J112" s="125">
        <f>J470</f>
        <v>0</v>
      </c>
      <c r="L112" s="122"/>
    </row>
    <row r="113" spans="2:12" s="10" customFormat="1" ht="20.15" customHeight="1">
      <c r="B113" s="122"/>
      <c r="D113" s="123" t="s">
        <v>121</v>
      </c>
      <c r="E113" s="124"/>
      <c r="F113" s="124"/>
      <c r="G113" s="124"/>
      <c r="H113" s="124"/>
      <c r="I113" s="124"/>
      <c r="J113" s="125">
        <f>J478</f>
        <v>0</v>
      </c>
      <c r="L113" s="122"/>
    </row>
    <row r="114" spans="2:12" s="10" customFormat="1" ht="20.15" customHeight="1">
      <c r="B114" s="122"/>
      <c r="D114" s="123" t="s">
        <v>124</v>
      </c>
      <c r="E114" s="124"/>
      <c r="F114" s="124"/>
      <c r="G114" s="124"/>
      <c r="H114" s="124"/>
      <c r="I114" s="124"/>
      <c r="J114" s="125">
        <f>J496</f>
        <v>0</v>
      </c>
      <c r="L114" s="122"/>
    </row>
    <row r="115" spans="2:12" s="10" customFormat="1" ht="20.15" customHeight="1">
      <c r="B115" s="122"/>
      <c r="D115" s="123" t="s">
        <v>125</v>
      </c>
      <c r="E115" s="124"/>
      <c r="F115" s="124"/>
      <c r="G115" s="124"/>
      <c r="H115" s="124"/>
      <c r="I115" s="124"/>
      <c r="J115" s="125">
        <f>J502</f>
        <v>0</v>
      </c>
      <c r="L115" s="122"/>
    </row>
    <row r="116" spans="2:12" s="10" customFormat="1" ht="20.15" customHeight="1">
      <c r="B116" s="122"/>
      <c r="D116" s="123" t="s">
        <v>126</v>
      </c>
      <c r="E116" s="124"/>
      <c r="F116" s="124"/>
      <c r="G116" s="124"/>
      <c r="H116" s="124"/>
      <c r="I116" s="124"/>
      <c r="J116" s="125">
        <f>J507</f>
        <v>0</v>
      </c>
      <c r="L116" s="122"/>
    </row>
    <row r="117" spans="1:31" s="2" customFormat="1" ht="21.7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7" customHeight="1">
      <c r="A118" s="33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7" customHeight="1">
      <c r="A122" s="33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" customHeight="1">
      <c r="A123" s="33"/>
      <c r="B123" s="34"/>
      <c r="C123" s="22" t="s">
        <v>130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15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62" t="str">
        <f>E7</f>
        <v>Oprava hydroizolace budovy ČNB, Rooseveltova 18, Brno-revize</v>
      </c>
      <c r="F126" s="263"/>
      <c r="G126" s="263"/>
      <c r="H126" s="26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2:12" s="1" customFormat="1" ht="12" customHeight="1">
      <c r="B127" s="21"/>
      <c r="C127" s="28" t="s">
        <v>98</v>
      </c>
      <c r="L127" s="21"/>
    </row>
    <row r="128" spans="1:31" s="2" customFormat="1" ht="16.5" customHeight="1">
      <c r="A128" s="33"/>
      <c r="B128" s="34"/>
      <c r="C128" s="33"/>
      <c r="D128" s="33"/>
      <c r="E128" s="262" t="s">
        <v>1058</v>
      </c>
      <c r="F128" s="261"/>
      <c r="G128" s="261"/>
      <c r="H128" s="261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100</v>
      </c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6.5" customHeight="1">
      <c r="A130" s="33"/>
      <c r="B130" s="34"/>
      <c r="C130" s="33"/>
      <c r="D130" s="33"/>
      <c r="E130" s="241" t="str">
        <f>E11</f>
        <v>201 - 2.etapa - stavební část</v>
      </c>
      <c r="F130" s="261"/>
      <c r="G130" s="261"/>
      <c r="H130" s="261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7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2" customHeight="1">
      <c r="A132" s="33"/>
      <c r="B132" s="34"/>
      <c r="C132" s="28" t="s">
        <v>18</v>
      </c>
      <c r="D132" s="33"/>
      <c r="E132" s="33"/>
      <c r="F132" s="26" t="str">
        <f>F14</f>
        <v xml:space="preserve"> </v>
      </c>
      <c r="G132" s="33"/>
      <c r="H132" s="33"/>
      <c r="I132" s="28" t="s">
        <v>20</v>
      </c>
      <c r="J132" s="56" t="str">
        <f>IF(J14="","",J14)</f>
        <v>20. 10. 2023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7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5.25" customHeight="1">
      <c r="A134" s="33"/>
      <c r="B134" s="34"/>
      <c r="C134" s="28" t="s">
        <v>22</v>
      </c>
      <c r="D134" s="33"/>
      <c r="E134" s="33"/>
      <c r="F134" s="26" t="str">
        <f>E17</f>
        <v xml:space="preserve"> </v>
      </c>
      <c r="G134" s="33"/>
      <c r="H134" s="33"/>
      <c r="I134" s="28" t="s">
        <v>27</v>
      </c>
      <c r="J134" s="31" t="str">
        <f>E23</f>
        <v xml:space="preserve"> 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5.25" customHeight="1">
      <c r="A135" s="33"/>
      <c r="B135" s="34"/>
      <c r="C135" s="28" t="s">
        <v>25</v>
      </c>
      <c r="D135" s="33"/>
      <c r="E135" s="33"/>
      <c r="F135" s="26" t="str">
        <f>IF(E20="","",E20)</f>
        <v>Vyplň údaj</v>
      </c>
      <c r="G135" s="33"/>
      <c r="H135" s="33"/>
      <c r="I135" s="28" t="s">
        <v>29</v>
      </c>
      <c r="J135" s="31" t="str">
        <f>E26</f>
        <v xml:space="preserve"> 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0.4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11" customFormat="1" ht="29.25" customHeight="1">
      <c r="A137" s="126"/>
      <c r="B137" s="127"/>
      <c r="C137" s="128" t="s">
        <v>131</v>
      </c>
      <c r="D137" s="129" t="s">
        <v>55</v>
      </c>
      <c r="E137" s="129" t="s">
        <v>51</v>
      </c>
      <c r="F137" s="129" t="s">
        <v>52</v>
      </c>
      <c r="G137" s="129" t="s">
        <v>132</v>
      </c>
      <c r="H137" s="129" t="s">
        <v>1308</v>
      </c>
      <c r="I137" s="129" t="s">
        <v>134</v>
      </c>
      <c r="J137" s="129" t="s">
        <v>104</v>
      </c>
      <c r="K137" s="130" t="s">
        <v>135</v>
      </c>
      <c r="L137" s="131"/>
      <c r="M137" s="63" t="s">
        <v>1</v>
      </c>
      <c r="N137" s="64" t="s">
        <v>35</v>
      </c>
      <c r="O137" s="64" t="s">
        <v>136</v>
      </c>
      <c r="P137" s="64" t="s">
        <v>137</v>
      </c>
      <c r="Q137" s="64" t="s">
        <v>138</v>
      </c>
      <c r="R137" s="64" t="s">
        <v>139</v>
      </c>
      <c r="S137" s="64" t="s">
        <v>140</v>
      </c>
      <c r="T137" s="65" t="s">
        <v>141</v>
      </c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63" s="2" customFormat="1" ht="22.75" customHeight="1">
      <c r="A138" s="33"/>
      <c r="B138" s="34"/>
      <c r="C138" s="70" t="s">
        <v>142</v>
      </c>
      <c r="D138" s="33"/>
      <c r="E138" s="33"/>
      <c r="F138" s="33"/>
      <c r="G138" s="33"/>
      <c r="H138" s="33"/>
      <c r="I138" s="33"/>
      <c r="J138" s="132">
        <f>BK138</f>
        <v>0</v>
      </c>
      <c r="K138" s="33"/>
      <c r="L138" s="34"/>
      <c r="M138" s="66"/>
      <c r="N138" s="57"/>
      <c r="O138" s="67"/>
      <c r="P138" s="133">
        <f>P139+P449</f>
        <v>0</v>
      </c>
      <c r="Q138" s="67"/>
      <c r="R138" s="133">
        <f>R139+R449</f>
        <v>402.41653442</v>
      </c>
      <c r="S138" s="67"/>
      <c r="T138" s="134">
        <f>T139+T449</f>
        <v>123.32428275000001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69</v>
      </c>
      <c r="AU138" s="18" t="s">
        <v>106</v>
      </c>
      <c r="BK138" s="135">
        <f>BK139+BK449</f>
        <v>0</v>
      </c>
    </row>
    <row r="139" spans="2:63" s="12" customFormat="1" ht="26.15" customHeight="1">
      <c r="B139" s="136"/>
      <c r="D139" s="137" t="s">
        <v>69</v>
      </c>
      <c r="E139" s="138" t="s">
        <v>143</v>
      </c>
      <c r="F139" s="138" t="s">
        <v>144</v>
      </c>
      <c r="I139" s="139"/>
      <c r="J139" s="140">
        <f>BK139</f>
        <v>0</v>
      </c>
      <c r="L139" s="136"/>
      <c r="M139" s="141"/>
      <c r="N139" s="142"/>
      <c r="O139" s="142"/>
      <c r="P139" s="143">
        <f>P140+P205+P221+P235+P239+P249+P266+P317+P336+P388</f>
        <v>0</v>
      </c>
      <c r="Q139" s="142"/>
      <c r="R139" s="143">
        <f>R140+R205+R221+R235+R239+R249+R266+R317+R336+R388</f>
        <v>389.56230008</v>
      </c>
      <c r="S139" s="142"/>
      <c r="T139" s="144">
        <f>T140+T205+T221+T235+T239+T249+T266+T317+T336+T388</f>
        <v>122.79058500000001</v>
      </c>
      <c r="AR139" s="137" t="s">
        <v>77</v>
      </c>
      <c r="AT139" s="145" t="s">
        <v>69</v>
      </c>
      <c r="AU139" s="145" t="s">
        <v>70</v>
      </c>
      <c r="AY139" s="137" t="s">
        <v>145</v>
      </c>
      <c r="BK139" s="146">
        <f>BK140+BK205+BK221+BK235+BK239+BK249+BK266+BK317+BK336+BK388</f>
        <v>0</v>
      </c>
    </row>
    <row r="140" spans="2:63" s="12" customFormat="1" ht="22.75" customHeight="1">
      <c r="B140" s="136"/>
      <c r="D140" s="137" t="s">
        <v>69</v>
      </c>
      <c r="E140" s="147" t="s">
        <v>77</v>
      </c>
      <c r="F140" s="147" t="s">
        <v>146</v>
      </c>
      <c r="I140" s="139"/>
      <c r="J140" s="148">
        <f>BK140</f>
        <v>0</v>
      </c>
      <c r="L140" s="136"/>
      <c r="M140" s="141"/>
      <c r="N140" s="142"/>
      <c r="O140" s="142"/>
      <c r="P140" s="143">
        <f>SUM(P141:P204)</f>
        <v>0</v>
      </c>
      <c r="Q140" s="142"/>
      <c r="R140" s="143">
        <f>SUM(R141:R204)</f>
        <v>254.45960000000002</v>
      </c>
      <c r="S140" s="142"/>
      <c r="T140" s="144">
        <f>SUM(T141:T204)</f>
        <v>0</v>
      </c>
      <c r="AR140" s="137" t="s">
        <v>77</v>
      </c>
      <c r="AT140" s="145" t="s">
        <v>69</v>
      </c>
      <c r="AU140" s="145" t="s">
        <v>77</v>
      </c>
      <c r="AY140" s="137" t="s">
        <v>145</v>
      </c>
      <c r="BK140" s="146">
        <f>SUM(BK141:BK204)</f>
        <v>0</v>
      </c>
    </row>
    <row r="141" spans="1:65" s="2" customFormat="1" ht="24.25" customHeight="1">
      <c r="A141" s="33"/>
      <c r="B141" s="149"/>
      <c r="C141" s="150" t="s">
        <v>77</v>
      </c>
      <c r="D141" s="150" t="s">
        <v>147</v>
      </c>
      <c r="E141" s="151" t="s">
        <v>148</v>
      </c>
      <c r="F141" s="152" t="s">
        <v>149</v>
      </c>
      <c r="G141" s="153" t="s">
        <v>150</v>
      </c>
      <c r="H141" s="154">
        <v>120</v>
      </c>
      <c r="I141" s="155"/>
      <c r="J141" s="156">
        <f>ROUND(I141*H141,2)</f>
        <v>0</v>
      </c>
      <c r="K141" s="152" t="s">
        <v>151</v>
      </c>
      <c r="L141" s="34"/>
      <c r="M141" s="157" t="s">
        <v>1</v>
      </c>
      <c r="N141" s="158" t="s">
        <v>36</v>
      </c>
      <c r="O141" s="59"/>
      <c r="P141" s="159">
        <f>O141*H141</f>
        <v>0</v>
      </c>
      <c r="Q141" s="159">
        <v>3E-05</v>
      </c>
      <c r="R141" s="159">
        <f>Q141*H141</f>
        <v>0.0036</v>
      </c>
      <c r="S141" s="159">
        <v>0</v>
      </c>
      <c r="T141" s="160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152</v>
      </c>
      <c r="AT141" s="161" t="s">
        <v>147</v>
      </c>
      <c r="AU141" s="161" t="s">
        <v>79</v>
      </c>
      <c r="AY141" s="18" t="s">
        <v>145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8" t="s">
        <v>77</v>
      </c>
      <c r="BK141" s="162">
        <f>ROUND(I141*H141,2)</f>
        <v>0</v>
      </c>
      <c r="BL141" s="18" t="s">
        <v>152</v>
      </c>
      <c r="BM141" s="161" t="s">
        <v>1061</v>
      </c>
    </row>
    <row r="142" spans="2:51" s="13" customFormat="1" ht="12">
      <c r="B142" s="163"/>
      <c r="D142" s="164" t="s">
        <v>154</v>
      </c>
      <c r="E142" s="165" t="s">
        <v>1</v>
      </c>
      <c r="F142" s="166" t="s">
        <v>1062</v>
      </c>
      <c r="H142" s="165" t="s">
        <v>1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154</v>
      </c>
      <c r="AU142" s="165" t="s">
        <v>79</v>
      </c>
      <c r="AV142" s="13" t="s">
        <v>77</v>
      </c>
      <c r="AW142" s="13" t="s">
        <v>28</v>
      </c>
      <c r="AX142" s="13" t="s">
        <v>70</v>
      </c>
      <c r="AY142" s="165" t="s">
        <v>145</v>
      </c>
    </row>
    <row r="143" spans="2:51" s="14" customFormat="1" ht="12">
      <c r="B143" s="171"/>
      <c r="D143" s="164" t="s">
        <v>154</v>
      </c>
      <c r="E143" s="172" t="s">
        <v>1</v>
      </c>
      <c r="F143" s="173" t="s">
        <v>156</v>
      </c>
      <c r="H143" s="174">
        <v>120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154</v>
      </c>
      <c r="AU143" s="172" t="s">
        <v>79</v>
      </c>
      <c r="AV143" s="14" t="s">
        <v>79</v>
      </c>
      <c r="AW143" s="14" t="s">
        <v>28</v>
      </c>
      <c r="AX143" s="14" t="s">
        <v>77</v>
      </c>
      <c r="AY143" s="172" t="s">
        <v>145</v>
      </c>
    </row>
    <row r="144" spans="1:65" s="2" customFormat="1" ht="24.25" customHeight="1">
      <c r="A144" s="33"/>
      <c r="B144" s="149"/>
      <c r="C144" s="150" t="s">
        <v>79</v>
      </c>
      <c r="D144" s="150" t="s">
        <v>147</v>
      </c>
      <c r="E144" s="151" t="s">
        <v>157</v>
      </c>
      <c r="F144" s="152" t="s">
        <v>158</v>
      </c>
      <c r="G144" s="153" t="s">
        <v>159</v>
      </c>
      <c r="H144" s="154">
        <v>5</v>
      </c>
      <c r="I144" s="155"/>
      <c r="J144" s="156">
        <f>ROUND(I144*H144,2)</f>
        <v>0</v>
      </c>
      <c r="K144" s="152" t="s">
        <v>151</v>
      </c>
      <c r="L144" s="34"/>
      <c r="M144" s="157" t="s">
        <v>1</v>
      </c>
      <c r="N144" s="158" t="s">
        <v>36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152</v>
      </c>
      <c r="AT144" s="161" t="s">
        <v>147</v>
      </c>
      <c r="AU144" s="161" t="s">
        <v>79</v>
      </c>
      <c r="AY144" s="18" t="s">
        <v>145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77</v>
      </c>
      <c r="BK144" s="162">
        <f>ROUND(I144*H144,2)</f>
        <v>0</v>
      </c>
      <c r="BL144" s="18" t="s">
        <v>152</v>
      </c>
      <c r="BM144" s="161" t="s">
        <v>1063</v>
      </c>
    </row>
    <row r="145" spans="2:51" s="13" customFormat="1" ht="12">
      <c r="B145" s="163"/>
      <c r="D145" s="164" t="s">
        <v>154</v>
      </c>
      <c r="E145" s="165" t="s">
        <v>1</v>
      </c>
      <c r="F145" s="166" t="s">
        <v>1064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154</v>
      </c>
      <c r="AU145" s="165" t="s">
        <v>79</v>
      </c>
      <c r="AV145" s="13" t="s">
        <v>77</v>
      </c>
      <c r="AW145" s="13" t="s">
        <v>28</v>
      </c>
      <c r="AX145" s="13" t="s">
        <v>70</v>
      </c>
      <c r="AY145" s="165" t="s">
        <v>145</v>
      </c>
    </row>
    <row r="146" spans="2:51" s="14" customFormat="1" ht="12">
      <c r="B146" s="171"/>
      <c r="D146" s="164" t="s">
        <v>154</v>
      </c>
      <c r="E146" s="172" t="s">
        <v>1</v>
      </c>
      <c r="F146" s="173" t="s">
        <v>162</v>
      </c>
      <c r="H146" s="174">
        <v>5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154</v>
      </c>
      <c r="AU146" s="172" t="s">
        <v>79</v>
      </c>
      <c r="AV146" s="14" t="s">
        <v>79</v>
      </c>
      <c r="AW146" s="14" t="s">
        <v>28</v>
      </c>
      <c r="AX146" s="14" t="s">
        <v>77</v>
      </c>
      <c r="AY146" s="172" t="s">
        <v>145</v>
      </c>
    </row>
    <row r="147" spans="1:65" s="2" customFormat="1" ht="37.75" customHeight="1">
      <c r="A147" s="33"/>
      <c r="B147" s="149"/>
      <c r="C147" s="150" t="s">
        <v>163</v>
      </c>
      <c r="D147" s="150" t="s">
        <v>147</v>
      </c>
      <c r="E147" s="151" t="s">
        <v>164</v>
      </c>
      <c r="F147" s="152" t="s">
        <v>165</v>
      </c>
      <c r="G147" s="153" t="s">
        <v>166</v>
      </c>
      <c r="H147" s="154">
        <v>311.035</v>
      </c>
      <c r="I147" s="155"/>
      <c r="J147" s="156">
        <f>ROUND(I147*H147,2)</f>
        <v>0</v>
      </c>
      <c r="K147" s="152" t="s">
        <v>151</v>
      </c>
      <c r="L147" s="34"/>
      <c r="M147" s="157" t="s">
        <v>1</v>
      </c>
      <c r="N147" s="158" t="s">
        <v>36</v>
      </c>
      <c r="O147" s="59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152</v>
      </c>
      <c r="AT147" s="161" t="s">
        <v>147</v>
      </c>
      <c r="AU147" s="161" t="s">
        <v>79</v>
      </c>
      <c r="AY147" s="18" t="s">
        <v>145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8" t="s">
        <v>77</v>
      </c>
      <c r="BK147" s="162">
        <f>ROUND(I147*H147,2)</f>
        <v>0</v>
      </c>
      <c r="BL147" s="18" t="s">
        <v>152</v>
      </c>
      <c r="BM147" s="161" t="s">
        <v>1065</v>
      </c>
    </row>
    <row r="148" spans="2:51" s="13" customFormat="1" ht="12">
      <c r="B148" s="163"/>
      <c r="D148" s="164" t="s">
        <v>154</v>
      </c>
      <c r="E148" s="165" t="s">
        <v>1</v>
      </c>
      <c r="F148" s="166" t="s">
        <v>1300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154</v>
      </c>
      <c r="AU148" s="165" t="s">
        <v>79</v>
      </c>
      <c r="AV148" s="13" t="s">
        <v>77</v>
      </c>
      <c r="AW148" s="13" t="s">
        <v>28</v>
      </c>
      <c r="AX148" s="13" t="s">
        <v>70</v>
      </c>
      <c r="AY148" s="165" t="s">
        <v>145</v>
      </c>
    </row>
    <row r="149" spans="2:51" s="14" customFormat="1" ht="20">
      <c r="B149" s="171"/>
      <c r="D149" s="164" t="s">
        <v>154</v>
      </c>
      <c r="E149" s="172" t="s">
        <v>1</v>
      </c>
      <c r="F149" s="173" t="s">
        <v>1066</v>
      </c>
      <c r="H149" s="174">
        <v>149.724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154</v>
      </c>
      <c r="AU149" s="172" t="s">
        <v>79</v>
      </c>
      <c r="AV149" s="14" t="s">
        <v>79</v>
      </c>
      <c r="AW149" s="14" t="s">
        <v>28</v>
      </c>
      <c r="AX149" s="14" t="s">
        <v>70</v>
      </c>
      <c r="AY149" s="172" t="s">
        <v>145</v>
      </c>
    </row>
    <row r="150" spans="2:51" s="14" customFormat="1" ht="12">
      <c r="B150" s="171"/>
      <c r="D150" s="164" t="s">
        <v>154</v>
      </c>
      <c r="E150" s="172" t="s">
        <v>1</v>
      </c>
      <c r="F150" s="173" t="s">
        <v>1067</v>
      </c>
      <c r="H150" s="174">
        <v>128.331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154</v>
      </c>
      <c r="AU150" s="172" t="s">
        <v>79</v>
      </c>
      <c r="AV150" s="14" t="s">
        <v>79</v>
      </c>
      <c r="AW150" s="14" t="s">
        <v>28</v>
      </c>
      <c r="AX150" s="14" t="s">
        <v>70</v>
      </c>
      <c r="AY150" s="172" t="s">
        <v>145</v>
      </c>
    </row>
    <row r="151" spans="2:51" s="14" customFormat="1" ht="20">
      <c r="B151" s="171"/>
      <c r="D151" s="164" t="s">
        <v>154</v>
      </c>
      <c r="E151" s="172" t="s">
        <v>1</v>
      </c>
      <c r="F151" s="173" t="s">
        <v>1068</v>
      </c>
      <c r="H151" s="174">
        <v>18.686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154</v>
      </c>
      <c r="AU151" s="172" t="s">
        <v>79</v>
      </c>
      <c r="AV151" s="14" t="s">
        <v>79</v>
      </c>
      <c r="AW151" s="14" t="s">
        <v>28</v>
      </c>
      <c r="AX151" s="14" t="s">
        <v>70</v>
      </c>
      <c r="AY151" s="172" t="s">
        <v>145</v>
      </c>
    </row>
    <row r="152" spans="2:51" s="15" customFormat="1" ht="12">
      <c r="B152" s="179"/>
      <c r="D152" s="164" t="s">
        <v>154</v>
      </c>
      <c r="E152" s="180" t="s">
        <v>1</v>
      </c>
      <c r="F152" s="181" t="s">
        <v>170</v>
      </c>
      <c r="H152" s="182">
        <v>296.741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154</v>
      </c>
      <c r="AU152" s="180" t="s">
        <v>79</v>
      </c>
      <c r="AV152" s="15" t="s">
        <v>163</v>
      </c>
      <c r="AW152" s="15" t="s">
        <v>28</v>
      </c>
      <c r="AX152" s="15" t="s">
        <v>70</v>
      </c>
      <c r="AY152" s="180" t="s">
        <v>145</v>
      </c>
    </row>
    <row r="153" spans="2:51" s="13" customFormat="1" ht="12">
      <c r="B153" s="163"/>
      <c r="D153" s="164" t="s">
        <v>154</v>
      </c>
      <c r="E153" s="165" t="s">
        <v>1</v>
      </c>
      <c r="F153" s="166" t="s">
        <v>171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154</v>
      </c>
      <c r="AU153" s="165" t="s">
        <v>79</v>
      </c>
      <c r="AV153" s="13" t="s">
        <v>77</v>
      </c>
      <c r="AW153" s="13" t="s">
        <v>28</v>
      </c>
      <c r="AX153" s="13" t="s">
        <v>70</v>
      </c>
      <c r="AY153" s="165" t="s">
        <v>145</v>
      </c>
    </row>
    <row r="154" spans="2:51" s="14" customFormat="1" ht="12">
      <c r="B154" s="171"/>
      <c r="D154" s="164" t="s">
        <v>154</v>
      </c>
      <c r="E154" s="172" t="s">
        <v>1</v>
      </c>
      <c r="F154" s="173" t="s">
        <v>1069</v>
      </c>
      <c r="H154" s="174">
        <v>14.294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154</v>
      </c>
      <c r="AU154" s="172" t="s">
        <v>79</v>
      </c>
      <c r="AV154" s="14" t="s">
        <v>79</v>
      </c>
      <c r="AW154" s="14" t="s">
        <v>28</v>
      </c>
      <c r="AX154" s="14" t="s">
        <v>70</v>
      </c>
      <c r="AY154" s="172" t="s">
        <v>145</v>
      </c>
    </row>
    <row r="155" spans="2:51" s="16" customFormat="1" ht="12">
      <c r="B155" s="187"/>
      <c r="D155" s="164" t="s">
        <v>154</v>
      </c>
      <c r="E155" s="188" t="s">
        <v>1</v>
      </c>
      <c r="F155" s="189" t="s">
        <v>175</v>
      </c>
      <c r="H155" s="190">
        <v>311.035</v>
      </c>
      <c r="I155" s="191"/>
      <c r="L155" s="187"/>
      <c r="M155" s="192"/>
      <c r="N155" s="193"/>
      <c r="O155" s="193"/>
      <c r="P155" s="193"/>
      <c r="Q155" s="193"/>
      <c r="R155" s="193"/>
      <c r="S155" s="193"/>
      <c r="T155" s="194"/>
      <c r="AT155" s="188" t="s">
        <v>154</v>
      </c>
      <c r="AU155" s="188" t="s">
        <v>79</v>
      </c>
      <c r="AV155" s="16" t="s">
        <v>152</v>
      </c>
      <c r="AW155" s="16" t="s">
        <v>28</v>
      </c>
      <c r="AX155" s="16" t="s">
        <v>77</v>
      </c>
      <c r="AY155" s="188" t="s">
        <v>145</v>
      </c>
    </row>
    <row r="156" spans="1:65" s="2" customFormat="1" ht="37.75" customHeight="1">
      <c r="A156" s="33"/>
      <c r="B156" s="149"/>
      <c r="C156" s="150" t="s">
        <v>152</v>
      </c>
      <c r="D156" s="150" t="s">
        <v>147</v>
      </c>
      <c r="E156" s="151" t="s">
        <v>176</v>
      </c>
      <c r="F156" s="152" t="s">
        <v>177</v>
      </c>
      <c r="G156" s="153" t="s">
        <v>166</v>
      </c>
      <c r="H156" s="154">
        <v>196.49</v>
      </c>
      <c r="I156" s="155"/>
      <c r="J156" s="156">
        <f>ROUND(I156*H156,2)</f>
        <v>0</v>
      </c>
      <c r="K156" s="152" t="s">
        <v>151</v>
      </c>
      <c r="L156" s="34"/>
      <c r="M156" s="157" t="s">
        <v>1</v>
      </c>
      <c r="N156" s="158" t="s">
        <v>36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152</v>
      </c>
      <c r="AT156" s="161" t="s">
        <v>147</v>
      </c>
      <c r="AU156" s="161" t="s">
        <v>79</v>
      </c>
      <c r="AY156" s="18" t="s">
        <v>145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77</v>
      </c>
      <c r="BK156" s="162">
        <f>ROUND(I156*H156,2)</f>
        <v>0</v>
      </c>
      <c r="BL156" s="18" t="s">
        <v>152</v>
      </c>
      <c r="BM156" s="161" t="s">
        <v>1070</v>
      </c>
    </row>
    <row r="157" spans="2:51" s="13" customFormat="1" ht="12">
      <c r="B157" s="163"/>
      <c r="D157" s="164" t="s">
        <v>154</v>
      </c>
      <c r="E157" s="165" t="s">
        <v>1</v>
      </c>
      <c r="F157" s="166" t="s">
        <v>1071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154</v>
      </c>
      <c r="AU157" s="165" t="s">
        <v>79</v>
      </c>
      <c r="AV157" s="13" t="s">
        <v>77</v>
      </c>
      <c r="AW157" s="13" t="s">
        <v>28</v>
      </c>
      <c r="AX157" s="13" t="s">
        <v>70</v>
      </c>
      <c r="AY157" s="165" t="s">
        <v>145</v>
      </c>
    </row>
    <row r="158" spans="2:51" s="14" customFormat="1" ht="12">
      <c r="B158" s="171"/>
      <c r="D158" s="164" t="s">
        <v>154</v>
      </c>
      <c r="E158" s="172" t="s">
        <v>1</v>
      </c>
      <c r="F158" s="173" t="s">
        <v>1072</v>
      </c>
      <c r="H158" s="174">
        <v>311.035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154</v>
      </c>
      <c r="AU158" s="172" t="s">
        <v>79</v>
      </c>
      <c r="AV158" s="14" t="s">
        <v>79</v>
      </c>
      <c r="AW158" s="14" t="s">
        <v>28</v>
      </c>
      <c r="AX158" s="14" t="s">
        <v>70</v>
      </c>
      <c r="AY158" s="172" t="s">
        <v>145</v>
      </c>
    </row>
    <row r="159" spans="2:51" s="13" customFormat="1" ht="12">
      <c r="B159" s="163"/>
      <c r="D159" s="164" t="s">
        <v>154</v>
      </c>
      <c r="E159" s="165" t="s">
        <v>1</v>
      </c>
      <c r="F159" s="166" t="s">
        <v>1073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154</v>
      </c>
      <c r="AU159" s="165" t="s">
        <v>79</v>
      </c>
      <c r="AV159" s="13" t="s">
        <v>77</v>
      </c>
      <c r="AW159" s="13" t="s">
        <v>28</v>
      </c>
      <c r="AX159" s="13" t="s">
        <v>70</v>
      </c>
      <c r="AY159" s="165" t="s">
        <v>145</v>
      </c>
    </row>
    <row r="160" spans="2:51" s="14" customFormat="1" ht="12">
      <c r="B160" s="171"/>
      <c r="D160" s="164" t="s">
        <v>154</v>
      </c>
      <c r="E160" s="172" t="s">
        <v>1</v>
      </c>
      <c r="F160" s="173" t="s">
        <v>1074</v>
      </c>
      <c r="H160" s="174">
        <v>-114.545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154</v>
      </c>
      <c r="AU160" s="172" t="s">
        <v>79</v>
      </c>
      <c r="AV160" s="14" t="s">
        <v>79</v>
      </c>
      <c r="AW160" s="14" t="s">
        <v>28</v>
      </c>
      <c r="AX160" s="14" t="s">
        <v>70</v>
      </c>
      <c r="AY160" s="172" t="s">
        <v>145</v>
      </c>
    </row>
    <row r="161" spans="2:51" s="16" customFormat="1" ht="12">
      <c r="B161" s="187"/>
      <c r="D161" s="164" t="s">
        <v>154</v>
      </c>
      <c r="E161" s="188" t="s">
        <v>1</v>
      </c>
      <c r="F161" s="189" t="s">
        <v>175</v>
      </c>
      <c r="H161" s="190">
        <v>196.49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154</v>
      </c>
      <c r="AU161" s="188" t="s">
        <v>79</v>
      </c>
      <c r="AV161" s="16" t="s">
        <v>152</v>
      </c>
      <c r="AW161" s="16" t="s">
        <v>28</v>
      </c>
      <c r="AX161" s="16" t="s">
        <v>77</v>
      </c>
      <c r="AY161" s="188" t="s">
        <v>145</v>
      </c>
    </row>
    <row r="162" spans="1:65" s="2" customFormat="1" ht="37.75" customHeight="1">
      <c r="A162" s="33"/>
      <c r="B162" s="149"/>
      <c r="C162" s="150" t="s">
        <v>162</v>
      </c>
      <c r="D162" s="150" t="s">
        <v>147</v>
      </c>
      <c r="E162" s="151" t="s">
        <v>183</v>
      </c>
      <c r="F162" s="152" t="s">
        <v>184</v>
      </c>
      <c r="G162" s="153" t="s">
        <v>166</v>
      </c>
      <c r="H162" s="154">
        <v>785.96</v>
      </c>
      <c r="I162" s="155"/>
      <c r="J162" s="156">
        <f>ROUND(I162*H162,2)</f>
        <v>0</v>
      </c>
      <c r="K162" s="152" t="s">
        <v>151</v>
      </c>
      <c r="L162" s="34"/>
      <c r="M162" s="157" t="s">
        <v>1</v>
      </c>
      <c r="N162" s="158" t="s">
        <v>36</v>
      </c>
      <c r="O162" s="59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1" t="s">
        <v>152</v>
      </c>
      <c r="AT162" s="161" t="s">
        <v>147</v>
      </c>
      <c r="AU162" s="161" t="s">
        <v>79</v>
      </c>
      <c r="AY162" s="18" t="s">
        <v>145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8" t="s">
        <v>77</v>
      </c>
      <c r="BK162" s="162">
        <f>ROUND(I162*H162,2)</f>
        <v>0</v>
      </c>
      <c r="BL162" s="18" t="s">
        <v>152</v>
      </c>
      <c r="BM162" s="161" t="s">
        <v>1075</v>
      </c>
    </row>
    <row r="163" spans="2:51" s="13" customFormat="1" ht="12">
      <c r="B163" s="163"/>
      <c r="D163" s="164" t="s">
        <v>154</v>
      </c>
      <c r="E163" s="165" t="s">
        <v>1</v>
      </c>
      <c r="F163" s="166" t="s">
        <v>1076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154</v>
      </c>
      <c r="AU163" s="165" t="s">
        <v>79</v>
      </c>
      <c r="AV163" s="13" t="s">
        <v>77</v>
      </c>
      <c r="AW163" s="13" t="s">
        <v>28</v>
      </c>
      <c r="AX163" s="13" t="s">
        <v>70</v>
      </c>
      <c r="AY163" s="165" t="s">
        <v>145</v>
      </c>
    </row>
    <row r="164" spans="2:51" s="14" customFormat="1" ht="12">
      <c r="B164" s="171"/>
      <c r="D164" s="164" t="s">
        <v>154</v>
      </c>
      <c r="E164" s="172" t="s">
        <v>1</v>
      </c>
      <c r="F164" s="173" t="s">
        <v>1077</v>
      </c>
      <c r="H164" s="174">
        <v>785.96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154</v>
      </c>
      <c r="AU164" s="172" t="s">
        <v>79</v>
      </c>
      <c r="AV164" s="14" t="s">
        <v>79</v>
      </c>
      <c r="AW164" s="14" t="s">
        <v>28</v>
      </c>
      <c r="AX164" s="14" t="s">
        <v>77</v>
      </c>
      <c r="AY164" s="172" t="s">
        <v>145</v>
      </c>
    </row>
    <row r="165" spans="1:65" s="2" customFormat="1" ht="37.75" customHeight="1">
      <c r="A165" s="33"/>
      <c r="B165" s="149"/>
      <c r="C165" s="150" t="s">
        <v>188</v>
      </c>
      <c r="D165" s="150" t="s">
        <v>147</v>
      </c>
      <c r="E165" s="151" t="s">
        <v>189</v>
      </c>
      <c r="F165" s="152" t="s">
        <v>190</v>
      </c>
      <c r="G165" s="153" t="s">
        <v>166</v>
      </c>
      <c r="H165" s="154">
        <v>540.125</v>
      </c>
      <c r="I165" s="155"/>
      <c r="J165" s="156">
        <f>ROUND(I165*H165,2)</f>
        <v>0</v>
      </c>
      <c r="K165" s="152" t="s">
        <v>151</v>
      </c>
      <c r="L165" s="34"/>
      <c r="M165" s="157" t="s">
        <v>1</v>
      </c>
      <c r="N165" s="158" t="s">
        <v>36</v>
      </c>
      <c r="O165" s="59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152</v>
      </c>
      <c r="AT165" s="161" t="s">
        <v>147</v>
      </c>
      <c r="AU165" s="161" t="s">
        <v>79</v>
      </c>
      <c r="AY165" s="18" t="s">
        <v>145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8" t="s">
        <v>77</v>
      </c>
      <c r="BK165" s="162">
        <f>ROUND(I165*H165,2)</f>
        <v>0</v>
      </c>
      <c r="BL165" s="18" t="s">
        <v>152</v>
      </c>
      <c r="BM165" s="161" t="s">
        <v>1078</v>
      </c>
    </row>
    <row r="166" spans="2:51" s="13" customFormat="1" ht="12">
      <c r="B166" s="163"/>
      <c r="D166" s="164" t="s">
        <v>154</v>
      </c>
      <c r="E166" s="165" t="s">
        <v>1</v>
      </c>
      <c r="F166" s="166" t="s">
        <v>192</v>
      </c>
      <c r="H166" s="165" t="s">
        <v>1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154</v>
      </c>
      <c r="AU166" s="165" t="s">
        <v>79</v>
      </c>
      <c r="AV166" s="13" t="s">
        <v>77</v>
      </c>
      <c r="AW166" s="13" t="s">
        <v>28</v>
      </c>
      <c r="AX166" s="13" t="s">
        <v>70</v>
      </c>
      <c r="AY166" s="165" t="s">
        <v>145</v>
      </c>
    </row>
    <row r="167" spans="2:51" s="14" customFormat="1" ht="12">
      <c r="B167" s="171"/>
      <c r="D167" s="164" t="s">
        <v>154</v>
      </c>
      <c r="E167" s="172" t="s">
        <v>1</v>
      </c>
      <c r="F167" s="173" t="s">
        <v>1072</v>
      </c>
      <c r="H167" s="174">
        <v>311.035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154</v>
      </c>
      <c r="AU167" s="172" t="s">
        <v>79</v>
      </c>
      <c r="AV167" s="14" t="s">
        <v>79</v>
      </c>
      <c r="AW167" s="14" t="s">
        <v>28</v>
      </c>
      <c r="AX167" s="14" t="s">
        <v>70</v>
      </c>
      <c r="AY167" s="172" t="s">
        <v>145</v>
      </c>
    </row>
    <row r="168" spans="2:51" s="13" customFormat="1" ht="12">
      <c r="B168" s="163"/>
      <c r="D168" s="164" t="s">
        <v>154</v>
      </c>
      <c r="E168" s="165" t="s">
        <v>1</v>
      </c>
      <c r="F168" s="166" t="s">
        <v>194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154</v>
      </c>
      <c r="AU168" s="165" t="s">
        <v>79</v>
      </c>
      <c r="AV168" s="13" t="s">
        <v>77</v>
      </c>
      <c r="AW168" s="13" t="s">
        <v>28</v>
      </c>
      <c r="AX168" s="13" t="s">
        <v>70</v>
      </c>
      <c r="AY168" s="165" t="s">
        <v>145</v>
      </c>
    </row>
    <row r="169" spans="2:51" s="14" customFormat="1" ht="12">
      <c r="B169" s="171"/>
      <c r="D169" s="164" t="s">
        <v>154</v>
      </c>
      <c r="E169" s="172" t="s">
        <v>1</v>
      </c>
      <c r="F169" s="173" t="s">
        <v>1079</v>
      </c>
      <c r="H169" s="174">
        <v>114.545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154</v>
      </c>
      <c r="AU169" s="172" t="s">
        <v>79</v>
      </c>
      <c r="AV169" s="14" t="s">
        <v>79</v>
      </c>
      <c r="AW169" s="14" t="s">
        <v>28</v>
      </c>
      <c r="AX169" s="14" t="s">
        <v>70</v>
      </c>
      <c r="AY169" s="172" t="s">
        <v>145</v>
      </c>
    </row>
    <row r="170" spans="2:51" s="13" customFormat="1" ht="12">
      <c r="B170" s="163"/>
      <c r="D170" s="164" t="s">
        <v>154</v>
      </c>
      <c r="E170" s="165" t="s">
        <v>1</v>
      </c>
      <c r="F170" s="166" t="s">
        <v>196</v>
      </c>
      <c r="H170" s="165" t="s">
        <v>1</v>
      </c>
      <c r="I170" s="167"/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154</v>
      </c>
      <c r="AU170" s="165" t="s">
        <v>79</v>
      </c>
      <c r="AV170" s="13" t="s">
        <v>77</v>
      </c>
      <c r="AW170" s="13" t="s">
        <v>28</v>
      </c>
      <c r="AX170" s="13" t="s">
        <v>70</v>
      </c>
      <c r="AY170" s="165" t="s">
        <v>145</v>
      </c>
    </row>
    <row r="171" spans="2:51" s="14" customFormat="1" ht="12">
      <c r="B171" s="171"/>
      <c r="D171" s="164" t="s">
        <v>154</v>
      </c>
      <c r="E171" s="172" t="s">
        <v>1</v>
      </c>
      <c r="F171" s="173" t="s">
        <v>1080</v>
      </c>
      <c r="H171" s="174">
        <v>114.545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2" t="s">
        <v>154</v>
      </c>
      <c r="AU171" s="172" t="s">
        <v>79</v>
      </c>
      <c r="AV171" s="14" t="s">
        <v>79</v>
      </c>
      <c r="AW171" s="14" t="s">
        <v>28</v>
      </c>
      <c r="AX171" s="14" t="s">
        <v>70</v>
      </c>
      <c r="AY171" s="172" t="s">
        <v>145</v>
      </c>
    </row>
    <row r="172" spans="2:51" s="16" customFormat="1" ht="12">
      <c r="B172" s="187"/>
      <c r="D172" s="164" t="s">
        <v>154</v>
      </c>
      <c r="E172" s="188" t="s">
        <v>1</v>
      </c>
      <c r="F172" s="189" t="s">
        <v>175</v>
      </c>
      <c r="H172" s="190">
        <v>540.125</v>
      </c>
      <c r="I172" s="191"/>
      <c r="L172" s="187"/>
      <c r="M172" s="192"/>
      <c r="N172" s="193"/>
      <c r="O172" s="193"/>
      <c r="P172" s="193"/>
      <c r="Q172" s="193"/>
      <c r="R172" s="193"/>
      <c r="S172" s="193"/>
      <c r="T172" s="194"/>
      <c r="AT172" s="188" t="s">
        <v>154</v>
      </c>
      <c r="AU172" s="188" t="s">
        <v>79</v>
      </c>
      <c r="AV172" s="16" t="s">
        <v>152</v>
      </c>
      <c r="AW172" s="16" t="s">
        <v>28</v>
      </c>
      <c r="AX172" s="16" t="s">
        <v>77</v>
      </c>
      <c r="AY172" s="188" t="s">
        <v>145</v>
      </c>
    </row>
    <row r="173" spans="1:65" s="2" customFormat="1" ht="24.25" customHeight="1">
      <c r="A173" s="33"/>
      <c r="B173" s="149"/>
      <c r="C173" s="150" t="s">
        <v>197</v>
      </c>
      <c r="D173" s="150" t="s">
        <v>147</v>
      </c>
      <c r="E173" s="151" t="s">
        <v>198</v>
      </c>
      <c r="F173" s="152" t="s">
        <v>199</v>
      </c>
      <c r="G173" s="153" t="s">
        <v>166</v>
      </c>
      <c r="H173" s="154">
        <v>114.545</v>
      </c>
      <c r="I173" s="155"/>
      <c r="J173" s="156">
        <f>ROUND(I173*H173,2)</f>
        <v>0</v>
      </c>
      <c r="K173" s="152" t="s">
        <v>151</v>
      </c>
      <c r="L173" s="34"/>
      <c r="M173" s="157" t="s">
        <v>1</v>
      </c>
      <c r="N173" s="158" t="s">
        <v>36</v>
      </c>
      <c r="O173" s="59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1" t="s">
        <v>152</v>
      </c>
      <c r="AT173" s="161" t="s">
        <v>147</v>
      </c>
      <c r="AU173" s="161" t="s">
        <v>79</v>
      </c>
      <c r="AY173" s="18" t="s">
        <v>145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8" t="s">
        <v>77</v>
      </c>
      <c r="BK173" s="162">
        <f>ROUND(I173*H173,2)</f>
        <v>0</v>
      </c>
      <c r="BL173" s="18" t="s">
        <v>152</v>
      </c>
      <c r="BM173" s="161" t="s">
        <v>1081</v>
      </c>
    </row>
    <row r="174" spans="2:51" s="13" customFormat="1" ht="12">
      <c r="B174" s="163"/>
      <c r="D174" s="164" t="s">
        <v>154</v>
      </c>
      <c r="E174" s="165" t="s">
        <v>1</v>
      </c>
      <c r="F174" s="166" t="s">
        <v>201</v>
      </c>
      <c r="H174" s="165" t="s">
        <v>1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5" t="s">
        <v>154</v>
      </c>
      <c r="AU174" s="165" t="s">
        <v>79</v>
      </c>
      <c r="AV174" s="13" t="s">
        <v>77</v>
      </c>
      <c r="AW174" s="13" t="s">
        <v>28</v>
      </c>
      <c r="AX174" s="13" t="s">
        <v>70</v>
      </c>
      <c r="AY174" s="165" t="s">
        <v>145</v>
      </c>
    </row>
    <row r="175" spans="2:51" s="14" customFormat="1" ht="12">
      <c r="B175" s="171"/>
      <c r="D175" s="164" t="s">
        <v>154</v>
      </c>
      <c r="E175" s="172" t="s">
        <v>1</v>
      </c>
      <c r="F175" s="173" t="s">
        <v>1080</v>
      </c>
      <c r="H175" s="174">
        <v>114.545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154</v>
      </c>
      <c r="AU175" s="172" t="s">
        <v>79</v>
      </c>
      <c r="AV175" s="14" t="s">
        <v>79</v>
      </c>
      <c r="AW175" s="14" t="s">
        <v>28</v>
      </c>
      <c r="AX175" s="14" t="s">
        <v>77</v>
      </c>
      <c r="AY175" s="172" t="s">
        <v>145</v>
      </c>
    </row>
    <row r="176" spans="1:65" s="2" customFormat="1" ht="33" customHeight="1">
      <c r="A176" s="33"/>
      <c r="B176" s="149"/>
      <c r="C176" s="150" t="s">
        <v>202</v>
      </c>
      <c r="D176" s="150" t="s">
        <v>147</v>
      </c>
      <c r="E176" s="151" t="s">
        <v>203</v>
      </c>
      <c r="F176" s="152" t="s">
        <v>204</v>
      </c>
      <c r="G176" s="153" t="s">
        <v>205</v>
      </c>
      <c r="H176" s="154">
        <v>353.682</v>
      </c>
      <c r="I176" s="155"/>
      <c r="J176" s="156">
        <f>ROUND(I176*H176,2)</f>
        <v>0</v>
      </c>
      <c r="K176" s="152" t="s">
        <v>151</v>
      </c>
      <c r="L176" s="34"/>
      <c r="M176" s="157" t="s">
        <v>1</v>
      </c>
      <c r="N176" s="158" t="s">
        <v>36</v>
      </c>
      <c r="O176" s="59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1" t="s">
        <v>152</v>
      </c>
      <c r="AT176" s="161" t="s">
        <v>147</v>
      </c>
      <c r="AU176" s="161" t="s">
        <v>79</v>
      </c>
      <c r="AY176" s="18" t="s">
        <v>145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8" t="s">
        <v>77</v>
      </c>
      <c r="BK176" s="162">
        <f>ROUND(I176*H176,2)</f>
        <v>0</v>
      </c>
      <c r="BL176" s="18" t="s">
        <v>152</v>
      </c>
      <c r="BM176" s="161" t="s">
        <v>1082</v>
      </c>
    </row>
    <row r="177" spans="2:51" s="14" customFormat="1" ht="12">
      <c r="B177" s="171"/>
      <c r="D177" s="164" t="s">
        <v>154</v>
      </c>
      <c r="E177" s="172" t="s">
        <v>1</v>
      </c>
      <c r="F177" s="173" t="s">
        <v>1083</v>
      </c>
      <c r="H177" s="174">
        <v>353.682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154</v>
      </c>
      <c r="AU177" s="172" t="s">
        <v>79</v>
      </c>
      <c r="AV177" s="14" t="s">
        <v>79</v>
      </c>
      <c r="AW177" s="14" t="s">
        <v>28</v>
      </c>
      <c r="AX177" s="14" t="s">
        <v>77</v>
      </c>
      <c r="AY177" s="172" t="s">
        <v>145</v>
      </c>
    </row>
    <row r="178" spans="1:65" s="2" customFormat="1" ht="16.5" customHeight="1">
      <c r="A178" s="33"/>
      <c r="B178" s="149"/>
      <c r="C178" s="150" t="s">
        <v>208</v>
      </c>
      <c r="D178" s="150" t="s">
        <v>147</v>
      </c>
      <c r="E178" s="151" t="s">
        <v>209</v>
      </c>
      <c r="F178" s="152" t="s">
        <v>210</v>
      </c>
      <c r="G178" s="153" t="s">
        <v>166</v>
      </c>
      <c r="H178" s="154">
        <v>114.545</v>
      </c>
      <c r="I178" s="155"/>
      <c r="J178" s="156">
        <f>ROUND(I178*H178,2)</f>
        <v>0</v>
      </c>
      <c r="K178" s="152" t="s">
        <v>151</v>
      </c>
      <c r="L178" s="34"/>
      <c r="M178" s="157" t="s">
        <v>1</v>
      </c>
      <c r="N178" s="158" t="s">
        <v>36</v>
      </c>
      <c r="O178" s="59"/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1" t="s">
        <v>152</v>
      </c>
      <c r="AT178" s="161" t="s">
        <v>147</v>
      </c>
      <c r="AU178" s="161" t="s">
        <v>79</v>
      </c>
      <c r="AY178" s="18" t="s">
        <v>145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8" t="s">
        <v>77</v>
      </c>
      <c r="BK178" s="162">
        <f>ROUND(I178*H178,2)</f>
        <v>0</v>
      </c>
      <c r="BL178" s="18" t="s">
        <v>152</v>
      </c>
      <c r="BM178" s="161" t="s">
        <v>1084</v>
      </c>
    </row>
    <row r="179" spans="2:51" s="13" customFormat="1" ht="12">
      <c r="B179" s="163"/>
      <c r="D179" s="164" t="s">
        <v>154</v>
      </c>
      <c r="E179" s="165" t="s">
        <v>1</v>
      </c>
      <c r="F179" s="166" t="s">
        <v>212</v>
      </c>
      <c r="H179" s="165" t="s">
        <v>1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154</v>
      </c>
      <c r="AU179" s="165" t="s">
        <v>79</v>
      </c>
      <c r="AV179" s="13" t="s">
        <v>77</v>
      </c>
      <c r="AW179" s="13" t="s">
        <v>28</v>
      </c>
      <c r="AX179" s="13" t="s">
        <v>70</v>
      </c>
      <c r="AY179" s="165" t="s">
        <v>145</v>
      </c>
    </row>
    <row r="180" spans="2:51" s="14" customFormat="1" ht="12">
      <c r="B180" s="171"/>
      <c r="D180" s="164" t="s">
        <v>154</v>
      </c>
      <c r="E180" s="172" t="s">
        <v>1</v>
      </c>
      <c r="F180" s="173" t="s">
        <v>1080</v>
      </c>
      <c r="H180" s="174">
        <v>114.545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154</v>
      </c>
      <c r="AU180" s="172" t="s">
        <v>79</v>
      </c>
      <c r="AV180" s="14" t="s">
        <v>79</v>
      </c>
      <c r="AW180" s="14" t="s">
        <v>28</v>
      </c>
      <c r="AX180" s="14" t="s">
        <v>77</v>
      </c>
      <c r="AY180" s="172" t="s">
        <v>145</v>
      </c>
    </row>
    <row r="181" spans="1:65" s="2" customFormat="1" ht="24.25" customHeight="1">
      <c r="A181" s="33"/>
      <c r="B181" s="149"/>
      <c r="C181" s="150" t="s">
        <v>213</v>
      </c>
      <c r="D181" s="150" t="s">
        <v>147</v>
      </c>
      <c r="E181" s="151" t="s">
        <v>214</v>
      </c>
      <c r="F181" s="152" t="s">
        <v>215</v>
      </c>
      <c r="G181" s="153" t="s">
        <v>166</v>
      </c>
      <c r="H181" s="154">
        <v>277.365</v>
      </c>
      <c r="I181" s="155"/>
      <c r="J181" s="156">
        <f>ROUND(I181*H181,2)</f>
        <v>0</v>
      </c>
      <c r="K181" s="152" t="s">
        <v>151</v>
      </c>
      <c r="L181" s="34"/>
      <c r="M181" s="157" t="s">
        <v>1</v>
      </c>
      <c r="N181" s="158" t="s">
        <v>36</v>
      </c>
      <c r="O181" s="59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1" t="s">
        <v>152</v>
      </c>
      <c r="AT181" s="161" t="s">
        <v>147</v>
      </c>
      <c r="AU181" s="161" t="s">
        <v>79</v>
      </c>
      <c r="AY181" s="18" t="s">
        <v>145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8" t="s">
        <v>77</v>
      </c>
      <c r="BK181" s="162">
        <f>ROUND(I181*H181,2)</f>
        <v>0</v>
      </c>
      <c r="BL181" s="18" t="s">
        <v>152</v>
      </c>
      <c r="BM181" s="161" t="s">
        <v>1085</v>
      </c>
    </row>
    <row r="182" spans="2:51" s="13" customFormat="1" ht="12">
      <c r="B182" s="163"/>
      <c r="D182" s="164" t="s">
        <v>154</v>
      </c>
      <c r="E182" s="165" t="s">
        <v>1</v>
      </c>
      <c r="F182" s="166" t="s">
        <v>217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154</v>
      </c>
      <c r="AU182" s="165" t="s">
        <v>79</v>
      </c>
      <c r="AV182" s="13" t="s">
        <v>77</v>
      </c>
      <c r="AW182" s="13" t="s">
        <v>28</v>
      </c>
      <c r="AX182" s="13" t="s">
        <v>70</v>
      </c>
      <c r="AY182" s="165" t="s">
        <v>145</v>
      </c>
    </row>
    <row r="183" spans="2:51" s="14" customFormat="1" ht="12">
      <c r="B183" s="171"/>
      <c r="D183" s="164" t="s">
        <v>154</v>
      </c>
      <c r="E183" s="172" t="s">
        <v>1</v>
      </c>
      <c r="F183" s="173" t="s">
        <v>1072</v>
      </c>
      <c r="H183" s="174">
        <v>311.035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154</v>
      </c>
      <c r="AU183" s="172" t="s">
        <v>79</v>
      </c>
      <c r="AV183" s="14" t="s">
        <v>79</v>
      </c>
      <c r="AW183" s="14" t="s">
        <v>28</v>
      </c>
      <c r="AX183" s="14" t="s">
        <v>70</v>
      </c>
      <c r="AY183" s="172" t="s">
        <v>145</v>
      </c>
    </row>
    <row r="184" spans="2:51" s="13" customFormat="1" ht="12">
      <c r="B184" s="163"/>
      <c r="D184" s="164" t="s">
        <v>154</v>
      </c>
      <c r="E184" s="165" t="s">
        <v>1</v>
      </c>
      <c r="F184" s="166" t="s">
        <v>218</v>
      </c>
      <c r="H184" s="165" t="s">
        <v>1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154</v>
      </c>
      <c r="AU184" s="165" t="s">
        <v>79</v>
      </c>
      <c r="AV184" s="13" t="s">
        <v>77</v>
      </c>
      <c r="AW184" s="13" t="s">
        <v>28</v>
      </c>
      <c r="AX184" s="13" t="s">
        <v>70</v>
      </c>
      <c r="AY184" s="165" t="s">
        <v>145</v>
      </c>
    </row>
    <row r="185" spans="2:51" s="14" customFormat="1" ht="12">
      <c r="B185" s="171"/>
      <c r="D185" s="164" t="s">
        <v>154</v>
      </c>
      <c r="E185" s="172" t="s">
        <v>1</v>
      </c>
      <c r="F185" s="173" t="s">
        <v>1086</v>
      </c>
      <c r="H185" s="174">
        <v>-16.94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154</v>
      </c>
      <c r="AU185" s="172" t="s">
        <v>79</v>
      </c>
      <c r="AV185" s="14" t="s">
        <v>79</v>
      </c>
      <c r="AW185" s="14" t="s">
        <v>28</v>
      </c>
      <c r="AX185" s="14" t="s">
        <v>70</v>
      </c>
      <c r="AY185" s="172" t="s">
        <v>145</v>
      </c>
    </row>
    <row r="186" spans="2:51" s="13" customFormat="1" ht="12">
      <c r="B186" s="163"/>
      <c r="D186" s="164" t="s">
        <v>154</v>
      </c>
      <c r="E186" s="165" t="s">
        <v>1</v>
      </c>
      <c r="F186" s="166" t="s">
        <v>220</v>
      </c>
      <c r="H186" s="165" t="s">
        <v>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154</v>
      </c>
      <c r="AU186" s="165" t="s">
        <v>79</v>
      </c>
      <c r="AV186" s="13" t="s">
        <v>77</v>
      </c>
      <c r="AW186" s="13" t="s">
        <v>28</v>
      </c>
      <c r="AX186" s="13" t="s">
        <v>70</v>
      </c>
      <c r="AY186" s="165" t="s">
        <v>145</v>
      </c>
    </row>
    <row r="187" spans="2:51" s="14" customFormat="1" ht="12">
      <c r="B187" s="171"/>
      <c r="D187" s="164" t="s">
        <v>154</v>
      </c>
      <c r="E187" s="172" t="s">
        <v>1</v>
      </c>
      <c r="F187" s="173" t="s">
        <v>1087</v>
      </c>
      <c r="H187" s="174">
        <v>-50.609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154</v>
      </c>
      <c r="AU187" s="172" t="s">
        <v>79</v>
      </c>
      <c r="AV187" s="14" t="s">
        <v>79</v>
      </c>
      <c r="AW187" s="14" t="s">
        <v>28</v>
      </c>
      <c r="AX187" s="14" t="s">
        <v>70</v>
      </c>
      <c r="AY187" s="172" t="s">
        <v>145</v>
      </c>
    </row>
    <row r="188" spans="2:51" s="13" customFormat="1" ht="12">
      <c r="B188" s="163"/>
      <c r="D188" s="164" t="s">
        <v>154</v>
      </c>
      <c r="E188" s="165" t="s">
        <v>1</v>
      </c>
      <c r="F188" s="166" t="s">
        <v>222</v>
      </c>
      <c r="H188" s="165" t="s">
        <v>1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154</v>
      </c>
      <c r="AU188" s="165" t="s">
        <v>79</v>
      </c>
      <c r="AV188" s="13" t="s">
        <v>77</v>
      </c>
      <c r="AW188" s="13" t="s">
        <v>28</v>
      </c>
      <c r="AX188" s="13" t="s">
        <v>70</v>
      </c>
      <c r="AY188" s="165" t="s">
        <v>145</v>
      </c>
    </row>
    <row r="189" spans="2:51" s="14" customFormat="1" ht="12">
      <c r="B189" s="171"/>
      <c r="D189" s="164" t="s">
        <v>154</v>
      </c>
      <c r="E189" s="172" t="s">
        <v>1</v>
      </c>
      <c r="F189" s="173" t="s">
        <v>1088</v>
      </c>
      <c r="H189" s="174">
        <v>-14.397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154</v>
      </c>
      <c r="AU189" s="172" t="s">
        <v>79</v>
      </c>
      <c r="AV189" s="14" t="s">
        <v>79</v>
      </c>
      <c r="AW189" s="14" t="s">
        <v>28</v>
      </c>
      <c r="AX189" s="14" t="s">
        <v>70</v>
      </c>
      <c r="AY189" s="172" t="s">
        <v>145</v>
      </c>
    </row>
    <row r="190" spans="2:51" s="15" customFormat="1" ht="12">
      <c r="B190" s="179"/>
      <c r="D190" s="164" t="s">
        <v>154</v>
      </c>
      <c r="E190" s="180" t="s">
        <v>1</v>
      </c>
      <c r="F190" s="181" t="s">
        <v>170</v>
      </c>
      <c r="H190" s="182">
        <v>229.08900000000003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154</v>
      </c>
      <c r="AU190" s="180" t="s">
        <v>79</v>
      </c>
      <c r="AV190" s="15" t="s">
        <v>163</v>
      </c>
      <c r="AW190" s="15" t="s">
        <v>28</v>
      </c>
      <c r="AX190" s="15" t="s">
        <v>70</v>
      </c>
      <c r="AY190" s="180" t="s">
        <v>145</v>
      </c>
    </row>
    <row r="191" spans="2:51" s="13" customFormat="1" ht="12">
      <c r="B191" s="163"/>
      <c r="D191" s="164" t="s">
        <v>154</v>
      </c>
      <c r="E191" s="165" t="s">
        <v>1</v>
      </c>
      <c r="F191" s="166" t="s">
        <v>224</v>
      </c>
      <c r="H191" s="165" t="s">
        <v>1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154</v>
      </c>
      <c r="AU191" s="165" t="s">
        <v>79</v>
      </c>
      <c r="AV191" s="13" t="s">
        <v>77</v>
      </c>
      <c r="AW191" s="13" t="s">
        <v>28</v>
      </c>
      <c r="AX191" s="13" t="s">
        <v>70</v>
      </c>
      <c r="AY191" s="165" t="s">
        <v>145</v>
      </c>
    </row>
    <row r="192" spans="2:51" s="14" customFormat="1" ht="20">
      <c r="B192" s="171"/>
      <c r="D192" s="164" t="s">
        <v>154</v>
      </c>
      <c r="E192" s="172" t="s">
        <v>1</v>
      </c>
      <c r="F192" s="173" t="s">
        <v>1089</v>
      </c>
      <c r="H192" s="174">
        <v>28.641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154</v>
      </c>
      <c r="AU192" s="172" t="s">
        <v>79</v>
      </c>
      <c r="AV192" s="14" t="s">
        <v>79</v>
      </c>
      <c r="AW192" s="14" t="s">
        <v>28</v>
      </c>
      <c r="AX192" s="14" t="s">
        <v>70</v>
      </c>
      <c r="AY192" s="172" t="s">
        <v>145</v>
      </c>
    </row>
    <row r="193" spans="2:51" s="14" customFormat="1" ht="20">
      <c r="B193" s="171"/>
      <c r="D193" s="164" t="s">
        <v>154</v>
      </c>
      <c r="E193" s="172" t="s">
        <v>1</v>
      </c>
      <c r="F193" s="173" t="s">
        <v>1090</v>
      </c>
      <c r="H193" s="174">
        <v>21.968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154</v>
      </c>
      <c r="AU193" s="172" t="s">
        <v>79</v>
      </c>
      <c r="AV193" s="14" t="s">
        <v>79</v>
      </c>
      <c r="AW193" s="14" t="s">
        <v>28</v>
      </c>
      <c r="AX193" s="14" t="s">
        <v>70</v>
      </c>
      <c r="AY193" s="172" t="s">
        <v>145</v>
      </c>
    </row>
    <row r="194" spans="2:51" s="13" customFormat="1" ht="12">
      <c r="B194" s="163"/>
      <c r="D194" s="164" t="s">
        <v>154</v>
      </c>
      <c r="E194" s="165" t="s">
        <v>1</v>
      </c>
      <c r="F194" s="166" t="s">
        <v>227</v>
      </c>
      <c r="H194" s="165" t="s">
        <v>1</v>
      </c>
      <c r="I194" s="167"/>
      <c r="L194" s="163"/>
      <c r="M194" s="168"/>
      <c r="N194" s="169"/>
      <c r="O194" s="169"/>
      <c r="P194" s="169"/>
      <c r="Q194" s="169"/>
      <c r="R194" s="169"/>
      <c r="S194" s="169"/>
      <c r="T194" s="170"/>
      <c r="AT194" s="165" t="s">
        <v>154</v>
      </c>
      <c r="AU194" s="165" t="s">
        <v>79</v>
      </c>
      <c r="AV194" s="13" t="s">
        <v>77</v>
      </c>
      <c r="AW194" s="13" t="s">
        <v>28</v>
      </c>
      <c r="AX194" s="13" t="s">
        <v>70</v>
      </c>
      <c r="AY194" s="165" t="s">
        <v>145</v>
      </c>
    </row>
    <row r="195" spans="2:51" s="14" customFormat="1" ht="12">
      <c r="B195" s="171"/>
      <c r="D195" s="164" t="s">
        <v>154</v>
      </c>
      <c r="E195" s="172" t="s">
        <v>1</v>
      </c>
      <c r="F195" s="173" t="s">
        <v>1091</v>
      </c>
      <c r="H195" s="174">
        <v>-2.333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154</v>
      </c>
      <c r="AU195" s="172" t="s">
        <v>79</v>
      </c>
      <c r="AV195" s="14" t="s">
        <v>79</v>
      </c>
      <c r="AW195" s="14" t="s">
        <v>28</v>
      </c>
      <c r="AX195" s="14" t="s">
        <v>70</v>
      </c>
      <c r="AY195" s="172" t="s">
        <v>145</v>
      </c>
    </row>
    <row r="196" spans="2:51" s="15" customFormat="1" ht="12">
      <c r="B196" s="179"/>
      <c r="D196" s="164" t="s">
        <v>154</v>
      </c>
      <c r="E196" s="180" t="s">
        <v>1</v>
      </c>
      <c r="F196" s="181" t="s">
        <v>170</v>
      </c>
      <c r="H196" s="182">
        <v>48.275999999999996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154</v>
      </c>
      <c r="AU196" s="180" t="s">
        <v>79</v>
      </c>
      <c r="AV196" s="15" t="s">
        <v>163</v>
      </c>
      <c r="AW196" s="15" t="s">
        <v>28</v>
      </c>
      <c r="AX196" s="15" t="s">
        <v>70</v>
      </c>
      <c r="AY196" s="180" t="s">
        <v>145</v>
      </c>
    </row>
    <row r="197" spans="2:51" s="16" customFormat="1" ht="12">
      <c r="B197" s="187"/>
      <c r="D197" s="164" t="s">
        <v>154</v>
      </c>
      <c r="E197" s="188" t="s">
        <v>1</v>
      </c>
      <c r="F197" s="189" t="s">
        <v>175</v>
      </c>
      <c r="H197" s="190">
        <v>277.365</v>
      </c>
      <c r="I197" s="191"/>
      <c r="L197" s="187"/>
      <c r="M197" s="192"/>
      <c r="N197" s="193"/>
      <c r="O197" s="193"/>
      <c r="P197" s="193"/>
      <c r="Q197" s="193"/>
      <c r="R197" s="193"/>
      <c r="S197" s="193"/>
      <c r="T197" s="194"/>
      <c r="AT197" s="188" t="s">
        <v>154</v>
      </c>
      <c r="AU197" s="188" t="s">
        <v>79</v>
      </c>
      <c r="AV197" s="16" t="s">
        <v>152</v>
      </c>
      <c r="AW197" s="16" t="s">
        <v>28</v>
      </c>
      <c r="AX197" s="16" t="s">
        <v>77</v>
      </c>
      <c r="AY197" s="188" t="s">
        <v>145</v>
      </c>
    </row>
    <row r="198" spans="1:65" s="2" customFormat="1" ht="16.5" customHeight="1">
      <c r="A198" s="33"/>
      <c r="B198" s="149"/>
      <c r="C198" s="195" t="s">
        <v>229</v>
      </c>
      <c r="D198" s="195" t="s">
        <v>230</v>
      </c>
      <c r="E198" s="196" t="s">
        <v>231</v>
      </c>
      <c r="F198" s="197" t="s">
        <v>232</v>
      </c>
      <c r="G198" s="198" t="s">
        <v>205</v>
      </c>
      <c r="H198" s="199">
        <v>206.18</v>
      </c>
      <c r="I198" s="200"/>
      <c r="J198" s="201">
        <f>ROUND(I198*H198,2)</f>
        <v>0</v>
      </c>
      <c r="K198" s="197" t="s">
        <v>151</v>
      </c>
      <c r="L198" s="202"/>
      <c r="M198" s="203" t="s">
        <v>1</v>
      </c>
      <c r="N198" s="204" t="s">
        <v>36</v>
      </c>
      <c r="O198" s="59"/>
      <c r="P198" s="159">
        <f>O198*H198</f>
        <v>0</v>
      </c>
      <c r="Q198" s="159">
        <v>1</v>
      </c>
      <c r="R198" s="159">
        <f>Q198*H198</f>
        <v>206.18</v>
      </c>
      <c r="S198" s="159">
        <v>0</v>
      </c>
      <c r="T198" s="160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1" t="s">
        <v>202</v>
      </c>
      <c r="AT198" s="161" t="s">
        <v>230</v>
      </c>
      <c r="AU198" s="161" t="s">
        <v>79</v>
      </c>
      <c r="AY198" s="18" t="s">
        <v>145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8" t="s">
        <v>77</v>
      </c>
      <c r="BK198" s="162">
        <f>ROUND(I198*H198,2)</f>
        <v>0</v>
      </c>
      <c r="BL198" s="18" t="s">
        <v>152</v>
      </c>
      <c r="BM198" s="161" t="s">
        <v>1092</v>
      </c>
    </row>
    <row r="199" spans="2:51" s="13" customFormat="1" ht="12">
      <c r="B199" s="163"/>
      <c r="D199" s="164" t="s">
        <v>154</v>
      </c>
      <c r="E199" s="165" t="s">
        <v>1</v>
      </c>
      <c r="F199" s="166" t="s">
        <v>234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154</v>
      </c>
      <c r="AU199" s="165" t="s">
        <v>79</v>
      </c>
      <c r="AV199" s="13" t="s">
        <v>77</v>
      </c>
      <c r="AW199" s="13" t="s">
        <v>28</v>
      </c>
      <c r="AX199" s="13" t="s">
        <v>70</v>
      </c>
      <c r="AY199" s="165" t="s">
        <v>145</v>
      </c>
    </row>
    <row r="200" spans="2:51" s="14" customFormat="1" ht="12">
      <c r="B200" s="171"/>
      <c r="D200" s="164" t="s">
        <v>154</v>
      </c>
      <c r="E200" s="172" t="s">
        <v>1</v>
      </c>
      <c r="F200" s="173" t="s">
        <v>1093</v>
      </c>
      <c r="H200" s="174">
        <v>206.18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154</v>
      </c>
      <c r="AU200" s="172" t="s">
        <v>79</v>
      </c>
      <c r="AV200" s="14" t="s">
        <v>79</v>
      </c>
      <c r="AW200" s="14" t="s">
        <v>28</v>
      </c>
      <c r="AX200" s="14" t="s">
        <v>77</v>
      </c>
      <c r="AY200" s="172" t="s">
        <v>145</v>
      </c>
    </row>
    <row r="201" spans="1:65" s="2" customFormat="1" ht="16.5" customHeight="1">
      <c r="A201" s="33"/>
      <c r="B201" s="149"/>
      <c r="C201" s="195" t="s">
        <v>8</v>
      </c>
      <c r="D201" s="195" t="s">
        <v>230</v>
      </c>
      <c r="E201" s="196" t="s">
        <v>236</v>
      </c>
      <c r="F201" s="197" t="s">
        <v>237</v>
      </c>
      <c r="G201" s="198" t="s">
        <v>205</v>
      </c>
      <c r="H201" s="199">
        <v>48.276</v>
      </c>
      <c r="I201" s="200"/>
      <c r="J201" s="201">
        <f>ROUND(I201*H201,2)</f>
        <v>0</v>
      </c>
      <c r="K201" s="197" t="s">
        <v>151</v>
      </c>
      <c r="L201" s="202"/>
      <c r="M201" s="203" t="s">
        <v>1</v>
      </c>
      <c r="N201" s="204" t="s">
        <v>36</v>
      </c>
      <c r="O201" s="59"/>
      <c r="P201" s="159">
        <f>O201*H201</f>
        <v>0</v>
      </c>
      <c r="Q201" s="159">
        <v>1</v>
      </c>
      <c r="R201" s="159">
        <f>Q201*H201</f>
        <v>48.276</v>
      </c>
      <c r="S201" s="159">
        <v>0</v>
      </c>
      <c r="T201" s="160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1" t="s">
        <v>202</v>
      </c>
      <c r="AT201" s="161" t="s">
        <v>230</v>
      </c>
      <c r="AU201" s="161" t="s">
        <v>79</v>
      </c>
      <c r="AY201" s="18" t="s">
        <v>145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8" t="s">
        <v>77</v>
      </c>
      <c r="BK201" s="162">
        <f>ROUND(I201*H201,2)</f>
        <v>0</v>
      </c>
      <c r="BL201" s="18" t="s">
        <v>152</v>
      </c>
      <c r="BM201" s="161" t="s">
        <v>1094</v>
      </c>
    </row>
    <row r="202" spans="2:51" s="14" customFormat="1" ht="12">
      <c r="B202" s="171"/>
      <c r="D202" s="164" t="s">
        <v>154</v>
      </c>
      <c r="E202" s="172" t="s">
        <v>1</v>
      </c>
      <c r="F202" s="173" t="s">
        <v>1095</v>
      </c>
      <c r="H202" s="174">
        <v>48.276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154</v>
      </c>
      <c r="AU202" s="172" t="s">
        <v>79</v>
      </c>
      <c r="AV202" s="14" t="s">
        <v>79</v>
      </c>
      <c r="AW202" s="14" t="s">
        <v>28</v>
      </c>
      <c r="AX202" s="14" t="s">
        <v>77</v>
      </c>
      <c r="AY202" s="172" t="s">
        <v>145</v>
      </c>
    </row>
    <row r="203" spans="1:65" s="2" customFormat="1" ht="24.25" customHeight="1">
      <c r="A203" s="33"/>
      <c r="B203" s="149"/>
      <c r="C203" s="150" t="s">
        <v>240</v>
      </c>
      <c r="D203" s="150" t="s">
        <v>147</v>
      </c>
      <c r="E203" s="151" t="s">
        <v>241</v>
      </c>
      <c r="F203" s="152" t="s">
        <v>242</v>
      </c>
      <c r="G203" s="153" t="s">
        <v>243</v>
      </c>
      <c r="H203" s="154">
        <v>121</v>
      </c>
      <c r="I203" s="155"/>
      <c r="J203" s="156">
        <f>ROUND(I203*H203,2)</f>
        <v>0</v>
      </c>
      <c r="K203" s="152" t="s">
        <v>151</v>
      </c>
      <c r="L203" s="34"/>
      <c r="M203" s="157" t="s">
        <v>1</v>
      </c>
      <c r="N203" s="158" t="s">
        <v>36</v>
      </c>
      <c r="O203" s="59"/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1" t="s">
        <v>152</v>
      </c>
      <c r="AT203" s="161" t="s">
        <v>147</v>
      </c>
      <c r="AU203" s="161" t="s">
        <v>79</v>
      </c>
      <c r="AY203" s="18" t="s">
        <v>145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8" t="s">
        <v>77</v>
      </c>
      <c r="BK203" s="162">
        <f>ROUND(I203*H203,2)</f>
        <v>0</v>
      </c>
      <c r="BL203" s="18" t="s">
        <v>152</v>
      </c>
      <c r="BM203" s="161" t="s">
        <v>1096</v>
      </c>
    </row>
    <row r="204" spans="2:51" s="14" customFormat="1" ht="12">
      <c r="B204" s="171"/>
      <c r="D204" s="164" t="s">
        <v>154</v>
      </c>
      <c r="E204" s="172" t="s">
        <v>1</v>
      </c>
      <c r="F204" s="173" t="s">
        <v>1097</v>
      </c>
      <c r="H204" s="174">
        <v>121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154</v>
      </c>
      <c r="AU204" s="172" t="s">
        <v>79</v>
      </c>
      <c r="AV204" s="14" t="s">
        <v>79</v>
      </c>
      <c r="AW204" s="14" t="s">
        <v>28</v>
      </c>
      <c r="AX204" s="14" t="s">
        <v>77</v>
      </c>
      <c r="AY204" s="172" t="s">
        <v>145</v>
      </c>
    </row>
    <row r="205" spans="2:63" s="12" customFormat="1" ht="22.75" customHeight="1">
      <c r="B205" s="136"/>
      <c r="D205" s="137" t="s">
        <v>69</v>
      </c>
      <c r="E205" s="147" t="s">
        <v>246</v>
      </c>
      <c r="F205" s="147" t="s">
        <v>247</v>
      </c>
      <c r="I205" s="139"/>
      <c r="J205" s="148">
        <f>BK205</f>
        <v>0</v>
      </c>
      <c r="L205" s="136"/>
      <c r="M205" s="141"/>
      <c r="N205" s="142"/>
      <c r="O205" s="142"/>
      <c r="P205" s="143">
        <f>SUM(P206:P220)</f>
        <v>0</v>
      </c>
      <c r="Q205" s="142"/>
      <c r="R205" s="143">
        <f>SUM(R206:R220)</f>
        <v>0</v>
      </c>
      <c r="S205" s="142"/>
      <c r="T205" s="144">
        <f>SUM(T206:T220)</f>
        <v>0</v>
      </c>
      <c r="AR205" s="137" t="s">
        <v>77</v>
      </c>
      <c r="AT205" s="145" t="s">
        <v>69</v>
      </c>
      <c r="AU205" s="145" t="s">
        <v>77</v>
      </c>
      <c r="AY205" s="137" t="s">
        <v>145</v>
      </c>
      <c r="BK205" s="146">
        <f>SUM(BK206:BK220)</f>
        <v>0</v>
      </c>
    </row>
    <row r="206" spans="1:65" s="2" customFormat="1" ht="16.5" customHeight="1">
      <c r="A206" s="33"/>
      <c r="B206" s="149"/>
      <c r="C206" s="150" t="s">
        <v>248</v>
      </c>
      <c r="D206" s="150" t="s">
        <v>147</v>
      </c>
      <c r="E206" s="151" t="s">
        <v>249</v>
      </c>
      <c r="F206" s="152" t="s">
        <v>250</v>
      </c>
      <c r="G206" s="153" t="s">
        <v>251</v>
      </c>
      <c r="H206" s="154">
        <v>292.4</v>
      </c>
      <c r="I206" s="155"/>
      <c r="J206" s="156">
        <f>ROUND(I206*H206,2)</f>
        <v>0</v>
      </c>
      <c r="K206" s="152" t="s">
        <v>1</v>
      </c>
      <c r="L206" s="34"/>
      <c r="M206" s="157" t="s">
        <v>1</v>
      </c>
      <c r="N206" s="158" t="s">
        <v>36</v>
      </c>
      <c r="O206" s="59"/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1" t="s">
        <v>152</v>
      </c>
      <c r="AT206" s="161" t="s">
        <v>147</v>
      </c>
      <c r="AU206" s="161" t="s">
        <v>79</v>
      </c>
      <c r="AY206" s="18" t="s">
        <v>145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8" t="s">
        <v>77</v>
      </c>
      <c r="BK206" s="162">
        <f>ROUND(I206*H206,2)</f>
        <v>0</v>
      </c>
      <c r="BL206" s="18" t="s">
        <v>152</v>
      </c>
      <c r="BM206" s="161" t="s">
        <v>1098</v>
      </c>
    </row>
    <row r="207" spans="2:51" s="14" customFormat="1" ht="12">
      <c r="B207" s="171"/>
      <c r="D207" s="164" t="s">
        <v>154</v>
      </c>
      <c r="E207" s="172" t="s">
        <v>1</v>
      </c>
      <c r="F207" s="173" t="s">
        <v>1099</v>
      </c>
      <c r="H207" s="174">
        <v>292.4</v>
      </c>
      <c r="I207" s="175"/>
      <c r="L207" s="171"/>
      <c r="M207" s="176"/>
      <c r="N207" s="177"/>
      <c r="O207" s="177"/>
      <c r="P207" s="177"/>
      <c r="Q207" s="177"/>
      <c r="R207" s="177"/>
      <c r="S207" s="177"/>
      <c r="T207" s="178"/>
      <c r="AT207" s="172" t="s">
        <v>154</v>
      </c>
      <c r="AU207" s="172" t="s">
        <v>79</v>
      </c>
      <c r="AV207" s="14" t="s">
        <v>79</v>
      </c>
      <c r="AW207" s="14" t="s">
        <v>28</v>
      </c>
      <c r="AX207" s="14" t="s">
        <v>77</v>
      </c>
      <c r="AY207" s="172" t="s">
        <v>145</v>
      </c>
    </row>
    <row r="208" spans="1:65" s="2" customFormat="1" ht="16.5" customHeight="1">
      <c r="A208" s="33"/>
      <c r="B208" s="149"/>
      <c r="C208" s="150" t="s">
        <v>255</v>
      </c>
      <c r="D208" s="150" t="s">
        <v>147</v>
      </c>
      <c r="E208" s="151" t="s">
        <v>256</v>
      </c>
      <c r="F208" s="152" t="s">
        <v>257</v>
      </c>
      <c r="G208" s="153" t="s">
        <v>166</v>
      </c>
      <c r="H208" s="154">
        <v>8.506</v>
      </c>
      <c r="I208" s="155"/>
      <c r="J208" s="156">
        <f>ROUND(I208*H208,2)</f>
        <v>0</v>
      </c>
      <c r="K208" s="152" t="s">
        <v>1</v>
      </c>
      <c r="L208" s="34"/>
      <c r="M208" s="157" t="s">
        <v>1</v>
      </c>
      <c r="N208" s="158" t="s">
        <v>36</v>
      </c>
      <c r="O208" s="59"/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1" t="s">
        <v>152</v>
      </c>
      <c r="AT208" s="161" t="s">
        <v>147</v>
      </c>
      <c r="AU208" s="161" t="s">
        <v>79</v>
      </c>
      <c r="AY208" s="18" t="s">
        <v>145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18" t="s">
        <v>77</v>
      </c>
      <c r="BK208" s="162">
        <f>ROUND(I208*H208,2)</f>
        <v>0</v>
      </c>
      <c r="BL208" s="18" t="s">
        <v>152</v>
      </c>
      <c r="BM208" s="161" t="s">
        <v>1100</v>
      </c>
    </row>
    <row r="209" spans="2:51" s="14" customFormat="1" ht="12">
      <c r="B209" s="171"/>
      <c r="D209" s="164" t="s">
        <v>154</v>
      </c>
      <c r="E209" s="172" t="s">
        <v>1</v>
      </c>
      <c r="F209" s="173" t="s">
        <v>1101</v>
      </c>
      <c r="H209" s="174">
        <v>8.506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154</v>
      </c>
      <c r="AU209" s="172" t="s">
        <v>79</v>
      </c>
      <c r="AV209" s="14" t="s">
        <v>79</v>
      </c>
      <c r="AW209" s="14" t="s">
        <v>28</v>
      </c>
      <c r="AX209" s="14" t="s">
        <v>77</v>
      </c>
      <c r="AY209" s="172" t="s">
        <v>145</v>
      </c>
    </row>
    <row r="210" spans="1:65" s="2" customFormat="1" ht="16.5" customHeight="1">
      <c r="A210" s="33"/>
      <c r="B210" s="149"/>
      <c r="C210" s="150" t="s">
        <v>261</v>
      </c>
      <c r="D210" s="150" t="s">
        <v>147</v>
      </c>
      <c r="E210" s="151" t="s">
        <v>262</v>
      </c>
      <c r="F210" s="152" t="s">
        <v>263</v>
      </c>
      <c r="G210" s="153" t="s">
        <v>251</v>
      </c>
      <c r="H210" s="154">
        <v>120.4</v>
      </c>
      <c r="I210" s="155"/>
      <c r="J210" s="156">
        <f>ROUND(I210*H210,2)</f>
        <v>0</v>
      </c>
      <c r="K210" s="152" t="s">
        <v>1</v>
      </c>
      <c r="L210" s="34"/>
      <c r="M210" s="157" t="s">
        <v>1</v>
      </c>
      <c r="N210" s="158" t="s">
        <v>36</v>
      </c>
      <c r="O210" s="59"/>
      <c r="P210" s="159">
        <f>O210*H210</f>
        <v>0</v>
      </c>
      <c r="Q210" s="159">
        <v>0</v>
      </c>
      <c r="R210" s="159">
        <f>Q210*H210</f>
        <v>0</v>
      </c>
      <c r="S210" s="159">
        <v>0</v>
      </c>
      <c r="T210" s="160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1" t="s">
        <v>152</v>
      </c>
      <c r="AT210" s="161" t="s">
        <v>147</v>
      </c>
      <c r="AU210" s="161" t="s">
        <v>79</v>
      </c>
      <c r="AY210" s="18" t="s">
        <v>145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18" t="s">
        <v>77</v>
      </c>
      <c r="BK210" s="162">
        <f>ROUND(I210*H210,2)</f>
        <v>0</v>
      </c>
      <c r="BL210" s="18" t="s">
        <v>152</v>
      </c>
      <c r="BM210" s="161" t="s">
        <v>1102</v>
      </c>
    </row>
    <row r="211" spans="2:51" s="14" customFormat="1" ht="12">
      <c r="B211" s="171"/>
      <c r="D211" s="164" t="s">
        <v>154</v>
      </c>
      <c r="E211" s="172" t="s">
        <v>1</v>
      </c>
      <c r="F211" s="173" t="s">
        <v>1103</v>
      </c>
      <c r="H211" s="174">
        <v>120.4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154</v>
      </c>
      <c r="AU211" s="172" t="s">
        <v>79</v>
      </c>
      <c r="AV211" s="14" t="s">
        <v>79</v>
      </c>
      <c r="AW211" s="14" t="s">
        <v>28</v>
      </c>
      <c r="AX211" s="14" t="s">
        <v>77</v>
      </c>
      <c r="AY211" s="172" t="s">
        <v>145</v>
      </c>
    </row>
    <row r="212" spans="1:65" s="2" customFormat="1" ht="16.5" customHeight="1">
      <c r="A212" s="33"/>
      <c r="B212" s="149"/>
      <c r="C212" s="150" t="s">
        <v>266</v>
      </c>
      <c r="D212" s="150" t="s">
        <v>147</v>
      </c>
      <c r="E212" s="151" t="s">
        <v>267</v>
      </c>
      <c r="F212" s="152" t="s">
        <v>268</v>
      </c>
      <c r="G212" s="153" t="s">
        <v>205</v>
      </c>
      <c r="H212" s="154">
        <v>14.654</v>
      </c>
      <c r="I212" s="155"/>
      <c r="J212" s="156">
        <f>ROUND(I212*H212,2)</f>
        <v>0</v>
      </c>
      <c r="K212" s="152" t="s">
        <v>1</v>
      </c>
      <c r="L212" s="34"/>
      <c r="M212" s="157" t="s">
        <v>1</v>
      </c>
      <c r="N212" s="158" t="s">
        <v>36</v>
      </c>
      <c r="O212" s="59"/>
      <c r="P212" s="159">
        <f>O212*H212</f>
        <v>0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1" t="s">
        <v>152</v>
      </c>
      <c r="AT212" s="161" t="s">
        <v>147</v>
      </c>
      <c r="AU212" s="161" t="s">
        <v>79</v>
      </c>
      <c r="AY212" s="18" t="s">
        <v>145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8" t="s">
        <v>77</v>
      </c>
      <c r="BK212" s="162">
        <f>ROUND(I212*H212,2)</f>
        <v>0</v>
      </c>
      <c r="BL212" s="18" t="s">
        <v>152</v>
      </c>
      <c r="BM212" s="161" t="s">
        <v>1104</v>
      </c>
    </row>
    <row r="213" spans="2:51" s="14" customFormat="1" ht="12">
      <c r="B213" s="171"/>
      <c r="D213" s="164" t="s">
        <v>154</v>
      </c>
      <c r="E213" s="172" t="s">
        <v>1</v>
      </c>
      <c r="F213" s="173" t="s">
        <v>1105</v>
      </c>
      <c r="H213" s="174">
        <v>14.654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154</v>
      </c>
      <c r="AU213" s="172" t="s">
        <v>79</v>
      </c>
      <c r="AV213" s="14" t="s">
        <v>79</v>
      </c>
      <c r="AW213" s="14" t="s">
        <v>28</v>
      </c>
      <c r="AX213" s="14" t="s">
        <v>77</v>
      </c>
      <c r="AY213" s="172" t="s">
        <v>145</v>
      </c>
    </row>
    <row r="214" spans="1:65" s="2" customFormat="1" ht="16.5" customHeight="1">
      <c r="A214" s="33"/>
      <c r="B214" s="149"/>
      <c r="C214" s="150" t="s">
        <v>271</v>
      </c>
      <c r="D214" s="150" t="s">
        <v>147</v>
      </c>
      <c r="E214" s="151" t="s">
        <v>272</v>
      </c>
      <c r="F214" s="152" t="s">
        <v>273</v>
      </c>
      <c r="G214" s="153" t="s">
        <v>274</v>
      </c>
      <c r="H214" s="154">
        <v>2033.6</v>
      </c>
      <c r="I214" s="155"/>
      <c r="J214" s="156">
        <f>ROUND(I214*H214,2)</f>
        <v>0</v>
      </c>
      <c r="K214" s="152" t="s">
        <v>1</v>
      </c>
      <c r="L214" s="34"/>
      <c r="M214" s="157" t="s">
        <v>1</v>
      </c>
      <c r="N214" s="158" t="s">
        <v>36</v>
      </c>
      <c r="O214" s="59"/>
      <c r="P214" s="159">
        <f>O214*H214</f>
        <v>0</v>
      </c>
      <c r="Q214" s="159">
        <v>0</v>
      </c>
      <c r="R214" s="159">
        <f>Q214*H214</f>
        <v>0</v>
      </c>
      <c r="S214" s="159">
        <v>0</v>
      </c>
      <c r="T214" s="160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1" t="s">
        <v>152</v>
      </c>
      <c r="AT214" s="161" t="s">
        <v>147</v>
      </c>
      <c r="AU214" s="161" t="s">
        <v>79</v>
      </c>
      <c r="AY214" s="18" t="s">
        <v>145</v>
      </c>
      <c r="BE214" s="162">
        <f>IF(N214="základní",J214,0)</f>
        <v>0</v>
      </c>
      <c r="BF214" s="162">
        <f>IF(N214="snížená",J214,0)</f>
        <v>0</v>
      </c>
      <c r="BG214" s="162">
        <f>IF(N214="zákl. přenesená",J214,0)</f>
        <v>0</v>
      </c>
      <c r="BH214" s="162">
        <f>IF(N214="sníž. přenesená",J214,0)</f>
        <v>0</v>
      </c>
      <c r="BI214" s="162">
        <f>IF(N214="nulová",J214,0)</f>
        <v>0</v>
      </c>
      <c r="BJ214" s="18" t="s">
        <v>77</v>
      </c>
      <c r="BK214" s="162">
        <f>ROUND(I214*H214,2)</f>
        <v>0</v>
      </c>
      <c r="BL214" s="18" t="s">
        <v>152</v>
      </c>
      <c r="BM214" s="161" t="s">
        <v>1106</v>
      </c>
    </row>
    <row r="215" spans="2:51" s="14" customFormat="1" ht="12">
      <c r="B215" s="171"/>
      <c r="D215" s="164" t="s">
        <v>154</v>
      </c>
      <c r="E215" s="172" t="s">
        <v>1</v>
      </c>
      <c r="F215" s="173" t="s">
        <v>1107</v>
      </c>
      <c r="H215" s="174">
        <v>2033.6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154</v>
      </c>
      <c r="AU215" s="172" t="s">
        <v>79</v>
      </c>
      <c r="AV215" s="14" t="s">
        <v>79</v>
      </c>
      <c r="AW215" s="14" t="s">
        <v>28</v>
      </c>
      <c r="AX215" s="14" t="s">
        <v>77</v>
      </c>
      <c r="AY215" s="172" t="s">
        <v>145</v>
      </c>
    </row>
    <row r="216" spans="1:65" s="2" customFormat="1" ht="16.5" customHeight="1">
      <c r="A216" s="33"/>
      <c r="B216" s="149"/>
      <c r="C216" s="150" t="s">
        <v>277</v>
      </c>
      <c r="D216" s="150" t="s">
        <v>147</v>
      </c>
      <c r="E216" s="151" t="s">
        <v>278</v>
      </c>
      <c r="F216" s="152" t="s">
        <v>279</v>
      </c>
      <c r="G216" s="153" t="s">
        <v>243</v>
      </c>
      <c r="H216" s="154">
        <v>251.581</v>
      </c>
      <c r="I216" s="155"/>
      <c r="J216" s="156">
        <f>ROUND(I216*H216,2)</f>
        <v>0</v>
      </c>
      <c r="K216" s="152" t="s">
        <v>1</v>
      </c>
      <c r="L216" s="34"/>
      <c r="M216" s="157" t="s">
        <v>1</v>
      </c>
      <c r="N216" s="158" t="s">
        <v>36</v>
      </c>
      <c r="O216" s="59"/>
      <c r="P216" s="159">
        <f>O216*H216</f>
        <v>0</v>
      </c>
      <c r="Q216" s="159">
        <v>0</v>
      </c>
      <c r="R216" s="159">
        <f>Q216*H216</f>
        <v>0</v>
      </c>
      <c r="S216" s="159">
        <v>0</v>
      </c>
      <c r="T216" s="160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1" t="s">
        <v>152</v>
      </c>
      <c r="AT216" s="161" t="s">
        <v>147</v>
      </c>
      <c r="AU216" s="161" t="s">
        <v>79</v>
      </c>
      <c r="AY216" s="18" t="s">
        <v>145</v>
      </c>
      <c r="BE216" s="162">
        <f>IF(N216="základní",J216,0)</f>
        <v>0</v>
      </c>
      <c r="BF216" s="162">
        <f>IF(N216="snížená",J216,0)</f>
        <v>0</v>
      </c>
      <c r="BG216" s="162">
        <f>IF(N216="zákl. přenesená",J216,0)</f>
        <v>0</v>
      </c>
      <c r="BH216" s="162">
        <f>IF(N216="sníž. přenesená",J216,0)</f>
        <v>0</v>
      </c>
      <c r="BI216" s="162">
        <f>IF(N216="nulová",J216,0)</f>
        <v>0</v>
      </c>
      <c r="BJ216" s="18" t="s">
        <v>77</v>
      </c>
      <c r="BK216" s="162">
        <f>ROUND(I216*H216,2)</f>
        <v>0</v>
      </c>
      <c r="BL216" s="18" t="s">
        <v>152</v>
      </c>
      <c r="BM216" s="161" t="s">
        <v>1108</v>
      </c>
    </row>
    <row r="217" spans="2:51" s="14" customFormat="1" ht="12">
      <c r="B217" s="171"/>
      <c r="D217" s="164" t="s">
        <v>154</v>
      </c>
      <c r="E217" s="172" t="s">
        <v>1</v>
      </c>
      <c r="F217" s="173" t="s">
        <v>1109</v>
      </c>
      <c r="H217" s="174">
        <v>251.581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154</v>
      </c>
      <c r="AU217" s="172" t="s">
        <v>79</v>
      </c>
      <c r="AV217" s="14" t="s">
        <v>79</v>
      </c>
      <c r="AW217" s="14" t="s">
        <v>28</v>
      </c>
      <c r="AX217" s="14" t="s">
        <v>77</v>
      </c>
      <c r="AY217" s="172" t="s">
        <v>145</v>
      </c>
    </row>
    <row r="218" spans="1:65" s="2" customFormat="1" ht="33" customHeight="1">
      <c r="A218" s="33"/>
      <c r="B218" s="149"/>
      <c r="C218" s="150" t="s">
        <v>282</v>
      </c>
      <c r="D218" s="150" t="s">
        <v>147</v>
      </c>
      <c r="E218" s="151" t="s">
        <v>283</v>
      </c>
      <c r="F218" s="152" t="s">
        <v>1110</v>
      </c>
      <c r="G218" s="153" t="s">
        <v>251</v>
      </c>
      <c r="H218" s="154">
        <v>56.535</v>
      </c>
      <c r="I218" s="155"/>
      <c r="J218" s="156">
        <f>ROUND(I218*H218,2)</f>
        <v>0</v>
      </c>
      <c r="K218" s="152" t="s">
        <v>1</v>
      </c>
      <c r="L218" s="34"/>
      <c r="M218" s="157" t="s">
        <v>1</v>
      </c>
      <c r="N218" s="158" t="s">
        <v>36</v>
      </c>
      <c r="O218" s="59"/>
      <c r="P218" s="159">
        <f>O218*H218</f>
        <v>0</v>
      </c>
      <c r="Q218" s="159">
        <v>0</v>
      </c>
      <c r="R218" s="159">
        <f>Q218*H218</f>
        <v>0</v>
      </c>
      <c r="S218" s="159">
        <v>0</v>
      </c>
      <c r="T218" s="16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1" t="s">
        <v>152</v>
      </c>
      <c r="AT218" s="161" t="s">
        <v>147</v>
      </c>
      <c r="AU218" s="161" t="s">
        <v>79</v>
      </c>
      <c r="AY218" s="18" t="s">
        <v>145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8" t="s">
        <v>77</v>
      </c>
      <c r="BK218" s="162">
        <f>ROUND(I218*H218,2)</f>
        <v>0</v>
      </c>
      <c r="BL218" s="18" t="s">
        <v>152</v>
      </c>
      <c r="BM218" s="161" t="s">
        <v>1111</v>
      </c>
    </row>
    <row r="219" spans="2:51" s="14" customFormat="1" ht="12">
      <c r="B219" s="171"/>
      <c r="D219" s="164" t="s">
        <v>154</v>
      </c>
      <c r="E219" s="172" t="s">
        <v>1</v>
      </c>
      <c r="F219" s="173" t="s">
        <v>1112</v>
      </c>
      <c r="H219" s="174">
        <v>56.535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154</v>
      </c>
      <c r="AU219" s="172" t="s">
        <v>79</v>
      </c>
      <c r="AV219" s="14" t="s">
        <v>79</v>
      </c>
      <c r="AW219" s="14" t="s">
        <v>28</v>
      </c>
      <c r="AX219" s="14" t="s">
        <v>77</v>
      </c>
      <c r="AY219" s="172" t="s">
        <v>145</v>
      </c>
    </row>
    <row r="220" spans="1:65" s="2" customFormat="1" ht="16.5" customHeight="1">
      <c r="A220" s="33"/>
      <c r="B220" s="149"/>
      <c r="C220" s="150" t="s">
        <v>729</v>
      </c>
      <c r="D220" s="150" t="s">
        <v>147</v>
      </c>
      <c r="E220" s="151" t="s">
        <v>287</v>
      </c>
      <c r="F220" s="152" t="s">
        <v>1284</v>
      </c>
      <c r="G220" s="153" t="s">
        <v>274</v>
      </c>
      <c r="H220" s="154">
        <v>-2033.6</v>
      </c>
      <c r="I220" s="155"/>
      <c r="J220" s="156">
        <f>ROUND(I220*H220,2)</f>
        <v>0</v>
      </c>
      <c r="K220" s="152" t="s">
        <v>1</v>
      </c>
      <c r="L220" s="34"/>
      <c r="M220" s="157" t="s">
        <v>1</v>
      </c>
      <c r="N220" s="158" t="s">
        <v>36</v>
      </c>
      <c r="O220" s="59"/>
      <c r="P220" s="159">
        <f>O220*H220</f>
        <v>0</v>
      </c>
      <c r="Q220" s="159">
        <v>0</v>
      </c>
      <c r="R220" s="159">
        <f>Q220*H220</f>
        <v>0</v>
      </c>
      <c r="S220" s="159">
        <v>0</v>
      </c>
      <c r="T220" s="160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1" t="s">
        <v>152</v>
      </c>
      <c r="AT220" s="161" t="s">
        <v>147</v>
      </c>
      <c r="AU220" s="161" t="s">
        <v>79</v>
      </c>
      <c r="AY220" s="18" t="s">
        <v>145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8" t="s">
        <v>77</v>
      </c>
      <c r="BK220" s="162">
        <f>ROUND(I220*H220,2)</f>
        <v>0</v>
      </c>
      <c r="BL220" s="18" t="s">
        <v>152</v>
      </c>
      <c r="BM220" s="161" t="s">
        <v>1113</v>
      </c>
    </row>
    <row r="221" spans="2:63" s="12" customFormat="1" ht="22.75" customHeight="1">
      <c r="B221" s="136"/>
      <c r="D221" s="137" t="s">
        <v>69</v>
      </c>
      <c r="E221" s="147" t="s">
        <v>79</v>
      </c>
      <c r="F221" s="147" t="s">
        <v>290</v>
      </c>
      <c r="I221" s="139"/>
      <c r="J221" s="148">
        <f>BK221</f>
        <v>0</v>
      </c>
      <c r="L221" s="136"/>
      <c r="M221" s="141"/>
      <c r="N221" s="142"/>
      <c r="O221" s="142"/>
      <c r="P221" s="143">
        <f>SUM(P222:P234)</f>
        <v>0</v>
      </c>
      <c r="Q221" s="142"/>
      <c r="R221" s="143">
        <f>SUM(R222:R234)</f>
        <v>1.76181418</v>
      </c>
      <c r="S221" s="142"/>
      <c r="T221" s="144">
        <f>SUM(T222:T234)</f>
        <v>0</v>
      </c>
      <c r="AR221" s="137" t="s">
        <v>77</v>
      </c>
      <c r="AT221" s="145" t="s">
        <v>69</v>
      </c>
      <c r="AU221" s="145" t="s">
        <v>77</v>
      </c>
      <c r="AY221" s="137" t="s">
        <v>145</v>
      </c>
      <c r="BK221" s="146">
        <f>SUM(BK222:BK234)</f>
        <v>0</v>
      </c>
    </row>
    <row r="222" spans="1:65" s="2" customFormat="1" ht="16.5" customHeight="1">
      <c r="A222" s="33"/>
      <c r="B222" s="149"/>
      <c r="C222" s="150" t="s">
        <v>7</v>
      </c>
      <c r="D222" s="150" t="s">
        <v>147</v>
      </c>
      <c r="E222" s="151" t="s">
        <v>292</v>
      </c>
      <c r="F222" s="152" t="s">
        <v>293</v>
      </c>
      <c r="G222" s="153" t="s">
        <v>166</v>
      </c>
      <c r="H222" s="154">
        <v>0.755</v>
      </c>
      <c r="I222" s="155"/>
      <c r="J222" s="156">
        <f>ROUND(I222*H222,2)</f>
        <v>0</v>
      </c>
      <c r="K222" s="152" t="s">
        <v>151</v>
      </c>
      <c r="L222" s="34"/>
      <c r="M222" s="157" t="s">
        <v>1</v>
      </c>
      <c r="N222" s="158" t="s">
        <v>36</v>
      </c>
      <c r="O222" s="59"/>
      <c r="P222" s="159">
        <f>O222*H222</f>
        <v>0</v>
      </c>
      <c r="Q222" s="159">
        <v>2.30102</v>
      </c>
      <c r="R222" s="159">
        <f>Q222*H222</f>
        <v>1.7372701</v>
      </c>
      <c r="S222" s="159">
        <v>0</v>
      </c>
      <c r="T222" s="16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1" t="s">
        <v>152</v>
      </c>
      <c r="AT222" s="161" t="s">
        <v>147</v>
      </c>
      <c r="AU222" s="161" t="s">
        <v>79</v>
      </c>
      <c r="AY222" s="18" t="s">
        <v>145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8" t="s">
        <v>77</v>
      </c>
      <c r="BK222" s="162">
        <f>ROUND(I222*H222,2)</f>
        <v>0</v>
      </c>
      <c r="BL222" s="18" t="s">
        <v>152</v>
      </c>
      <c r="BM222" s="161" t="s">
        <v>1114</v>
      </c>
    </row>
    <row r="223" spans="2:51" s="13" customFormat="1" ht="12">
      <c r="B223" s="163"/>
      <c r="D223" s="164" t="s">
        <v>154</v>
      </c>
      <c r="E223" s="165" t="s">
        <v>1</v>
      </c>
      <c r="F223" s="166" t="s">
        <v>1115</v>
      </c>
      <c r="H223" s="165" t="s">
        <v>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5" t="s">
        <v>154</v>
      </c>
      <c r="AU223" s="165" t="s">
        <v>79</v>
      </c>
      <c r="AV223" s="13" t="s">
        <v>77</v>
      </c>
      <c r="AW223" s="13" t="s">
        <v>28</v>
      </c>
      <c r="AX223" s="13" t="s">
        <v>70</v>
      </c>
      <c r="AY223" s="165" t="s">
        <v>145</v>
      </c>
    </row>
    <row r="224" spans="2:51" s="14" customFormat="1" ht="12">
      <c r="B224" s="171"/>
      <c r="D224" s="164" t="s">
        <v>154</v>
      </c>
      <c r="E224" s="172" t="s">
        <v>1</v>
      </c>
      <c r="F224" s="173" t="s">
        <v>1116</v>
      </c>
      <c r="H224" s="174">
        <v>0.107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154</v>
      </c>
      <c r="AU224" s="172" t="s">
        <v>79</v>
      </c>
      <c r="AV224" s="14" t="s">
        <v>79</v>
      </c>
      <c r="AW224" s="14" t="s">
        <v>28</v>
      </c>
      <c r="AX224" s="14" t="s">
        <v>70</v>
      </c>
      <c r="AY224" s="172" t="s">
        <v>145</v>
      </c>
    </row>
    <row r="225" spans="2:51" s="13" customFormat="1" ht="12">
      <c r="B225" s="163"/>
      <c r="D225" s="164" t="s">
        <v>154</v>
      </c>
      <c r="E225" s="165" t="s">
        <v>1</v>
      </c>
      <c r="F225" s="166" t="s">
        <v>295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154</v>
      </c>
      <c r="AU225" s="165" t="s">
        <v>79</v>
      </c>
      <c r="AV225" s="13" t="s">
        <v>77</v>
      </c>
      <c r="AW225" s="13" t="s">
        <v>28</v>
      </c>
      <c r="AX225" s="13" t="s">
        <v>70</v>
      </c>
      <c r="AY225" s="165" t="s">
        <v>145</v>
      </c>
    </row>
    <row r="226" spans="2:51" s="14" customFormat="1" ht="12">
      <c r="B226" s="171"/>
      <c r="D226" s="164" t="s">
        <v>154</v>
      </c>
      <c r="E226" s="172" t="s">
        <v>1</v>
      </c>
      <c r="F226" s="173" t="s">
        <v>1117</v>
      </c>
      <c r="H226" s="174">
        <v>0.648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154</v>
      </c>
      <c r="AU226" s="172" t="s">
        <v>79</v>
      </c>
      <c r="AV226" s="14" t="s">
        <v>79</v>
      </c>
      <c r="AW226" s="14" t="s">
        <v>28</v>
      </c>
      <c r="AX226" s="14" t="s">
        <v>70</v>
      </c>
      <c r="AY226" s="172" t="s">
        <v>145</v>
      </c>
    </row>
    <row r="227" spans="2:51" s="16" customFormat="1" ht="12">
      <c r="B227" s="187"/>
      <c r="D227" s="164" t="s">
        <v>154</v>
      </c>
      <c r="E227" s="188" t="s">
        <v>1</v>
      </c>
      <c r="F227" s="189" t="s">
        <v>175</v>
      </c>
      <c r="H227" s="190">
        <v>0.755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154</v>
      </c>
      <c r="AU227" s="188" t="s">
        <v>79</v>
      </c>
      <c r="AV227" s="16" t="s">
        <v>152</v>
      </c>
      <c r="AW227" s="16" t="s">
        <v>28</v>
      </c>
      <c r="AX227" s="16" t="s">
        <v>77</v>
      </c>
      <c r="AY227" s="188" t="s">
        <v>145</v>
      </c>
    </row>
    <row r="228" spans="1:65" s="2" customFormat="1" ht="16.5" customHeight="1">
      <c r="A228" s="33"/>
      <c r="B228" s="149"/>
      <c r="C228" s="150" t="s">
        <v>291</v>
      </c>
      <c r="D228" s="150" t="s">
        <v>147</v>
      </c>
      <c r="E228" s="151" t="s">
        <v>300</v>
      </c>
      <c r="F228" s="152" t="s">
        <v>301</v>
      </c>
      <c r="G228" s="153" t="s">
        <v>243</v>
      </c>
      <c r="H228" s="154">
        <v>9.297</v>
      </c>
      <c r="I228" s="155"/>
      <c r="J228" s="156">
        <f>ROUND(I228*H228,2)</f>
        <v>0</v>
      </c>
      <c r="K228" s="152" t="s">
        <v>151</v>
      </c>
      <c r="L228" s="34"/>
      <c r="M228" s="157" t="s">
        <v>1</v>
      </c>
      <c r="N228" s="158" t="s">
        <v>36</v>
      </c>
      <c r="O228" s="59"/>
      <c r="P228" s="159">
        <f>O228*H228</f>
        <v>0</v>
      </c>
      <c r="Q228" s="159">
        <v>0.00264</v>
      </c>
      <c r="R228" s="159">
        <f>Q228*H228</f>
        <v>0.024544080000000003</v>
      </c>
      <c r="S228" s="159">
        <v>0</v>
      </c>
      <c r="T228" s="160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1" t="s">
        <v>152</v>
      </c>
      <c r="AT228" s="161" t="s">
        <v>147</v>
      </c>
      <c r="AU228" s="161" t="s">
        <v>79</v>
      </c>
      <c r="AY228" s="18" t="s">
        <v>145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8" t="s">
        <v>77</v>
      </c>
      <c r="BK228" s="162">
        <f>ROUND(I228*H228,2)</f>
        <v>0</v>
      </c>
      <c r="BL228" s="18" t="s">
        <v>152</v>
      </c>
      <c r="BM228" s="161" t="s">
        <v>1118</v>
      </c>
    </row>
    <row r="229" spans="2:51" s="13" customFormat="1" ht="12">
      <c r="B229" s="163"/>
      <c r="D229" s="164" t="s">
        <v>154</v>
      </c>
      <c r="E229" s="165" t="s">
        <v>1</v>
      </c>
      <c r="F229" s="166" t="s">
        <v>1115</v>
      </c>
      <c r="H229" s="165" t="s">
        <v>1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5" t="s">
        <v>154</v>
      </c>
      <c r="AU229" s="165" t="s">
        <v>79</v>
      </c>
      <c r="AV229" s="13" t="s">
        <v>77</v>
      </c>
      <c r="AW229" s="13" t="s">
        <v>28</v>
      </c>
      <c r="AX229" s="13" t="s">
        <v>70</v>
      </c>
      <c r="AY229" s="165" t="s">
        <v>145</v>
      </c>
    </row>
    <row r="230" spans="2:51" s="14" customFormat="1" ht="12">
      <c r="B230" s="171"/>
      <c r="D230" s="164" t="s">
        <v>154</v>
      </c>
      <c r="E230" s="172" t="s">
        <v>1</v>
      </c>
      <c r="F230" s="173" t="s">
        <v>1119</v>
      </c>
      <c r="H230" s="174">
        <v>0.657</v>
      </c>
      <c r="I230" s="175"/>
      <c r="L230" s="171"/>
      <c r="M230" s="176"/>
      <c r="N230" s="177"/>
      <c r="O230" s="177"/>
      <c r="P230" s="177"/>
      <c r="Q230" s="177"/>
      <c r="R230" s="177"/>
      <c r="S230" s="177"/>
      <c r="T230" s="178"/>
      <c r="AT230" s="172" t="s">
        <v>154</v>
      </c>
      <c r="AU230" s="172" t="s">
        <v>79</v>
      </c>
      <c r="AV230" s="14" t="s">
        <v>79</v>
      </c>
      <c r="AW230" s="14" t="s">
        <v>28</v>
      </c>
      <c r="AX230" s="14" t="s">
        <v>70</v>
      </c>
      <c r="AY230" s="172" t="s">
        <v>145</v>
      </c>
    </row>
    <row r="231" spans="2:51" s="13" customFormat="1" ht="12">
      <c r="B231" s="163"/>
      <c r="D231" s="164" t="s">
        <v>154</v>
      </c>
      <c r="E231" s="165" t="s">
        <v>1</v>
      </c>
      <c r="F231" s="166" t="s">
        <v>295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154</v>
      </c>
      <c r="AU231" s="165" t="s">
        <v>79</v>
      </c>
      <c r="AV231" s="13" t="s">
        <v>77</v>
      </c>
      <c r="AW231" s="13" t="s">
        <v>28</v>
      </c>
      <c r="AX231" s="13" t="s">
        <v>70</v>
      </c>
      <c r="AY231" s="165" t="s">
        <v>145</v>
      </c>
    </row>
    <row r="232" spans="2:51" s="14" customFormat="1" ht="12">
      <c r="B232" s="171"/>
      <c r="D232" s="164" t="s">
        <v>154</v>
      </c>
      <c r="E232" s="172" t="s">
        <v>1</v>
      </c>
      <c r="F232" s="173" t="s">
        <v>1120</v>
      </c>
      <c r="H232" s="174">
        <v>8.64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154</v>
      </c>
      <c r="AU232" s="172" t="s">
        <v>79</v>
      </c>
      <c r="AV232" s="14" t="s">
        <v>79</v>
      </c>
      <c r="AW232" s="14" t="s">
        <v>28</v>
      </c>
      <c r="AX232" s="14" t="s">
        <v>70</v>
      </c>
      <c r="AY232" s="172" t="s">
        <v>145</v>
      </c>
    </row>
    <row r="233" spans="2:51" s="16" customFormat="1" ht="12">
      <c r="B233" s="187"/>
      <c r="D233" s="164" t="s">
        <v>154</v>
      </c>
      <c r="E233" s="188" t="s">
        <v>1</v>
      </c>
      <c r="F233" s="189" t="s">
        <v>175</v>
      </c>
      <c r="H233" s="190">
        <v>9.297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8" t="s">
        <v>154</v>
      </c>
      <c r="AU233" s="188" t="s">
        <v>79</v>
      </c>
      <c r="AV233" s="16" t="s">
        <v>152</v>
      </c>
      <c r="AW233" s="16" t="s">
        <v>28</v>
      </c>
      <c r="AX233" s="16" t="s">
        <v>77</v>
      </c>
      <c r="AY233" s="188" t="s">
        <v>145</v>
      </c>
    </row>
    <row r="234" spans="1:65" s="2" customFormat="1" ht="16.5" customHeight="1">
      <c r="A234" s="33"/>
      <c r="B234" s="149"/>
      <c r="C234" s="150" t="s">
        <v>299</v>
      </c>
      <c r="D234" s="150" t="s">
        <v>147</v>
      </c>
      <c r="E234" s="151" t="s">
        <v>306</v>
      </c>
      <c r="F234" s="152" t="s">
        <v>307</v>
      </c>
      <c r="G234" s="153" t="s">
        <v>243</v>
      </c>
      <c r="H234" s="154">
        <v>9.297</v>
      </c>
      <c r="I234" s="155"/>
      <c r="J234" s="156">
        <f>ROUND(I234*H234,2)</f>
        <v>0</v>
      </c>
      <c r="K234" s="152" t="s">
        <v>151</v>
      </c>
      <c r="L234" s="34"/>
      <c r="M234" s="157" t="s">
        <v>1</v>
      </c>
      <c r="N234" s="158" t="s">
        <v>36</v>
      </c>
      <c r="O234" s="59"/>
      <c r="P234" s="159">
        <f>O234*H234</f>
        <v>0</v>
      </c>
      <c r="Q234" s="159">
        <v>0</v>
      </c>
      <c r="R234" s="159">
        <f>Q234*H234</f>
        <v>0</v>
      </c>
      <c r="S234" s="159">
        <v>0</v>
      </c>
      <c r="T234" s="160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1" t="s">
        <v>152</v>
      </c>
      <c r="AT234" s="161" t="s">
        <v>147</v>
      </c>
      <c r="AU234" s="161" t="s">
        <v>79</v>
      </c>
      <c r="AY234" s="18" t="s">
        <v>145</v>
      </c>
      <c r="BE234" s="162">
        <f>IF(N234="základní",J234,0)</f>
        <v>0</v>
      </c>
      <c r="BF234" s="162">
        <f>IF(N234="snížená",J234,0)</f>
        <v>0</v>
      </c>
      <c r="BG234" s="162">
        <f>IF(N234="zákl. přenesená",J234,0)</f>
        <v>0</v>
      </c>
      <c r="BH234" s="162">
        <f>IF(N234="sníž. přenesená",J234,0)</f>
        <v>0</v>
      </c>
      <c r="BI234" s="162">
        <f>IF(N234="nulová",J234,0)</f>
        <v>0</v>
      </c>
      <c r="BJ234" s="18" t="s">
        <v>77</v>
      </c>
      <c r="BK234" s="162">
        <f>ROUND(I234*H234,2)</f>
        <v>0</v>
      </c>
      <c r="BL234" s="18" t="s">
        <v>152</v>
      </c>
      <c r="BM234" s="161" t="s">
        <v>1121</v>
      </c>
    </row>
    <row r="235" spans="2:63" s="12" customFormat="1" ht="22.75" customHeight="1">
      <c r="B235" s="136"/>
      <c r="D235" s="137" t="s">
        <v>69</v>
      </c>
      <c r="E235" s="147" t="s">
        <v>163</v>
      </c>
      <c r="F235" s="147" t="s">
        <v>309</v>
      </c>
      <c r="I235" s="139"/>
      <c r="J235" s="148">
        <f>BK235</f>
        <v>0</v>
      </c>
      <c r="L235" s="136"/>
      <c r="M235" s="141"/>
      <c r="N235" s="142"/>
      <c r="O235" s="142"/>
      <c r="P235" s="143">
        <f>SUM(P236:P238)</f>
        <v>0</v>
      </c>
      <c r="Q235" s="142"/>
      <c r="R235" s="143">
        <f>SUM(R236:R238)</f>
        <v>9.447241900000002</v>
      </c>
      <c r="S235" s="142"/>
      <c r="T235" s="144">
        <f>SUM(T236:T238)</f>
        <v>0</v>
      </c>
      <c r="AR235" s="137" t="s">
        <v>77</v>
      </c>
      <c r="AT235" s="145" t="s">
        <v>69</v>
      </c>
      <c r="AU235" s="145" t="s">
        <v>77</v>
      </c>
      <c r="AY235" s="137" t="s">
        <v>145</v>
      </c>
      <c r="BK235" s="146">
        <f>SUM(BK236:BK238)</f>
        <v>0</v>
      </c>
    </row>
    <row r="236" spans="1:65" s="2" customFormat="1" ht="21.75" customHeight="1">
      <c r="A236" s="33"/>
      <c r="B236" s="149"/>
      <c r="C236" s="150" t="s">
        <v>305</v>
      </c>
      <c r="D236" s="150" t="s">
        <v>147</v>
      </c>
      <c r="E236" s="151" t="s">
        <v>318</v>
      </c>
      <c r="F236" s="152" t="s">
        <v>319</v>
      </c>
      <c r="G236" s="153" t="s">
        <v>243</v>
      </c>
      <c r="H236" s="154">
        <v>330.67</v>
      </c>
      <c r="I236" s="155"/>
      <c r="J236" s="156">
        <f>ROUND(I236*H236,2)</f>
        <v>0</v>
      </c>
      <c r="K236" s="152" t="s">
        <v>151</v>
      </c>
      <c r="L236" s="34"/>
      <c r="M236" s="157" t="s">
        <v>1</v>
      </c>
      <c r="N236" s="158" t="s">
        <v>36</v>
      </c>
      <c r="O236" s="59"/>
      <c r="P236" s="159">
        <f>O236*H236</f>
        <v>0</v>
      </c>
      <c r="Q236" s="159">
        <v>0.02857</v>
      </c>
      <c r="R236" s="159">
        <f>Q236*H236</f>
        <v>9.447241900000002</v>
      </c>
      <c r="S236" s="159">
        <v>0</v>
      </c>
      <c r="T236" s="160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1" t="s">
        <v>152</v>
      </c>
      <c r="AT236" s="161" t="s">
        <v>147</v>
      </c>
      <c r="AU236" s="161" t="s">
        <v>79</v>
      </c>
      <c r="AY236" s="18" t="s">
        <v>145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8" t="s">
        <v>77</v>
      </c>
      <c r="BK236" s="162">
        <f>ROUND(I236*H236,2)</f>
        <v>0</v>
      </c>
      <c r="BL236" s="18" t="s">
        <v>152</v>
      </c>
      <c r="BM236" s="161" t="s">
        <v>1122</v>
      </c>
    </row>
    <row r="237" spans="2:51" s="13" customFormat="1" ht="12">
      <c r="B237" s="163"/>
      <c r="D237" s="164" t="s">
        <v>154</v>
      </c>
      <c r="E237" s="165" t="s">
        <v>1</v>
      </c>
      <c r="F237" s="166" t="s">
        <v>321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154</v>
      </c>
      <c r="AU237" s="165" t="s">
        <v>79</v>
      </c>
      <c r="AV237" s="13" t="s">
        <v>77</v>
      </c>
      <c r="AW237" s="13" t="s">
        <v>28</v>
      </c>
      <c r="AX237" s="13" t="s">
        <v>70</v>
      </c>
      <c r="AY237" s="165" t="s">
        <v>145</v>
      </c>
    </row>
    <row r="238" spans="2:51" s="14" customFormat="1" ht="12">
      <c r="B238" s="171"/>
      <c r="D238" s="164" t="s">
        <v>154</v>
      </c>
      <c r="E238" s="172" t="s">
        <v>1</v>
      </c>
      <c r="F238" s="173" t="s">
        <v>1123</v>
      </c>
      <c r="H238" s="174">
        <v>330.67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2" t="s">
        <v>154</v>
      </c>
      <c r="AU238" s="172" t="s">
        <v>79</v>
      </c>
      <c r="AV238" s="14" t="s">
        <v>79</v>
      </c>
      <c r="AW238" s="14" t="s">
        <v>28</v>
      </c>
      <c r="AX238" s="14" t="s">
        <v>77</v>
      </c>
      <c r="AY238" s="172" t="s">
        <v>145</v>
      </c>
    </row>
    <row r="239" spans="2:63" s="12" customFormat="1" ht="22.75" customHeight="1">
      <c r="B239" s="136"/>
      <c r="D239" s="137" t="s">
        <v>69</v>
      </c>
      <c r="E239" s="147" t="s">
        <v>152</v>
      </c>
      <c r="F239" s="147" t="s">
        <v>1124</v>
      </c>
      <c r="I239" s="139"/>
      <c r="J239" s="148">
        <f>BK239</f>
        <v>0</v>
      </c>
      <c r="L239" s="136"/>
      <c r="M239" s="141"/>
      <c r="N239" s="142"/>
      <c r="O239" s="142"/>
      <c r="P239" s="143">
        <f>SUM(P240:P248)</f>
        <v>0</v>
      </c>
      <c r="Q239" s="142"/>
      <c r="R239" s="143">
        <f>SUM(R240:R248)</f>
        <v>0.0620235</v>
      </c>
      <c r="S239" s="142"/>
      <c r="T239" s="144">
        <f>SUM(T240:T248)</f>
        <v>0.20048000000000002</v>
      </c>
      <c r="AR239" s="137" t="s">
        <v>77</v>
      </c>
      <c r="AT239" s="145" t="s">
        <v>69</v>
      </c>
      <c r="AU239" s="145" t="s">
        <v>77</v>
      </c>
      <c r="AY239" s="137" t="s">
        <v>145</v>
      </c>
      <c r="BK239" s="146">
        <f>SUM(BK240:BK248)</f>
        <v>0</v>
      </c>
    </row>
    <row r="240" spans="1:65" s="2" customFormat="1" ht="24.25" customHeight="1">
      <c r="A240" s="33"/>
      <c r="B240" s="149"/>
      <c r="C240" s="150" t="s">
        <v>310</v>
      </c>
      <c r="D240" s="150" t="s">
        <v>147</v>
      </c>
      <c r="E240" s="151" t="s">
        <v>1125</v>
      </c>
      <c r="F240" s="152" t="s">
        <v>1126</v>
      </c>
      <c r="G240" s="153" t="s">
        <v>251</v>
      </c>
      <c r="H240" s="154">
        <v>1.79</v>
      </c>
      <c r="I240" s="155"/>
      <c r="J240" s="156">
        <f>ROUND(I240*H240,2)</f>
        <v>0</v>
      </c>
      <c r="K240" s="152" t="s">
        <v>151</v>
      </c>
      <c r="L240" s="34"/>
      <c r="M240" s="157" t="s">
        <v>1</v>
      </c>
      <c r="N240" s="158" t="s">
        <v>36</v>
      </c>
      <c r="O240" s="59"/>
      <c r="P240" s="159">
        <f>O240*H240</f>
        <v>0</v>
      </c>
      <c r="Q240" s="159">
        <v>0.03465</v>
      </c>
      <c r="R240" s="159">
        <f>Q240*H240</f>
        <v>0.0620235</v>
      </c>
      <c r="S240" s="159">
        <v>0</v>
      </c>
      <c r="T240" s="160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1" t="s">
        <v>152</v>
      </c>
      <c r="AT240" s="161" t="s">
        <v>147</v>
      </c>
      <c r="AU240" s="161" t="s">
        <v>79</v>
      </c>
      <c r="AY240" s="18" t="s">
        <v>145</v>
      </c>
      <c r="BE240" s="162">
        <f>IF(N240="základní",J240,0)</f>
        <v>0</v>
      </c>
      <c r="BF240" s="162">
        <f>IF(N240="snížená",J240,0)</f>
        <v>0</v>
      </c>
      <c r="BG240" s="162">
        <f>IF(N240="zákl. přenesená",J240,0)</f>
        <v>0</v>
      </c>
      <c r="BH240" s="162">
        <f>IF(N240="sníž. přenesená",J240,0)</f>
        <v>0</v>
      </c>
      <c r="BI240" s="162">
        <f>IF(N240="nulová",J240,0)</f>
        <v>0</v>
      </c>
      <c r="BJ240" s="18" t="s">
        <v>77</v>
      </c>
      <c r="BK240" s="162">
        <f>ROUND(I240*H240,2)</f>
        <v>0</v>
      </c>
      <c r="BL240" s="18" t="s">
        <v>152</v>
      </c>
      <c r="BM240" s="161" t="s">
        <v>1127</v>
      </c>
    </row>
    <row r="241" spans="2:51" s="13" customFormat="1" ht="12">
      <c r="B241" s="163"/>
      <c r="D241" s="164" t="s">
        <v>154</v>
      </c>
      <c r="E241" s="165" t="s">
        <v>1</v>
      </c>
      <c r="F241" s="166" t="s">
        <v>1115</v>
      </c>
      <c r="H241" s="165" t="s">
        <v>1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154</v>
      </c>
      <c r="AU241" s="165" t="s">
        <v>79</v>
      </c>
      <c r="AV241" s="13" t="s">
        <v>77</v>
      </c>
      <c r="AW241" s="13" t="s">
        <v>28</v>
      </c>
      <c r="AX241" s="13" t="s">
        <v>70</v>
      </c>
      <c r="AY241" s="165" t="s">
        <v>145</v>
      </c>
    </row>
    <row r="242" spans="2:51" s="14" customFormat="1" ht="12">
      <c r="B242" s="171"/>
      <c r="D242" s="164" t="s">
        <v>154</v>
      </c>
      <c r="E242" s="172" t="s">
        <v>1</v>
      </c>
      <c r="F242" s="173" t="s">
        <v>1128</v>
      </c>
      <c r="H242" s="174">
        <v>1.79</v>
      </c>
      <c r="I242" s="175"/>
      <c r="L242" s="171"/>
      <c r="M242" s="176"/>
      <c r="N242" s="177"/>
      <c r="O242" s="177"/>
      <c r="P242" s="177"/>
      <c r="Q242" s="177"/>
      <c r="R242" s="177"/>
      <c r="S242" s="177"/>
      <c r="T242" s="178"/>
      <c r="AT242" s="172" t="s">
        <v>154</v>
      </c>
      <c r="AU242" s="172" t="s">
        <v>79</v>
      </c>
      <c r="AV242" s="14" t="s">
        <v>79</v>
      </c>
      <c r="AW242" s="14" t="s">
        <v>28</v>
      </c>
      <c r="AX242" s="14" t="s">
        <v>77</v>
      </c>
      <c r="AY242" s="172" t="s">
        <v>145</v>
      </c>
    </row>
    <row r="243" spans="1:65" s="2" customFormat="1" ht="24.25" customHeight="1">
      <c r="A243" s="33"/>
      <c r="B243" s="149"/>
      <c r="C243" s="150" t="s">
        <v>317</v>
      </c>
      <c r="D243" s="150" t="s">
        <v>147</v>
      </c>
      <c r="E243" s="151" t="s">
        <v>1129</v>
      </c>
      <c r="F243" s="152" t="s">
        <v>1130</v>
      </c>
      <c r="G243" s="153" t="s">
        <v>251</v>
      </c>
      <c r="H243" s="154">
        <v>1.79</v>
      </c>
      <c r="I243" s="155"/>
      <c r="J243" s="156">
        <f>ROUND(I243*H243,2)</f>
        <v>0</v>
      </c>
      <c r="K243" s="152" t="s">
        <v>151</v>
      </c>
      <c r="L243" s="34"/>
      <c r="M243" s="157" t="s">
        <v>1</v>
      </c>
      <c r="N243" s="158" t="s">
        <v>36</v>
      </c>
      <c r="O243" s="59"/>
      <c r="P243" s="159">
        <f>O243*H243</f>
        <v>0</v>
      </c>
      <c r="Q243" s="159">
        <v>0</v>
      </c>
      <c r="R243" s="159">
        <f>Q243*H243</f>
        <v>0</v>
      </c>
      <c r="S243" s="159">
        <v>0.112</v>
      </c>
      <c r="T243" s="160">
        <f>S243*H243</f>
        <v>0.20048000000000002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1" t="s">
        <v>152</v>
      </c>
      <c r="AT243" s="161" t="s">
        <v>147</v>
      </c>
      <c r="AU243" s="161" t="s">
        <v>79</v>
      </c>
      <c r="AY243" s="18" t="s">
        <v>145</v>
      </c>
      <c r="BE243" s="162">
        <f>IF(N243="základní",J243,0)</f>
        <v>0</v>
      </c>
      <c r="BF243" s="162">
        <f>IF(N243="snížená",J243,0)</f>
        <v>0</v>
      </c>
      <c r="BG243" s="162">
        <f>IF(N243="zákl. přenesená",J243,0)</f>
        <v>0</v>
      </c>
      <c r="BH243" s="162">
        <f>IF(N243="sníž. přenesená",J243,0)</f>
        <v>0</v>
      </c>
      <c r="BI243" s="162">
        <f>IF(N243="nulová",J243,0)</f>
        <v>0</v>
      </c>
      <c r="BJ243" s="18" t="s">
        <v>77</v>
      </c>
      <c r="BK243" s="162">
        <f>ROUND(I243*H243,2)</f>
        <v>0</v>
      </c>
      <c r="BL243" s="18" t="s">
        <v>152</v>
      </c>
      <c r="BM243" s="161" t="s">
        <v>1131</v>
      </c>
    </row>
    <row r="244" spans="2:51" s="13" customFormat="1" ht="12">
      <c r="B244" s="163"/>
      <c r="D244" s="164" t="s">
        <v>154</v>
      </c>
      <c r="E244" s="165" t="s">
        <v>1</v>
      </c>
      <c r="F244" s="166" t="s">
        <v>1115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154</v>
      </c>
      <c r="AU244" s="165" t="s">
        <v>79</v>
      </c>
      <c r="AV244" s="13" t="s">
        <v>77</v>
      </c>
      <c r="AW244" s="13" t="s">
        <v>28</v>
      </c>
      <c r="AX244" s="13" t="s">
        <v>70</v>
      </c>
      <c r="AY244" s="165" t="s">
        <v>145</v>
      </c>
    </row>
    <row r="245" spans="2:51" s="14" customFormat="1" ht="12">
      <c r="B245" s="171"/>
      <c r="D245" s="164" t="s">
        <v>154</v>
      </c>
      <c r="E245" s="172" t="s">
        <v>1</v>
      </c>
      <c r="F245" s="173" t="s">
        <v>1128</v>
      </c>
      <c r="H245" s="174">
        <v>1.79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154</v>
      </c>
      <c r="AU245" s="172" t="s">
        <v>79</v>
      </c>
      <c r="AV245" s="14" t="s">
        <v>79</v>
      </c>
      <c r="AW245" s="14" t="s">
        <v>28</v>
      </c>
      <c r="AX245" s="14" t="s">
        <v>77</v>
      </c>
      <c r="AY245" s="172" t="s">
        <v>145</v>
      </c>
    </row>
    <row r="246" spans="1:65" s="2" customFormat="1" ht="24.25" customHeight="1">
      <c r="A246" s="33"/>
      <c r="B246" s="149"/>
      <c r="C246" s="150" t="s">
        <v>326</v>
      </c>
      <c r="D246" s="150" t="s">
        <v>147</v>
      </c>
      <c r="E246" s="151" t="s">
        <v>1132</v>
      </c>
      <c r="F246" s="152" t="s">
        <v>1133</v>
      </c>
      <c r="G246" s="153" t="s">
        <v>243</v>
      </c>
      <c r="H246" s="154">
        <v>0.895</v>
      </c>
      <c r="I246" s="155"/>
      <c r="J246" s="156">
        <f>ROUND(I246*H246,2)</f>
        <v>0</v>
      </c>
      <c r="K246" s="152" t="s">
        <v>151</v>
      </c>
      <c r="L246" s="34"/>
      <c r="M246" s="157" t="s">
        <v>1</v>
      </c>
      <c r="N246" s="158" t="s">
        <v>36</v>
      </c>
      <c r="O246" s="59"/>
      <c r="P246" s="159">
        <f>O246*H246</f>
        <v>0</v>
      </c>
      <c r="Q246" s="159">
        <v>0</v>
      </c>
      <c r="R246" s="159">
        <f>Q246*H246</f>
        <v>0</v>
      </c>
      <c r="S246" s="159">
        <v>0</v>
      </c>
      <c r="T246" s="160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1" t="s">
        <v>152</v>
      </c>
      <c r="AT246" s="161" t="s">
        <v>147</v>
      </c>
      <c r="AU246" s="161" t="s">
        <v>79</v>
      </c>
      <c r="AY246" s="18" t="s">
        <v>145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8" t="s">
        <v>77</v>
      </c>
      <c r="BK246" s="162">
        <f>ROUND(I246*H246,2)</f>
        <v>0</v>
      </c>
      <c r="BL246" s="18" t="s">
        <v>152</v>
      </c>
      <c r="BM246" s="161" t="s">
        <v>1134</v>
      </c>
    </row>
    <row r="247" spans="2:51" s="13" customFormat="1" ht="12">
      <c r="B247" s="163"/>
      <c r="D247" s="164" t="s">
        <v>154</v>
      </c>
      <c r="E247" s="165" t="s">
        <v>1</v>
      </c>
      <c r="F247" s="166" t="s">
        <v>1115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154</v>
      </c>
      <c r="AU247" s="165" t="s">
        <v>79</v>
      </c>
      <c r="AV247" s="13" t="s">
        <v>77</v>
      </c>
      <c r="AW247" s="13" t="s">
        <v>28</v>
      </c>
      <c r="AX247" s="13" t="s">
        <v>70</v>
      </c>
      <c r="AY247" s="165" t="s">
        <v>145</v>
      </c>
    </row>
    <row r="248" spans="2:51" s="14" customFormat="1" ht="12">
      <c r="B248" s="171"/>
      <c r="D248" s="164" t="s">
        <v>154</v>
      </c>
      <c r="E248" s="172" t="s">
        <v>1</v>
      </c>
      <c r="F248" s="173" t="s">
        <v>1135</v>
      </c>
      <c r="H248" s="174">
        <v>0.895</v>
      </c>
      <c r="I248" s="175"/>
      <c r="L248" s="171"/>
      <c r="M248" s="176"/>
      <c r="N248" s="177"/>
      <c r="O248" s="177"/>
      <c r="P248" s="177"/>
      <c r="Q248" s="177"/>
      <c r="R248" s="177"/>
      <c r="S248" s="177"/>
      <c r="T248" s="178"/>
      <c r="AT248" s="172" t="s">
        <v>154</v>
      </c>
      <c r="AU248" s="172" t="s">
        <v>79</v>
      </c>
      <c r="AV248" s="14" t="s">
        <v>79</v>
      </c>
      <c r="AW248" s="14" t="s">
        <v>28</v>
      </c>
      <c r="AX248" s="14" t="s">
        <v>77</v>
      </c>
      <c r="AY248" s="172" t="s">
        <v>145</v>
      </c>
    </row>
    <row r="249" spans="2:63" s="12" customFormat="1" ht="22.75" customHeight="1">
      <c r="B249" s="136"/>
      <c r="D249" s="137" t="s">
        <v>69</v>
      </c>
      <c r="E249" s="147" t="s">
        <v>162</v>
      </c>
      <c r="F249" s="147" t="s">
        <v>332</v>
      </c>
      <c r="I249" s="139"/>
      <c r="J249" s="148">
        <f>BK249</f>
        <v>0</v>
      </c>
      <c r="L249" s="136"/>
      <c r="M249" s="141"/>
      <c r="N249" s="142"/>
      <c r="O249" s="142"/>
      <c r="P249" s="143">
        <f>SUM(P250:P265)</f>
        <v>0</v>
      </c>
      <c r="Q249" s="142"/>
      <c r="R249" s="143">
        <f>SUM(R250:R265)</f>
        <v>115.18279</v>
      </c>
      <c r="S249" s="142"/>
      <c r="T249" s="144">
        <f>SUM(T250:T265)</f>
        <v>0</v>
      </c>
      <c r="AR249" s="137" t="s">
        <v>77</v>
      </c>
      <c r="AT249" s="145" t="s">
        <v>69</v>
      </c>
      <c r="AU249" s="145" t="s">
        <v>77</v>
      </c>
      <c r="AY249" s="137" t="s">
        <v>145</v>
      </c>
      <c r="BK249" s="146">
        <f>SUM(BK250:BK265)</f>
        <v>0</v>
      </c>
    </row>
    <row r="250" spans="1:65" s="2" customFormat="1" ht="21.75" customHeight="1">
      <c r="A250" s="33"/>
      <c r="B250" s="149"/>
      <c r="C250" s="150" t="s">
        <v>333</v>
      </c>
      <c r="D250" s="150" t="s">
        <v>147</v>
      </c>
      <c r="E250" s="151" t="s">
        <v>334</v>
      </c>
      <c r="F250" s="152" t="s">
        <v>335</v>
      </c>
      <c r="G250" s="153" t="s">
        <v>243</v>
      </c>
      <c r="H250" s="154">
        <v>121</v>
      </c>
      <c r="I250" s="155"/>
      <c r="J250" s="156">
        <f>ROUND(I250*H250,2)</f>
        <v>0</v>
      </c>
      <c r="K250" s="152" t="s">
        <v>151</v>
      </c>
      <c r="L250" s="34"/>
      <c r="M250" s="157" t="s">
        <v>1</v>
      </c>
      <c r="N250" s="158" t="s">
        <v>36</v>
      </c>
      <c r="O250" s="59"/>
      <c r="P250" s="159">
        <f>O250*H250</f>
        <v>0</v>
      </c>
      <c r="Q250" s="159">
        <v>0.345</v>
      </c>
      <c r="R250" s="159">
        <f>Q250*H250</f>
        <v>41.745</v>
      </c>
      <c r="S250" s="159">
        <v>0</v>
      </c>
      <c r="T250" s="160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1" t="s">
        <v>152</v>
      </c>
      <c r="AT250" s="161" t="s">
        <v>147</v>
      </c>
      <c r="AU250" s="161" t="s">
        <v>79</v>
      </c>
      <c r="AY250" s="18" t="s">
        <v>145</v>
      </c>
      <c r="BE250" s="162">
        <f>IF(N250="základní",J250,0)</f>
        <v>0</v>
      </c>
      <c r="BF250" s="162">
        <f>IF(N250="snížená",J250,0)</f>
        <v>0</v>
      </c>
      <c r="BG250" s="162">
        <f>IF(N250="zákl. přenesená",J250,0)</f>
        <v>0</v>
      </c>
      <c r="BH250" s="162">
        <f>IF(N250="sníž. přenesená",J250,0)</f>
        <v>0</v>
      </c>
      <c r="BI250" s="162">
        <f>IF(N250="nulová",J250,0)</f>
        <v>0</v>
      </c>
      <c r="BJ250" s="18" t="s">
        <v>77</v>
      </c>
      <c r="BK250" s="162">
        <f>ROUND(I250*H250,2)</f>
        <v>0</v>
      </c>
      <c r="BL250" s="18" t="s">
        <v>152</v>
      </c>
      <c r="BM250" s="161" t="s">
        <v>1136</v>
      </c>
    </row>
    <row r="251" spans="2:51" s="13" customFormat="1" ht="12">
      <c r="B251" s="163"/>
      <c r="D251" s="164" t="s">
        <v>154</v>
      </c>
      <c r="E251" s="165" t="s">
        <v>1</v>
      </c>
      <c r="F251" s="166" t="s">
        <v>337</v>
      </c>
      <c r="H251" s="165" t="s">
        <v>1</v>
      </c>
      <c r="I251" s="167"/>
      <c r="L251" s="163"/>
      <c r="M251" s="168"/>
      <c r="N251" s="169"/>
      <c r="O251" s="169"/>
      <c r="P251" s="169"/>
      <c r="Q251" s="169"/>
      <c r="R251" s="169"/>
      <c r="S251" s="169"/>
      <c r="T251" s="170"/>
      <c r="AT251" s="165" t="s">
        <v>154</v>
      </c>
      <c r="AU251" s="165" t="s">
        <v>79</v>
      </c>
      <c r="AV251" s="13" t="s">
        <v>77</v>
      </c>
      <c r="AW251" s="13" t="s">
        <v>28</v>
      </c>
      <c r="AX251" s="13" t="s">
        <v>70</v>
      </c>
      <c r="AY251" s="165" t="s">
        <v>145</v>
      </c>
    </row>
    <row r="252" spans="2:51" s="13" customFormat="1" ht="12">
      <c r="B252" s="163"/>
      <c r="D252" s="164" t="s">
        <v>154</v>
      </c>
      <c r="E252" s="165" t="s">
        <v>1</v>
      </c>
      <c r="F252" s="166" t="s">
        <v>717</v>
      </c>
      <c r="H252" s="165" t="s">
        <v>1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154</v>
      </c>
      <c r="AU252" s="165" t="s">
        <v>79</v>
      </c>
      <c r="AV252" s="13" t="s">
        <v>77</v>
      </c>
      <c r="AW252" s="13" t="s">
        <v>28</v>
      </c>
      <c r="AX252" s="13" t="s">
        <v>70</v>
      </c>
      <c r="AY252" s="165" t="s">
        <v>145</v>
      </c>
    </row>
    <row r="253" spans="2:51" s="14" customFormat="1" ht="12">
      <c r="B253" s="171"/>
      <c r="D253" s="164" t="s">
        <v>154</v>
      </c>
      <c r="E253" s="172" t="s">
        <v>1</v>
      </c>
      <c r="F253" s="173" t="s">
        <v>698</v>
      </c>
      <c r="H253" s="174">
        <v>95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154</v>
      </c>
      <c r="AU253" s="172" t="s">
        <v>79</v>
      </c>
      <c r="AV253" s="14" t="s">
        <v>79</v>
      </c>
      <c r="AW253" s="14" t="s">
        <v>28</v>
      </c>
      <c r="AX253" s="14" t="s">
        <v>70</v>
      </c>
      <c r="AY253" s="172" t="s">
        <v>145</v>
      </c>
    </row>
    <row r="254" spans="2:51" s="13" customFormat="1" ht="12">
      <c r="B254" s="163"/>
      <c r="D254" s="164" t="s">
        <v>154</v>
      </c>
      <c r="E254" s="165" t="s">
        <v>1</v>
      </c>
      <c r="F254" s="166" t="s">
        <v>1137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154</v>
      </c>
      <c r="AU254" s="165" t="s">
        <v>79</v>
      </c>
      <c r="AV254" s="13" t="s">
        <v>77</v>
      </c>
      <c r="AW254" s="13" t="s">
        <v>28</v>
      </c>
      <c r="AX254" s="13" t="s">
        <v>70</v>
      </c>
      <c r="AY254" s="165" t="s">
        <v>145</v>
      </c>
    </row>
    <row r="255" spans="2:51" s="14" customFormat="1" ht="12">
      <c r="B255" s="171"/>
      <c r="D255" s="164" t="s">
        <v>154</v>
      </c>
      <c r="E255" s="172" t="s">
        <v>1</v>
      </c>
      <c r="F255" s="173" t="s">
        <v>317</v>
      </c>
      <c r="H255" s="174">
        <v>26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154</v>
      </c>
      <c r="AU255" s="172" t="s">
        <v>79</v>
      </c>
      <c r="AV255" s="14" t="s">
        <v>79</v>
      </c>
      <c r="AW255" s="14" t="s">
        <v>28</v>
      </c>
      <c r="AX255" s="14" t="s">
        <v>70</v>
      </c>
      <c r="AY255" s="172" t="s">
        <v>145</v>
      </c>
    </row>
    <row r="256" spans="2:51" s="16" customFormat="1" ht="12">
      <c r="B256" s="187"/>
      <c r="D256" s="164" t="s">
        <v>154</v>
      </c>
      <c r="E256" s="188" t="s">
        <v>1</v>
      </c>
      <c r="F256" s="189" t="s">
        <v>175</v>
      </c>
      <c r="H256" s="190">
        <v>121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8" t="s">
        <v>154</v>
      </c>
      <c r="AU256" s="188" t="s">
        <v>79</v>
      </c>
      <c r="AV256" s="16" t="s">
        <v>152</v>
      </c>
      <c r="AW256" s="16" t="s">
        <v>28</v>
      </c>
      <c r="AX256" s="16" t="s">
        <v>77</v>
      </c>
      <c r="AY256" s="188" t="s">
        <v>145</v>
      </c>
    </row>
    <row r="257" spans="1:65" s="2" customFormat="1" ht="24.25" customHeight="1">
      <c r="A257" s="33"/>
      <c r="B257" s="149"/>
      <c r="C257" s="150" t="s">
        <v>343</v>
      </c>
      <c r="D257" s="150" t="s">
        <v>147</v>
      </c>
      <c r="E257" s="151" t="s">
        <v>344</v>
      </c>
      <c r="F257" s="152" t="s">
        <v>345</v>
      </c>
      <c r="G257" s="153" t="s">
        <v>243</v>
      </c>
      <c r="H257" s="154">
        <v>121</v>
      </c>
      <c r="I257" s="155"/>
      <c r="J257" s="156">
        <f>ROUND(I257*H257,2)</f>
        <v>0</v>
      </c>
      <c r="K257" s="152" t="s">
        <v>151</v>
      </c>
      <c r="L257" s="34"/>
      <c r="M257" s="157" t="s">
        <v>1</v>
      </c>
      <c r="N257" s="158" t="s">
        <v>36</v>
      </c>
      <c r="O257" s="59"/>
      <c r="P257" s="159">
        <f>O257*H257</f>
        <v>0</v>
      </c>
      <c r="Q257" s="159">
        <v>0.38314</v>
      </c>
      <c r="R257" s="159">
        <f>Q257*H257</f>
        <v>46.359939999999995</v>
      </c>
      <c r="S257" s="159">
        <v>0</v>
      </c>
      <c r="T257" s="160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1" t="s">
        <v>152</v>
      </c>
      <c r="AT257" s="161" t="s">
        <v>147</v>
      </c>
      <c r="AU257" s="161" t="s">
        <v>79</v>
      </c>
      <c r="AY257" s="18" t="s">
        <v>145</v>
      </c>
      <c r="BE257" s="162">
        <f>IF(N257="základní",J257,0)</f>
        <v>0</v>
      </c>
      <c r="BF257" s="162">
        <f>IF(N257="snížená",J257,0)</f>
        <v>0</v>
      </c>
      <c r="BG257" s="162">
        <f>IF(N257="zákl. přenesená",J257,0)</f>
        <v>0</v>
      </c>
      <c r="BH257" s="162">
        <f>IF(N257="sníž. přenesená",J257,0)</f>
        <v>0</v>
      </c>
      <c r="BI257" s="162">
        <f>IF(N257="nulová",J257,0)</f>
        <v>0</v>
      </c>
      <c r="BJ257" s="18" t="s">
        <v>77</v>
      </c>
      <c r="BK257" s="162">
        <f>ROUND(I257*H257,2)</f>
        <v>0</v>
      </c>
      <c r="BL257" s="18" t="s">
        <v>152</v>
      </c>
      <c r="BM257" s="161" t="s">
        <v>1138</v>
      </c>
    </row>
    <row r="258" spans="2:51" s="13" customFormat="1" ht="12">
      <c r="B258" s="163"/>
      <c r="D258" s="164" t="s">
        <v>154</v>
      </c>
      <c r="E258" s="165" t="s">
        <v>1</v>
      </c>
      <c r="F258" s="166" t="s">
        <v>337</v>
      </c>
      <c r="H258" s="165" t="s">
        <v>1</v>
      </c>
      <c r="I258" s="167"/>
      <c r="L258" s="163"/>
      <c r="M258" s="168"/>
      <c r="N258" s="169"/>
      <c r="O258" s="169"/>
      <c r="P258" s="169"/>
      <c r="Q258" s="169"/>
      <c r="R258" s="169"/>
      <c r="S258" s="169"/>
      <c r="T258" s="170"/>
      <c r="AT258" s="165" t="s">
        <v>154</v>
      </c>
      <c r="AU258" s="165" t="s">
        <v>79</v>
      </c>
      <c r="AV258" s="13" t="s">
        <v>77</v>
      </c>
      <c r="AW258" s="13" t="s">
        <v>28</v>
      </c>
      <c r="AX258" s="13" t="s">
        <v>70</v>
      </c>
      <c r="AY258" s="165" t="s">
        <v>145</v>
      </c>
    </row>
    <row r="259" spans="2:51" s="13" customFormat="1" ht="12">
      <c r="B259" s="163"/>
      <c r="D259" s="164" t="s">
        <v>154</v>
      </c>
      <c r="E259" s="165" t="s">
        <v>1</v>
      </c>
      <c r="F259" s="166" t="s">
        <v>717</v>
      </c>
      <c r="H259" s="165" t="s">
        <v>1</v>
      </c>
      <c r="I259" s="167"/>
      <c r="L259" s="163"/>
      <c r="M259" s="168"/>
      <c r="N259" s="169"/>
      <c r="O259" s="169"/>
      <c r="P259" s="169"/>
      <c r="Q259" s="169"/>
      <c r="R259" s="169"/>
      <c r="S259" s="169"/>
      <c r="T259" s="170"/>
      <c r="AT259" s="165" t="s">
        <v>154</v>
      </c>
      <c r="AU259" s="165" t="s">
        <v>79</v>
      </c>
      <c r="AV259" s="13" t="s">
        <v>77</v>
      </c>
      <c r="AW259" s="13" t="s">
        <v>28</v>
      </c>
      <c r="AX259" s="13" t="s">
        <v>70</v>
      </c>
      <c r="AY259" s="165" t="s">
        <v>145</v>
      </c>
    </row>
    <row r="260" spans="2:51" s="14" customFormat="1" ht="12">
      <c r="B260" s="171"/>
      <c r="D260" s="164" t="s">
        <v>154</v>
      </c>
      <c r="E260" s="172" t="s">
        <v>1</v>
      </c>
      <c r="F260" s="173" t="s">
        <v>698</v>
      </c>
      <c r="H260" s="174">
        <v>95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2" t="s">
        <v>154</v>
      </c>
      <c r="AU260" s="172" t="s">
        <v>79</v>
      </c>
      <c r="AV260" s="14" t="s">
        <v>79</v>
      </c>
      <c r="AW260" s="14" t="s">
        <v>28</v>
      </c>
      <c r="AX260" s="14" t="s">
        <v>70</v>
      </c>
      <c r="AY260" s="172" t="s">
        <v>145</v>
      </c>
    </row>
    <row r="261" spans="2:51" s="13" customFormat="1" ht="12">
      <c r="B261" s="163"/>
      <c r="D261" s="164" t="s">
        <v>154</v>
      </c>
      <c r="E261" s="165" t="s">
        <v>1</v>
      </c>
      <c r="F261" s="166" t="s">
        <v>1137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154</v>
      </c>
      <c r="AU261" s="165" t="s">
        <v>79</v>
      </c>
      <c r="AV261" s="13" t="s">
        <v>77</v>
      </c>
      <c r="AW261" s="13" t="s">
        <v>28</v>
      </c>
      <c r="AX261" s="13" t="s">
        <v>70</v>
      </c>
      <c r="AY261" s="165" t="s">
        <v>145</v>
      </c>
    </row>
    <row r="262" spans="2:51" s="14" customFormat="1" ht="12">
      <c r="B262" s="171"/>
      <c r="D262" s="164" t="s">
        <v>154</v>
      </c>
      <c r="E262" s="172" t="s">
        <v>1</v>
      </c>
      <c r="F262" s="173" t="s">
        <v>317</v>
      </c>
      <c r="H262" s="174">
        <v>26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154</v>
      </c>
      <c r="AU262" s="172" t="s">
        <v>79</v>
      </c>
      <c r="AV262" s="14" t="s">
        <v>79</v>
      </c>
      <c r="AW262" s="14" t="s">
        <v>28</v>
      </c>
      <c r="AX262" s="14" t="s">
        <v>70</v>
      </c>
      <c r="AY262" s="172" t="s">
        <v>145</v>
      </c>
    </row>
    <row r="263" spans="2:51" s="16" customFormat="1" ht="12">
      <c r="B263" s="187"/>
      <c r="D263" s="164" t="s">
        <v>154</v>
      </c>
      <c r="E263" s="188" t="s">
        <v>1</v>
      </c>
      <c r="F263" s="189" t="s">
        <v>175</v>
      </c>
      <c r="H263" s="190">
        <v>121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8" t="s">
        <v>154</v>
      </c>
      <c r="AU263" s="188" t="s">
        <v>79</v>
      </c>
      <c r="AV263" s="16" t="s">
        <v>152</v>
      </c>
      <c r="AW263" s="16" t="s">
        <v>28</v>
      </c>
      <c r="AX263" s="16" t="s">
        <v>77</v>
      </c>
      <c r="AY263" s="188" t="s">
        <v>145</v>
      </c>
    </row>
    <row r="264" spans="1:65" s="2" customFormat="1" ht="24.25" customHeight="1">
      <c r="A264" s="33"/>
      <c r="B264" s="149"/>
      <c r="C264" s="150" t="s">
        <v>347</v>
      </c>
      <c r="D264" s="150" t="s">
        <v>147</v>
      </c>
      <c r="E264" s="151" t="s">
        <v>348</v>
      </c>
      <c r="F264" s="152" t="s">
        <v>349</v>
      </c>
      <c r="G264" s="153" t="s">
        <v>243</v>
      </c>
      <c r="H264" s="154">
        <v>95</v>
      </c>
      <c r="I264" s="155"/>
      <c r="J264" s="156">
        <f>ROUND(I264*H264,2)</f>
        <v>0</v>
      </c>
      <c r="K264" s="152" t="s">
        <v>151</v>
      </c>
      <c r="L264" s="34"/>
      <c r="M264" s="157" t="s">
        <v>1</v>
      </c>
      <c r="N264" s="158" t="s">
        <v>36</v>
      </c>
      <c r="O264" s="59"/>
      <c r="P264" s="159">
        <f>O264*H264</f>
        <v>0</v>
      </c>
      <c r="Q264" s="159">
        <v>0.16703</v>
      </c>
      <c r="R264" s="159">
        <f>Q264*H264</f>
        <v>15.86785</v>
      </c>
      <c r="S264" s="159">
        <v>0</v>
      </c>
      <c r="T264" s="160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1" t="s">
        <v>152</v>
      </c>
      <c r="AT264" s="161" t="s">
        <v>147</v>
      </c>
      <c r="AU264" s="161" t="s">
        <v>79</v>
      </c>
      <c r="AY264" s="18" t="s">
        <v>145</v>
      </c>
      <c r="BE264" s="162">
        <f>IF(N264="základní",J264,0)</f>
        <v>0</v>
      </c>
      <c r="BF264" s="162">
        <f>IF(N264="snížená",J264,0)</f>
        <v>0</v>
      </c>
      <c r="BG264" s="162">
        <f>IF(N264="zákl. přenesená",J264,0)</f>
        <v>0</v>
      </c>
      <c r="BH264" s="162">
        <f>IF(N264="sníž. přenesená",J264,0)</f>
        <v>0</v>
      </c>
      <c r="BI264" s="162">
        <f>IF(N264="nulová",J264,0)</f>
        <v>0</v>
      </c>
      <c r="BJ264" s="18" t="s">
        <v>77</v>
      </c>
      <c r="BK264" s="162">
        <f>ROUND(I264*H264,2)</f>
        <v>0</v>
      </c>
      <c r="BL264" s="18" t="s">
        <v>152</v>
      </c>
      <c r="BM264" s="161" t="s">
        <v>1139</v>
      </c>
    </row>
    <row r="265" spans="1:65" s="2" customFormat="1" ht="24.25" customHeight="1">
      <c r="A265" s="33"/>
      <c r="B265" s="149"/>
      <c r="C265" s="195" t="s">
        <v>352</v>
      </c>
      <c r="D265" s="195" t="s">
        <v>230</v>
      </c>
      <c r="E265" s="196" t="s">
        <v>353</v>
      </c>
      <c r="F265" s="197" t="s">
        <v>354</v>
      </c>
      <c r="G265" s="198" t="s">
        <v>243</v>
      </c>
      <c r="H265" s="199">
        <v>95</v>
      </c>
      <c r="I265" s="214"/>
      <c r="J265" s="201">
        <f>ROUND(I265*H265,2)</f>
        <v>0</v>
      </c>
      <c r="K265" s="197" t="s">
        <v>151</v>
      </c>
      <c r="L265" s="202"/>
      <c r="M265" s="203" t="s">
        <v>1</v>
      </c>
      <c r="N265" s="204" t="s">
        <v>36</v>
      </c>
      <c r="O265" s="59"/>
      <c r="P265" s="159">
        <f>O265*H265</f>
        <v>0</v>
      </c>
      <c r="Q265" s="159">
        <v>0.118</v>
      </c>
      <c r="R265" s="159">
        <f>Q265*H265</f>
        <v>11.209999999999999</v>
      </c>
      <c r="S265" s="159">
        <v>0</v>
      </c>
      <c r="T265" s="160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1" t="s">
        <v>202</v>
      </c>
      <c r="AT265" s="161" t="s">
        <v>230</v>
      </c>
      <c r="AU265" s="161" t="s">
        <v>79</v>
      </c>
      <c r="AY265" s="18" t="s">
        <v>145</v>
      </c>
      <c r="BE265" s="162">
        <f>IF(N265="základní",J265,0)</f>
        <v>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18" t="s">
        <v>77</v>
      </c>
      <c r="BK265" s="162">
        <f>ROUND(I265*H265,2)</f>
        <v>0</v>
      </c>
      <c r="BL265" s="18" t="s">
        <v>152</v>
      </c>
      <c r="BM265" s="161" t="s">
        <v>1140</v>
      </c>
    </row>
    <row r="266" spans="2:63" s="12" customFormat="1" ht="22.75" customHeight="1">
      <c r="B266" s="136"/>
      <c r="D266" s="137" t="s">
        <v>69</v>
      </c>
      <c r="E266" s="147" t="s">
        <v>188</v>
      </c>
      <c r="F266" s="147" t="s">
        <v>377</v>
      </c>
      <c r="I266" s="139"/>
      <c r="J266" s="148">
        <f>BK266</f>
        <v>0</v>
      </c>
      <c r="L266" s="136"/>
      <c r="M266" s="141"/>
      <c r="N266" s="142"/>
      <c r="O266" s="142"/>
      <c r="P266" s="143">
        <f>SUM(P267:P316)</f>
        <v>0</v>
      </c>
      <c r="Q266" s="142"/>
      <c r="R266" s="143">
        <f>SUM(R267:R316)</f>
        <v>8.6488305</v>
      </c>
      <c r="S266" s="142"/>
      <c r="T266" s="144">
        <f>SUM(T267:T316)</f>
        <v>0</v>
      </c>
      <c r="AR266" s="137" t="s">
        <v>77</v>
      </c>
      <c r="AT266" s="145" t="s">
        <v>69</v>
      </c>
      <c r="AU266" s="145" t="s">
        <v>77</v>
      </c>
      <c r="AY266" s="137" t="s">
        <v>145</v>
      </c>
      <c r="BK266" s="146">
        <f>SUM(BK267:BK316)</f>
        <v>0</v>
      </c>
    </row>
    <row r="267" spans="1:65" s="2" customFormat="1" ht="16.5" customHeight="1">
      <c r="A267" s="33"/>
      <c r="B267" s="149"/>
      <c r="C267" s="150" t="s">
        <v>356</v>
      </c>
      <c r="D267" s="150" t="s">
        <v>147</v>
      </c>
      <c r="E267" s="151" t="s">
        <v>379</v>
      </c>
      <c r="F267" s="152" t="s">
        <v>380</v>
      </c>
      <c r="G267" s="153" t="s">
        <v>243</v>
      </c>
      <c r="H267" s="154">
        <v>330.67</v>
      </c>
      <c r="I267" s="155"/>
      <c r="J267" s="156">
        <f>ROUND(I267*H267,2)</f>
        <v>0</v>
      </c>
      <c r="K267" s="152" t="s">
        <v>1</v>
      </c>
      <c r="L267" s="34"/>
      <c r="M267" s="157" t="s">
        <v>1</v>
      </c>
      <c r="N267" s="158" t="s">
        <v>36</v>
      </c>
      <c r="O267" s="59"/>
      <c r="P267" s="159">
        <f>O267*H267</f>
        <v>0</v>
      </c>
      <c r="Q267" s="159">
        <v>0</v>
      </c>
      <c r="R267" s="159">
        <f>Q267*H267</f>
        <v>0</v>
      </c>
      <c r="S267" s="159">
        <v>0</v>
      </c>
      <c r="T267" s="160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1" t="s">
        <v>152</v>
      </c>
      <c r="AT267" s="161" t="s">
        <v>147</v>
      </c>
      <c r="AU267" s="161" t="s">
        <v>79</v>
      </c>
      <c r="AY267" s="18" t="s">
        <v>145</v>
      </c>
      <c r="BE267" s="162">
        <f>IF(N267="základní",J267,0)</f>
        <v>0</v>
      </c>
      <c r="BF267" s="162">
        <f>IF(N267="snížená",J267,0)</f>
        <v>0</v>
      </c>
      <c r="BG267" s="162">
        <f>IF(N267="zákl. přenesená",J267,0)</f>
        <v>0</v>
      </c>
      <c r="BH267" s="162">
        <f>IF(N267="sníž. přenesená",J267,0)</f>
        <v>0</v>
      </c>
      <c r="BI267" s="162">
        <f>IF(N267="nulová",J267,0)</f>
        <v>0</v>
      </c>
      <c r="BJ267" s="18" t="s">
        <v>77</v>
      </c>
      <c r="BK267" s="162">
        <f>ROUND(I267*H267,2)</f>
        <v>0</v>
      </c>
      <c r="BL267" s="18" t="s">
        <v>152</v>
      </c>
      <c r="BM267" s="161" t="s">
        <v>1141</v>
      </c>
    </row>
    <row r="268" spans="2:51" s="13" customFormat="1" ht="12">
      <c r="B268" s="163"/>
      <c r="D268" s="164" t="s">
        <v>154</v>
      </c>
      <c r="E268" s="165" t="s">
        <v>1</v>
      </c>
      <c r="F268" s="166" t="s">
        <v>321</v>
      </c>
      <c r="H268" s="165" t="s">
        <v>1</v>
      </c>
      <c r="I268" s="167"/>
      <c r="L268" s="163"/>
      <c r="M268" s="168"/>
      <c r="N268" s="169"/>
      <c r="O268" s="169"/>
      <c r="P268" s="169"/>
      <c r="Q268" s="169"/>
      <c r="R268" s="169"/>
      <c r="S268" s="169"/>
      <c r="T268" s="170"/>
      <c r="AT268" s="165" t="s">
        <v>154</v>
      </c>
      <c r="AU268" s="165" t="s">
        <v>79</v>
      </c>
      <c r="AV268" s="13" t="s">
        <v>77</v>
      </c>
      <c r="AW268" s="13" t="s">
        <v>28</v>
      </c>
      <c r="AX268" s="13" t="s">
        <v>70</v>
      </c>
      <c r="AY268" s="165" t="s">
        <v>145</v>
      </c>
    </row>
    <row r="269" spans="2:51" s="13" customFormat="1" ht="12">
      <c r="B269" s="163"/>
      <c r="D269" s="164" t="s">
        <v>154</v>
      </c>
      <c r="E269" s="165" t="s">
        <v>1</v>
      </c>
      <c r="F269" s="166" t="s">
        <v>1303</v>
      </c>
      <c r="H269" s="165" t="s">
        <v>1</v>
      </c>
      <c r="I269" s="167"/>
      <c r="L269" s="163"/>
      <c r="M269" s="168"/>
      <c r="N269" s="169"/>
      <c r="O269" s="169"/>
      <c r="P269" s="169"/>
      <c r="Q269" s="169"/>
      <c r="R269" s="169"/>
      <c r="S269" s="169"/>
      <c r="T269" s="170"/>
      <c r="AT269" s="165" t="s">
        <v>154</v>
      </c>
      <c r="AU269" s="165" t="s">
        <v>79</v>
      </c>
      <c r="AV269" s="13" t="s">
        <v>77</v>
      </c>
      <c r="AW269" s="13" t="s">
        <v>28</v>
      </c>
      <c r="AX269" s="13" t="s">
        <v>70</v>
      </c>
      <c r="AY269" s="165" t="s">
        <v>145</v>
      </c>
    </row>
    <row r="270" spans="2:51" s="14" customFormat="1" ht="12">
      <c r="B270" s="171"/>
      <c r="D270" s="164" t="s">
        <v>154</v>
      </c>
      <c r="E270" s="172" t="s">
        <v>1</v>
      </c>
      <c r="F270" s="173" t="s">
        <v>1123</v>
      </c>
      <c r="H270" s="174">
        <v>330.67</v>
      </c>
      <c r="I270" s="175"/>
      <c r="L270" s="171"/>
      <c r="M270" s="176"/>
      <c r="N270" s="177"/>
      <c r="O270" s="177"/>
      <c r="P270" s="177"/>
      <c r="Q270" s="177"/>
      <c r="R270" s="177"/>
      <c r="S270" s="177"/>
      <c r="T270" s="178"/>
      <c r="AT270" s="172" t="s">
        <v>154</v>
      </c>
      <c r="AU270" s="172" t="s">
        <v>79</v>
      </c>
      <c r="AV270" s="14" t="s">
        <v>79</v>
      </c>
      <c r="AW270" s="14" t="s">
        <v>28</v>
      </c>
      <c r="AX270" s="14" t="s">
        <v>77</v>
      </c>
      <c r="AY270" s="172" t="s">
        <v>145</v>
      </c>
    </row>
    <row r="271" spans="1:65" s="2" customFormat="1" ht="24.25" customHeight="1">
      <c r="A271" s="33"/>
      <c r="B271" s="149"/>
      <c r="C271" s="150" t="s">
        <v>361</v>
      </c>
      <c r="D271" s="150" t="s">
        <v>147</v>
      </c>
      <c r="E271" s="151" t="s">
        <v>383</v>
      </c>
      <c r="F271" s="152" t="s">
        <v>1285</v>
      </c>
      <c r="G271" s="153" t="s">
        <v>243</v>
      </c>
      <c r="H271" s="154">
        <v>330.67</v>
      </c>
      <c r="I271" s="155"/>
      <c r="J271" s="156">
        <f>ROUND(I271*H271,2)</f>
        <v>0</v>
      </c>
      <c r="K271" s="152" t="s">
        <v>1</v>
      </c>
      <c r="L271" s="34"/>
      <c r="M271" s="157" t="s">
        <v>1</v>
      </c>
      <c r="N271" s="158" t="s">
        <v>36</v>
      </c>
      <c r="O271" s="59"/>
      <c r="P271" s="159">
        <f>O271*H271</f>
        <v>0</v>
      </c>
      <c r="Q271" s="159">
        <v>0.002</v>
      </c>
      <c r="R271" s="159">
        <f>Q271*H271</f>
        <v>0.66134</v>
      </c>
      <c r="S271" s="159">
        <v>0</v>
      </c>
      <c r="T271" s="160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1" t="s">
        <v>152</v>
      </c>
      <c r="AT271" s="161" t="s">
        <v>147</v>
      </c>
      <c r="AU271" s="161" t="s">
        <v>79</v>
      </c>
      <c r="AY271" s="18" t="s">
        <v>145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8" t="s">
        <v>77</v>
      </c>
      <c r="BK271" s="162">
        <f>ROUND(I271*H271,2)</f>
        <v>0</v>
      </c>
      <c r="BL271" s="18" t="s">
        <v>152</v>
      </c>
      <c r="BM271" s="161" t="s">
        <v>1142</v>
      </c>
    </row>
    <row r="272" spans="2:51" s="13" customFormat="1" ht="12">
      <c r="B272" s="163"/>
      <c r="D272" s="164" t="s">
        <v>154</v>
      </c>
      <c r="E272" s="165" t="s">
        <v>1</v>
      </c>
      <c r="F272" s="166" t="s">
        <v>1143</v>
      </c>
      <c r="H272" s="165" t="s">
        <v>1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5" t="s">
        <v>154</v>
      </c>
      <c r="AU272" s="165" t="s">
        <v>79</v>
      </c>
      <c r="AV272" s="13" t="s">
        <v>77</v>
      </c>
      <c r="AW272" s="13" t="s">
        <v>28</v>
      </c>
      <c r="AX272" s="13" t="s">
        <v>70</v>
      </c>
      <c r="AY272" s="165" t="s">
        <v>145</v>
      </c>
    </row>
    <row r="273" spans="2:51" s="13" customFormat="1" ht="12">
      <c r="B273" s="163"/>
      <c r="D273" s="164" t="s">
        <v>154</v>
      </c>
      <c r="E273" s="165" t="s">
        <v>1</v>
      </c>
      <c r="F273" s="166" t="s">
        <v>1304</v>
      </c>
      <c r="H273" s="165" t="s">
        <v>1</v>
      </c>
      <c r="I273" s="167"/>
      <c r="L273" s="163"/>
      <c r="M273" s="168"/>
      <c r="N273" s="169"/>
      <c r="O273" s="169"/>
      <c r="P273" s="169"/>
      <c r="Q273" s="169"/>
      <c r="R273" s="169"/>
      <c r="S273" s="169"/>
      <c r="T273" s="170"/>
      <c r="AT273" s="165" t="s">
        <v>154</v>
      </c>
      <c r="AU273" s="165" t="s">
        <v>79</v>
      </c>
      <c r="AV273" s="13" t="s">
        <v>77</v>
      </c>
      <c r="AW273" s="13" t="s">
        <v>28</v>
      </c>
      <c r="AX273" s="13" t="s">
        <v>70</v>
      </c>
      <c r="AY273" s="165" t="s">
        <v>145</v>
      </c>
    </row>
    <row r="274" spans="2:51" s="14" customFormat="1" ht="12">
      <c r="B274" s="171"/>
      <c r="D274" s="164" t="s">
        <v>154</v>
      </c>
      <c r="E274" s="172" t="s">
        <v>1</v>
      </c>
      <c r="F274" s="173" t="s">
        <v>1123</v>
      </c>
      <c r="H274" s="174">
        <v>330.67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154</v>
      </c>
      <c r="AU274" s="172" t="s">
        <v>79</v>
      </c>
      <c r="AV274" s="14" t="s">
        <v>79</v>
      </c>
      <c r="AW274" s="14" t="s">
        <v>28</v>
      </c>
      <c r="AX274" s="14" t="s">
        <v>70</v>
      </c>
      <c r="AY274" s="172" t="s">
        <v>145</v>
      </c>
    </row>
    <row r="275" spans="2:51" s="16" customFormat="1" ht="12">
      <c r="B275" s="187"/>
      <c r="D275" s="164" t="s">
        <v>154</v>
      </c>
      <c r="E275" s="188" t="s">
        <v>1</v>
      </c>
      <c r="F275" s="189" t="s">
        <v>175</v>
      </c>
      <c r="H275" s="190">
        <v>330.67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8" t="s">
        <v>154</v>
      </c>
      <c r="AU275" s="188" t="s">
        <v>79</v>
      </c>
      <c r="AV275" s="16" t="s">
        <v>152</v>
      </c>
      <c r="AW275" s="16" t="s">
        <v>28</v>
      </c>
      <c r="AX275" s="16" t="s">
        <v>77</v>
      </c>
      <c r="AY275" s="188" t="s">
        <v>145</v>
      </c>
    </row>
    <row r="276" spans="1:65" s="2" customFormat="1" ht="24.25" customHeight="1">
      <c r="A276" s="33"/>
      <c r="B276" s="149"/>
      <c r="C276" s="150" t="s">
        <v>365</v>
      </c>
      <c r="D276" s="150" t="s">
        <v>147</v>
      </c>
      <c r="E276" s="151" t="s">
        <v>386</v>
      </c>
      <c r="F276" s="152" t="s">
        <v>387</v>
      </c>
      <c r="G276" s="153" t="s">
        <v>243</v>
      </c>
      <c r="H276" s="154">
        <v>330.67</v>
      </c>
      <c r="I276" s="155"/>
      <c r="J276" s="156">
        <f>ROUND(I276*H276,2)</f>
        <v>0</v>
      </c>
      <c r="K276" s="152" t="s">
        <v>1</v>
      </c>
      <c r="L276" s="34"/>
      <c r="M276" s="157" t="s">
        <v>1</v>
      </c>
      <c r="N276" s="158" t="s">
        <v>36</v>
      </c>
      <c r="O276" s="59"/>
      <c r="P276" s="159">
        <f>O276*H276</f>
        <v>0</v>
      </c>
      <c r="Q276" s="159">
        <v>0.02</v>
      </c>
      <c r="R276" s="159">
        <f>Q276*H276</f>
        <v>6.6134</v>
      </c>
      <c r="S276" s="159">
        <v>0</v>
      </c>
      <c r="T276" s="16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1" t="s">
        <v>152</v>
      </c>
      <c r="AT276" s="161" t="s">
        <v>147</v>
      </c>
      <c r="AU276" s="161" t="s">
        <v>79</v>
      </c>
      <c r="AY276" s="18" t="s">
        <v>145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8" t="s">
        <v>77</v>
      </c>
      <c r="BK276" s="162">
        <f>ROUND(I276*H276,2)</f>
        <v>0</v>
      </c>
      <c r="BL276" s="18" t="s">
        <v>152</v>
      </c>
      <c r="BM276" s="161" t="s">
        <v>1144</v>
      </c>
    </row>
    <row r="277" spans="2:51" s="13" customFormat="1" ht="12">
      <c r="B277" s="163"/>
      <c r="D277" s="164" t="s">
        <v>154</v>
      </c>
      <c r="E277" s="165" t="s">
        <v>1</v>
      </c>
      <c r="F277" s="166" t="s">
        <v>1143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154</v>
      </c>
      <c r="AU277" s="165" t="s">
        <v>79</v>
      </c>
      <c r="AV277" s="13" t="s">
        <v>77</v>
      </c>
      <c r="AW277" s="13" t="s">
        <v>28</v>
      </c>
      <c r="AX277" s="13" t="s">
        <v>70</v>
      </c>
      <c r="AY277" s="165" t="s">
        <v>145</v>
      </c>
    </row>
    <row r="278" spans="2:51" s="13" customFormat="1" ht="12">
      <c r="B278" s="163"/>
      <c r="D278" s="164" t="s">
        <v>154</v>
      </c>
      <c r="E278" s="165" t="s">
        <v>1</v>
      </c>
      <c r="F278" s="166" t="s">
        <v>1304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154</v>
      </c>
      <c r="AU278" s="165" t="s">
        <v>79</v>
      </c>
      <c r="AV278" s="13" t="s">
        <v>77</v>
      </c>
      <c r="AW278" s="13" t="s">
        <v>28</v>
      </c>
      <c r="AX278" s="13" t="s">
        <v>70</v>
      </c>
      <c r="AY278" s="165" t="s">
        <v>145</v>
      </c>
    </row>
    <row r="279" spans="2:51" s="14" customFormat="1" ht="12">
      <c r="B279" s="171"/>
      <c r="D279" s="164" t="s">
        <v>154</v>
      </c>
      <c r="E279" s="172" t="s">
        <v>1</v>
      </c>
      <c r="F279" s="173" t="s">
        <v>1123</v>
      </c>
      <c r="H279" s="174">
        <v>330.67</v>
      </c>
      <c r="I279" s="175"/>
      <c r="L279" s="171"/>
      <c r="M279" s="176"/>
      <c r="N279" s="177"/>
      <c r="O279" s="177"/>
      <c r="P279" s="177"/>
      <c r="Q279" s="177"/>
      <c r="R279" s="177"/>
      <c r="S279" s="177"/>
      <c r="T279" s="178"/>
      <c r="AT279" s="172" t="s">
        <v>154</v>
      </c>
      <c r="AU279" s="172" t="s">
        <v>79</v>
      </c>
      <c r="AV279" s="14" t="s">
        <v>79</v>
      </c>
      <c r="AW279" s="14" t="s">
        <v>28</v>
      </c>
      <c r="AX279" s="14" t="s">
        <v>70</v>
      </c>
      <c r="AY279" s="172" t="s">
        <v>145</v>
      </c>
    </row>
    <row r="280" spans="2:51" s="16" customFormat="1" ht="12">
      <c r="B280" s="187"/>
      <c r="D280" s="164" t="s">
        <v>154</v>
      </c>
      <c r="E280" s="188" t="s">
        <v>1</v>
      </c>
      <c r="F280" s="189" t="s">
        <v>175</v>
      </c>
      <c r="H280" s="190">
        <v>330.67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8" t="s">
        <v>154</v>
      </c>
      <c r="AU280" s="188" t="s">
        <v>79</v>
      </c>
      <c r="AV280" s="16" t="s">
        <v>152</v>
      </c>
      <c r="AW280" s="16" t="s">
        <v>28</v>
      </c>
      <c r="AX280" s="16" t="s">
        <v>77</v>
      </c>
      <c r="AY280" s="188" t="s">
        <v>145</v>
      </c>
    </row>
    <row r="281" spans="1:65" s="2" customFormat="1" ht="16.5" customHeight="1">
      <c r="A281" s="33"/>
      <c r="B281" s="149"/>
      <c r="C281" s="150" t="s">
        <v>369</v>
      </c>
      <c r="D281" s="150" t="s">
        <v>147</v>
      </c>
      <c r="E281" s="151" t="s">
        <v>390</v>
      </c>
      <c r="F281" s="152" t="s">
        <v>391</v>
      </c>
      <c r="G281" s="153" t="s">
        <v>251</v>
      </c>
      <c r="H281" s="154">
        <v>1022.6</v>
      </c>
      <c r="I281" s="155"/>
      <c r="J281" s="156">
        <f aca="true" t="shared" si="0" ref="J281:J288">ROUND(I281*H281,2)</f>
        <v>0</v>
      </c>
      <c r="K281" s="152" t="s">
        <v>1</v>
      </c>
      <c r="L281" s="34"/>
      <c r="M281" s="157" t="s">
        <v>1</v>
      </c>
      <c r="N281" s="158" t="s">
        <v>36</v>
      </c>
      <c r="O281" s="59"/>
      <c r="P281" s="159">
        <f aca="true" t="shared" si="1" ref="P281:P288">O281*H281</f>
        <v>0</v>
      </c>
      <c r="Q281" s="159">
        <v>0</v>
      </c>
      <c r="R281" s="159">
        <f aca="true" t="shared" si="2" ref="R281:R288">Q281*H281</f>
        <v>0</v>
      </c>
      <c r="S281" s="159">
        <v>0</v>
      </c>
      <c r="T281" s="160">
        <f aca="true" t="shared" si="3" ref="T281:T288"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1" t="s">
        <v>152</v>
      </c>
      <c r="AT281" s="161" t="s">
        <v>147</v>
      </c>
      <c r="AU281" s="161" t="s">
        <v>79</v>
      </c>
      <c r="AY281" s="18" t="s">
        <v>145</v>
      </c>
      <c r="BE281" s="162">
        <f aca="true" t="shared" si="4" ref="BE281:BE288">IF(N281="základní",J281,0)</f>
        <v>0</v>
      </c>
      <c r="BF281" s="162">
        <f aca="true" t="shared" si="5" ref="BF281:BF288">IF(N281="snížená",J281,0)</f>
        <v>0</v>
      </c>
      <c r="BG281" s="162">
        <f aca="true" t="shared" si="6" ref="BG281:BG288">IF(N281="zákl. přenesená",J281,0)</f>
        <v>0</v>
      </c>
      <c r="BH281" s="162">
        <f aca="true" t="shared" si="7" ref="BH281:BH288">IF(N281="sníž. přenesená",J281,0)</f>
        <v>0</v>
      </c>
      <c r="BI281" s="162">
        <f aca="true" t="shared" si="8" ref="BI281:BI288">IF(N281="nulová",J281,0)</f>
        <v>0</v>
      </c>
      <c r="BJ281" s="18" t="s">
        <v>77</v>
      </c>
      <c r="BK281" s="162">
        <f aca="true" t="shared" si="9" ref="BK281:BK288">ROUND(I281*H281,2)</f>
        <v>0</v>
      </c>
      <c r="BL281" s="18" t="s">
        <v>152</v>
      </c>
      <c r="BM281" s="161" t="s">
        <v>1145</v>
      </c>
    </row>
    <row r="282" spans="1:65" s="2" customFormat="1" ht="37.75" customHeight="1">
      <c r="A282" s="33"/>
      <c r="B282" s="149"/>
      <c r="C282" s="150" t="s">
        <v>373</v>
      </c>
      <c r="D282" s="150" t="s">
        <v>147</v>
      </c>
      <c r="E282" s="151" t="s">
        <v>394</v>
      </c>
      <c r="F282" s="152" t="s">
        <v>395</v>
      </c>
      <c r="G282" s="153" t="s">
        <v>243</v>
      </c>
      <c r="H282" s="154">
        <v>51.13</v>
      </c>
      <c r="I282" s="155"/>
      <c r="J282" s="156">
        <f t="shared" si="0"/>
        <v>0</v>
      </c>
      <c r="K282" s="152" t="s">
        <v>1</v>
      </c>
      <c r="L282" s="34"/>
      <c r="M282" s="157" t="s">
        <v>1</v>
      </c>
      <c r="N282" s="158" t="s">
        <v>36</v>
      </c>
      <c r="O282" s="59"/>
      <c r="P282" s="159">
        <f t="shared" si="1"/>
        <v>0</v>
      </c>
      <c r="Q282" s="159">
        <v>0</v>
      </c>
      <c r="R282" s="159">
        <f t="shared" si="2"/>
        <v>0</v>
      </c>
      <c r="S282" s="159">
        <v>0</v>
      </c>
      <c r="T282" s="160">
        <f t="shared" si="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1" t="s">
        <v>152</v>
      </c>
      <c r="AT282" s="161" t="s">
        <v>147</v>
      </c>
      <c r="AU282" s="161" t="s">
        <v>79</v>
      </c>
      <c r="AY282" s="18" t="s">
        <v>145</v>
      </c>
      <c r="BE282" s="162">
        <f t="shared" si="4"/>
        <v>0</v>
      </c>
      <c r="BF282" s="162">
        <f t="shared" si="5"/>
        <v>0</v>
      </c>
      <c r="BG282" s="162">
        <f t="shared" si="6"/>
        <v>0</v>
      </c>
      <c r="BH282" s="162">
        <f t="shared" si="7"/>
        <v>0</v>
      </c>
      <c r="BI282" s="162">
        <f t="shared" si="8"/>
        <v>0</v>
      </c>
      <c r="BJ282" s="18" t="s">
        <v>77</v>
      </c>
      <c r="BK282" s="162">
        <f t="shared" si="9"/>
        <v>0</v>
      </c>
      <c r="BL282" s="18" t="s">
        <v>152</v>
      </c>
      <c r="BM282" s="161" t="s">
        <v>1146</v>
      </c>
    </row>
    <row r="283" spans="1:65" s="2" customFormat="1" ht="24.25" customHeight="1">
      <c r="A283" s="33"/>
      <c r="B283" s="149"/>
      <c r="C283" s="150" t="s">
        <v>378</v>
      </c>
      <c r="D283" s="150" t="s">
        <v>147</v>
      </c>
      <c r="E283" s="151" t="s">
        <v>402</v>
      </c>
      <c r="F283" s="152" t="s">
        <v>403</v>
      </c>
      <c r="G283" s="153" t="s">
        <v>404</v>
      </c>
      <c r="H283" s="154">
        <v>1844</v>
      </c>
      <c r="I283" s="155"/>
      <c r="J283" s="156">
        <f t="shared" si="0"/>
        <v>0</v>
      </c>
      <c r="K283" s="152" t="s">
        <v>1</v>
      </c>
      <c r="L283" s="34"/>
      <c r="M283" s="157" t="s">
        <v>1</v>
      </c>
      <c r="N283" s="158" t="s">
        <v>36</v>
      </c>
      <c r="O283" s="59"/>
      <c r="P283" s="159">
        <f t="shared" si="1"/>
        <v>0</v>
      </c>
      <c r="Q283" s="159">
        <v>0</v>
      </c>
      <c r="R283" s="159">
        <f t="shared" si="2"/>
        <v>0</v>
      </c>
      <c r="S283" s="159">
        <v>0</v>
      </c>
      <c r="T283" s="160">
        <f t="shared" si="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1" t="s">
        <v>152</v>
      </c>
      <c r="AT283" s="161" t="s">
        <v>147</v>
      </c>
      <c r="AU283" s="161" t="s">
        <v>79</v>
      </c>
      <c r="AY283" s="18" t="s">
        <v>145</v>
      </c>
      <c r="BE283" s="162">
        <f t="shared" si="4"/>
        <v>0</v>
      </c>
      <c r="BF283" s="162">
        <f t="shared" si="5"/>
        <v>0</v>
      </c>
      <c r="BG283" s="162">
        <f t="shared" si="6"/>
        <v>0</v>
      </c>
      <c r="BH283" s="162">
        <f t="shared" si="7"/>
        <v>0</v>
      </c>
      <c r="BI283" s="162">
        <f t="shared" si="8"/>
        <v>0</v>
      </c>
      <c r="BJ283" s="18" t="s">
        <v>77</v>
      </c>
      <c r="BK283" s="162">
        <f t="shared" si="9"/>
        <v>0</v>
      </c>
      <c r="BL283" s="18" t="s">
        <v>152</v>
      </c>
      <c r="BM283" s="161" t="s">
        <v>1147</v>
      </c>
    </row>
    <row r="284" spans="1:65" s="2" customFormat="1" ht="49" customHeight="1">
      <c r="A284" s="33"/>
      <c r="B284" s="149"/>
      <c r="C284" s="195" t="s">
        <v>382</v>
      </c>
      <c r="D284" s="195" t="s">
        <v>230</v>
      </c>
      <c r="E284" s="196" t="s">
        <v>407</v>
      </c>
      <c r="F284" s="197" t="s">
        <v>408</v>
      </c>
      <c r="G284" s="198" t="s">
        <v>274</v>
      </c>
      <c r="H284" s="199">
        <v>971</v>
      </c>
      <c r="I284" s="200"/>
      <c r="J284" s="201">
        <f t="shared" si="0"/>
        <v>0</v>
      </c>
      <c r="K284" s="197" t="s">
        <v>1</v>
      </c>
      <c r="L284" s="202"/>
      <c r="M284" s="203" t="s">
        <v>1</v>
      </c>
      <c r="N284" s="204" t="s">
        <v>36</v>
      </c>
      <c r="O284" s="59"/>
      <c r="P284" s="159">
        <f t="shared" si="1"/>
        <v>0</v>
      </c>
      <c r="Q284" s="159">
        <v>0.001</v>
      </c>
      <c r="R284" s="159">
        <f t="shared" si="2"/>
        <v>0.971</v>
      </c>
      <c r="S284" s="159">
        <v>0</v>
      </c>
      <c r="T284" s="160">
        <f t="shared" si="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1" t="s">
        <v>202</v>
      </c>
      <c r="AT284" s="161" t="s">
        <v>230</v>
      </c>
      <c r="AU284" s="161" t="s">
        <v>79</v>
      </c>
      <c r="AY284" s="18" t="s">
        <v>145</v>
      </c>
      <c r="BE284" s="162">
        <f t="shared" si="4"/>
        <v>0</v>
      </c>
      <c r="BF284" s="162">
        <f t="shared" si="5"/>
        <v>0</v>
      </c>
      <c r="BG284" s="162">
        <f t="shared" si="6"/>
        <v>0</v>
      </c>
      <c r="BH284" s="162">
        <f t="shared" si="7"/>
        <v>0</v>
      </c>
      <c r="BI284" s="162">
        <f t="shared" si="8"/>
        <v>0</v>
      </c>
      <c r="BJ284" s="18" t="s">
        <v>77</v>
      </c>
      <c r="BK284" s="162">
        <f t="shared" si="9"/>
        <v>0</v>
      </c>
      <c r="BL284" s="18" t="s">
        <v>152</v>
      </c>
      <c r="BM284" s="161" t="s">
        <v>1148</v>
      </c>
    </row>
    <row r="285" spans="1:65" s="2" customFormat="1" ht="24.25" customHeight="1">
      <c r="A285" s="33"/>
      <c r="B285" s="149"/>
      <c r="C285" s="150" t="s">
        <v>385</v>
      </c>
      <c r="D285" s="150" t="s">
        <v>147</v>
      </c>
      <c r="E285" s="151" t="s">
        <v>411</v>
      </c>
      <c r="F285" s="152" t="s">
        <v>412</v>
      </c>
      <c r="G285" s="153" t="s">
        <v>243</v>
      </c>
      <c r="H285" s="154">
        <v>51.13</v>
      </c>
      <c r="I285" s="155"/>
      <c r="J285" s="156">
        <f t="shared" si="0"/>
        <v>0</v>
      </c>
      <c r="K285" s="152" t="s">
        <v>1</v>
      </c>
      <c r="L285" s="34"/>
      <c r="M285" s="157" t="s">
        <v>1</v>
      </c>
      <c r="N285" s="158" t="s">
        <v>36</v>
      </c>
      <c r="O285" s="59"/>
      <c r="P285" s="159">
        <f t="shared" si="1"/>
        <v>0</v>
      </c>
      <c r="Q285" s="159">
        <v>0</v>
      </c>
      <c r="R285" s="159">
        <f t="shared" si="2"/>
        <v>0</v>
      </c>
      <c r="S285" s="159">
        <v>0</v>
      </c>
      <c r="T285" s="160">
        <f t="shared" si="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1" t="s">
        <v>152</v>
      </c>
      <c r="AT285" s="161" t="s">
        <v>147</v>
      </c>
      <c r="AU285" s="161" t="s">
        <v>79</v>
      </c>
      <c r="AY285" s="18" t="s">
        <v>145</v>
      </c>
      <c r="BE285" s="162">
        <f t="shared" si="4"/>
        <v>0</v>
      </c>
      <c r="BF285" s="162">
        <f t="shared" si="5"/>
        <v>0</v>
      </c>
      <c r="BG285" s="162">
        <f t="shared" si="6"/>
        <v>0</v>
      </c>
      <c r="BH285" s="162">
        <f t="shared" si="7"/>
        <v>0</v>
      </c>
      <c r="BI285" s="162">
        <f t="shared" si="8"/>
        <v>0</v>
      </c>
      <c r="BJ285" s="18" t="s">
        <v>77</v>
      </c>
      <c r="BK285" s="162">
        <f t="shared" si="9"/>
        <v>0</v>
      </c>
      <c r="BL285" s="18" t="s">
        <v>152</v>
      </c>
      <c r="BM285" s="161" t="s">
        <v>1149</v>
      </c>
    </row>
    <row r="286" spans="1:65" s="2" customFormat="1" ht="33" customHeight="1">
      <c r="A286" s="33"/>
      <c r="B286" s="149"/>
      <c r="C286" s="195" t="s">
        <v>389</v>
      </c>
      <c r="D286" s="195" t="s">
        <v>230</v>
      </c>
      <c r="E286" s="196" t="s">
        <v>415</v>
      </c>
      <c r="F286" s="197" t="s">
        <v>416</v>
      </c>
      <c r="G286" s="198" t="s">
        <v>274</v>
      </c>
      <c r="H286" s="199">
        <v>185.05</v>
      </c>
      <c r="I286" s="200"/>
      <c r="J286" s="201">
        <f t="shared" si="0"/>
        <v>0</v>
      </c>
      <c r="K286" s="197" t="s">
        <v>1</v>
      </c>
      <c r="L286" s="202"/>
      <c r="M286" s="203" t="s">
        <v>1</v>
      </c>
      <c r="N286" s="204" t="s">
        <v>36</v>
      </c>
      <c r="O286" s="59"/>
      <c r="P286" s="159">
        <f t="shared" si="1"/>
        <v>0</v>
      </c>
      <c r="Q286" s="159">
        <v>0.001</v>
      </c>
      <c r="R286" s="159">
        <f t="shared" si="2"/>
        <v>0.18505000000000002</v>
      </c>
      <c r="S286" s="159">
        <v>0</v>
      </c>
      <c r="T286" s="160">
        <f t="shared" si="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1" t="s">
        <v>202</v>
      </c>
      <c r="AT286" s="161" t="s">
        <v>230</v>
      </c>
      <c r="AU286" s="161" t="s">
        <v>79</v>
      </c>
      <c r="AY286" s="18" t="s">
        <v>145</v>
      </c>
      <c r="BE286" s="162">
        <f t="shared" si="4"/>
        <v>0</v>
      </c>
      <c r="BF286" s="162">
        <f t="shared" si="5"/>
        <v>0</v>
      </c>
      <c r="BG286" s="162">
        <f t="shared" si="6"/>
        <v>0</v>
      </c>
      <c r="BH286" s="162">
        <f t="shared" si="7"/>
        <v>0</v>
      </c>
      <c r="BI286" s="162">
        <f t="shared" si="8"/>
        <v>0</v>
      </c>
      <c r="BJ286" s="18" t="s">
        <v>77</v>
      </c>
      <c r="BK286" s="162">
        <f t="shared" si="9"/>
        <v>0</v>
      </c>
      <c r="BL286" s="18" t="s">
        <v>152</v>
      </c>
      <c r="BM286" s="161" t="s">
        <v>1150</v>
      </c>
    </row>
    <row r="287" spans="1:65" s="2" customFormat="1" ht="24.25" customHeight="1">
      <c r="A287" s="33"/>
      <c r="B287" s="149"/>
      <c r="C287" s="150" t="s">
        <v>393</v>
      </c>
      <c r="D287" s="150" t="s">
        <v>147</v>
      </c>
      <c r="E287" s="151" t="s">
        <v>419</v>
      </c>
      <c r="F287" s="152" t="s">
        <v>420</v>
      </c>
      <c r="G287" s="153" t="s">
        <v>404</v>
      </c>
      <c r="H287" s="154">
        <v>1844</v>
      </c>
      <c r="I287" s="155"/>
      <c r="J287" s="156">
        <f t="shared" si="0"/>
        <v>0</v>
      </c>
      <c r="K287" s="152" t="s">
        <v>1</v>
      </c>
      <c r="L287" s="34"/>
      <c r="M287" s="157" t="s">
        <v>1</v>
      </c>
      <c r="N287" s="158" t="s">
        <v>36</v>
      </c>
      <c r="O287" s="59"/>
      <c r="P287" s="159">
        <f t="shared" si="1"/>
        <v>0</v>
      </c>
      <c r="Q287" s="159">
        <v>0</v>
      </c>
      <c r="R287" s="159">
        <f t="shared" si="2"/>
        <v>0</v>
      </c>
      <c r="S287" s="159">
        <v>0</v>
      </c>
      <c r="T287" s="160">
        <f t="shared" si="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1" t="s">
        <v>152</v>
      </c>
      <c r="AT287" s="161" t="s">
        <v>147</v>
      </c>
      <c r="AU287" s="161" t="s">
        <v>79</v>
      </c>
      <c r="AY287" s="18" t="s">
        <v>145</v>
      </c>
      <c r="BE287" s="162">
        <f t="shared" si="4"/>
        <v>0</v>
      </c>
      <c r="BF287" s="162">
        <f t="shared" si="5"/>
        <v>0</v>
      </c>
      <c r="BG287" s="162">
        <f t="shared" si="6"/>
        <v>0</v>
      </c>
      <c r="BH287" s="162">
        <f t="shared" si="7"/>
        <v>0</v>
      </c>
      <c r="BI287" s="162">
        <f t="shared" si="8"/>
        <v>0</v>
      </c>
      <c r="BJ287" s="18" t="s">
        <v>77</v>
      </c>
      <c r="BK287" s="162">
        <f t="shared" si="9"/>
        <v>0</v>
      </c>
      <c r="BL287" s="18" t="s">
        <v>152</v>
      </c>
      <c r="BM287" s="161" t="s">
        <v>1151</v>
      </c>
    </row>
    <row r="288" spans="1:65" s="2" customFormat="1" ht="24.25" customHeight="1">
      <c r="A288" s="33"/>
      <c r="B288" s="149"/>
      <c r="C288" s="150" t="s">
        <v>397</v>
      </c>
      <c r="D288" s="150" t="s">
        <v>147</v>
      </c>
      <c r="E288" s="151" t="s">
        <v>423</v>
      </c>
      <c r="F288" s="152" t="s">
        <v>424</v>
      </c>
      <c r="G288" s="153" t="s">
        <v>243</v>
      </c>
      <c r="H288" s="154">
        <v>4.015</v>
      </c>
      <c r="I288" s="155"/>
      <c r="J288" s="156">
        <f t="shared" si="0"/>
        <v>0</v>
      </c>
      <c r="K288" s="152" t="s">
        <v>151</v>
      </c>
      <c r="L288" s="34"/>
      <c r="M288" s="157" t="s">
        <v>1</v>
      </c>
      <c r="N288" s="158" t="s">
        <v>36</v>
      </c>
      <c r="O288" s="59"/>
      <c r="P288" s="159">
        <f t="shared" si="1"/>
        <v>0</v>
      </c>
      <c r="Q288" s="159">
        <v>0.0065</v>
      </c>
      <c r="R288" s="159">
        <f t="shared" si="2"/>
        <v>0.026097499999999996</v>
      </c>
      <c r="S288" s="159">
        <v>0</v>
      </c>
      <c r="T288" s="160">
        <f t="shared" si="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1" t="s">
        <v>152</v>
      </c>
      <c r="AT288" s="161" t="s">
        <v>147</v>
      </c>
      <c r="AU288" s="161" t="s">
        <v>79</v>
      </c>
      <c r="AY288" s="18" t="s">
        <v>145</v>
      </c>
      <c r="BE288" s="162">
        <f t="shared" si="4"/>
        <v>0</v>
      </c>
      <c r="BF288" s="162">
        <f t="shared" si="5"/>
        <v>0</v>
      </c>
      <c r="BG288" s="162">
        <f t="shared" si="6"/>
        <v>0</v>
      </c>
      <c r="BH288" s="162">
        <f t="shared" si="7"/>
        <v>0</v>
      </c>
      <c r="BI288" s="162">
        <f t="shared" si="8"/>
        <v>0</v>
      </c>
      <c r="BJ288" s="18" t="s">
        <v>77</v>
      </c>
      <c r="BK288" s="162">
        <f t="shared" si="9"/>
        <v>0</v>
      </c>
      <c r="BL288" s="18" t="s">
        <v>152</v>
      </c>
      <c r="BM288" s="161" t="s">
        <v>1152</v>
      </c>
    </row>
    <row r="289" spans="2:51" s="13" customFormat="1" ht="12">
      <c r="B289" s="163"/>
      <c r="D289" s="164" t="s">
        <v>154</v>
      </c>
      <c r="E289" s="165" t="s">
        <v>1</v>
      </c>
      <c r="F289" s="166" t="s">
        <v>426</v>
      </c>
      <c r="H289" s="165" t="s">
        <v>1</v>
      </c>
      <c r="I289" s="167"/>
      <c r="L289" s="163"/>
      <c r="M289" s="168"/>
      <c r="N289" s="169"/>
      <c r="O289" s="169"/>
      <c r="P289" s="169"/>
      <c r="Q289" s="169"/>
      <c r="R289" s="169"/>
      <c r="S289" s="169"/>
      <c r="T289" s="170"/>
      <c r="AT289" s="165" t="s">
        <v>154</v>
      </c>
      <c r="AU289" s="165" t="s">
        <v>79</v>
      </c>
      <c r="AV289" s="13" t="s">
        <v>77</v>
      </c>
      <c r="AW289" s="13" t="s">
        <v>28</v>
      </c>
      <c r="AX289" s="13" t="s">
        <v>70</v>
      </c>
      <c r="AY289" s="165" t="s">
        <v>145</v>
      </c>
    </row>
    <row r="290" spans="2:51" s="14" customFormat="1" ht="12">
      <c r="B290" s="171"/>
      <c r="D290" s="164" t="s">
        <v>154</v>
      </c>
      <c r="E290" s="172" t="s">
        <v>1</v>
      </c>
      <c r="F290" s="173" t="s">
        <v>1153</v>
      </c>
      <c r="H290" s="174">
        <v>4.015</v>
      </c>
      <c r="I290" s="175"/>
      <c r="L290" s="171"/>
      <c r="M290" s="176"/>
      <c r="N290" s="177"/>
      <c r="O290" s="177"/>
      <c r="P290" s="177"/>
      <c r="Q290" s="177"/>
      <c r="R290" s="177"/>
      <c r="S290" s="177"/>
      <c r="T290" s="178"/>
      <c r="AT290" s="172" t="s">
        <v>154</v>
      </c>
      <c r="AU290" s="172" t="s">
        <v>79</v>
      </c>
      <c r="AV290" s="14" t="s">
        <v>79</v>
      </c>
      <c r="AW290" s="14" t="s">
        <v>28</v>
      </c>
      <c r="AX290" s="14" t="s">
        <v>77</v>
      </c>
      <c r="AY290" s="172" t="s">
        <v>145</v>
      </c>
    </row>
    <row r="291" spans="1:65" s="2" customFormat="1" ht="24.25" customHeight="1">
      <c r="A291" s="33"/>
      <c r="B291" s="149"/>
      <c r="C291" s="150" t="s">
        <v>401</v>
      </c>
      <c r="D291" s="150" t="s">
        <v>147</v>
      </c>
      <c r="E291" s="151" t="s">
        <v>430</v>
      </c>
      <c r="F291" s="152" t="s">
        <v>431</v>
      </c>
      <c r="G291" s="153" t="s">
        <v>243</v>
      </c>
      <c r="H291" s="154">
        <v>4.015</v>
      </c>
      <c r="I291" s="155"/>
      <c r="J291" s="156">
        <f>ROUND(I291*H291,2)</f>
        <v>0</v>
      </c>
      <c r="K291" s="152" t="s">
        <v>151</v>
      </c>
      <c r="L291" s="34"/>
      <c r="M291" s="157" t="s">
        <v>1</v>
      </c>
      <c r="N291" s="158" t="s">
        <v>36</v>
      </c>
      <c r="O291" s="59"/>
      <c r="P291" s="159">
        <f>O291*H291</f>
        <v>0</v>
      </c>
      <c r="Q291" s="159">
        <v>0.025</v>
      </c>
      <c r="R291" s="159">
        <f>Q291*H291</f>
        <v>0.10037499999999999</v>
      </c>
      <c r="S291" s="159">
        <v>0</v>
      </c>
      <c r="T291" s="160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1" t="s">
        <v>152</v>
      </c>
      <c r="AT291" s="161" t="s">
        <v>147</v>
      </c>
      <c r="AU291" s="161" t="s">
        <v>79</v>
      </c>
      <c r="AY291" s="18" t="s">
        <v>145</v>
      </c>
      <c r="BE291" s="162">
        <f>IF(N291="základní",J291,0)</f>
        <v>0</v>
      </c>
      <c r="BF291" s="162">
        <f>IF(N291="snížená",J291,0)</f>
        <v>0</v>
      </c>
      <c r="BG291" s="162">
        <f>IF(N291="zákl. přenesená",J291,0)</f>
        <v>0</v>
      </c>
      <c r="BH291" s="162">
        <f>IF(N291="sníž. přenesená",J291,0)</f>
        <v>0</v>
      </c>
      <c r="BI291" s="162">
        <f>IF(N291="nulová",J291,0)</f>
        <v>0</v>
      </c>
      <c r="BJ291" s="18" t="s">
        <v>77</v>
      </c>
      <c r="BK291" s="162">
        <f>ROUND(I291*H291,2)</f>
        <v>0</v>
      </c>
      <c r="BL291" s="18" t="s">
        <v>152</v>
      </c>
      <c r="BM291" s="161" t="s">
        <v>1154</v>
      </c>
    </row>
    <row r="292" spans="2:51" s="13" customFormat="1" ht="12">
      <c r="B292" s="163"/>
      <c r="D292" s="164" t="s">
        <v>154</v>
      </c>
      <c r="E292" s="165" t="s">
        <v>1</v>
      </c>
      <c r="F292" s="166" t="s">
        <v>426</v>
      </c>
      <c r="H292" s="165" t="s">
        <v>1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5" t="s">
        <v>154</v>
      </c>
      <c r="AU292" s="165" t="s">
        <v>79</v>
      </c>
      <c r="AV292" s="13" t="s">
        <v>77</v>
      </c>
      <c r="AW292" s="13" t="s">
        <v>28</v>
      </c>
      <c r="AX292" s="13" t="s">
        <v>70</v>
      </c>
      <c r="AY292" s="165" t="s">
        <v>145</v>
      </c>
    </row>
    <row r="293" spans="2:51" s="14" customFormat="1" ht="12">
      <c r="B293" s="171"/>
      <c r="D293" s="164" t="s">
        <v>154</v>
      </c>
      <c r="E293" s="172" t="s">
        <v>1</v>
      </c>
      <c r="F293" s="173" t="s">
        <v>1153</v>
      </c>
      <c r="H293" s="174">
        <v>4.015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2" t="s">
        <v>154</v>
      </c>
      <c r="AU293" s="172" t="s">
        <v>79</v>
      </c>
      <c r="AV293" s="14" t="s">
        <v>79</v>
      </c>
      <c r="AW293" s="14" t="s">
        <v>28</v>
      </c>
      <c r="AX293" s="14" t="s">
        <v>77</v>
      </c>
      <c r="AY293" s="172" t="s">
        <v>145</v>
      </c>
    </row>
    <row r="294" spans="1:65" s="2" customFormat="1" ht="24.25" customHeight="1">
      <c r="A294" s="33"/>
      <c r="B294" s="149"/>
      <c r="C294" s="150" t="s">
        <v>406</v>
      </c>
      <c r="D294" s="150" t="s">
        <v>147</v>
      </c>
      <c r="E294" s="151" t="s">
        <v>434</v>
      </c>
      <c r="F294" s="152" t="s">
        <v>435</v>
      </c>
      <c r="G294" s="153" t="s">
        <v>243</v>
      </c>
      <c r="H294" s="154">
        <v>11.446</v>
      </c>
      <c r="I294" s="155"/>
      <c r="J294" s="156">
        <f>ROUND(I294*H294,2)</f>
        <v>0</v>
      </c>
      <c r="K294" s="152" t="s">
        <v>1</v>
      </c>
      <c r="L294" s="34"/>
      <c r="M294" s="157" t="s">
        <v>1</v>
      </c>
      <c r="N294" s="158" t="s">
        <v>36</v>
      </c>
      <c r="O294" s="59"/>
      <c r="P294" s="159">
        <f>O294*H294</f>
        <v>0</v>
      </c>
      <c r="Q294" s="159">
        <v>0.008</v>
      </c>
      <c r="R294" s="159">
        <f>Q294*H294</f>
        <v>0.091568</v>
      </c>
      <c r="S294" s="159">
        <v>0</v>
      </c>
      <c r="T294" s="16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1" t="s">
        <v>152</v>
      </c>
      <c r="AT294" s="161" t="s">
        <v>147</v>
      </c>
      <c r="AU294" s="161" t="s">
        <v>79</v>
      </c>
      <c r="AY294" s="18" t="s">
        <v>145</v>
      </c>
      <c r="BE294" s="162">
        <f>IF(N294="základní",J294,0)</f>
        <v>0</v>
      </c>
      <c r="BF294" s="162">
        <f>IF(N294="snížená",J294,0)</f>
        <v>0</v>
      </c>
      <c r="BG294" s="162">
        <f>IF(N294="zákl. přenesená",J294,0)</f>
        <v>0</v>
      </c>
      <c r="BH294" s="162">
        <f>IF(N294="sníž. přenesená",J294,0)</f>
        <v>0</v>
      </c>
      <c r="BI294" s="162">
        <f>IF(N294="nulová",J294,0)</f>
        <v>0</v>
      </c>
      <c r="BJ294" s="18" t="s">
        <v>77</v>
      </c>
      <c r="BK294" s="162">
        <f>ROUND(I294*H294,2)</f>
        <v>0</v>
      </c>
      <c r="BL294" s="18" t="s">
        <v>152</v>
      </c>
      <c r="BM294" s="161" t="s">
        <v>1155</v>
      </c>
    </row>
    <row r="295" spans="2:51" s="13" customFormat="1" ht="12">
      <c r="B295" s="163"/>
      <c r="D295" s="164" t="s">
        <v>154</v>
      </c>
      <c r="E295" s="165" t="s">
        <v>1</v>
      </c>
      <c r="F295" s="166" t="s">
        <v>1156</v>
      </c>
      <c r="H295" s="165" t="s">
        <v>1</v>
      </c>
      <c r="I295" s="167"/>
      <c r="L295" s="163"/>
      <c r="M295" s="168"/>
      <c r="N295" s="169"/>
      <c r="O295" s="169"/>
      <c r="P295" s="169"/>
      <c r="Q295" s="169"/>
      <c r="R295" s="169"/>
      <c r="S295" s="169"/>
      <c r="T295" s="170"/>
      <c r="AT295" s="165" t="s">
        <v>154</v>
      </c>
      <c r="AU295" s="165" t="s">
        <v>79</v>
      </c>
      <c r="AV295" s="13" t="s">
        <v>77</v>
      </c>
      <c r="AW295" s="13" t="s">
        <v>28</v>
      </c>
      <c r="AX295" s="13" t="s">
        <v>70</v>
      </c>
      <c r="AY295" s="165" t="s">
        <v>145</v>
      </c>
    </row>
    <row r="296" spans="2:51" s="14" customFormat="1" ht="20">
      <c r="B296" s="171"/>
      <c r="D296" s="164" t="s">
        <v>154</v>
      </c>
      <c r="E296" s="172" t="s">
        <v>1</v>
      </c>
      <c r="F296" s="173" t="s">
        <v>1157</v>
      </c>
      <c r="H296" s="174">
        <v>11.446</v>
      </c>
      <c r="I296" s="175"/>
      <c r="L296" s="171"/>
      <c r="M296" s="176"/>
      <c r="N296" s="177"/>
      <c r="O296" s="177"/>
      <c r="P296" s="177"/>
      <c r="Q296" s="177"/>
      <c r="R296" s="177"/>
      <c r="S296" s="177"/>
      <c r="T296" s="178"/>
      <c r="AT296" s="172" t="s">
        <v>154</v>
      </c>
      <c r="AU296" s="172" t="s">
        <v>79</v>
      </c>
      <c r="AV296" s="14" t="s">
        <v>79</v>
      </c>
      <c r="AW296" s="14" t="s">
        <v>28</v>
      </c>
      <c r="AX296" s="14" t="s">
        <v>77</v>
      </c>
      <c r="AY296" s="172" t="s">
        <v>145</v>
      </c>
    </row>
    <row r="297" spans="1:65" s="2" customFormat="1" ht="37.75" customHeight="1">
      <c r="A297" s="33"/>
      <c r="B297" s="149"/>
      <c r="C297" s="150" t="s">
        <v>410</v>
      </c>
      <c r="D297" s="150" t="s">
        <v>147</v>
      </c>
      <c r="E297" s="151" t="s">
        <v>441</v>
      </c>
      <c r="F297" s="152" t="s">
        <v>442</v>
      </c>
      <c r="G297" s="153" t="s">
        <v>243</v>
      </c>
      <c r="H297" s="154">
        <v>26.908</v>
      </c>
      <c r="I297" s="155"/>
      <c r="J297" s="156">
        <f>ROUND(I297*H297,2)</f>
        <v>0</v>
      </c>
      <c r="K297" s="152" t="s">
        <v>1</v>
      </c>
      <c r="L297" s="34"/>
      <c r="M297" s="157" t="s">
        <v>1</v>
      </c>
      <c r="N297" s="158" t="s">
        <v>36</v>
      </c>
      <c r="O297" s="59"/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1" t="s">
        <v>152</v>
      </c>
      <c r="AT297" s="161" t="s">
        <v>147</v>
      </c>
      <c r="AU297" s="161" t="s">
        <v>79</v>
      </c>
      <c r="AY297" s="18" t="s">
        <v>145</v>
      </c>
      <c r="BE297" s="162">
        <f>IF(N297="základní",J297,0)</f>
        <v>0</v>
      </c>
      <c r="BF297" s="162">
        <f>IF(N297="snížená",J297,0)</f>
        <v>0</v>
      </c>
      <c r="BG297" s="162">
        <f>IF(N297="zákl. přenesená",J297,0)</f>
        <v>0</v>
      </c>
      <c r="BH297" s="162">
        <f>IF(N297="sníž. přenesená",J297,0)</f>
        <v>0</v>
      </c>
      <c r="BI297" s="162">
        <f>IF(N297="nulová",J297,0)</f>
        <v>0</v>
      </c>
      <c r="BJ297" s="18" t="s">
        <v>77</v>
      </c>
      <c r="BK297" s="162">
        <f>ROUND(I297*H297,2)</f>
        <v>0</v>
      </c>
      <c r="BL297" s="18" t="s">
        <v>152</v>
      </c>
      <c r="BM297" s="161" t="s">
        <v>1158</v>
      </c>
    </row>
    <row r="298" spans="2:51" s="13" customFormat="1" ht="12">
      <c r="B298" s="163"/>
      <c r="D298" s="164" t="s">
        <v>154</v>
      </c>
      <c r="E298" s="165" t="s">
        <v>1</v>
      </c>
      <c r="F298" s="166" t="s">
        <v>444</v>
      </c>
      <c r="H298" s="165" t="s">
        <v>1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5" t="s">
        <v>154</v>
      </c>
      <c r="AU298" s="165" t="s">
        <v>79</v>
      </c>
      <c r="AV298" s="13" t="s">
        <v>77</v>
      </c>
      <c r="AW298" s="13" t="s">
        <v>28</v>
      </c>
      <c r="AX298" s="13" t="s">
        <v>70</v>
      </c>
      <c r="AY298" s="165" t="s">
        <v>145</v>
      </c>
    </row>
    <row r="299" spans="2:51" s="14" customFormat="1" ht="20">
      <c r="B299" s="171"/>
      <c r="D299" s="164" t="s">
        <v>154</v>
      </c>
      <c r="E299" s="172" t="s">
        <v>1</v>
      </c>
      <c r="F299" s="173" t="s">
        <v>1159</v>
      </c>
      <c r="H299" s="174">
        <v>22.893</v>
      </c>
      <c r="I299" s="175"/>
      <c r="L299" s="171"/>
      <c r="M299" s="176"/>
      <c r="N299" s="177"/>
      <c r="O299" s="177"/>
      <c r="P299" s="177"/>
      <c r="Q299" s="177"/>
      <c r="R299" s="177"/>
      <c r="S299" s="177"/>
      <c r="T299" s="178"/>
      <c r="AT299" s="172" t="s">
        <v>154</v>
      </c>
      <c r="AU299" s="172" t="s">
        <v>79</v>
      </c>
      <c r="AV299" s="14" t="s">
        <v>79</v>
      </c>
      <c r="AW299" s="14" t="s">
        <v>28</v>
      </c>
      <c r="AX299" s="14" t="s">
        <v>70</v>
      </c>
      <c r="AY299" s="172" t="s">
        <v>145</v>
      </c>
    </row>
    <row r="300" spans="2:51" s="13" customFormat="1" ht="12">
      <c r="B300" s="163"/>
      <c r="D300" s="164" t="s">
        <v>154</v>
      </c>
      <c r="E300" s="165" t="s">
        <v>1</v>
      </c>
      <c r="F300" s="166" t="s">
        <v>426</v>
      </c>
      <c r="H300" s="165" t="s">
        <v>1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154</v>
      </c>
      <c r="AU300" s="165" t="s">
        <v>79</v>
      </c>
      <c r="AV300" s="13" t="s">
        <v>77</v>
      </c>
      <c r="AW300" s="13" t="s">
        <v>28</v>
      </c>
      <c r="AX300" s="13" t="s">
        <v>70</v>
      </c>
      <c r="AY300" s="165" t="s">
        <v>145</v>
      </c>
    </row>
    <row r="301" spans="2:51" s="14" customFormat="1" ht="12">
      <c r="B301" s="171"/>
      <c r="D301" s="164" t="s">
        <v>154</v>
      </c>
      <c r="E301" s="172" t="s">
        <v>1</v>
      </c>
      <c r="F301" s="173" t="s">
        <v>1153</v>
      </c>
      <c r="H301" s="174">
        <v>4.015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154</v>
      </c>
      <c r="AU301" s="172" t="s">
        <v>79</v>
      </c>
      <c r="AV301" s="14" t="s">
        <v>79</v>
      </c>
      <c r="AW301" s="14" t="s">
        <v>28</v>
      </c>
      <c r="AX301" s="14" t="s">
        <v>70</v>
      </c>
      <c r="AY301" s="172" t="s">
        <v>145</v>
      </c>
    </row>
    <row r="302" spans="2:51" s="16" customFormat="1" ht="12">
      <c r="B302" s="187"/>
      <c r="D302" s="164" t="s">
        <v>154</v>
      </c>
      <c r="E302" s="188" t="s">
        <v>1</v>
      </c>
      <c r="F302" s="189" t="s">
        <v>175</v>
      </c>
      <c r="H302" s="190">
        <v>26.908</v>
      </c>
      <c r="I302" s="191"/>
      <c r="L302" s="187"/>
      <c r="M302" s="192"/>
      <c r="N302" s="193"/>
      <c r="O302" s="193"/>
      <c r="P302" s="193"/>
      <c r="Q302" s="193"/>
      <c r="R302" s="193"/>
      <c r="S302" s="193"/>
      <c r="T302" s="194"/>
      <c r="AT302" s="188" t="s">
        <v>154</v>
      </c>
      <c r="AU302" s="188" t="s">
        <v>79</v>
      </c>
      <c r="AV302" s="16" t="s">
        <v>152</v>
      </c>
      <c r="AW302" s="16" t="s">
        <v>28</v>
      </c>
      <c r="AX302" s="16" t="s">
        <v>77</v>
      </c>
      <c r="AY302" s="188" t="s">
        <v>145</v>
      </c>
    </row>
    <row r="303" spans="1:65" s="2" customFormat="1" ht="24.25" customHeight="1">
      <c r="A303" s="33"/>
      <c r="B303" s="149"/>
      <c r="C303" s="150" t="s">
        <v>414</v>
      </c>
      <c r="D303" s="150" t="s">
        <v>147</v>
      </c>
      <c r="E303" s="151" t="s">
        <v>449</v>
      </c>
      <c r="F303" s="152" t="s">
        <v>450</v>
      </c>
      <c r="G303" s="153" t="s">
        <v>243</v>
      </c>
      <c r="H303" s="154">
        <v>11.446</v>
      </c>
      <c r="I303" s="155"/>
      <c r="J303" s="156">
        <f>ROUND(I303*H303,2)</f>
        <v>0</v>
      </c>
      <c r="K303" s="152" t="s">
        <v>1</v>
      </c>
      <c r="L303" s="34"/>
      <c r="M303" s="157" t="s">
        <v>1</v>
      </c>
      <c r="N303" s="158" t="s">
        <v>36</v>
      </c>
      <c r="O303" s="59"/>
      <c r="P303" s="159">
        <f>O303*H303</f>
        <v>0</v>
      </c>
      <c r="Q303" s="159">
        <v>0</v>
      </c>
      <c r="R303" s="159">
        <f>Q303*H303</f>
        <v>0</v>
      </c>
      <c r="S303" s="159">
        <v>0</v>
      </c>
      <c r="T303" s="160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1" t="s">
        <v>152</v>
      </c>
      <c r="AT303" s="161" t="s">
        <v>147</v>
      </c>
      <c r="AU303" s="161" t="s">
        <v>79</v>
      </c>
      <c r="AY303" s="18" t="s">
        <v>145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8" t="s">
        <v>77</v>
      </c>
      <c r="BK303" s="162">
        <f>ROUND(I303*H303,2)</f>
        <v>0</v>
      </c>
      <c r="BL303" s="18" t="s">
        <v>152</v>
      </c>
      <c r="BM303" s="161" t="s">
        <v>1160</v>
      </c>
    </row>
    <row r="304" spans="2:51" s="13" customFormat="1" ht="12">
      <c r="B304" s="163"/>
      <c r="D304" s="164" t="s">
        <v>154</v>
      </c>
      <c r="E304" s="165" t="s">
        <v>1</v>
      </c>
      <c r="F304" s="166" t="s">
        <v>452</v>
      </c>
      <c r="H304" s="165" t="s">
        <v>1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154</v>
      </c>
      <c r="AU304" s="165" t="s">
        <v>79</v>
      </c>
      <c r="AV304" s="13" t="s">
        <v>77</v>
      </c>
      <c r="AW304" s="13" t="s">
        <v>28</v>
      </c>
      <c r="AX304" s="13" t="s">
        <v>70</v>
      </c>
      <c r="AY304" s="165" t="s">
        <v>145</v>
      </c>
    </row>
    <row r="305" spans="2:51" s="13" customFormat="1" ht="12">
      <c r="B305" s="163"/>
      <c r="D305" s="164" t="s">
        <v>154</v>
      </c>
      <c r="E305" s="165" t="s">
        <v>1</v>
      </c>
      <c r="F305" s="166" t="s">
        <v>1305</v>
      </c>
      <c r="H305" s="165" t="s">
        <v>1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154</v>
      </c>
      <c r="AU305" s="165" t="s">
        <v>79</v>
      </c>
      <c r="AV305" s="13" t="s">
        <v>77</v>
      </c>
      <c r="AW305" s="13" t="s">
        <v>28</v>
      </c>
      <c r="AX305" s="13" t="s">
        <v>70</v>
      </c>
      <c r="AY305" s="165" t="s">
        <v>145</v>
      </c>
    </row>
    <row r="306" spans="2:51" s="14" customFormat="1" ht="20">
      <c r="B306" s="171"/>
      <c r="D306" s="164" t="s">
        <v>154</v>
      </c>
      <c r="E306" s="172" t="s">
        <v>1</v>
      </c>
      <c r="F306" s="173" t="s">
        <v>1157</v>
      </c>
      <c r="H306" s="174">
        <v>11.446</v>
      </c>
      <c r="I306" s="175"/>
      <c r="L306" s="171"/>
      <c r="M306" s="176"/>
      <c r="N306" s="177"/>
      <c r="O306" s="177"/>
      <c r="P306" s="177"/>
      <c r="Q306" s="177"/>
      <c r="R306" s="177"/>
      <c r="S306" s="177"/>
      <c r="T306" s="178"/>
      <c r="AT306" s="172" t="s">
        <v>154</v>
      </c>
      <c r="AU306" s="172" t="s">
        <v>79</v>
      </c>
      <c r="AV306" s="14" t="s">
        <v>79</v>
      </c>
      <c r="AW306" s="14" t="s">
        <v>28</v>
      </c>
      <c r="AX306" s="14" t="s">
        <v>70</v>
      </c>
      <c r="AY306" s="172" t="s">
        <v>145</v>
      </c>
    </row>
    <row r="307" spans="2:51" s="16" customFormat="1" ht="12">
      <c r="B307" s="187"/>
      <c r="D307" s="164" t="s">
        <v>154</v>
      </c>
      <c r="E307" s="188" t="s">
        <v>1</v>
      </c>
      <c r="F307" s="189" t="s">
        <v>175</v>
      </c>
      <c r="H307" s="190">
        <v>11.446</v>
      </c>
      <c r="I307" s="191"/>
      <c r="L307" s="187"/>
      <c r="M307" s="192"/>
      <c r="N307" s="193"/>
      <c r="O307" s="193"/>
      <c r="P307" s="193"/>
      <c r="Q307" s="193"/>
      <c r="R307" s="193"/>
      <c r="S307" s="193"/>
      <c r="T307" s="194"/>
      <c r="AT307" s="188" t="s">
        <v>154</v>
      </c>
      <c r="AU307" s="188" t="s">
        <v>79</v>
      </c>
      <c r="AV307" s="16" t="s">
        <v>152</v>
      </c>
      <c r="AW307" s="16" t="s">
        <v>28</v>
      </c>
      <c r="AX307" s="16" t="s">
        <v>77</v>
      </c>
      <c r="AY307" s="188" t="s">
        <v>145</v>
      </c>
    </row>
    <row r="308" spans="1:65" s="2" customFormat="1" ht="42.75" customHeight="1">
      <c r="A308" s="33"/>
      <c r="B308" s="149"/>
      <c r="C308" s="150" t="s">
        <v>418</v>
      </c>
      <c r="D308" s="150" t="s">
        <v>147</v>
      </c>
      <c r="E308" s="151" t="s">
        <v>454</v>
      </c>
      <c r="F308" s="152" t="s">
        <v>1309</v>
      </c>
      <c r="G308" s="153" t="s">
        <v>243</v>
      </c>
      <c r="H308" s="154">
        <v>26.908</v>
      </c>
      <c r="I308" s="155"/>
      <c r="J308" s="156">
        <f>ROUND(I308*H308,2)</f>
        <v>0</v>
      </c>
      <c r="K308" s="152" t="s">
        <v>1</v>
      </c>
      <c r="L308" s="34"/>
      <c r="M308" s="157" t="s">
        <v>1</v>
      </c>
      <c r="N308" s="158" t="s">
        <v>36</v>
      </c>
      <c r="O308" s="59"/>
      <c r="P308" s="159">
        <f>O308*H308</f>
        <v>0</v>
      </c>
      <c r="Q308" s="159">
        <v>0</v>
      </c>
      <c r="R308" s="159">
        <f>Q308*H308</f>
        <v>0</v>
      </c>
      <c r="S308" s="159">
        <v>0</v>
      </c>
      <c r="T308" s="160">
        <f>S308*H308</f>
        <v>0</v>
      </c>
      <c r="U308" s="33"/>
      <c r="V308" s="59"/>
      <c r="W308" s="267"/>
      <c r="X308" s="267"/>
      <c r="Y308" s="267"/>
      <c r="Z308" s="33"/>
      <c r="AA308" s="33"/>
      <c r="AB308" s="33"/>
      <c r="AC308" s="33"/>
      <c r="AD308" s="33"/>
      <c r="AE308" s="33"/>
      <c r="AR308" s="161" t="s">
        <v>152</v>
      </c>
      <c r="AT308" s="161" t="s">
        <v>147</v>
      </c>
      <c r="AU308" s="161" t="s">
        <v>79</v>
      </c>
      <c r="AY308" s="18" t="s">
        <v>145</v>
      </c>
      <c r="BE308" s="162">
        <f>IF(N308="základní",J308,0)</f>
        <v>0</v>
      </c>
      <c r="BF308" s="162">
        <f>IF(N308="snížená",J308,0)</f>
        <v>0</v>
      </c>
      <c r="BG308" s="162">
        <f>IF(N308="zákl. přenesená",J308,0)</f>
        <v>0</v>
      </c>
      <c r="BH308" s="162">
        <f>IF(N308="sníž. přenesená",J308,0)</f>
        <v>0</v>
      </c>
      <c r="BI308" s="162">
        <f>IF(N308="nulová",J308,0)</f>
        <v>0</v>
      </c>
      <c r="BJ308" s="18" t="s">
        <v>77</v>
      </c>
      <c r="BK308" s="162">
        <f>ROUND(I308*H308,2)</f>
        <v>0</v>
      </c>
      <c r="BL308" s="18" t="s">
        <v>152</v>
      </c>
      <c r="BM308" s="161" t="s">
        <v>1161</v>
      </c>
    </row>
    <row r="309" spans="2:51" s="13" customFormat="1" ht="12">
      <c r="B309" s="163"/>
      <c r="D309" s="164" t="s">
        <v>154</v>
      </c>
      <c r="E309" s="165" t="s">
        <v>1</v>
      </c>
      <c r="F309" s="166" t="s">
        <v>1305</v>
      </c>
      <c r="H309" s="165" t="s">
        <v>1</v>
      </c>
      <c r="I309" s="167"/>
      <c r="L309" s="163"/>
      <c r="M309" s="168"/>
      <c r="N309" s="169"/>
      <c r="O309" s="169"/>
      <c r="P309" s="169"/>
      <c r="Q309" s="169"/>
      <c r="R309" s="169"/>
      <c r="S309" s="169"/>
      <c r="T309" s="170"/>
      <c r="AT309" s="165" t="s">
        <v>154</v>
      </c>
      <c r="AU309" s="165" t="s">
        <v>79</v>
      </c>
      <c r="AV309" s="13" t="s">
        <v>77</v>
      </c>
      <c r="AW309" s="13" t="s">
        <v>28</v>
      </c>
      <c r="AX309" s="13" t="s">
        <v>70</v>
      </c>
      <c r="AY309" s="165" t="s">
        <v>145</v>
      </c>
    </row>
    <row r="310" spans="2:51" s="14" customFormat="1" ht="20">
      <c r="B310" s="171"/>
      <c r="D310" s="164" t="s">
        <v>154</v>
      </c>
      <c r="E310" s="172" t="s">
        <v>1</v>
      </c>
      <c r="F310" s="173" t="s">
        <v>1159</v>
      </c>
      <c r="H310" s="174">
        <v>22.893</v>
      </c>
      <c r="I310" s="175"/>
      <c r="L310" s="171"/>
      <c r="M310" s="176"/>
      <c r="N310" s="177"/>
      <c r="O310" s="177"/>
      <c r="P310" s="177"/>
      <c r="Q310" s="177"/>
      <c r="R310" s="177"/>
      <c r="S310" s="177"/>
      <c r="T310" s="178"/>
      <c r="AT310" s="172" t="s">
        <v>154</v>
      </c>
      <c r="AU310" s="172" t="s">
        <v>79</v>
      </c>
      <c r="AV310" s="14" t="s">
        <v>79</v>
      </c>
      <c r="AW310" s="14" t="s">
        <v>28</v>
      </c>
      <c r="AX310" s="14" t="s">
        <v>70</v>
      </c>
      <c r="AY310" s="172" t="s">
        <v>145</v>
      </c>
    </row>
    <row r="311" spans="2:51" s="13" customFormat="1" ht="12">
      <c r="B311" s="163"/>
      <c r="D311" s="164" t="s">
        <v>154</v>
      </c>
      <c r="E311" s="165" t="s">
        <v>1</v>
      </c>
      <c r="F311" s="166" t="s">
        <v>1162</v>
      </c>
      <c r="H311" s="165" t="s">
        <v>1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154</v>
      </c>
      <c r="AU311" s="165" t="s">
        <v>79</v>
      </c>
      <c r="AV311" s="13" t="s">
        <v>77</v>
      </c>
      <c r="AW311" s="13" t="s">
        <v>28</v>
      </c>
      <c r="AX311" s="13" t="s">
        <v>70</v>
      </c>
      <c r="AY311" s="165" t="s">
        <v>145</v>
      </c>
    </row>
    <row r="312" spans="2:51" s="14" customFormat="1" ht="12">
      <c r="B312" s="171"/>
      <c r="D312" s="164" t="s">
        <v>154</v>
      </c>
      <c r="E312" s="172" t="s">
        <v>1</v>
      </c>
      <c r="F312" s="173" t="s">
        <v>1153</v>
      </c>
      <c r="H312" s="174">
        <v>4.015</v>
      </c>
      <c r="I312" s="175"/>
      <c r="L312" s="171"/>
      <c r="M312" s="176"/>
      <c r="N312" s="177"/>
      <c r="O312" s="177"/>
      <c r="P312" s="177"/>
      <c r="Q312" s="177"/>
      <c r="R312" s="177"/>
      <c r="S312" s="177"/>
      <c r="T312" s="178"/>
      <c r="AT312" s="172" t="s">
        <v>154</v>
      </c>
      <c r="AU312" s="172" t="s">
        <v>79</v>
      </c>
      <c r="AV312" s="14" t="s">
        <v>79</v>
      </c>
      <c r="AW312" s="14" t="s">
        <v>28</v>
      </c>
      <c r="AX312" s="14" t="s">
        <v>70</v>
      </c>
      <c r="AY312" s="172" t="s">
        <v>145</v>
      </c>
    </row>
    <row r="313" spans="2:51" s="16" customFormat="1" ht="12">
      <c r="B313" s="187"/>
      <c r="D313" s="164" t="s">
        <v>154</v>
      </c>
      <c r="E313" s="188" t="s">
        <v>1</v>
      </c>
      <c r="F313" s="189" t="s">
        <v>175</v>
      </c>
      <c r="H313" s="190">
        <v>26.908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154</v>
      </c>
      <c r="AU313" s="188" t="s">
        <v>79</v>
      </c>
      <c r="AV313" s="16" t="s">
        <v>152</v>
      </c>
      <c r="AW313" s="16" t="s">
        <v>28</v>
      </c>
      <c r="AX313" s="16" t="s">
        <v>77</v>
      </c>
      <c r="AY313" s="188" t="s">
        <v>145</v>
      </c>
    </row>
    <row r="314" spans="1:65" s="2" customFormat="1" ht="16.5" customHeight="1">
      <c r="A314" s="33"/>
      <c r="B314" s="149"/>
      <c r="C314" s="150" t="s">
        <v>422</v>
      </c>
      <c r="D314" s="150" t="s">
        <v>147</v>
      </c>
      <c r="E314" s="151" t="s">
        <v>457</v>
      </c>
      <c r="F314" s="152" t="s">
        <v>458</v>
      </c>
      <c r="G314" s="153" t="s">
        <v>243</v>
      </c>
      <c r="H314" s="154">
        <v>22.893</v>
      </c>
      <c r="I314" s="155"/>
      <c r="J314" s="156">
        <f>ROUND(I314*H314,2)</f>
        <v>0</v>
      </c>
      <c r="K314" s="152" t="s">
        <v>151</v>
      </c>
      <c r="L314" s="34"/>
      <c r="M314" s="157" t="s">
        <v>1</v>
      </c>
      <c r="N314" s="158" t="s">
        <v>36</v>
      </c>
      <c r="O314" s="59"/>
      <c r="P314" s="159">
        <f>O314*H314</f>
        <v>0</v>
      </c>
      <c r="Q314" s="159">
        <v>0</v>
      </c>
      <c r="R314" s="159">
        <f>Q314*H314</f>
        <v>0</v>
      </c>
      <c r="S314" s="159">
        <v>0</v>
      </c>
      <c r="T314" s="160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1" t="s">
        <v>152</v>
      </c>
      <c r="AT314" s="161" t="s">
        <v>147</v>
      </c>
      <c r="AU314" s="161" t="s">
        <v>79</v>
      </c>
      <c r="AY314" s="18" t="s">
        <v>145</v>
      </c>
      <c r="BE314" s="162">
        <f>IF(N314="základní",J314,0)</f>
        <v>0</v>
      </c>
      <c r="BF314" s="162">
        <f>IF(N314="snížená",J314,0)</f>
        <v>0</v>
      </c>
      <c r="BG314" s="162">
        <f>IF(N314="zákl. přenesená",J314,0)</f>
        <v>0</v>
      </c>
      <c r="BH314" s="162">
        <f>IF(N314="sníž. přenesená",J314,0)</f>
        <v>0</v>
      </c>
      <c r="BI314" s="162">
        <f>IF(N314="nulová",J314,0)</f>
        <v>0</v>
      </c>
      <c r="BJ314" s="18" t="s">
        <v>77</v>
      </c>
      <c r="BK314" s="162">
        <f>ROUND(I314*H314,2)</f>
        <v>0</v>
      </c>
      <c r="BL314" s="18" t="s">
        <v>152</v>
      </c>
      <c r="BM314" s="161" t="s">
        <v>1163</v>
      </c>
    </row>
    <row r="315" spans="2:51" s="13" customFormat="1" ht="12">
      <c r="B315" s="163"/>
      <c r="D315" s="164" t="s">
        <v>154</v>
      </c>
      <c r="E315" s="165" t="s">
        <v>1</v>
      </c>
      <c r="F315" s="166" t="s">
        <v>1164</v>
      </c>
      <c r="H315" s="165" t="s">
        <v>1</v>
      </c>
      <c r="I315" s="167"/>
      <c r="L315" s="163"/>
      <c r="M315" s="168"/>
      <c r="N315" s="169"/>
      <c r="O315" s="169"/>
      <c r="P315" s="169"/>
      <c r="Q315" s="169"/>
      <c r="R315" s="169"/>
      <c r="S315" s="169"/>
      <c r="T315" s="170"/>
      <c r="AT315" s="165" t="s">
        <v>154</v>
      </c>
      <c r="AU315" s="165" t="s">
        <v>79</v>
      </c>
      <c r="AV315" s="13" t="s">
        <v>77</v>
      </c>
      <c r="AW315" s="13" t="s">
        <v>28</v>
      </c>
      <c r="AX315" s="13" t="s">
        <v>70</v>
      </c>
      <c r="AY315" s="165" t="s">
        <v>145</v>
      </c>
    </row>
    <row r="316" spans="2:51" s="14" customFormat="1" ht="20">
      <c r="B316" s="171"/>
      <c r="D316" s="164" t="s">
        <v>154</v>
      </c>
      <c r="E316" s="172" t="s">
        <v>1</v>
      </c>
      <c r="F316" s="173" t="s">
        <v>1159</v>
      </c>
      <c r="H316" s="174">
        <v>22.893</v>
      </c>
      <c r="I316" s="175"/>
      <c r="L316" s="171"/>
      <c r="M316" s="176"/>
      <c r="N316" s="177"/>
      <c r="O316" s="177"/>
      <c r="P316" s="177"/>
      <c r="Q316" s="177"/>
      <c r="R316" s="177"/>
      <c r="S316" s="177"/>
      <c r="T316" s="178"/>
      <c r="AT316" s="172" t="s">
        <v>154</v>
      </c>
      <c r="AU316" s="172" t="s">
        <v>79</v>
      </c>
      <c r="AV316" s="14" t="s">
        <v>79</v>
      </c>
      <c r="AW316" s="14" t="s">
        <v>28</v>
      </c>
      <c r="AX316" s="14" t="s">
        <v>77</v>
      </c>
      <c r="AY316" s="172" t="s">
        <v>145</v>
      </c>
    </row>
    <row r="317" spans="2:63" s="12" customFormat="1" ht="22.75" customHeight="1">
      <c r="B317" s="136"/>
      <c r="D317" s="137" t="s">
        <v>69</v>
      </c>
      <c r="E317" s="147" t="s">
        <v>208</v>
      </c>
      <c r="F317" s="147" t="s">
        <v>461</v>
      </c>
      <c r="I317" s="139"/>
      <c r="J317" s="148">
        <f>BK317</f>
        <v>0</v>
      </c>
      <c r="L317" s="136"/>
      <c r="M317" s="141"/>
      <c r="N317" s="142"/>
      <c r="O317" s="142"/>
      <c r="P317" s="143">
        <f>SUM(P318:P335)</f>
        <v>0</v>
      </c>
      <c r="Q317" s="142"/>
      <c r="R317" s="143">
        <f>SUM(R318:R335)</f>
        <v>0</v>
      </c>
      <c r="S317" s="142"/>
      <c r="T317" s="144">
        <f>SUM(T318:T335)</f>
        <v>0</v>
      </c>
      <c r="AR317" s="137" t="s">
        <v>77</v>
      </c>
      <c r="AT317" s="145" t="s">
        <v>69</v>
      </c>
      <c r="AU317" s="145" t="s">
        <v>77</v>
      </c>
      <c r="AY317" s="137" t="s">
        <v>145</v>
      </c>
      <c r="BK317" s="146">
        <f>SUM(BK318:BK335)</f>
        <v>0</v>
      </c>
    </row>
    <row r="318" spans="1:65" s="2" customFormat="1" ht="33" customHeight="1">
      <c r="A318" s="33"/>
      <c r="B318" s="149"/>
      <c r="C318" s="150" t="s">
        <v>429</v>
      </c>
      <c r="D318" s="150" t="s">
        <v>147</v>
      </c>
      <c r="E318" s="151" t="s">
        <v>483</v>
      </c>
      <c r="F318" s="152" t="s">
        <v>484</v>
      </c>
      <c r="G318" s="153" t="s">
        <v>243</v>
      </c>
      <c r="H318" s="154">
        <v>95</v>
      </c>
      <c r="I318" s="155"/>
      <c r="J318" s="156">
        <f>ROUND(I318*H318,2)</f>
        <v>0</v>
      </c>
      <c r="K318" s="152" t="s">
        <v>151</v>
      </c>
      <c r="L318" s="34"/>
      <c r="M318" s="157" t="s">
        <v>1</v>
      </c>
      <c r="N318" s="158" t="s">
        <v>36</v>
      </c>
      <c r="O318" s="59"/>
      <c r="P318" s="159">
        <f>O318*H318</f>
        <v>0</v>
      </c>
      <c r="Q318" s="159">
        <v>0</v>
      </c>
      <c r="R318" s="159">
        <f>Q318*H318</f>
        <v>0</v>
      </c>
      <c r="S318" s="159">
        <v>0</v>
      </c>
      <c r="T318" s="160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1" t="s">
        <v>152</v>
      </c>
      <c r="AT318" s="161" t="s">
        <v>147</v>
      </c>
      <c r="AU318" s="161" t="s">
        <v>79</v>
      </c>
      <c r="AY318" s="18" t="s">
        <v>145</v>
      </c>
      <c r="BE318" s="162">
        <f>IF(N318="základní",J318,0)</f>
        <v>0</v>
      </c>
      <c r="BF318" s="162">
        <f>IF(N318="snížená",J318,0)</f>
        <v>0</v>
      </c>
      <c r="BG318" s="162">
        <f>IF(N318="zákl. přenesená",J318,0)</f>
        <v>0</v>
      </c>
      <c r="BH318" s="162">
        <f>IF(N318="sníž. přenesená",J318,0)</f>
        <v>0</v>
      </c>
      <c r="BI318" s="162">
        <f>IF(N318="nulová",J318,0)</f>
        <v>0</v>
      </c>
      <c r="BJ318" s="18" t="s">
        <v>77</v>
      </c>
      <c r="BK318" s="162">
        <f>ROUND(I318*H318,2)</f>
        <v>0</v>
      </c>
      <c r="BL318" s="18" t="s">
        <v>152</v>
      </c>
      <c r="BM318" s="161" t="s">
        <v>1165</v>
      </c>
    </row>
    <row r="319" spans="1:65" s="2" customFormat="1" ht="24.25" customHeight="1">
      <c r="A319" s="33"/>
      <c r="B319" s="149"/>
      <c r="C319" s="150" t="s">
        <v>433</v>
      </c>
      <c r="D319" s="150" t="s">
        <v>147</v>
      </c>
      <c r="E319" s="151" t="s">
        <v>487</v>
      </c>
      <c r="F319" s="152" t="s">
        <v>488</v>
      </c>
      <c r="G319" s="153" t="s">
        <v>243</v>
      </c>
      <c r="H319" s="154">
        <v>346.046</v>
      </c>
      <c r="I319" s="155"/>
      <c r="J319" s="156">
        <f>ROUND(I319*H319,2)</f>
        <v>0</v>
      </c>
      <c r="K319" s="152" t="s">
        <v>151</v>
      </c>
      <c r="L319" s="34"/>
      <c r="M319" s="157" t="s">
        <v>1</v>
      </c>
      <c r="N319" s="158" t="s">
        <v>36</v>
      </c>
      <c r="O319" s="59"/>
      <c r="P319" s="159">
        <f>O319*H319</f>
        <v>0</v>
      </c>
      <c r="Q319" s="159">
        <v>0</v>
      </c>
      <c r="R319" s="159">
        <f>Q319*H319</f>
        <v>0</v>
      </c>
      <c r="S319" s="159">
        <v>0</v>
      </c>
      <c r="T319" s="160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1" t="s">
        <v>152</v>
      </c>
      <c r="AT319" s="161" t="s">
        <v>147</v>
      </c>
      <c r="AU319" s="161" t="s">
        <v>79</v>
      </c>
      <c r="AY319" s="18" t="s">
        <v>145</v>
      </c>
      <c r="BE319" s="162">
        <f>IF(N319="základní",J319,0)</f>
        <v>0</v>
      </c>
      <c r="BF319" s="162">
        <f>IF(N319="snížená",J319,0)</f>
        <v>0</v>
      </c>
      <c r="BG319" s="162">
        <f>IF(N319="zákl. přenesená",J319,0)</f>
        <v>0</v>
      </c>
      <c r="BH319" s="162">
        <f>IF(N319="sníž. přenesená",J319,0)</f>
        <v>0</v>
      </c>
      <c r="BI319" s="162">
        <f>IF(N319="nulová",J319,0)</f>
        <v>0</v>
      </c>
      <c r="BJ319" s="18" t="s">
        <v>77</v>
      </c>
      <c r="BK319" s="162">
        <f>ROUND(I319*H319,2)</f>
        <v>0</v>
      </c>
      <c r="BL319" s="18" t="s">
        <v>152</v>
      </c>
      <c r="BM319" s="161" t="s">
        <v>1166</v>
      </c>
    </row>
    <row r="320" spans="2:51" s="13" customFormat="1" ht="12">
      <c r="B320" s="163"/>
      <c r="D320" s="164" t="s">
        <v>154</v>
      </c>
      <c r="E320" s="165" t="s">
        <v>1</v>
      </c>
      <c r="F320" s="166" t="s">
        <v>1167</v>
      </c>
      <c r="H320" s="165" t="s">
        <v>1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5" t="s">
        <v>154</v>
      </c>
      <c r="AU320" s="165" t="s">
        <v>79</v>
      </c>
      <c r="AV320" s="13" t="s">
        <v>77</v>
      </c>
      <c r="AW320" s="13" t="s">
        <v>28</v>
      </c>
      <c r="AX320" s="13" t="s">
        <v>70</v>
      </c>
      <c r="AY320" s="165" t="s">
        <v>145</v>
      </c>
    </row>
    <row r="321" spans="2:51" s="14" customFormat="1" ht="12">
      <c r="B321" s="171"/>
      <c r="D321" s="164" t="s">
        <v>154</v>
      </c>
      <c r="E321" s="172" t="s">
        <v>1</v>
      </c>
      <c r="F321" s="173" t="s">
        <v>1168</v>
      </c>
      <c r="H321" s="174">
        <v>15.376</v>
      </c>
      <c r="I321" s="175"/>
      <c r="L321" s="171"/>
      <c r="M321" s="176"/>
      <c r="N321" s="177"/>
      <c r="O321" s="177"/>
      <c r="P321" s="177"/>
      <c r="Q321" s="177"/>
      <c r="R321" s="177"/>
      <c r="S321" s="177"/>
      <c r="T321" s="178"/>
      <c r="AT321" s="172" t="s">
        <v>154</v>
      </c>
      <c r="AU321" s="172" t="s">
        <v>79</v>
      </c>
      <c r="AV321" s="14" t="s">
        <v>79</v>
      </c>
      <c r="AW321" s="14" t="s">
        <v>28</v>
      </c>
      <c r="AX321" s="14" t="s">
        <v>70</v>
      </c>
      <c r="AY321" s="172" t="s">
        <v>145</v>
      </c>
    </row>
    <row r="322" spans="2:51" s="13" customFormat="1" ht="12">
      <c r="B322" s="163"/>
      <c r="D322" s="164" t="s">
        <v>154</v>
      </c>
      <c r="E322" s="165" t="s">
        <v>1</v>
      </c>
      <c r="F322" s="166" t="s">
        <v>1143</v>
      </c>
      <c r="H322" s="165" t="s">
        <v>1</v>
      </c>
      <c r="I322" s="167"/>
      <c r="L322" s="163"/>
      <c r="M322" s="168"/>
      <c r="N322" s="169"/>
      <c r="O322" s="169"/>
      <c r="P322" s="169"/>
      <c r="Q322" s="169"/>
      <c r="R322" s="169"/>
      <c r="S322" s="169"/>
      <c r="T322" s="170"/>
      <c r="AT322" s="165" t="s">
        <v>154</v>
      </c>
      <c r="AU322" s="165" t="s">
        <v>79</v>
      </c>
      <c r="AV322" s="13" t="s">
        <v>77</v>
      </c>
      <c r="AW322" s="13" t="s">
        <v>28</v>
      </c>
      <c r="AX322" s="13" t="s">
        <v>70</v>
      </c>
      <c r="AY322" s="165" t="s">
        <v>145</v>
      </c>
    </row>
    <row r="323" spans="2:51" s="13" customFormat="1" ht="12">
      <c r="B323" s="163"/>
      <c r="D323" s="164" t="s">
        <v>154</v>
      </c>
      <c r="E323" s="165" t="s">
        <v>1</v>
      </c>
      <c r="F323" s="166" t="s">
        <v>1304</v>
      </c>
      <c r="H323" s="165" t="s">
        <v>1</v>
      </c>
      <c r="I323" s="167"/>
      <c r="L323" s="163"/>
      <c r="M323" s="168"/>
      <c r="N323" s="169"/>
      <c r="O323" s="169"/>
      <c r="P323" s="169"/>
      <c r="Q323" s="169"/>
      <c r="R323" s="169"/>
      <c r="S323" s="169"/>
      <c r="T323" s="170"/>
      <c r="AT323" s="165" t="s">
        <v>154</v>
      </c>
      <c r="AU323" s="165" t="s">
        <v>79</v>
      </c>
      <c r="AV323" s="13" t="s">
        <v>77</v>
      </c>
      <c r="AW323" s="13" t="s">
        <v>28</v>
      </c>
      <c r="AX323" s="13" t="s">
        <v>70</v>
      </c>
      <c r="AY323" s="165" t="s">
        <v>145</v>
      </c>
    </row>
    <row r="324" spans="2:51" s="14" customFormat="1" ht="12">
      <c r="B324" s="171"/>
      <c r="D324" s="164" t="s">
        <v>154</v>
      </c>
      <c r="E324" s="172" t="s">
        <v>1</v>
      </c>
      <c r="F324" s="173" t="s">
        <v>1123</v>
      </c>
      <c r="H324" s="174">
        <v>330.67</v>
      </c>
      <c r="I324" s="175"/>
      <c r="L324" s="171"/>
      <c r="M324" s="176"/>
      <c r="N324" s="177"/>
      <c r="O324" s="177"/>
      <c r="P324" s="177"/>
      <c r="Q324" s="177"/>
      <c r="R324" s="177"/>
      <c r="S324" s="177"/>
      <c r="T324" s="178"/>
      <c r="AT324" s="172" t="s">
        <v>154</v>
      </c>
      <c r="AU324" s="172" t="s">
        <v>79</v>
      </c>
      <c r="AV324" s="14" t="s">
        <v>79</v>
      </c>
      <c r="AW324" s="14" t="s">
        <v>28</v>
      </c>
      <c r="AX324" s="14" t="s">
        <v>70</v>
      </c>
      <c r="AY324" s="172" t="s">
        <v>145</v>
      </c>
    </row>
    <row r="325" spans="2:51" s="16" customFormat="1" ht="12">
      <c r="B325" s="187"/>
      <c r="D325" s="164" t="s">
        <v>154</v>
      </c>
      <c r="E325" s="188" t="s">
        <v>1</v>
      </c>
      <c r="F325" s="189" t="s">
        <v>175</v>
      </c>
      <c r="H325" s="190">
        <v>346.046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8" t="s">
        <v>154</v>
      </c>
      <c r="AU325" s="188" t="s">
        <v>79</v>
      </c>
      <c r="AV325" s="16" t="s">
        <v>152</v>
      </c>
      <c r="AW325" s="16" t="s">
        <v>28</v>
      </c>
      <c r="AX325" s="16" t="s">
        <v>77</v>
      </c>
      <c r="AY325" s="188" t="s">
        <v>145</v>
      </c>
    </row>
    <row r="326" spans="1:65" s="2" customFormat="1" ht="33" customHeight="1">
      <c r="A326" s="33"/>
      <c r="B326" s="149"/>
      <c r="C326" s="150" t="s">
        <v>440</v>
      </c>
      <c r="D326" s="150" t="s">
        <v>147</v>
      </c>
      <c r="E326" s="151" t="s">
        <v>1169</v>
      </c>
      <c r="F326" s="152" t="s">
        <v>1301</v>
      </c>
      <c r="G326" s="153" t="s">
        <v>508</v>
      </c>
      <c r="H326" s="154">
        <v>2</v>
      </c>
      <c r="I326" s="155"/>
      <c r="J326" s="156">
        <f>ROUND(I326*H326,2)</f>
        <v>0</v>
      </c>
      <c r="K326" s="152" t="s">
        <v>1</v>
      </c>
      <c r="L326" s="34"/>
      <c r="M326" s="157" t="s">
        <v>1</v>
      </c>
      <c r="N326" s="158" t="s">
        <v>36</v>
      </c>
      <c r="O326" s="59"/>
      <c r="P326" s="159">
        <f>O326*H326</f>
        <v>0</v>
      </c>
      <c r="Q326" s="159">
        <v>0</v>
      </c>
      <c r="R326" s="159">
        <f>Q326*H326</f>
        <v>0</v>
      </c>
      <c r="S326" s="159">
        <v>0</v>
      </c>
      <c r="T326" s="160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1" t="s">
        <v>152</v>
      </c>
      <c r="AT326" s="161" t="s">
        <v>147</v>
      </c>
      <c r="AU326" s="161" t="s">
        <v>79</v>
      </c>
      <c r="AY326" s="18" t="s">
        <v>145</v>
      </c>
      <c r="BE326" s="162">
        <f>IF(N326="základní",J326,0)</f>
        <v>0</v>
      </c>
      <c r="BF326" s="162">
        <f>IF(N326="snížená",J326,0)</f>
        <v>0</v>
      </c>
      <c r="BG326" s="162">
        <f>IF(N326="zákl. přenesená",J326,0)</f>
        <v>0</v>
      </c>
      <c r="BH326" s="162">
        <f>IF(N326="sníž. přenesená",J326,0)</f>
        <v>0</v>
      </c>
      <c r="BI326" s="162">
        <f>IF(N326="nulová",J326,0)</f>
        <v>0</v>
      </c>
      <c r="BJ326" s="18" t="s">
        <v>77</v>
      </c>
      <c r="BK326" s="162">
        <f>ROUND(I326*H326,2)</f>
        <v>0</v>
      </c>
      <c r="BL326" s="18" t="s">
        <v>152</v>
      </c>
      <c r="BM326" s="161" t="s">
        <v>1170</v>
      </c>
    </row>
    <row r="327" spans="2:51" s="13" customFormat="1" ht="12">
      <c r="B327" s="163"/>
      <c r="D327" s="164" t="s">
        <v>154</v>
      </c>
      <c r="E327" s="165" t="s">
        <v>1</v>
      </c>
      <c r="F327" s="166" t="s">
        <v>1171</v>
      </c>
      <c r="H327" s="165" t="s">
        <v>1</v>
      </c>
      <c r="I327" s="167"/>
      <c r="L327" s="163"/>
      <c r="M327" s="168"/>
      <c r="N327" s="169"/>
      <c r="O327" s="169"/>
      <c r="P327" s="169"/>
      <c r="Q327" s="169"/>
      <c r="R327" s="169"/>
      <c r="S327" s="169"/>
      <c r="T327" s="170"/>
      <c r="AT327" s="165" t="s">
        <v>154</v>
      </c>
      <c r="AU327" s="165" t="s">
        <v>79</v>
      </c>
      <c r="AV327" s="13" t="s">
        <v>77</v>
      </c>
      <c r="AW327" s="13" t="s">
        <v>28</v>
      </c>
      <c r="AX327" s="13" t="s">
        <v>70</v>
      </c>
      <c r="AY327" s="165" t="s">
        <v>145</v>
      </c>
    </row>
    <row r="328" spans="2:51" s="14" customFormat="1" ht="12">
      <c r="B328" s="171"/>
      <c r="D328" s="164" t="s">
        <v>154</v>
      </c>
      <c r="E328" s="172" t="s">
        <v>1</v>
      </c>
      <c r="F328" s="173" t="s">
        <v>77</v>
      </c>
      <c r="H328" s="174">
        <v>1</v>
      </c>
      <c r="I328" s="175"/>
      <c r="L328" s="171"/>
      <c r="M328" s="176"/>
      <c r="N328" s="177"/>
      <c r="O328" s="177"/>
      <c r="P328" s="177"/>
      <c r="Q328" s="177"/>
      <c r="R328" s="177"/>
      <c r="S328" s="177"/>
      <c r="T328" s="178"/>
      <c r="AT328" s="172" t="s">
        <v>154</v>
      </c>
      <c r="AU328" s="172" t="s">
        <v>79</v>
      </c>
      <c r="AV328" s="14" t="s">
        <v>79</v>
      </c>
      <c r="AW328" s="14" t="s">
        <v>28</v>
      </c>
      <c r="AX328" s="14" t="s">
        <v>70</v>
      </c>
      <c r="AY328" s="172" t="s">
        <v>145</v>
      </c>
    </row>
    <row r="329" spans="2:51" s="13" customFormat="1" ht="12">
      <c r="B329" s="163"/>
      <c r="D329" s="164" t="s">
        <v>154</v>
      </c>
      <c r="E329" s="165" t="s">
        <v>1</v>
      </c>
      <c r="F329" s="166" t="s">
        <v>1172</v>
      </c>
      <c r="H329" s="165" t="s">
        <v>1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5" t="s">
        <v>154</v>
      </c>
      <c r="AU329" s="165" t="s">
        <v>79</v>
      </c>
      <c r="AV329" s="13" t="s">
        <v>77</v>
      </c>
      <c r="AW329" s="13" t="s">
        <v>28</v>
      </c>
      <c r="AX329" s="13" t="s">
        <v>70</v>
      </c>
      <c r="AY329" s="165" t="s">
        <v>145</v>
      </c>
    </row>
    <row r="330" spans="2:51" s="14" customFormat="1" ht="12">
      <c r="B330" s="171"/>
      <c r="D330" s="164" t="s">
        <v>154</v>
      </c>
      <c r="E330" s="172" t="s">
        <v>1</v>
      </c>
      <c r="F330" s="173" t="s">
        <v>77</v>
      </c>
      <c r="H330" s="174">
        <v>1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154</v>
      </c>
      <c r="AU330" s="172" t="s">
        <v>79</v>
      </c>
      <c r="AV330" s="14" t="s">
        <v>79</v>
      </c>
      <c r="AW330" s="14" t="s">
        <v>28</v>
      </c>
      <c r="AX330" s="14" t="s">
        <v>70</v>
      </c>
      <c r="AY330" s="172" t="s">
        <v>145</v>
      </c>
    </row>
    <row r="331" spans="2:51" s="16" customFormat="1" ht="12">
      <c r="B331" s="187"/>
      <c r="D331" s="164" t="s">
        <v>154</v>
      </c>
      <c r="E331" s="188" t="s">
        <v>1</v>
      </c>
      <c r="F331" s="189" t="s">
        <v>175</v>
      </c>
      <c r="H331" s="190">
        <v>2</v>
      </c>
      <c r="I331" s="191"/>
      <c r="L331" s="187"/>
      <c r="M331" s="192"/>
      <c r="N331" s="193"/>
      <c r="O331" s="193"/>
      <c r="P331" s="193"/>
      <c r="Q331" s="193"/>
      <c r="R331" s="193"/>
      <c r="S331" s="193"/>
      <c r="T331" s="194"/>
      <c r="AT331" s="188" t="s">
        <v>154</v>
      </c>
      <c r="AU331" s="188" t="s">
        <v>79</v>
      </c>
      <c r="AV331" s="16" t="s">
        <v>152</v>
      </c>
      <c r="AW331" s="16" t="s">
        <v>28</v>
      </c>
      <c r="AX331" s="16" t="s">
        <v>77</v>
      </c>
      <c r="AY331" s="188" t="s">
        <v>145</v>
      </c>
    </row>
    <row r="332" spans="1:65" s="2" customFormat="1" ht="33" customHeight="1">
      <c r="A332" s="33"/>
      <c r="B332" s="149"/>
      <c r="C332" s="150" t="s">
        <v>448</v>
      </c>
      <c r="D332" s="150" t="s">
        <v>147</v>
      </c>
      <c r="E332" s="151" t="s">
        <v>1173</v>
      </c>
      <c r="F332" s="152" t="s">
        <v>1174</v>
      </c>
      <c r="G332" s="153" t="s">
        <v>508</v>
      </c>
      <c r="H332" s="154">
        <v>1</v>
      </c>
      <c r="I332" s="155"/>
      <c r="J332" s="156">
        <f>ROUND(I332*H332,2)</f>
        <v>0</v>
      </c>
      <c r="K332" s="152" t="s">
        <v>1</v>
      </c>
      <c r="L332" s="34"/>
      <c r="M332" s="157" t="s">
        <v>1</v>
      </c>
      <c r="N332" s="158" t="s">
        <v>36</v>
      </c>
      <c r="O332" s="59"/>
      <c r="P332" s="159">
        <f>O332*H332</f>
        <v>0</v>
      </c>
      <c r="Q332" s="159">
        <v>0</v>
      </c>
      <c r="R332" s="159">
        <f>Q332*H332</f>
        <v>0</v>
      </c>
      <c r="S332" s="159">
        <v>0</v>
      </c>
      <c r="T332" s="160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1" t="s">
        <v>152</v>
      </c>
      <c r="AT332" s="161" t="s">
        <v>147</v>
      </c>
      <c r="AU332" s="161" t="s">
        <v>79</v>
      </c>
      <c r="AY332" s="18" t="s">
        <v>145</v>
      </c>
      <c r="BE332" s="162">
        <f>IF(N332="základní",J332,0)</f>
        <v>0</v>
      </c>
      <c r="BF332" s="162">
        <f>IF(N332="snížená",J332,0)</f>
        <v>0</v>
      </c>
      <c r="BG332" s="162">
        <f>IF(N332="zákl. přenesená",J332,0)</f>
        <v>0</v>
      </c>
      <c r="BH332" s="162">
        <f>IF(N332="sníž. přenesená",J332,0)</f>
        <v>0</v>
      </c>
      <c r="BI332" s="162">
        <f>IF(N332="nulová",J332,0)</f>
        <v>0</v>
      </c>
      <c r="BJ332" s="18" t="s">
        <v>77</v>
      </c>
      <c r="BK332" s="162">
        <f>ROUND(I332*H332,2)</f>
        <v>0</v>
      </c>
      <c r="BL332" s="18" t="s">
        <v>152</v>
      </c>
      <c r="BM332" s="161" t="s">
        <v>1175</v>
      </c>
    </row>
    <row r="333" spans="2:51" s="13" customFormat="1" ht="12">
      <c r="B333" s="163"/>
      <c r="D333" s="164" t="s">
        <v>154</v>
      </c>
      <c r="E333" s="165" t="s">
        <v>1</v>
      </c>
      <c r="F333" s="166" t="s">
        <v>1176</v>
      </c>
      <c r="H333" s="165" t="s">
        <v>1</v>
      </c>
      <c r="I333" s="167"/>
      <c r="L333" s="163"/>
      <c r="M333" s="168"/>
      <c r="N333" s="169"/>
      <c r="O333" s="169"/>
      <c r="P333" s="169"/>
      <c r="Q333" s="169"/>
      <c r="R333" s="169"/>
      <c r="S333" s="169"/>
      <c r="T333" s="170"/>
      <c r="AT333" s="165" t="s">
        <v>154</v>
      </c>
      <c r="AU333" s="165" t="s">
        <v>79</v>
      </c>
      <c r="AV333" s="13" t="s">
        <v>77</v>
      </c>
      <c r="AW333" s="13" t="s">
        <v>28</v>
      </c>
      <c r="AX333" s="13" t="s">
        <v>70</v>
      </c>
      <c r="AY333" s="165" t="s">
        <v>145</v>
      </c>
    </row>
    <row r="334" spans="2:51" s="14" customFormat="1" ht="12">
      <c r="B334" s="171"/>
      <c r="D334" s="164" t="s">
        <v>154</v>
      </c>
      <c r="E334" s="172" t="s">
        <v>1</v>
      </c>
      <c r="F334" s="173" t="s">
        <v>77</v>
      </c>
      <c r="H334" s="174">
        <v>1</v>
      </c>
      <c r="I334" s="175"/>
      <c r="L334" s="171"/>
      <c r="M334" s="176"/>
      <c r="N334" s="177"/>
      <c r="O334" s="177"/>
      <c r="P334" s="177"/>
      <c r="Q334" s="177"/>
      <c r="R334" s="177"/>
      <c r="S334" s="177"/>
      <c r="T334" s="178"/>
      <c r="AT334" s="172" t="s">
        <v>154</v>
      </c>
      <c r="AU334" s="172" t="s">
        <v>79</v>
      </c>
      <c r="AV334" s="14" t="s">
        <v>79</v>
      </c>
      <c r="AW334" s="14" t="s">
        <v>28</v>
      </c>
      <c r="AX334" s="14" t="s">
        <v>77</v>
      </c>
      <c r="AY334" s="172" t="s">
        <v>145</v>
      </c>
    </row>
    <row r="335" spans="1:65" s="2" customFormat="1" ht="16.5" customHeight="1">
      <c r="A335" s="33"/>
      <c r="B335" s="149"/>
      <c r="C335" s="150" t="s">
        <v>453</v>
      </c>
      <c r="D335" s="150" t="s">
        <v>147</v>
      </c>
      <c r="E335" s="151" t="s">
        <v>546</v>
      </c>
      <c r="F335" s="152" t="s">
        <v>547</v>
      </c>
      <c r="G335" s="153" t="s">
        <v>251</v>
      </c>
      <c r="H335" s="154">
        <v>20</v>
      </c>
      <c r="I335" s="155"/>
      <c r="J335" s="156">
        <f>ROUND(I335*H335,2)</f>
        <v>0</v>
      </c>
      <c r="K335" s="152" t="s">
        <v>1</v>
      </c>
      <c r="L335" s="34"/>
      <c r="M335" s="157" t="s">
        <v>1</v>
      </c>
      <c r="N335" s="158" t="s">
        <v>36</v>
      </c>
      <c r="O335" s="59"/>
      <c r="P335" s="159">
        <f>O335*H335</f>
        <v>0</v>
      </c>
      <c r="Q335" s="159">
        <v>0</v>
      </c>
      <c r="R335" s="159">
        <f>Q335*H335</f>
        <v>0</v>
      </c>
      <c r="S335" s="159">
        <v>0</v>
      </c>
      <c r="T335" s="160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1" t="s">
        <v>152</v>
      </c>
      <c r="AT335" s="161" t="s">
        <v>147</v>
      </c>
      <c r="AU335" s="161" t="s">
        <v>79</v>
      </c>
      <c r="AY335" s="18" t="s">
        <v>145</v>
      </c>
      <c r="BE335" s="162">
        <f>IF(N335="základní",J335,0)</f>
        <v>0</v>
      </c>
      <c r="BF335" s="162">
        <f>IF(N335="snížená",J335,0)</f>
        <v>0</v>
      </c>
      <c r="BG335" s="162">
        <f>IF(N335="zákl. přenesená",J335,0)</f>
        <v>0</v>
      </c>
      <c r="BH335" s="162">
        <f>IF(N335="sníž. přenesená",J335,0)</f>
        <v>0</v>
      </c>
      <c r="BI335" s="162">
        <f>IF(N335="nulová",J335,0)</f>
        <v>0</v>
      </c>
      <c r="BJ335" s="18" t="s">
        <v>77</v>
      </c>
      <c r="BK335" s="162">
        <f>ROUND(I335*H335,2)</f>
        <v>0</v>
      </c>
      <c r="BL335" s="18" t="s">
        <v>152</v>
      </c>
      <c r="BM335" s="161" t="s">
        <v>1177</v>
      </c>
    </row>
    <row r="336" spans="2:63" s="12" customFormat="1" ht="22.75" customHeight="1">
      <c r="B336" s="136"/>
      <c r="D336" s="137" t="s">
        <v>69</v>
      </c>
      <c r="E336" s="147" t="s">
        <v>549</v>
      </c>
      <c r="F336" s="147" t="s">
        <v>550</v>
      </c>
      <c r="I336" s="139"/>
      <c r="J336" s="148">
        <f>BK336</f>
        <v>0</v>
      </c>
      <c r="L336" s="136"/>
      <c r="M336" s="141"/>
      <c r="N336" s="142"/>
      <c r="O336" s="142"/>
      <c r="P336" s="143">
        <f>SUM(P337:P387)</f>
        <v>0</v>
      </c>
      <c r="Q336" s="142"/>
      <c r="R336" s="143">
        <f>SUM(R337:R387)</f>
        <v>0</v>
      </c>
      <c r="S336" s="142"/>
      <c r="T336" s="144">
        <f>SUM(T337:T387)</f>
        <v>122.59010500000001</v>
      </c>
      <c r="AR336" s="137" t="s">
        <v>77</v>
      </c>
      <c r="AT336" s="145" t="s">
        <v>69</v>
      </c>
      <c r="AU336" s="145" t="s">
        <v>77</v>
      </c>
      <c r="AY336" s="137" t="s">
        <v>145</v>
      </c>
      <c r="BK336" s="146">
        <f>SUM(BK337:BK387)</f>
        <v>0</v>
      </c>
    </row>
    <row r="337" spans="1:65" s="2" customFormat="1" ht="21.75" customHeight="1">
      <c r="A337" s="33"/>
      <c r="B337" s="149"/>
      <c r="C337" s="150" t="s">
        <v>456</v>
      </c>
      <c r="D337" s="150" t="s">
        <v>147</v>
      </c>
      <c r="E337" s="151" t="s">
        <v>552</v>
      </c>
      <c r="F337" s="152" t="s">
        <v>553</v>
      </c>
      <c r="G337" s="153" t="s">
        <v>243</v>
      </c>
      <c r="H337" s="154">
        <v>95</v>
      </c>
      <c r="I337" s="155"/>
      <c r="J337" s="156">
        <f>ROUND(I337*H337,2)</f>
        <v>0</v>
      </c>
      <c r="K337" s="152" t="s">
        <v>151</v>
      </c>
      <c r="L337" s="34"/>
      <c r="M337" s="157" t="s">
        <v>1</v>
      </c>
      <c r="N337" s="158" t="s">
        <v>36</v>
      </c>
      <c r="O337" s="59"/>
      <c r="P337" s="159">
        <f>O337*H337</f>
        <v>0</v>
      </c>
      <c r="Q337" s="159">
        <v>0</v>
      </c>
      <c r="R337" s="159">
        <f>Q337*H337</f>
        <v>0</v>
      </c>
      <c r="S337" s="159">
        <v>0.281</v>
      </c>
      <c r="T337" s="160">
        <f>S337*H337</f>
        <v>26.695000000000004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1" t="s">
        <v>152</v>
      </c>
      <c r="AT337" s="161" t="s">
        <v>147</v>
      </c>
      <c r="AU337" s="161" t="s">
        <v>79</v>
      </c>
      <c r="AY337" s="18" t="s">
        <v>145</v>
      </c>
      <c r="BE337" s="162">
        <f>IF(N337="základní",J337,0)</f>
        <v>0</v>
      </c>
      <c r="BF337" s="162">
        <f>IF(N337="snížená",J337,0)</f>
        <v>0</v>
      </c>
      <c r="BG337" s="162">
        <f>IF(N337="zákl. přenesená",J337,0)</f>
        <v>0</v>
      </c>
      <c r="BH337" s="162">
        <f>IF(N337="sníž. přenesená",J337,0)</f>
        <v>0</v>
      </c>
      <c r="BI337" s="162">
        <f>IF(N337="nulová",J337,0)</f>
        <v>0</v>
      </c>
      <c r="BJ337" s="18" t="s">
        <v>77</v>
      </c>
      <c r="BK337" s="162">
        <f>ROUND(I337*H337,2)</f>
        <v>0</v>
      </c>
      <c r="BL337" s="18" t="s">
        <v>152</v>
      </c>
      <c r="BM337" s="161" t="s">
        <v>1178</v>
      </c>
    </row>
    <row r="338" spans="1:65" s="2" customFormat="1" ht="24.25" customHeight="1">
      <c r="A338" s="33"/>
      <c r="B338" s="149"/>
      <c r="C338" s="150" t="s">
        <v>462</v>
      </c>
      <c r="D338" s="150" t="s">
        <v>147</v>
      </c>
      <c r="E338" s="151" t="s">
        <v>556</v>
      </c>
      <c r="F338" s="152" t="s">
        <v>557</v>
      </c>
      <c r="G338" s="153" t="s">
        <v>243</v>
      </c>
      <c r="H338" s="154">
        <v>26</v>
      </c>
      <c r="I338" s="155"/>
      <c r="J338" s="156">
        <f>ROUND(I338*H338,2)</f>
        <v>0</v>
      </c>
      <c r="K338" s="152" t="s">
        <v>151</v>
      </c>
      <c r="L338" s="34"/>
      <c r="M338" s="157" t="s">
        <v>1</v>
      </c>
      <c r="N338" s="158" t="s">
        <v>36</v>
      </c>
      <c r="O338" s="59"/>
      <c r="P338" s="159">
        <f>O338*H338</f>
        <v>0</v>
      </c>
      <c r="Q338" s="159">
        <v>0</v>
      </c>
      <c r="R338" s="159">
        <f>Q338*H338</f>
        <v>0</v>
      </c>
      <c r="S338" s="159">
        <v>0.235</v>
      </c>
      <c r="T338" s="160">
        <f>S338*H338</f>
        <v>6.109999999999999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1" t="s">
        <v>152</v>
      </c>
      <c r="AT338" s="161" t="s">
        <v>147</v>
      </c>
      <c r="AU338" s="161" t="s">
        <v>79</v>
      </c>
      <c r="AY338" s="18" t="s">
        <v>145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8" t="s">
        <v>77</v>
      </c>
      <c r="BK338" s="162">
        <f>ROUND(I338*H338,2)</f>
        <v>0</v>
      </c>
      <c r="BL338" s="18" t="s">
        <v>152</v>
      </c>
      <c r="BM338" s="161" t="s">
        <v>1179</v>
      </c>
    </row>
    <row r="339" spans="1:65" s="2" customFormat="1" ht="24.25" customHeight="1">
      <c r="A339" s="33"/>
      <c r="B339" s="149"/>
      <c r="C339" s="150" t="s">
        <v>466</v>
      </c>
      <c r="D339" s="150" t="s">
        <v>147</v>
      </c>
      <c r="E339" s="151" t="s">
        <v>568</v>
      </c>
      <c r="F339" s="152" t="s">
        <v>569</v>
      </c>
      <c r="G339" s="153" t="s">
        <v>243</v>
      </c>
      <c r="H339" s="154">
        <v>121</v>
      </c>
      <c r="I339" s="155"/>
      <c r="J339" s="156">
        <f>ROUND(I339*H339,2)</f>
        <v>0</v>
      </c>
      <c r="K339" s="152" t="s">
        <v>151</v>
      </c>
      <c r="L339" s="34"/>
      <c r="M339" s="157" t="s">
        <v>1</v>
      </c>
      <c r="N339" s="158" t="s">
        <v>36</v>
      </c>
      <c r="O339" s="59"/>
      <c r="P339" s="159">
        <f>O339*H339</f>
        <v>0</v>
      </c>
      <c r="Q339" s="159">
        <v>0</v>
      </c>
      <c r="R339" s="159">
        <f>Q339*H339</f>
        <v>0</v>
      </c>
      <c r="S339" s="159">
        <v>0.29</v>
      </c>
      <c r="T339" s="160">
        <f>S339*H339</f>
        <v>35.089999999999996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1" t="s">
        <v>152</v>
      </c>
      <c r="AT339" s="161" t="s">
        <v>147</v>
      </c>
      <c r="AU339" s="161" t="s">
        <v>79</v>
      </c>
      <c r="AY339" s="18" t="s">
        <v>145</v>
      </c>
      <c r="BE339" s="162">
        <f>IF(N339="základní",J339,0)</f>
        <v>0</v>
      </c>
      <c r="BF339" s="162">
        <f>IF(N339="snížená",J339,0)</f>
        <v>0</v>
      </c>
      <c r="BG339" s="162">
        <f>IF(N339="zákl. přenesená",J339,0)</f>
        <v>0</v>
      </c>
      <c r="BH339" s="162">
        <f>IF(N339="sníž. přenesená",J339,0)</f>
        <v>0</v>
      </c>
      <c r="BI339" s="162">
        <f>IF(N339="nulová",J339,0)</f>
        <v>0</v>
      </c>
      <c r="BJ339" s="18" t="s">
        <v>77</v>
      </c>
      <c r="BK339" s="162">
        <f>ROUND(I339*H339,2)</f>
        <v>0</v>
      </c>
      <c r="BL339" s="18" t="s">
        <v>152</v>
      </c>
      <c r="BM339" s="161" t="s">
        <v>1180</v>
      </c>
    </row>
    <row r="340" spans="2:51" s="13" customFormat="1" ht="12">
      <c r="B340" s="163"/>
      <c r="D340" s="164" t="s">
        <v>154</v>
      </c>
      <c r="E340" s="165" t="s">
        <v>1</v>
      </c>
      <c r="F340" s="166" t="s">
        <v>717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154</v>
      </c>
      <c r="AU340" s="165" t="s">
        <v>79</v>
      </c>
      <c r="AV340" s="13" t="s">
        <v>77</v>
      </c>
      <c r="AW340" s="13" t="s">
        <v>28</v>
      </c>
      <c r="AX340" s="13" t="s">
        <v>70</v>
      </c>
      <c r="AY340" s="165" t="s">
        <v>145</v>
      </c>
    </row>
    <row r="341" spans="2:51" s="14" customFormat="1" ht="12">
      <c r="B341" s="171"/>
      <c r="D341" s="164" t="s">
        <v>154</v>
      </c>
      <c r="E341" s="172" t="s">
        <v>1</v>
      </c>
      <c r="F341" s="173" t="s">
        <v>698</v>
      </c>
      <c r="H341" s="174">
        <v>95</v>
      </c>
      <c r="I341" s="175"/>
      <c r="L341" s="171"/>
      <c r="M341" s="176"/>
      <c r="N341" s="177"/>
      <c r="O341" s="177"/>
      <c r="P341" s="177"/>
      <c r="Q341" s="177"/>
      <c r="R341" s="177"/>
      <c r="S341" s="177"/>
      <c r="T341" s="178"/>
      <c r="AT341" s="172" t="s">
        <v>154</v>
      </c>
      <c r="AU341" s="172" t="s">
        <v>79</v>
      </c>
      <c r="AV341" s="14" t="s">
        <v>79</v>
      </c>
      <c r="AW341" s="14" t="s">
        <v>28</v>
      </c>
      <c r="AX341" s="14" t="s">
        <v>70</v>
      </c>
      <c r="AY341" s="172" t="s">
        <v>145</v>
      </c>
    </row>
    <row r="342" spans="2:51" s="13" customFormat="1" ht="12">
      <c r="B342" s="163"/>
      <c r="D342" s="164" t="s">
        <v>154</v>
      </c>
      <c r="E342" s="165" t="s">
        <v>1</v>
      </c>
      <c r="F342" s="166" t="s">
        <v>1181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154</v>
      </c>
      <c r="AU342" s="165" t="s">
        <v>79</v>
      </c>
      <c r="AV342" s="13" t="s">
        <v>77</v>
      </c>
      <c r="AW342" s="13" t="s">
        <v>28</v>
      </c>
      <c r="AX342" s="13" t="s">
        <v>70</v>
      </c>
      <c r="AY342" s="165" t="s">
        <v>145</v>
      </c>
    </row>
    <row r="343" spans="2:51" s="14" customFormat="1" ht="12">
      <c r="B343" s="171"/>
      <c r="D343" s="164" t="s">
        <v>154</v>
      </c>
      <c r="E343" s="172" t="s">
        <v>1</v>
      </c>
      <c r="F343" s="173" t="s">
        <v>317</v>
      </c>
      <c r="H343" s="174">
        <v>26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154</v>
      </c>
      <c r="AU343" s="172" t="s">
        <v>79</v>
      </c>
      <c r="AV343" s="14" t="s">
        <v>79</v>
      </c>
      <c r="AW343" s="14" t="s">
        <v>28</v>
      </c>
      <c r="AX343" s="14" t="s">
        <v>70</v>
      </c>
      <c r="AY343" s="172" t="s">
        <v>145</v>
      </c>
    </row>
    <row r="344" spans="2:51" s="16" customFormat="1" ht="12">
      <c r="B344" s="187"/>
      <c r="D344" s="164" t="s">
        <v>154</v>
      </c>
      <c r="E344" s="188" t="s">
        <v>1</v>
      </c>
      <c r="F344" s="189" t="s">
        <v>175</v>
      </c>
      <c r="H344" s="190">
        <v>121</v>
      </c>
      <c r="I344" s="191"/>
      <c r="L344" s="187"/>
      <c r="M344" s="192"/>
      <c r="N344" s="193"/>
      <c r="O344" s="193"/>
      <c r="P344" s="193"/>
      <c r="Q344" s="193"/>
      <c r="R344" s="193"/>
      <c r="S344" s="193"/>
      <c r="T344" s="194"/>
      <c r="AT344" s="188" t="s">
        <v>154</v>
      </c>
      <c r="AU344" s="188" t="s">
        <v>79</v>
      </c>
      <c r="AV344" s="16" t="s">
        <v>152</v>
      </c>
      <c r="AW344" s="16" t="s">
        <v>28</v>
      </c>
      <c r="AX344" s="16" t="s">
        <v>77</v>
      </c>
      <c r="AY344" s="188" t="s">
        <v>145</v>
      </c>
    </row>
    <row r="345" spans="1:65" s="2" customFormat="1" ht="24.25" customHeight="1">
      <c r="A345" s="33"/>
      <c r="B345" s="149"/>
      <c r="C345" s="150" t="s">
        <v>470</v>
      </c>
      <c r="D345" s="150" t="s">
        <v>147</v>
      </c>
      <c r="E345" s="151" t="s">
        <v>572</v>
      </c>
      <c r="F345" s="152" t="s">
        <v>573</v>
      </c>
      <c r="G345" s="153" t="s">
        <v>243</v>
      </c>
      <c r="H345" s="154">
        <v>121</v>
      </c>
      <c r="I345" s="155"/>
      <c r="J345" s="156">
        <f>ROUND(I345*H345,2)</f>
        <v>0</v>
      </c>
      <c r="K345" s="152" t="s">
        <v>151</v>
      </c>
      <c r="L345" s="34"/>
      <c r="M345" s="157" t="s">
        <v>1</v>
      </c>
      <c r="N345" s="158" t="s">
        <v>36</v>
      </c>
      <c r="O345" s="59"/>
      <c r="P345" s="159">
        <f>O345*H345</f>
        <v>0</v>
      </c>
      <c r="Q345" s="159">
        <v>0</v>
      </c>
      <c r="R345" s="159">
        <f>Q345*H345</f>
        <v>0</v>
      </c>
      <c r="S345" s="159">
        <v>0.24</v>
      </c>
      <c r="T345" s="160">
        <f>S345*H345</f>
        <v>29.04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1" t="s">
        <v>152</v>
      </c>
      <c r="AT345" s="161" t="s">
        <v>147</v>
      </c>
      <c r="AU345" s="161" t="s">
        <v>79</v>
      </c>
      <c r="AY345" s="18" t="s">
        <v>145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8" t="s">
        <v>77</v>
      </c>
      <c r="BK345" s="162">
        <f>ROUND(I345*H345,2)</f>
        <v>0</v>
      </c>
      <c r="BL345" s="18" t="s">
        <v>152</v>
      </c>
      <c r="BM345" s="161" t="s">
        <v>1182</v>
      </c>
    </row>
    <row r="346" spans="2:51" s="13" customFormat="1" ht="12">
      <c r="B346" s="163"/>
      <c r="D346" s="164" t="s">
        <v>154</v>
      </c>
      <c r="E346" s="165" t="s">
        <v>1</v>
      </c>
      <c r="F346" s="166" t="s">
        <v>575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154</v>
      </c>
      <c r="AU346" s="165" t="s">
        <v>79</v>
      </c>
      <c r="AV346" s="13" t="s">
        <v>77</v>
      </c>
      <c r="AW346" s="13" t="s">
        <v>28</v>
      </c>
      <c r="AX346" s="13" t="s">
        <v>70</v>
      </c>
      <c r="AY346" s="165" t="s">
        <v>145</v>
      </c>
    </row>
    <row r="347" spans="2:51" s="14" customFormat="1" ht="12">
      <c r="B347" s="171"/>
      <c r="D347" s="164" t="s">
        <v>154</v>
      </c>
      <c r="E347" s="172" t="s">
        <v>1</v>
      </c>
      <c r="F347" s="173" t="s">
        <v>1097</v>
      </c>
      <c r="H347" s="174">
        <v>121</v>
      </c>
      <c r="I347" s="175"/>
      <c r="L347" s="171"/>
      <c r="M347" s="176"/>
      <c r="N347" s="177"/>
      <c r="O347" s="177"/>
      <c r="P347" s="177"/>
      <c r="Q347" s="177"/>
      <c r="R347" s="177"/>
      <c r="S347" s="177"/>
      <c r="T347" s="178"/>
      <c r="AT347" s="172" t="s">
        <v>154</v>
      </c>
      <c r="AU347" s="172" t="s">
        <v>79</v>
      </c>
      <c r="AV347" s="14" t="s">
        <v>79</v>
      </c>
      <c r="AW347" s="14" t="s">
        <v>28</v>
      </c>
      <c r="AX347" s="14" t="s">
        <v>77</v>
      </c>
      <c r="AY347" s="172" t="s">
        <v>145</v>
      </c>
    </row>
    <row r="348" spans="1:65" s="2" customFormat="1" ht="16.5" customHeight="1">
      <c r="A348" s="33"/>
      <c r="B348" s="149"/>
      <c r="C348" s="150" t="s">
        <v>475</v>
      </c>
      <c r="D348" s="150" t="s">
        <v>147</v>
      </c>
      <c r="E348" s="151" t="s">
        <v>1183</v>
      </c>
      <c r="F348" s="152" t="s">
        <v>1184</v>
      </c>
      <c r="G348" s="153" t="s">
        <v>166</v>
      </c>
      <c r="H348" s="154">
        <v>0.04</v>
      </c>
      <c r="I348" s="155"/>
      <c r="J348" s="156">
        <f>ROUND(I348*H348,2)</f>
        <v>0</v>
      </c>
      <c r="K348" s="152" t="s">
        <v>151</v>
      </c>
      <c r="L348" s="34"/>
      <c r="M348" s="157" t="s">
        <v>1</v>
      </c>
      <c r="N348" s="158" t="s">
        <v>36</v>
      </c>
      <c r="O348" s="59"/>
      <c r="P348" s="159">
        <f>O348*H348</f>
        <v>0</v>
      </c>
      <c r="Q348" s="159">
        <v>0</v>
      </c>
      <c r="R348" s="159">
        <f>Q348*H348</f>
        <v>0</v>
      </c>
      <c r="S348" s="159">
        <v>2</v>
      </c>
      <c r="T348" s="160">
        <f>S348*H348</f>
        <v>0.08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1" t="s">
        <v>152</v>
      </c>
      <c r="AT348" s="161" t="s">
        <v>147</v>
      </c>
      <c r="AU348" s="161" t="s">
        <v>79</v>
      </c>
      <c r="AY348" s="18" t="s">
        <v>145</v>
      </c>
      <c r="BE348" s="162">
        <f>IF(N348="základní",J348,0)</f>
        <v>0</v>
      </c>
      <c r="BF348" s="162">
        <f>IF(N348="snížená",J348,0)</f>
        <v>0</v>
      </c>
      <c r="BG348" s="162">
        <f>IF(N348="zákl. přenesená",J348,0)</f>
        <v>0</v>
      </c>
      <c r="BH348" s="162">
        <f>IF(N348="sníž. přenesená",J348,0)</f>
        <v>0</v>
      </c>
      <c r="BI348" s="162">
        <f>IF(N348="nulová",J348,0)</f>
        <v>0</v>
      </c>
      <c r="BJ348" s="18" t="s">
        <v>77</v>
      </c>
      <c r="BK348" s="162">
        <f>ROUND(I348*H348,2)</f>
        <v>0</v>
      </c>
      <c r="BL348" s="18" t="s">
        <v>152</v>
      </c>
      <c r="BM348" s="161" t="s">
        <v>1185</v>
      </c>
    </row>
    <row r="349" spans="2:51" s="13" customFormat="1" ht="12">
      <c r="B349" s="163"/>
      <c r="D349" s="164" t="s">
        <v>154</v>
      </c>
      <c r="E349" s="165" t="s">
        <v>1</v>
      </c>
      <c r="F349" s="166" t="s">
        <v>1115</v>
      </c>
      <c r="H349" s="165" t="s">
        <v>1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154</v>
      </c>
      <c r="AU349" s="165" t="s">
        <v>79</v>
      </c>
      <c r="AV349" s="13" t="s">
        <v>77</v>
      </c>
      <c r="AW349" s="13" t="s">
        <v>28</v>
      </c>
      <c r="AX349" s="13" t="s">
        <v>70</v>
      </c>
      <c r="AY349" s="165" t="s">
        <v>145</v>
      </c>
    </row>
    <row r="350" spans="2:51" s="14" customFormat="1" ht="12">
      <c r="B350" s="171"/>
      <c r="D350" s="164" t="s">
        <v>154</v>
      </c>
      <c r="E350" s="172" t="s">
        <v>1</v>
      </c>
      <c r="F350" s="173" t="s">
        <v>1186</v>
      </c>
      <c r="H350" s="174">
        <v>0.04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154</v>
      </c>
      <c r="AU350" s="172" t="s">
        <v>79</v>
      </c>
      <c r="AV350" s="14" t="s">
        <v>79</v>
      </c>
      <c r="AW350" s="14" t="s">
        <v>28</v>
      </c>
      <c r="AX350" s="14" t="s">
        <v>70</v>
      </c>
      <c r="AY350" s="172" t="s">
        <v>145</v>
      </c>
    </row>
    <row r="351" spans="2:51" s="16" customFormat="1" ht="12">
      <c r="B351" s="187"/>
      <c r="D351" s="164" t="s">
        <v>154</v>
      </c>
      <c r="E351" s="188" t="s">
        <v>1</v>
      </c>
      <c r="F351" s="189" t="s">
        <v>175</v>
      </c>
      <c r="H351" s="190">
        <v>0.04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8" t="s">
        <v>154</v>
      </c>
      <c r="AU351" s="188" t="s">
        <v>79</v>
      </c>
      <c r="AV351" s="16" t="s">
        <v>152</v>
      </c>
      <c r="AW351" s="16" t="s">
        <v>28</v>
      </c>
      <c r="AX351" s="16" t="s">
        <v>77</v>
      </c>
      <c r="AY351" s="188" t="s">
        <v>145</v>
      </c>
    </row>
    <row r="352" spans="1:65" s="2" customFormat="1" ht="16.5" customHeight="1">
      <c r="A352" s="33"/>
      <c r="B352" s="149"/>
      <c r="C352" s="150" t="s">
        <v>479</v>
      </c>
      <c r="D352" s="150" t="s">
        <v>147</v>
      </c>
      <c r="E352" s="151" t="s">
        <v>607</v>
      </c>
      <c r="F352" s="152" t="s">
        <v>608</v>
      </c>
      <c r="G352" s="153" t="s">
        <v>251</v>
      </c>
      <c r="H352" s="154">
        <v>30.75</v>
      </c>
      <c r="I352" s="155"/>
      <c r="J352" s="156">
        <f>ROUND(I352*H352,2)</f>
        <v>0</v>
      </c>
      <c r="K352" s="152" t="s">
        <v>151</v>
      </c>
      <c r="L352" s="34"/>
      <c r="M352" s="157" t="s">
        <v>1</v>
      </c>
      <c r="N352" s="158" t="s">
        <v>36</v>
      </c>
      <c r="O352" s="59"/>
      <c r="P352" s="159">
        <f>O352*H352</f>
        <v>0</v>
      </c>
      <c r="Q352" s="159">
        <v>0</v>
      </c>
      <c r="R352" s="159">
        <f>Q352*H352</f>
        <v>0</v>
      </c>
      <c r="S352" s="159">
        <v>0.009</v>
      </c>
      <c r="T352" s="160">
        <f>S352*H352</f>
        <v>0.27675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1" t="s">
        <v>152</v>
      </c>
      <c r="AT352" s="161" t="s">
        <v>147</v>
      </c>
      <c r="AU352" s="161" t="s">
        <v>79</v>
      </c>
      <c r="AY352" s="18" t="s">
        <v>145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8" t="s">
        <v>77</v>
      </c>
      <c r="BK352" s="162">
        <f>ROUND(I352*H352,2)</f>
        <v>0</v>
      </c>
      <c r="BL352" s="18" t="s">
        <v>152</v>
      </c>
      <c r="BM352" s="161" t="s">
        <v>1187</v>
      </c>
    </row>
    <row r="353" spans="2:51" s="13" customFormat="1" ht="12">
      <c r="B353" s="163"/>
      <c r="D353" s="164" t="s">
        <v>154</v>
      </c>
      <c r="E353" s="165" t="s">
        <v>1</v>
      </c>
      <c r="F353" s="166" t="s">
        <v>610</v>
      </c>
      <c r="H353" s="165" t="s">
        <v>1</v>
      </c>
      <c r="I353" s="167"/>
      <c r="L353" s="163"/>
      <c r="M353" s="168"/>
      <c r="N353" s="169"/>
      <c r="O353" s="169"/>
      <c r="P353" s="169"/>
      <c r="Q353" s="169"/>
      <c r="R353" s="169"/>
      <c r="S353" s="169"/>
      <c r="T353" s="170"/>
      <c r="AT353" s="165" t="s">
        <v>154</v>
      </c>
      <c r="AU353" s="165" t="s">
        <v>79</v>
      </c>
      <c r="AV353" s="13" t="s">
        <v>77</v>
      </c>
      <c r="AW353" s="13" t="s">
        <v>28</v>
      </c>
      <c r="AX353" s="13" t="s">
        <v>70</v>
      </c>
      <c r="AY353" s="165" t="s">
        <v>145</v>
      </c>
    </row>
    <row r="354" spans="2:51" s="13" customFormat="1" ht="12">
      <c r="B354" s="163"/>
      <c r="D354" s="164" t="s">
        <v>154</v>
      </c>
      <c r="E354" s="165" t="s">
        <v>1</v>
      </c>
      <c r="F354" s="166" t="s">
        <v>1188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154</v>
      </c>
      <c r="AU354" s="165" t="s">
        <v>79</v>
      </c>
      <c r="AV354" s="13" t="s">
        <v>77</v>
      </c>
      <c r="AW354" s="13" t="s">
        <v>28</v>
      </c>
      <c r="AX354" s="13" t="s">
        <v>70</v>
      </c>
      <c r="AY354" s="165" t="s">
        <v>145</v>
      </c>
    </row>
    <row r="355" spans="2:51" s="14" customFormat="1" ht="12">
      <c r="B355" s="171"/>
      <c r="D355" s="164" t="s">
        <v>154</v>
      </c>
      <c r="E355" s="172" t="s">
        <v>1</v>
      </c>
      <c r="F355" s="173" t="s">
        <v>1189</v>
      </c>
      <c r="H355" s="174">
        <v>21.435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154</v>
      </c>
      <c r="AU355" s="172" t="s">
        <v>79</v>
      </c>
      <c r="AV355" s="14" t="s">
        <v>79</v>
      </c>
      <c r="AW355" s="14" t="s">
        <v>28</v>
      </c>
      <c r="AX355" s="14" t="s">
        <v>70</v>
      </c>
      <c r="AY355" s="172" t="s">
        <v>145</v>
      </c>
    </row>
    <row r="356" spans="2:51" s="13" customFormat="1" ht="12">
      <c r="B356" s="163"/>
      <c r="D356" s="164" t="s">
        <v>154</v>
      </c>
      <c r="E356" s="165" t="s">
        <v>1</v>
      </c>
      <c r="F356" s="166" t="s">
        <v>1190</v>
      </c>
      <c r="H356" s="165" t="s">
        <v>1</v>
      </c>
      <c r="I356" s="167"/>
      <c r="L356" s="163"/>
      <c r="M356" s="168"/>
      <c r="N356" s="169"/>
      <c r="O356" s="169"/>
      <c r="P356" s="169"/>
      <c r="Q356" s="169"/>
      <c r="R356" s="169"/>
      <c r="S356" s="169"/>
      <c r="T356" s="170"/>
      <c r="AT356" s="165" t="s">
        <v>154</v>
      </c>
      <c r="AU356" s="165" t="s">
        <v>79</v>
      </c>
      <c r="AV356" s="13" t="s">
        <v>77</v>
      </c>
      <c r="AW356" s="13" t="s">
        <v>28</v>
      </c>
      <c r="AX356" s="13" t="s">
        <v>70</v>
      </c>
      <c r="AY356" s="165" t="s">
        <v>145</v>
      </c>
    </row>
    <row r="357" spans="2:51" s="14" customFormat="1" ht="12">
      <c r="B357" s="171"/>
      <c r="D357" s="164" t="s">
        <v>154</v>
      </c>
      <c r="E357" s="172" t="s">
        <v>1</v>
      </c>
      <c r="F357" s="173" t="s">
        <v>1191</v>
      </c>
      <c r="H357" s="174">
        <v>2.62</v>
      </c>
      <c r="I357" s="175"/>
      <c r="L357" s="171"/>
      <c r="M357" s="176"/>
      <c r="N357" s="177"/>
      <c r="O357" s="177"/>
      <c r="P357" s="177"/>
      <c r="Q357" s="177"/>
      <c r="R357" s="177"/>
      <c r="S357" s="177"/>
      <c r="T357" s="178"/>
      <c r="AT357" s="172" t="s">
        <v>154</v>
      </c>
      <c r="AU357" s="172" t="s">
        <v>79</v>
      </c>
      <c r="AV357" s="14" t="s">
        <v>79</v>
      </c>
      <c r="AW357" s="14" t="s">
        <v>28</v>
      </c>
      <c r="AX357" s="14" t="s">
        <v>70</v>
      </c>
      <c r="AY357" s="172" t="s">
        <v>145</v>
      </c>
    </row>
    <row r="358" spans="2:51" s="13" customFormat="1" ht="12">
      <c r="B358" s="163"/>
      <c r="D358" s="164" t="s">
        <v>154</v>
      </c>
      <c r="E358" s="165" t="s">
        <v>1</v>
      </c>
      <c r="F358" s="166" t="s">
        <v>1171</v>
      </c>
      <c r="H358" s="165" t="s">
        <v>1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154</v>
      </c>
      <c r="AU358" s="165" t="s">
        <v>79</v>
      </c>
      <c r="AV358" s="13" t="s">
        <v>77</v>
      </c>
      <c r="AW358" s="13" t="s">
        <v>28</v>
      </c>
      <c r="AX358" s="13" t="s">
        <v>70</v>
      </c>
      <c r="AY358" s="165" t="s">
        <v>145</v>
      </c>
    </row>
    <row r="359" spans="2:51" s="14" customFormat="1" ht="12">
      <c r="B359" s="171"/>
      <c r="D359" s="164" t="s">
        <v>154</v>
      </c>
      <c r="E359" s="172" t="s">
        <v>1</v>
      </c>
      <c r="F359" s="173" t="s">
        <v>1192</v>
      </c>
      <c r="H359" s="174">
        <v>4.05</v>
      </c>
      <c r="I359" s="175"/>
      <c r="L359" s="171"/>
      <c r="M359" s="176"/>
      <c r="N359" s="177"/>
      <c r="O359" s="177"/>
      <c r="P359" s="177"/>
      <c r="Q359" s="177"/>
      <c r="R359" s="177"/>
      <c r="S359" s="177"/>
      <c r="T359" s="178"/>
      <c r="AT359" s="172" t="s">
        <v>154</v>
      </c>
      <c r="AU359" s="172" t="s">
        <v>79</v>
      </c>
      <c r="AV359" s="14" t="s">
        <v>79</v>
      </c>
      <c r="AW359" s="14" t="s">
        <v>28</v>
      </c>
      <c r="AX359" s="14" t="s">
        <v>70</v>
      </c>
      <c r="AY359" s="172" t="s">
        <v>145</v>
      </c>
    </row>
    <row r="360" spans="2:51" s="13" customFormat="1" ht="12">
      <c r="B360" s="163"/>
      <c r="D360" s="164" t="s">
        <v>154</v>
      </c>
      <c r="E360" s="165" t="s">
        <v>1</v>
      </c>
      <c r="F360" s="166" t="s">
        <v>1172</v>
      </c>
      <c r="H360" s="165" t="s">
        <v>1</v>
      </c>
      <c r="I360" s="167"/>
      <c r="L360" s="163"/>
      <c r="M360" s="168"/>
      <c r="N360" s="169"/>
      <c r="O360" s="169"/>
      <c r="P360" s="169"/>
      <c r="Q360" s="169"/>
      <c r="R360" s="169"/>
      <c r="S360" s="169"/>
      <c r="T360" s="170"/>
      <c r="AT360" s="165" t="s">
        <v>154</v>
      </c>
      <c r="AU360" s="165" t="s">
        <v>79</v>
      </c>
      <c r="AV360" s="13" t="s">
        <v>77</v>
      </c>
      <c r="AW360" s="13" t="s">
        <v>28</v>
      </c>
      <c r="AX360" s="13" t="s">
        <v>70</v>
      </c>
      <c r="AY360" s="165" t="s">
        <v>145</v>
      </c>
    </row>
    <row r="361" spans="2:51" s="14" customFormat="1" ht="12">
      <c r="B361" s="171"/>
      <c r="D361" s="164" t="s">
        <v>154</v>
      </c>
      <c r="E361" s="172" t="s">
        <v>1</v>
      </c>
      <c r="F361" s="173" t="s">
        <v>1193</v>
      </c>
      <c r="H361" s="174">
        <v>2.645</v>
      </c>
      <c r="I361" s="175"/>
      <c r="L361" s="171"/>
      <c r="M361" s="176"/>
      <c r="N361" s="177"/>
      <c r="O361" s="177"/>
      <c r="P361" s="177"/>
      <c r="Q361" s="177"/>
      <c r="R361" s="177"/>
      <c r="S361" s="177"/>
      <c r="T361" s="178"/>
      <c r="AT361" s="172" t="s">
        <v>154</v>
      </c>
      <c r="AU361" s="172" t="s">
        <v>79</v>
      </c>
      <c r="AV361" s="14" t="s">
        <v>79</v>
      </c>
      <c r="AW361" s="14" t="s">
        <v>28</v>
      </c>
      <c r="AX361" s="14" t="s">
        <v>70</v>
      </c>
      <c r="AY361" s="172" t="s">
        <v>145</v>
      </c>
    </row>
    <row r="362" spans="2:51" s="16" customFormat="1" ht="12">
      <c r="B362" s="187"/>
      <c r="D362" s="164" t="s">
        <v>154</v>
      </c>
      <c r="E362" s="188" t="s">
        <v>1</v>
      </c>
      <c r="F362" s="189" t="s">
        <v>175</v>
      </c>
      <c r="H362" s="190">
        <v>30.75</v>
      </c>
      <c r="I362" s="191"/>
      <c r="L362" s="187"/>
      <c r="M362" s="192"/>
      <c r="N362" s="193"/>
      <c r="O362" s="193"/>
      <c r="P362" s="193"/>
      <c r="Q362" s="193"/>
      <c r="R362" s="193"/>
      <c r="S362" s="193"/>
      <c r="T362" s="194"/>
      <c r="AT362" s="188" t="s">
        <v>154</v>
      </c>
      <c r="AU362" s="188" t="s">
        <v>79</v>
      </c>
      <c r="AV362" s="16" t="s">
        <v>152</v>
      </c>
      <c r="AW362" s="16" t="s">
        <v>28</v>
      </c>
      <c r="AX362" s="16" t="s">
        <v>77</v>
      </c>
      <c r="AY362" s="188" t="s">
        <v>145</v>
      </c>
    </row>
    <row r="363" spans="1:65" s="2" customFormat="1" ht="37.75" customHeight="1">
      <c r="A363" s="33"/>
      <c r="B363" s="149"/>
      <c r="C363" s="150" t="s">
        <v>340</v>
      </c>
      <c r="D363" s="150" t="s">
        <v>147</v>
      </c>
      <c r="E363" s="151" t="s">
        <v>621</v>
      </c>
      <c r="F363" s="152" t="s">
        <v>622</v>
      </c>
      <c r="G363" s="153" t="s">
        <v>243</v>
      </c>
      <c r="H363" s="154">
        <v>15.376</v>
      </c>
      <c r="I363" s="155"/>
      <c r="J363" s="156">
        <f>ROUND(I363*H363,2)</f>
        <v>0</v>
      </c>
      <c r="K363" s="152" t="s">
        <v>151</v>
      </c>
      <c r="L363" s="34"/>
      <c r="M363" s="157" t="s">
        <v>1</v>
      </c>
      <c r="N363" s="158" t="s">
        <v>36</v>
      </c>
      <c r="O363" s="59"/>
      <c r="P363" s="159">
        <f>O363*H363</f>
        <v>0</v>
      </c>
      <c r="Q363" s="159">
        <v>0</v>
      </c>
      <c r="R363" s="159">
        <f>Q363*H363</f>
        <v>0</v>
      </c>
      <c r="S363" s="159">
        <v>0.046</v>
      </c>
      <c r="T363" s="160">
        <f>S363*H363</f>
        <v>0.7072959999999999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1" t="s">
        <v>152</v>
      </c>
      <c r="AT363" s="161" t="s">
        <v>147</v>
      </c>
      <c r="AU363" s="161" t="s">
        <v>79</v>
      </c>
      <c r="AY363" s="18" t="s">
        <v>145</v>
      </c>
      <c r="BE363" s="162">
        <f>IF(N363="základní",J363,0)</f>
        <v>0</v>
      </c>
      <c r="BF363" s="162">
        <f>IF(N363="snížená",J363,0)</f>
        <v>0</v>
      </c>
      <c r="BG363" s="162">
        <f>IF(N363="zákl. přenesená",J363,0)</f>
        <v>0</v>
      </c>
      <c r="BH363" s="162">
        <f>IF(N363="sníž. přenesená",J363,0)</f>
        <v>0</v>
      </c>
      <c r="BI363" s="162">
        <f>IF(N363="nulová",J363,0)</f>
        <v>0</v>
      </c>
      <c r="BJ363" s="18" t="s">
        <v>77</v>
      </c>
      <c r="BK363" s="162">
        <f>ROUND(I363*H363,2)</f>
        <v>0</v>
      </c>
      <c r="BL363" s="18" t="s">
        <v>152</v>
      </c>
      <c r="BM363" s="161" t="s">
        <v>1194</v>
      </c>
    </row>
    <row r="364" spans="2:51" s="13" customFormat="1" ht="12">
      <c r="B364" s="163"/>
      <c r="D364" s="164" t="s">
        <v>154</v>
      </c>
      <c r="E364" s="165" t="s">
        <v>1</v>
      </c>
      <c r="F364" s="166" t="s">
        <v>624</v>
      </c>
      <c r="H364" s="165" t="s">
        <v>1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154</v>
      </c>
      <c r="AU364" s="165" t="s">
        <v>79</v>
      </c>
      <c r="AV364" s="13" t="s">
        <v>77</v>
      </c>
      <c r="AW364" s="13" t="s">
        <v>28</v>
      </c>
      <c r="AX364" s="13" t="s">
        <v>70</v>
      </c>
      <c r="AY364" s="165" t="s">
        <v>145</v>
      </c>
    </row>
    <row r="365" spans="2:51" s="13" customFormat="1" ht="12">
      <c r="B365" s="163"/>
      <c r="D365" s="164" t="s">
        <v>154</v>
      </c>
      <c r="E365" s="165" t="s">
        <v>1</v>
      </c>
      <c r="F365" s="166" t="s">
        <v>1188</v>
      </c>
      <c r="H365" s="165" t="s">
        <v>1</v>
      </c>
      <c r="I365" s="167"/>
      <c r="L365" s="163"/>
      <c r="M365" s="168"/>
      <c r="N365" s="169"/>
      <c r="O365" s="169"/>
      <c r="P365" s="169"/>
      <c r="Q365" s="169"/>
      <c r="R365" s="169"/>
      <c r="S365" s="169"/>
      <c r="T365" s="170"/>
      <c r="AT365" s="165" t="s">
        <v>154</v>
      </c>
      <c r="AU365" s="165" t="s">
        <v>79</v>
      </c>
      <c r="AV365" s="13" t="s">
        <v>77</v>
      </c>
      <c r="AW365" s="13" t="s">
        <v>28</v>
      </c>
      <c r="AX365" s="13" t="s">
        <v>70</v>
      </c>
      <c r="AY365" s="165" t="s">
        <v>145</v>
      </c>
    </row>
    <row r="366" spans="2:51" s="14" customFormat="1" ht="12">
      <c r="B366" s="171"/>
      <c r="D366" s="164" t="s">
        <v>154</v>
      </c>
      <c r="E366" s="172" t="s">
        <v>1</v>
      </c>
      <c r="F366" s="173" t="s">
        <v>1195</v>
      </c>
      <c r="H366" s="174">
        <v>10.718</v>
      </c>
      <c r="I366" s="175"/>
      <c r="L366" s="171"/>
      <c r="M366" s="176"/>
      <c r="N366" s="177"/>
      <c r="O366" s="177"/>
      <c r="P366" s="177"/>
      <c r="Q366" s="177"/>
      <c r="R366" s="177"/>
      <c r="S366" s="177"/>
      <c r="T366" s="178"/>
      <c r="AT366" s="172" t="s">
        <v>154</v>
      </c>
      <c r="AU366" s="172" t="s">
        <v>79</v>
      </c>
      <c r="AV366" s="14" t="s">
        <v>79</v>
      </c>
      <c r="AW366" s="14" t="s">
        <v>28</v>
      </c>
      <c r="AX366" s="14" t="s">
        <v>70</v>
      </c>
      <c r="AY366" s="172" t="s">
        <v>145</v>
      </c>
    </row>
    <row r="367" spans="2:51" s="13" customFormat="1" ht="12">
      <c r="B367" s="163"/>
      <c r="D367" s="164" t="s">
        <v>154</v>
      </c>
      <c r="E367" s="165" t="s">
        <v>1</v>
      </c>
      <c r="F367" s="166" t="s">
        <v>1190</v>
      </c>
      <c r="H367" s="165" t="s">
        <v>1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5" t="s">
        <v>154</v>
      </c>
      <c r="AU367" s="165" t="s">
        <v>79</v>
      </c>
      <c r="AV367" s="13" t="s">
        <v>77</v>
      </c>
      <c r="AW367" s="13" t="s">
        <v>28</v>
      </c>
      <c r="AX367" s="13" t="s">
        <v>70</v>
      </c>
      <c r="AY367" s="165" t="s">
        <v>145</v>
      </c>
    </row>
    <row r="368" spans="2:51" s="14" customFormat="1" ht="12">
      <c r="B368" s="171"/>
      <c r="D368" s="164" t="s">
        <v>154</v>
      </c>
      <c r="E368" s="172" t="s">
        <v>1</v>
      </c>
      <c r="F368" s="173" t="s">
        <v>1196</v>
      </c>
      <c r="H368" s="174">
        <v>1.31</v>
      </c>
      <c r="I368" s="175"/>
      <c r="L368" s="171"/>
      <c r="M368" s="176"/>
      <c r="N368" s="177"/>
      <c r="O368" s="177"/>
      <c r="P368" s="177"/>
      <c r="Q368" s="177"/>
      <c r="R368" s="177"/>
      <c r="S368" s="177"/>
      <c r="T368" s="178"/>
      <c r="AT368" s="172" t="s">
        <v>154</v>
      </c>
      <c r="AU368" s="172" t="s">
        <v>79</v>
      </c>
      <c r="AV368" s="14" t="s">
        <v>79</v>
      </c>
      <c r="AW368" s="14" t="s">
        <v>28</v>
      </c>
      <c r="AX368" s="14" t="s">
        <v>70</v>
      </c>
      <c r="AY368" s="172" t="s">
        <v>145</v>
      </c>
    </row>
    <row r="369" spans="2:51" s="13" customFormat="1" ht="12">
      <c r="B369" s="163"/>
      <c r="D369" s="164" t="s">
        <v>154</v>
      </c>
      <c r="E369" s="165" t="s">
        <v>1</v>
      </c>
      <c r="F369" s="166" t="s">
        <v>1171</v>
      </c>
      <c r="H369" s="165" t="s">
        <v>1</v>
      </c>
      <c r="I369" s="167"/>
      <c r="L369" s="163"/>
      <c r="M369" s="168"/>
      <c r="N369" s="169"/>
      <c r="O369" s="169"/>
      <c r="P369" s="169"/>
      <c r="Q369" s="169"/>
      <c r="R369" s="169"/>
      <c r="S369" s="169"/>
      <c r="T369" s="170"/>
      <c r="AT369" s="165" t="s">
        <v>154</v>
      </c>
      <c r="AU369" s="165" t="s">
        <v>79</v>
      </c>
      <c r="AV369" s="13" t="s">
        <v>77</v>
      </c>
      <c r="AW369" s="13" t="s">
        <v>28</v>
      </c>
      <c r="AX369" s="13" t="s">
        <v>70</v>
      </c>
      <c r="AY369" s="165" t="s">
        <v>145</v>
      </c>
    </row>
    <row r="370" spans="2:51" s="14" customFormat="1" ht="12">
      <c r="B370" s="171"/>
      <c r="D370" s="164" t="s">
        <v>154</v>
      </c>
      <c r="E370" s="172" t="s">
        <v>1</v>
      </c>
      <c r="F370" s="173" t="s">
        <v>1197</v>
      </c>
      <c r="H370" s="174">
        <v>2.025</v>
      </c>
      <c r="I370" s="175"/>
      <c r="L370" s="171"/>
      <c r="M370" s="176"/>
      <c r="N370" s="177"/>
      <c r="O370" s="177"/>
      <c r="P370" s="177"/>
      <c r="Q370" s="177"/>
      <c r="R370" s="177"/>
      <c r="S370" s="177"/>
      <c r="T370" s="178"/>
      <c r="AT370" s="172" t="s">
        <v>154</v>
      </c>
      <c r="AU370" s="172" t="s">
        <v>79</v>
      </c>
      <c r="AV370" s="14" t="s">
        <v>79</v>
      </c>
      <c r="AW370" s="14" t="s">
        <v>28</v>
      </c>
      <c r="AX370" s="14" t="s">
        <v>70</v>
      </c>
      <c r="AY370" s="172" t="s">
        <v>145</v>
      </c>
    </row>
    <row r="371" spans="2:51" s="13" customFormat="1" ht="12">
      <c r="B371" s="163"/>
      <c r="D371" s="164" t="s">
        <v>154</v>
      </c>
      <c r="E371" s="165" t="s">
        <v>1</v>
      </c>
      <c r="F371" s="166" t="s">
        <v>1172</v>
      </c>
      <c r="H371" s="165" t="s">
        <v>1</v>
      </c>
      <c r="I371" s="167"/>
      <c r="L371" s="163"/>
      <c r="M371" s="168"/>
      <c r="N371" s="169"/>
      <c r="O371" s="169"/>
      <c r="P371" s="169"/>
      <c r="Q371" s="169"/>
      <c r="R371" s="169"/>
      <c r="S371" s="169"/>
      <c r="T371" s="170"/>
      <c r="AT371" s="165" t="s">
        <v>154</v>
      </c>
      <c r="AU371" s="165" t="s">
        <v>79</v>
      </c>
      <c r="AV371" s="13" t="s">
        <v>77</v>
      </c>
      <c r="AW371" s="13" t="s">
        <v>28</v>
      </c>
      <c r="AX371" s="13" t="s">
        <v>70</v>
      </c>
      <c r="AY371" s="165" t="s">
        <v>145</v>
      </c>
    </row>
    <row r="372" spans="2:51" s="14" customFormat="1" ht="12">
      <c r="B372" s="171"/>
      <c r="D372" s="164" t="s">
        <v>154</v>
      </c>
      <c r="E372" s="172" t="s">
        <v>1</v>
      </c>
      <c r="F372" s="173" t="s">
        <v>1198</v>
      </c>
      <c r="H372" s="174">
        <v>1.323</v>
      </c>
      <c r="I372" s="175"/>
      <c r="L372" s="171"/>
      <c r="M372" s="176"/>
      <c r="N372" s="177"/>
      <c r="O372" s="177"/>
      <c r="P372" s="177"/>
      <c r="Q372" s="177"/>
      <c r="R372" s="177"/>
      <c r="S372" s="177"/>
      <c r="T372" s="178"/>
      <c r="AT372" s="172" t="s">
        <v>154</v>
      </c>
      <c r="AU372" s="172" t="s">
        <v>79</v>
      </c>
      <c r="AV372" s="14" t="s">
        <v>79</v>
      </c>
      <c r="AW372" s="14" t="s">
        <v>28</v>
      </c>
      <c r="AX372" s="14" t="s">
        <v>70</v>
      </c>
      <c r="AY372" s="172" t="s">
        <v>145</v>
      </c>
    </row>
    <row r="373" spans="2:51" s="16" customFormat="1" ht="12">
      <c r="B373" s="187"/>
      <c r="D373" s="164" t="s">
        <v>154</v>
      </c>
      <c r="E373" s="188" t="s">
        <v>1</v>
      </c>
      <c r="F373" s="189" t="s">
        <v>175</v>
      </c>
      <c r="H373" s="190">
        <v>15.376000000000001</v>
      </c>
      <c r="I373" s="191"/>
      <c r="L373" s="187"/>
      <c r="M373" s="192"/>
      <c r="N373" s="193"/>
      <c r="O373" s="193"/>
      <c r="P373" s="193"/>
      <c r="Q373" s="193"/>
      <c r="R373" s="193"/>
      <c r="S373" s="193"/>
      <c r="T373" s="194"/>
      <c r="AT373" s="188" t="s">
        <v>154</v>
      </c>
      <c r="AU373" s="188" t="s">
        <v>79</v>
      </c>
      <c r="AV373" s="16" t="s">
        <v>152</v>
      </c>
      <c r="AW373" s="16" t="s">
        <v>28</v>
      </c>
      <c r="AX373" s="16" t="s">
        <v>77</v>
      </c>
      <c r="AY373" s="188" t="s">
        <v>145</v>
      </c>
    </row>
    <row r="374" spans="1:65" s="2" customFormat="1" ht="37.75" customHeight="1">
      <c r="A374" s="33"/>
      <c r="B374" s="149"/>
      <c r="C374" s="150" t="s">
        <v>486</v>
      </c>
      <c r="D374" s="150" t="s">
        <v>147</v>
      </c>
      <c r="E374" s="151" t="s">
        <v>629</v>
      </c>
      <c r="F374" s="152" t="s">
        <v>630</v>
      </c>
      <c r="G374" s="153" t="s">
        <v>243</v>
      </c>
      <c r="H374" s="154">
        <v>334.685</v>
      </c>
      <c r="I374" s="155"/>
      <c r="J374" s="156">
        <f>ROUND(I374*H374,2)</f>
        <v>0</v>
      </c>
      <c r="K374" s="152" t="s">
        <v>151</v>
      </c>
      <c r="L374" s="34"/>
      <c r="M374" s="157" t="s">
        <v>1</v>
      </c>
      <c r="N374" s="158" t="s">
        <v>36</v>
      </c>
      <c r="O374" s="59"/>
      <c r="P374" s="159">
        <f>O374*H374</f>
        <v>0</v>
      </c>
      <c r="Q374" s="159">
        <v>0</v>
      </c>
      <c r="R374" s="159">
        <f>Q374*H374</f>
        <v>0</v>
      </c>
      <c r="S374" s="159">
        <v>0.059</v>
      </c>
      <c r="T374" s="160">
        <f>S374*H374</f>
        <v>19.746415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1" t="s">
        <v>152</v>
      </c>
      <c r="AT374" s="161" t="s">
        <v>147</v>
      </c>
      <c r="AU374" s="161" t="s">
        <v>79</v>
      </c>
      <c r="AY374" s="18" t="s">
        <v>145</v>
      </c>
      <c r="BE374" s="162">
        <f>IF(N374="základní",J374,0)</f>
        <v>0</v>
      </c>
      <c r="BF374" s="162">
        <f>IF(N374="snížená",J374,0)</f>
        <v>0</v>
      </c>
      <c r="BG374" s="162">
        <f>IF(N374="zákl. přenesená",J374,0)</f>
        <v>0</v>
      </c>
      <c r="BH374" s="162">
        <f>IF(N374="sníž. přenesená",J374,0)</f>
        <v>0</v>
      </c>
      <c r="BI374" s="162">
        <f>IF(N374="nulová",J374,0)</f>
        <v>0</v>
      </c>
      <c r="BJ374" s="18" t="s">
        <v>77</v>
      </c>
      <c r="BK374" s="162">
        <f>ROUND(I374*H374,2)</f>
        <v>0</v>
      </c>
      <c r="BL374" s="18" t="s">
        <v>152</v>
      </c>
      <c r="BM374" s="161" t="s">
        <v>1199</v>
      </c>
    </row>
    <row r="375" spans="2:51" s="13" customFormat="1" ht="12">
      <c r="B375" s="163"/>
      <c r="D375" s="164" t="s">
        <v>154</v>
      </c>
      <c r="E375" s="165" t="s">
        <v>1</v>
      </c>
      <c r="F375" s="166" t="s">
        <v>1143</v>
      </c>
      <c r="H375" s="165" t="s">
        <v>1</v>
      </c>
      <c r="I375" s="167"/>
      <c r="L375" s="163"/>
      <c r="M375" s="168"/>
      <c r="N375" s="169"/>
      <c r="O375" s="169"/>
      <c r="P375" s="169"/>
      <c r="Q375" s="169"/>
      <c r="R375" s="169"/>
      <c r="S375" s="169"/>
      <c r="T375" s="170"/>
      <c r="AT375" s="165" t="s">
        <v>154</v>
      </c>
      <c r="AU375" s="165" t="s">
        <v>79</v>
      </c>
      <c r="AV375" s="13" t="s">
        <v>77</v>
      </c>
      <c r="AW375" s="13" t="s">
        <v>28</v>
      </c>
      <c r="AX375" s="13" t="s">
        <v>70</v>
      </c>
      <c r="AY375" s="165" t="s">
        <v>145</v>
      </c>
    </row>
    <row r="376" spans="2:51" s="13" customFormat="1" ht="12">
      <c r="B376" s="163"/>
      <c r="D376" s="164" t="s">
        <v>154</v>
      </c>
      <c r="E376" s="165" t="s">
        <v>1</v>
      </c>
      <c r="F376" s="166" t="s">
        <v>1304</v>
      </c>
      <c r="H376" s="165" t="s">
        <v>1</v>
      </c>
      <c r="I376" s="167"/>
      <c r="L376" s="163"/>
      <c r="M376" s="168"/>
      <c r="N376" s="169"/>
      <c r="O376" s="169"/>
      <c r="P376" s="169"/>
      <c r="Q376" s="169"/>
      <c r="R376" s="169"/>
      <c r="S376" s="169"/>
      <c r="T376" s="170"/>
      <c r="AT376" s="165" t="s">
        <v>154</v>
      </c>
      <c r="AU376" s="165" t="s">
        <v>79</v>
      </c>
      <c r="AV376" s="13" t="s">
        <v>77</v>
      </c>
      <c r="AW376" s="13" t="s">
        <v>28</v>
      </c>
      <c r="AX376" s="13" t="s">
        <v>70</v>
      </c>
      <c r="AY376" s="165" t="s">
        <v>145</v>
      </c>
    </row>
    <row r="377" spans="2:51" s="14" customFormat="1" ht="12">
      <c r="B377" s="171"/>
      <c r="D377" s="164" t="s">
        <v>154</v>
      </c>
      <c r="E377" s="172" t="s">
        <v>1</v>
      </c>
      <c r="F377" s="173" t="s">
        <v>1123</v>
      </c>
      <c r="H377" s="174">
        <v>330.67</v>
      </c>
      <c r="I377" s="175"/>
      <c r="L377" s="171"/>
      <c r="M377" s="176"/>
      <c r="N377" s="177"/>
      <c r="O377" s="177"/>
      <c r="P377" s="177"/>
      <c r="Q377" s="177"/>
      <c r="R377" s="177"/>
      <c r="S377" s="177"/>
      <c r="T377" s="178"/>
      <c r="AT377" s="172" t="s">
        <v>154</v>
      </c>
      <c r="AU377" s="172" t="s">
        <v>79</v>
      </c>
      <c r="AV377" s="14" t="s">
        <v>79</v>
      </c>
      <c r="AW377" s="14" t="s">
        <v>28</v>
      </c>
      <c r="AX377" s="14" t="s">
        <v>70</v>
      </c>
      <c r="AY377" s="172" t="s">
        <v>145</v>
      </c>
    </row>
    <row r="378" spans="2:51" s="13" customFormat="1" ht="12">
      <c r="B378" s="163"/>
      <c r="D378" s="164" t="s">
        <v>154</v>
      </c>
      <c r="E378" s="165" t="s">
        <v>1</v>
      </c>
      <c r="F378" s="166" t="s">
        <v>426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154</v>
      </c>
      <c r="AU378" s="165" t="s">
        <v>79</v>
      </c>
      <c r="AV378" s="13" t="s">
        <v>77</v>
      </c>
      <c r="AW378" s="13" t="s">
        <v>28</v>
      </c>
      <c r="AX378" s="13" t="s">
        <v>70</v>
      </c>
      <c r="AY378" s="165" t="s">
        <v>145</v>
      </c>
    </row>
    <row r="379" spans="2:51" s="14" customFormat="1" ht="12">
      <c r="B379" s="171"/>
      <c r="D379" s="164" t="s">
        <v>154</v>
      </c>
      <c r="E379" s="172" t="s">
        <v>1</v>
      </c>
      <c r="F379" s="173" t="s">
        <v>1153</v>
      </c>
      <c r="H379" s="174">
        <v>4.015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154</v>
      </c>
      <c r="AU379" s="172" t="s">
        <v>79</v>
      </c>
      <c r="AV379" s="14" t="s">
        <v>79</v>
      </c>
      <c r="AW379" s="14" t="s">
        <v>28</v>
      </c>
      <c r="AX379" s="14" t="s">
        <v>70</v>
      </c>
      <c r="AY379" s="172" t="s">
        <v>145</v>
      </c>
    </row>
    <row r="380" spans="2:51" s="16" customFormat="1" ht="12">
      <c r="B380" s="187"/>
      <c r="D380" s="164" t="s">
        <v>154</v>
      </c>
      <c r="E380" s="188" t="s">
        <v>1</v>
      </c>
      <c r="F380" s="189" t="s">
        <v>175</v>
      </c>
      <c r="H380" s="190">
        <v>334.685</v>
      </c>
      <c r="I380" s="191"/>
      <c r="L380" s="187"/>
      <c r="M380" s="192"/>
      <c r="N380" s="193"/>
      <c r="O380" s="193"/>
      <c r="P380" s="193"/>
      <c r="Q380" s="193"/>
      <c r="R380" s="193"/>
      <c r="S380" s="193"/>
      <c r="T380" s="194"/>
      <c r="AT380" s="188" t="s">
        <v>154</v>
      </c>
      <c r="AU380" s="188" t="s">
        <v>79</v>
      </c>
      <c r="AV380" s="16" t="s">
        <v>152</v>
      </c>
      <c r="AW380" s="16" t="s">
        <v>28</v>
      </c>
      <c r="AX380" s="16" t="s">
        <v>77</v>
      </c>
      <c r="AY380" s="188" t="s">
        <v>145</v>
      </c>
    </row>
    <row r="381" spans="1:65" s="2" customFormat="1" ht="21.75" customHeight="1">
      <c r="A381" s="33"/>
      <c r="B381" s="149"/>
      <c r="C381" s="150" t="s">
        <v>506</v>
      </c>
      <c r="D381" s="150" t="s">
        <v>147</v>
      </c>
      <c r="E381" s="151" t="s">
        <v>634</v>
      </c>
      <c r="F381" s="152" t="s">
        <v>635</v>
      </c>
      <c r="G381" s="153" t="s">
        <v>243</v>
      </c>
      <c r="H381" s="154">
        <v>346.046</v>
      </c>
      <c r="I381" s="155"/>
      <c r="J381" s="156">
        <f>ROUND(I381*H381,2)</f>
        <v>0</v>
      </c>
      <c r="K381" s="152" t="s">
        <v>151</v>
      </c>
      <c r="L381" s="34"/>
      <c r="M381" s="157" t="s">
        <v>1</v>
      </c>
      <c r="N381" s="158" t="s">
        <v>36</v>
      </c>
      <c r="O381" s="59"/>
      <c r="P381" s="159">
        <f>O381*H381</f>
        <v>0</v>
      </c>
      <c r="Q381" s="159">
        <v>0</v>
      </c>
      <c r="R381" s="159">
        <f>Q381*H381</f>
        <v>0</v>
      </c>
      <c r="S381" s="159">
        <v>0.014</v>
      </c>
      <c r="T381" s="160">
        <f>S381*H381</f>
        <v>4.844644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1" t="s">
        <v>152</v>
      </c>
      <c r="AT381" s="161" t="s">
        <v>147</v>
      </c>
      <c r="AU381" s="161" t="s">
        <v>79</v>
      </c>
      <c r="AY381" s="18" t="s">
        <v>145</v>
      </c>
      <c r="BE381" s="162">
        <f>IF(N381="základní",J381,0)</f>
        <v>0</v>
      </c>
      <c r="BF381" s="162">
        <f>IF(N381="snížená",J381,0)</f>
        <v>0</v>
      </c>
      <c r="BG381" s="162">
        <f>IF(N381="zákl. přenesená",J381,0)</f>
        <v>0</v>
      </c>
      <c r="BH381" s="162">
        <f>IF(N381="sníž. přenesená",J381,0)</f>
        <v>0</v>
      </c>
      <c r="BI381" s="162">
        <f>IF(N381="nulová",J381,0)</f>
        <v>0</v>
      </c>
      <c r="BJ381" s="18" t="s">
        <v>77</v>
      </c>
      <c r="BK381" s="162">
        <f>ROUND(I381*H381,2)</f>
        <v>0</v>
      </c>
      <c r="BL381" s="18" t="s">
        <v>152</v>
      </c>
      <c r="BM381" s="161" t="s">
        <v>1200</v>
      </c>
    </row>
    <row r="382" spans="2:51" s="13" customFormat="1" ht="12">
      <c r="B382" s="163"/>
      <c r="D382" s="164" t="s">
        <v>154</v>
      </c>
      <c r="E382" s="165" t="s">
        <v>1</v>
      </c>
      <c r="F382" s="166" t="s">
        <v>1167</v>
      </c>
      <c r="H382" s="165" t="s">
        <v>1</v>
      </c>
      <c r="I382" s="167"/>
      <c r="L382" s="163"/>
      <c r="M382" s="168"/>
      <c r="N382" s="169"/>
      <c r="O382" s="169"/>
      <c r="P382" s="169"/>
      <c r="Q382" s="169"/>
      <c r="R382" s="169"/>
      <c r="S382" s="169"/>
      <c r="T382" s="170"/>
      <c r="AT382" s="165" t="s">
        <v>154</v>
      </c>
      <c r="AU382" s="165" t="s">
        <v>79</v>
      </c>
      <c r="AV382" s="13" t="s">
        <v>77</v>
      </c>
      <c r="AW382" s="13" t="s">
        <v>28</v>
      </c>
      <c r="AX382" s="13" t="s">
        <v>70</v>
      </c>
      <c r="AY382" s="165" t="s">
        <v>145</v>
      </c>
    </row>
    <row r="383" spans="2:51" s="14" customFormat="1" ht="12">
      <c r="B383" s="171"/>
      <c r="D383" s="164" t="s">
        <v>154</v>
      </c>
      <c r="E383" s="172" t="s">
        <v>1</v>
      </c>
      <c r="F383" s="173" t="s">
        <v>1168</v>
      </c>
      <c r="H383" s="174">
        <v>15.376</v>
      </c>
      <c r="I383" s="175"/>
      <c r="L383" s="171"/>
      <c r="M383" s="176"/>
      <c r="N383" s="177"/>
      <c r="O383" s="177"/>
      <c r="P383" s="177"/>
      <c r="Q383" s="177"/>
      <c r="R383" s="177"/>
      <c r="S383" s="177"/>
      <c r="T383" s="178"/>
      <c r="AT383" s="172" t="s">
        <v>154</v>
      </c>
      <c r="AU383" s="172" t="s">
        <v>79</v>
      </c>
      <c r="AV383" s="14" t="s">
        <v>79</v>
      </c>
      <c r="AW383" s="14" t="s">
        <v>28</v>
      </c>
      <c r="AX383" s="14" t="s">
        <v>70</v>
      </c>
      <c r="AY383" s="172" t="s">
        <v>145</v>
      </c>
    </row>
    <row r="384" spans="2:51" s="13" customFormat="1" ht="12">
      <c r="B384" s="163"/>
      <c r="D384" s="164" t="s">
        <v>154</v>
      </c>
      <c r="E384" s="165" t="s">
        <v>1</v>
      </c>
      <c r="F384" s="166" t="s">
        <v>1143</v>
      </c>
      <c r="H384" s="165" t="s">
        <v>1</v>
      </c>
      <c r="I384" s="167"/>
      <c r="L384" s="163"/>
      <c r="M384" s="168"/>
      <c r="N384" s="169"/>
      <c r="O384" s="169"/>
      <c r="P384" s="169"/>
      <c r="Q384" s="169"/>
      <c r="R384" s="169"/>
      <c r="S384" s="169"/>
      <c r="T384" s="170"/>
      <c r="AT384" s="165" t="s">
        <v>154</v>
      </c>
      <c r="AU384" s="165" t="s">
        <v>79</v>
      </c>
      <c r="AV384" s="13" t="s">
        <v>77</v>
      </c>
      <c r="AW384" s="13" t="s">
        <v>28</v>
      </c>
      <c r="AX384" s="13" t="s">
        <v>70</v>
      </c>
      <c r="AY384" s="165" t="s">
        <v>145</v>
      </c>
    </row>
    <row r="385" spans="2:51" s="13" customFormat="1" ht="12">
      <c r="B385" s="163"/>
      <c r="D385" s="164" t="s">
        <v>154</v>
      </c>
      <c r="E385" s="165" t="s">
        <v>1</v>
      </c>
      <c r="F385" s="166" t="s">
        <v>1304</v>
      </c>
      <c r="H385" s="165" t="s">
        <v>1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5" t="s">
        <v>154</v>
      </c>
      <c r="AU385" s="165" t="s">
        <v>79</v>
      </c>
      <c r="AV385" s="13" t="s">
        <v>77</v>
      </c>
      <c r="AW385" s="13" t="s">
        <v>28</v>
      </c>
      <c r="AX385" s="13" t="s">
        <v>70</v>
      </c>
      <c r="AY385" s="165" t="s">
        <v>145</v>
      </c>
    </row>
    <row r="386" spans="2:51" s="14" customFormat="1" ht="12">
      <c r="B386" s="171"/>
      <c r="D386" s="164" t="s">
        <v>154</v>
      </c>
      <c r="E386" s="172" t="s">
        <v>1</v>
      </c>
      <c r="F386" s="173" t="s">
        <v>1123</v>
      </c>
      <c r="H386" s="174">
        <v>330.67</v>
      </c>
      <c r="I386" s="175"/>
      <c r="L386" s="171"/>
      <c r="M386" s="176"/>
      <c r="N386" s="177"/>
      <c r="O386" s="177"/>
      <c r="P386" s="177"/>
      <c r="Q386" s="177"/>
      <c r="R386" s="177"/>
      <c r="S386" s="177"/>
      <c r="T386" s="178"/>
      <c r="AT386" s="172" t="s">
        <v>154</v>
      </c>
      <c r="AU386" s="172" t="s">
        <v>79</v>
      </c>
      <c r="AV386" s="14" t="s">
        <v>79</v>
      </c>
      <c r="AW386" s="14" t="s">
        <v>28</v>
      </c>
      <c r="AX386" s="14" t="s">
        <v>70</v>
      </c>
      <c r="AY386" s="172" t="s">
        <v>145</v>
      </c>
    </row>
    <row r="387" spans="2:51" s="16" customFormat="1" ht="12">
      <c r="B387" s="187"/>
      <c r="D387" s="164" t="s">
        <v>154</v>
      </c>
      <c r="E387" s="188" t="s">
        <v>1</v>
      </c>
      <c r="F387" s="189" t="s">
        <v>175</v>
      </c>
      <c r="H387" s="190">
        <v>346.046</v>
      </c>
      <c r="I387" s="191"/>
      <c r="L387" s="187"/>
      <c r="M387" s="192"/>
      <c r="N387" s="193"/>
      <c r="O387" s="193"/>
      <c r="P387" s="193"/>
      <c r="Q387" s="193"/>
      <c r="R387" s="193"/>
      <c r="S387" s="193"/>
      <c r="T387" s="194"/>
      <c r="AT387" s="188" t="s">
        <v>154</v>
      </c>
      <c r="AU387" s="188" t="s">
        <v>79</v>
      </c>
      <c r="AV387" s="16" t="s">
        <v>152</v>
      </c>
      <c r="AW387" s="16" t="s">
        <v>28</v>
      </c>
      <c r="AX387" s="16" t="s">
        <v>77</v>
      </c>
      <c r="AY387" s="188" t="s">
        <v>145</v>
      </c>
    </row>
    <row r="388" spans="2:63" s="12" customFormat="1" ht="22.75" customHeight="1">
      <c r="B388" s="136"/>
      <c r="D388" s="137" t="s">
        <v>69</v>
      </c>
      <c r="E388" s="147" t="s">
        <v>645</v>
      </c>
      <c r="F388" s="147" t="s">
        <v>646</v>
      </c>
      <c r="I388" s="139"/>
      <c r="J388" s="148">
        <f>BK388</f>
        <v>0</v>
      </c>
      <c r="L388" s="136"/>
      <c r="M388" s="141"/>
      <c r="N388" s="142"/>
      <c r="O388" s="142"/>
      <c r="P388" s="143">
        <f>SUM(P389:P448)</f>
        <v>0</v>
      </c>
      <c r="Q388" s="142"/>
      <c r="R388" s="143">
        <f>SUM(R389:R448)</f>
        <v>0</v>
      </c>
      <c r="S388" s="142"/>
      <c r="T388" s="144">
        <f>SUM(T389:T448)</f>
        <v>0</v>
      </c>
      <c r="AR388" s="137" t="s">
        <v>77</v>
      </c>
      <c r="AT388" s="145" t="s">
        <v>69</v>
      </c>
      <c r="AU388" s="145" t="s">
        <v>77</v>
      </c>
      <c r="AY388" s="137" t="s">
        <v>145</v>
      </c>
      <c r="BK388" s="146">
        <f>SUM(BK389:BK448)</f>
        <v>0</v>
      </c>
    </row>
    <row r="389" spans="1:65" s="2" customFormat="1" ht="24.25" customHeight="1">
      <c r="A389" s="33"/>
      <c r="B389" s="149"/>
      <c r="C389" s="150" t="s">
        <v>512</v>
      </c>
      <c r="D389" s="150" t="s">
        <v>147</v>
      </c>
      <c r="E389" s="151" t="s">
        <v>648</v>
      </c>
      <c r="F389" s="152" t="s">
        <v>649</v>
      </c>
      <c r="G389" s="153" t="s">
        <v>205</v>
      </c>
      <c r="H389" s="154">
        <v>107.011</v>
      </c>
      <c r="I389" s="155"/>
      <c r="J389" s="156">
        <f>ROUND(I389*H389,2)</f>
        <v>0</v>
      </c>
      <c r="K389" s="152" t="s">
        <v>151</v>
      </c>
      <c r="L389" s="34"/>
      <c r="M389" s="157" t="s">
        <v>1</v>
      </c>
      <c r="N389" s="158" t="s">
        <v>36</v>
      </c>
      <c r="O389" s="59"/>
      <c r="P389" s="159">
        <f>O389*H389</f>
        <v>0</v>
      </c>
      <c r="Q389" s="159">
        <v>0</v>
      </c>
      <c r="R389" s="159">
        <f>Q389*H389</f>
        <v>0</v>
      </c>
      <c r="S389" s="159">
        <v>0</v>
      </c>
      <c r="T389" s="160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1" t="s">
        <v>152</v>
      </c>
      <c r="AT389" s="161" t="s">
        <v>147</v>
      </c>
      <c r="AU389" s="161" t="s">
        <v>79</v>
      </c>
      <c r="AY389" s="18" t="s">
        <v>145</v>
      </c>
      <c r="BE389" s="162">
        <f>IF(N389="základní",J389,0)</f>
        <v>0</v>
      </c>
      <c r="BF389" s="162">
        <f>IF(N389="snížená",J389,0)</f>
        <v>0</v>
      </c>
      <c r="BG389" s="162">
        <f>IF(N389="zákl. přenesená",J389,0)</f>
        <v>0</v>
      </c>
      <c r="BH389" s="162">
        <f>IF(N389="sníž. přenesená",J389,0)</f>
        <v>0</v>
      </c>
      <c r="BI389" s="162">
        <f>IF(N389="nulová",J389,0)</f>
        <v>0</v>
      </c>
      <c r="BJ389" s="18" t="s">
        <v>77</v>
      </c>
      <c r="BK389" s="162">
        <f>ROUND(I389*H389,2)</f>
        <v>0</v>
      </c>
      <c r="BL389" s="18" t="s">
        <v>152</v>
      </c>
      <c r="BM389" s="161" t="s">
        <v>1201</v>
      </c>
    </row>
    <row r="390" spans="2:51" s="13" customFormat="1" ht="12">
      <c r="B390" s="163"/>
      <c r="D390" s="164" t="s">
        <v>154</v>
      </c>
      <c r="E390" s="165" t="s">
        <v>1</v>
      </c>
      <c r="F390" s="166" t="s">
        <v>651</v>
      </c>
      <c r="H390" s="165" t="s">
        <v>1</v>
      </c>
      <c r="I390" s="167"/>
      <c r="L390" s="163"/>
      <c r="M390" s="168"/>
      <c r="N390" s="169"/>
      <c r="O390" s="169"/>
      <c r="P390" s="169"/>
      <c r="Q390" s="169"/>
      <c r="R390" s="169"/>
      <c r="S390" s="169"/>
      <c r="T390" s="170"/>
      <c r="AT390" s="165" t="s">
        <v>154</v>
      </c>
      <c r="AU390" s="165" t="s">
        <v>79</v>
      </c>
      <c r="AV390" s="13" t="s">
        <v>77</v>
      </c>
      <c r="AW390" s="13" t="s">
        <v>28</v>
      </c>
      <c r="AX390" s="13" t="s">
        <v>70</v>
      </c>
      <c r="AY390" s="165" t="s">
        <v>145</v>
      </c>
    </row>
    <row r="391" spans="2:51" s="14" customFormat="1" ht="12">
      <c r="B391" s="171"/>
      <c r="D391" s="164" t="s">
        <v>154</v>
      </c>
      <c r="E391" s="172" t="s">
        <v>1</v>
      </c>
      <c r="F391" s="173" t="s">
        <v>1202</v>
      </c>
      <c r="H391" s="174">
        <v>71.668</v>
      </c>
      <c r="I391" s="175"/>
      <c r="L391" s="171"/>
      <c r="M391" s="176"/>
      <c r="N391" s="177"/>
      <c r="O391" s="177"/>
      <c r="P391" s="177"/>
      <c r="Q391" s="177"/>
      <c r="R391" s="177"/>
      <c r="S391" s="177"/>
      <c r="T391" s="178"/>
      <c r="AT391" s="172" t="s">
        <v>154</v>
      </c>
      <c r="AU391" s="172" t="s">
        <v>79</v>
      </c>
      <c r="AV391" s="14" t="s">
        <v>79</v>
      </c>
      <c r="AW391" s="14" t="s">
        <v>28</v>
      </c>
      <c r="AX391" s="14" t="s">
        <v>70</v>
      </c>
      <c r="AY391" s="172" t="s">
        <v>145</v>
      </c>
    </row>
    <row r="392" spans="2:51" s="13" customFormat="1" ht="12">
      <c r="B392" s="163"/>
      <c r="D392" s="164" t="s">
        <v>154</v>
      </c>
      <c r="E392" s="165" t="s">
        <v>1</v>
      </c>
      <c r="F392" s="166" t="s">
        <v>653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154</v>
      </c>
      <c r="AU392" s="165" t="s">
        <v>79</v>
      </c>
      <c r="AV392" s="13" t="s">
        <v>77</v>
      </c>
      <c r="AW392" s="13" t="s">
        <v>28</v>
      </c>
      <c r="AX392" s="13" t="s">
        <v>70</v>
      </c>
      <c r="AY392" s="165" t="s">
        <v>145</v>
      </c>
    </row>
    <row r="393" spans="2:51" s="14" customFormat="1" ht="12">
      <c r="B393" s="171"/>
      <c r="D393" s="164" t="s">
        <v>154</v>
      </c>
      <c r="E393" s="172" t="s">
        <v>1</v>
      </c>
      <c r="F393" s="173" t="s">
        <v>1203</v>
      </c>
      <c r="H393" s="174">
        <v>6.11</v>
      </c>
      <c r="I393" s="175"/>
      <c r="L393" s="171"/>
      <c r="M393" s="176"/>
      <c r="N393" s="177"/>
      <c r="O393" s="177"/>
      <c r="P393" s="177"/>
      <c r="Q393" s="177"/>
      <c r="R393" s="177"/>
      <c r="S393" s="177"/>
      <c r="T393" s="178"/>
      <c r="AT393" s="172" t="s">
        <v>154</v>
      </c>
      <c r="AU393" s="172" t="s">
        <v>79</v>
      </c>
      <c r="AV393" s="14" t="s">
        <v>79</v>
      </c>
      <c r="AW393" s="14" t="s">
        <v>28</v>
      </c>
      <c r="AX393" s="14" t="s">
        <v>70</v>
      </c>
      <c r="AY393" s="172" t="s">
        <v>145</v>
      </c>
    </row>
    <row r="394" spans="2:51" s="13" customFormat="1" ht="12">
      <c r="B394" s="163"/>
      <c r="D394" s="164" t="s">
        <v>154</v>
      </c>
      <c r="E394" s="165" t="s">
        <v>1</v>
      </c>
      <c r="F394" s="166" t="s">
        <v>655</v>
      </c>
      <c r="H394" s="165" t="s">
        <v>1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5" t="s">
        <v>154</v>
      </c>
      <c r="AU394" s="165" t="s">
        <v>79</v>
      </c>
      <c r="AV394" s="13" t="s">
        <v>77</v>
      </c>
      <c r="AW394" s="13" t="s">
        <v>28</v>
      </c>
      <c r="AX394" s="13" t="s">
        <v>70</v>
      </c>
      <c r="AY394" s="165" t="s">
        <v>145</v>
      </c>
    </row>
    <row r="395" spans="2:51" s="14" customFormat="1" ht="12">
      <c r="B395" s="171"/>
      <c r="D395" s="164" t="s">
        <v>154</v>
      </c>
      <c r="E395" s="172" t="s">
        <v>1</v>
      </c>
      <c r="F395" s="173" t="s">
        <v>1204</v>
      </c>
      <c r="H395" s="174">
        <v>29.04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154</v>
      </c>
      <c r="AU395" s="172" t="s">
        <v>79</v>
      </c>
      <c r="AV395" s="14" t="s">
        <v>79</v>
      </c>
      <c r="AW395" s="14" t="s">
        <v>28</v>
      </c>
      <c r="AX395" s="14" t="s">
        <v>70</v>
      </c>
      <c r="AY395" s="172" t="s">
        <v>145</v>
      </c>
    </row>
    <row r="396" spans="2:51" s="13" customFormat="1" ht="12">
      <c r="B396" s="163"/>
      <c r="D396" s="164" t="s">
        <v>154</v>
      </c>
      <c r="E396" s="165" t="s">
        <v>1</v>
      </c>
      <c r="F396" s="166" t="s">
        <v>1205</v>
      </c>
      <c r="H396" s="165" t="s">
        <v>1</v>
      </c>
      <c r="I396" s="167"/>
      <c r="L396" s="163"/>
      <c r="M396" s="168"/>
      <c r="N396" s="169"/>
      <c r="O396" s="169"/>
      <c r="P396" s="169"/>
      <c r="Q396" s="169"/>
      <c r="R396" s="169"/>
      <c r="S396" s="169"/>
      <c r="T396" s="170"/>
      <c r="AT396" s="165" t="s">
        <v>154</v>
      </c>
      <c r="AU396" s="165" t="s">
        <v>79</v>
      </c>
      <c r="AV396" s="13" t="s">
        <v>77</v>
      </c>
      <c r="AW396" s="13" t="s">
        <v>28</v>
      </c>
      <c r="AX396" s="13" t="s">
        <v>70</v>
      </c>
      <c r="AY396" s="165" t="s">
        <v>145</v>
      </c>
    </row>
    <row r="397" spans="2:51" s="14" customFormat="1" ht="12">
      <c r="B397" s="171"/>
      <c r="D397" s="164" t="s">
        <v>154</v>
      </c>
      <c r="E397" s="172" t="s">
        <v>1</v>
      </c>
      <c r="F397" s="173" t="s">
        <v>1206</v>
      </c>
      <c r="H397" s="174">
        <v>0.08</v>
      </c>
      <c r="I397" s="175"/>
      <c r="L397" s="171"/>
      <c r="M397" s="176"/>
      <c r="N397" s="177"/>
      <c r="O397" s="177"/>
      <c r="P397" s="177"/>
      <c r="Q397" s="177"/>
      <c r="R397" s="177"/>
      <c r="S397" s="177"/>
      <c r="T397" s="178"/>
      <c r="AT397" s="172" t="s">
        <v>154</v>
      </c>
      <c r="AU397" s="172" t="s">
        <v>79</v>
      </c>
      <c r="AV397" s="14" t="s">
        <v>79</v>
      </c>
      <c r="AW397" s="14" t="s">
        <v>28</v>
      </c>
      <c r="AX397" s="14" t="s">
        <v>70</v>
      </c>
      <c r="AY397" s="172" t="s">
        <v>145</v>
      </c>
    </row>
    <row r="398" spans="2:51" s="13" customFormat="1" ht="12">
      <c r="B398" s="163"/>
      <c r="D398" s="164" t="s">
        <v>154</v>
      </c>
      <c r="E398" s="165" t="s">
        <v>1</v>
      </c>
      <c r="F398" s="166" t="s">
        <v>1207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154</v>
      </c>
      <c r="AU398" s="165" t="s">
        <v>79</v>
      </c>
      <c r="AV398" s="13" t="s">
        <v>77</v>
      </c>
      <c r="AW398" s="13" t="s">
        <v>28</v>
      </c>
      <c r="AX398" s="13" t="s">
        <v>70</v>
      </c>
      <c r="AY398" s="165" t="s">
        <v>145</v>
      </c>
    </row>
    <row r="399" spans="2:51" s="14" customFormat="1" ht="12">
      <c r="B399" s="171"/>
      <c r="D399" s="164" t="s">
        <v>154</v>
      </c>
      <c r="E399" s="172" t="s">
        <v>1</v>
      </c>
      <c r="F399" s="173" t="s">
        <v>1208</v>
      </c>
      <c r="H399" s="174">
        <v>0.113</v>
      </c>
      <c r="I399" s="175"/>
      <c r="L399" s="171"/>
      <c r="M399" s="176"/>
      <c r="N399" s="177"/>
      <c r="O399" s="177"/>
      <c r="P399" s="177"/>
      <c r="Q399" s="177"/>
      <c r="R399" s="177"/>
      <c r="S399" s="177"/>
      <c r="T399" s="178"/>
      <c r="AT399" s="172" t="s">
        <v>154</v>
      </c>
      <c r="AU399" s="172" t="s">
        <v>79</v>
      </c>
      <c r="AV399" s="14" t="s">
        <v>79</v>
      </c>
      <c r="AW399" s="14" t="s">
        <v>28</v>
      </c>
      <c r="AX399" s="14" t="s">
        <v>70</v>
      </c>
      <c r="AY399" s="172" t="s">
        <v>145</v>
      </c>
    </row>
    <row r="400" spans="2:51" s="16" customFormat="1" ht="12">
      <c r="B400" s="187"/>
      <c r="D400" s="164" t="s">
        <v>154</v>
      </c>
      <c r="E400" s="188" t="s">
        <v>1</v>
      </c>
      <c r="F400" s="189" t="s">
        <v>175</v>
      </c>
      <c r="H400" s="190">
        <v>107.01100000000001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154</v>
      </c>
      <c r="AU400" s="188" t="s">
        <v>79</v>
      </c>
      <c r="AV400" s="16" t="s">
        <v>152</v>
      </c>
      <c r="AW400" s="16" t="s">
        <v>28</v>
      </c>
      <c r="AX400" s="16" t="s">
        <v>77</v>
      </c>
      <c r="AY400" s="188" t="s">
        <v>145</v>
      </c>
    </row>
    <row r="401" spans="1:65" s="2" customFormat="1" ht="24.25" customHeight="1">
      <c r="A401" s="33"/>
      <c r="B401" s="149"/>
      <c r="C401" s="150" t="s">
        <v>517</v>
      </c>
      <c r="D401" s="150" t="s">
        <v>147</v>
      </c>
      <c r="E401" s="151" t="s">
        <v>673</v>
      </c>
      <c r="F401" s="152" t="s">
        <v>674</v>
      </c>
      <c r="G401" s="153" t="s">
        <v>205</v>
      </c>
      <c r="H401" s="154">
        <v>107.011</v>
      </c>
      <c r="I401" s="155"/>
      <c r="J401" s="156">
        <f>ROUND(I401*H401,2)</f>
        <v>0</v>
      </c>
      <c r="K401" s="152" t="s">
        <v>151</v>
      </c>
      <c r="L401" s="34"/>
      <c r="M401" s="157" t="s">
        <v>1</v>
      </c>
      <c r="N401" s="158" t="s">
        <v>36</v>
      </c>
      <c r="O401" s="59"/>
      <c r="P401" s="159">
        <f>O401*H401</f>
        <v>0</v>
      </c>
      <c r="Q401" s="159">
        <v>0</v>
      </c>
      <c r="R401" s="159">
        <f>Q401*H401</f>
        <v>0</v>
      </c>
      <c r="S401" s="159">
        <v>0</v>
      </c>
      <c r="T401" s="160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1" t="s">
        <v>152</v>
      </c>
      <c r="AT401" s="161" t="s">
        <v>147</v>
      </c>
      <c r="AU401" s="161" t="s">
        <v>79</v>
      </c>
      <c r="AY401" s="18" t="s">
        <v>145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18" t="s">
        <v>77</v>
      </c>
      <c r="BK401" s="162">
        <f>ROUND(I401*H401,2)</f>
        <v>0</v>
      </c>
      <c r="BL401" s="18" t="s">
        <v>152</v>
      </c>
      <c r="BM401" s="161" t="s">
        <v>1209</v>
      </c>
    </row>
    <row r="402" spans="2:51" s="13" customFormat="1" ht="12">
      <c r="B402" s="163"/>
      <c r="D402" s="164" t="s">
        <v>154</v>
      </c>
      <c r="E402" s="165" t="s">
        <v>1</v>
      </c>
      <c r="F402" s="166" t="s">
        <v>651</v>
      </c>
      <c r="H402" s="165" t="s">
        <v>1</v>
      </c>
      <c r="I402" s="167"/>
      <c r="L402" s="163"/>
      <c r="M402" s="168"/>
      <c r="N402" s="169"/>
      <c r="O402" s="169"/>
      <c r="P402" s="169"/>
      <c r="Q402" s="169"/>
      <c r="R402" s="169"/>
      <c r="S402" s="169"/>
      <c r="T402" s="170"/>
      <c r="AT402" s="165" t="s">
        <v>154</v>
      </c>
      <c r="AU402" s="165" t="s">
        <v>79</v>
      </c>
      <c r="AV402" s="13" t="s">
        <v>77</v>
      </c>
      <c r="AW402" s="13" t="s">
        <v>28</v>
      </c>
      <c r="AX402" s="13" t="s">
        <v>70</v>
      </c>
      <c r="AY402" s="165" t="s">
        <v>145</v>
      </c>
    </row>
    <row r="403" spans="2:51" s="14" customFormat="1" ht="12">
      <c r="B403" s="171"/>
      <c r="D403" s="164" t="s">
        <v>154</v>
      </c>
      <c r="E403" s="172" t="s">
        <v>1</v>
      </c>
      <c r="F403" s="173" t="s">
        <v>1202</v>
      </c>
      <c r="H403" s="174">
        <v>71.668</v>
      </c>
      <c r="I403" s="175"/>
      <c r="L403" s="171"/>
      <c r="M403" s="176"/>
      <c r="N403" s="177"/>
      <c r="O403" s="177"/>
      <c r="P403" s="177"/>
      <c r="Q403" s="177"/>
      <c r="R403" s="177"/>
      <c r="S403" s="177"/>
      <c r="T403" s="178"/>
      <c r="AT403" s="172" t="s">
        <v>154</v>
      </c>
      <c r="AU403" s="172" t="s">
        <v>79</v>
      </c>
      <c r="AV403" s="14" t="s">
        <v>79</v>
      </c>
      <c r="AW403" s="14" t="s">
        <v>28</v>
      </c>
      <c r="AX403" s="14" t="s">
        <v>70</v>
      </c>
      <c r="AY403" s="172" t="s">
        <v>145</v>
      </c>
    </row>
    <row r="404" spans="2:51" s="13" customFormat="1" ht="12">
      <c r="B404" s="163"/>
      <c r="D404" s="164" t="s">
        <v>154</v>
      </c>
      <c r="E404" s="165" t="s">
        <v>1</v>
      </c>
      <c r="F404" s="166" t="s">
        <v>653</v>
      </c>
      <c r="H404" s="165" t="s">
        <v>1</v>
      </c>
      <c r="I404" s="167"/>
      <c r="L404" s="163"/>
      <c r="M404" s="168"/>
      <c r="N404" s="169"/>
      <c r="O404" s="169"/>
      <c r="P404" s="169"/>
      <c r="Q404" s="169"/>
      <c r="R404" s="169"/>
      <c r="S404" s="169"/>
      <c r="T404" s="170"/>
      <c r="AT404" s="165" t="s">
        <v>154</v>
      </c>
      <c r="AU404" s="165" t="s">
        <v>79</v>
      </c>
      <c r="AV404" s="13" t="s">
        <v>77</v>
      </c>
      <c r="AW404" s="13" t="s">
        <v>28</v>
      </c>
      <c r="AX404" s="13" t="s">
        <v>70</v>
      </c>
      <c r="AY404" s="165" t="s">
        <v>145</v>
      </c>
    </row>
    <row r="405" spans="2:51" s="14" customFormat="1" ht="12">
      <c r="B405" s="171"/>
      <c r="D405" s="164" t="s">
        <v>154</v>
      </c>
      <c r="E405" s="172" t="s">
        <v>1</v>
      </c>
      <c r="F405" s="173" t="s">
        <v>1203</v>
      </c>
      <c r="H405" s="174">
        <v>6.11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154</v>
      </c>
      <c r="AU405" s="172" t="s">
        <v>79</v>
      </c>
      <c r="AV405" s="14" t="s">
        <v>79</v>
      </c>
      <c r="AW405" s="14" t="s">
        <v>28</v>
      </c>
      <c r="AX405" s="14" t="s">
        <v>70</v>
      </c>
      <c r="AY405" s="172" t="s">
        <v>145</v>
      </c>
    </row>
    <row r="406" spans="2:51" s="13" customFormat="1" ht="12">
      <c r="B406" s="163"/>
      <c r="D406" s="164" t="s">
        <v>154</v>
      </c>
      <c r="E406" s="165" t="s">
        <v>1</v>
      </c>
      <c r="F406" s="166" t="s">
        <v>655</v>
      </c>
      <c r="H406" s="165" t="s">
        <v>1</v>
      </c>
      <c r="I406" s="167"/>
      <c r="L406" s="163"/>
      <c r="M406" s="168"/>
      <c r="N406" s="169"/>
      <c r="O406" s="169"/>
      <c r="P406" s="169"/>
      <c r="Q406" s="169"/>
      <c r="R406" s="169"/>
      <c r="S406" s="169"/>
      <c r="T406" s="170"/>
      <c r="AT406" s="165" t="s">
        <v>154</v>
      </c>
      <c r="AU406" s="165" t="s">
        <v>79</v>
      </c>
      <c r="AV406" s="13" t="s">
        <v>77</v>
      </c>
      <c r="AW406" s="13" t="s">
        <v>28</v>
      </c>
      <c r="AX406" s="13" t="s">
        <v>70</v>
      </c>
      <c r="AY406" s="165" t="s">
        <v>145</v>
      </c>
    </row>
    <row r="407" spans="2:51" s="14" customFormat="1" ht="12">
      <c r="B407" s="171"/>
      <c r="D407" s="164" t="s">
        <v>154</v>
      </c>
      <c r="E407" s="172" t="s">
        <v>1</v>
      </c>
      <c r="F407" s="173" t="s">
        <v>1204</v>
      </c>
      <c r="H407" s="174">
        <v>29.04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154</v>
      </c>
      <c r="AU407" s="172" t="s">
        <v>79</v>
      </c>
      <c r="AV407" s="14" t="s">
        <v>79</v>
      </c>
      <c r="AW407" s="14" t="s">
        <v>28</v>
      </c>
      <c r="AX407" s="14" t="s">
        <v>70</v>
      </c>
      <c r="AY407" s="172" t="s">
        <v>145</v>
      </c>
    </row>
    <row r="408" spans="2:51" s="13" customFormat="1" ht="12">
      <c r="B408" s="163"/>
      <c r="D408" s="164" t="s">
        <v>154</v>
      </c>
      <c r="E408" s="165" t="s">
        <v>1</v>
      </c>
      <c r="F408" s="166" t="s">
        <v>1205</v>
      </c>
      <c r="H408" s="165" t="s">
        <v>1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154</v>
      </c>
      <c r="AU408" s="165" t="s">
        <v>79</v>
      </c>
      <c r="AV408" s="13" t="s">
        <v>77</v>
      </c>
      <c r="AW408" s="13" t="s">
        <v>28</v>
      </c>
      <c r="AX408" s="13" t="s">
        <v>70</v>
      </c>
      <c r="AY408" s="165" t="s">
        <v>145</v>
      </c>
    </row>
    <row r="409" spans="2:51" s="14" customFormat="1" ht="12">
      <c r="B409" s="171"/>
      <c r="D409" s="164" t="s">
        <v>154</v>
      </c>
      <c r="E409" s="172" t="s">
        <v>1</v>
      </c>
      <c r="F409" s="173" t="s">
        <v>1206</v>
      </c>
      <c r="H409" s="174">
        <v>0.08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154</v>
      </c>
      <c r="AU409" s="172" t="s">
        <v>79</v>
      </c>
      <c r="AV409" s="14" t="s">
        <v>79</v>
      </c>
      <c r="AW409" s="14" t="s">
        <v>28</v>
      </c>
      <c r="AX409" s="14" t="s">
        <v>70</v>
      </c>
      <c r="AY409" s="172" t="s">
        <v>145</v>
      </c>
    </row>
    <row r="410" spans="2:51" s="13" customFormat="1" ht="12">
      <c r="B410" s="163"/>
      <c r="D410" s="164" t="s">
        <v>154</v>
      </c>
      <c r="E410" s="165" t="s">
        <v>1</v>
      </c>
      <c r="F410" s="166" t="s">
        <v>1207</v>
      </c>
      <c r="H410" s="165" t="s">
        <v>1</v>
      </c>
      <c r="I410" s="167"/>
      <c r="L410" s="163"/>
      <c r="M410" s="168"/>
      <c r="N410" s="169"/>
      <c r="O410" s="169"/>
      <c r="P410" s="169"/>
      <c r="Q410" s="169"/>
      <c r="R410" s="169"/>
      <c r="S410" s="169"/>
      <c r="T410" s="170"/>
      <c r="AT410" s="165" t="s">
        <v>154</v>
      </c>
      <c r="AU410" s="165" t="s">
        <v>79</v>
      </c>
      <c r="AV410" s="13" t="s">
        <v>77</v>
      </c>
      <c r="AW410" s="13" t="s">
        <v>28</v>
      </c>
      <c r="AX410" s="13" t="s">
        <v>70</v>
      </c>
      <c r="AY410" s="165" t="s">
        <v>145</v>
      </c>
    </row>
    <row r="411" spans="2:51" s="14" customFormat="1" ht="12">
      <c r="B411" s="171"/>
      <c r="D411" s="164" t="s">
        <v>154</v>
      </c>
      <c r="E411" s="172" t="s">
        <v>1</v>
      </c>
      <c r="F411" s="173" t="s">
        <v>1208</v>
      </c>
      <c r="H411" s="174">
        <v>0.113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154</v>
      </c>
      <c r="AU411" s="172" t="s">
        <v>79</v>
      </c>
      <c r="AV411" s="14" t="s">
        <v>79</v>
      </c>
      <c r="AW411" s="14" t="s">
        <v>28</v>
      </c>
      <c r="AX411" s="14" t="s">
        <v>70</v>
      </c>
      <c r="AY411" s="172" t="s">
        <v>145</v>
      </c>
    </row>
    <row r="412" spans="2:51" s="16" customFormat="1" ht="12">
      <c r="B412" s="187"/>
      <c r="D412" s="164" t="s">
        <v>154</v>
      </c>
      <c r="E412" s="188" t="s">
        <v>1</v>
      </c>
      <c r="F412" s="189" t="s">
        <v>175</v>
      </c>
      <c r="H412" s="190">
        <v>107.01100000000001</v>
      </c>
      <c r="I412" s="191"/>
      <c r="L412" s="187"/>
      <c r="M412" s="192"/>
      <c r="N412" s="193"/>
      <c r="O412" s="193"/>
      <c r="P412" s="193"/>
      <c r="Q412" s="193"/>
      <c r="R412" s="193"/>
      <c r="S412" s="193"/>
      <c r="T412" s="194"/>
      <c r="AT412" s="188" t="s">
        <v>154</v>
      </c>
      <c r="AU412" s="188" t="s">
        <v>79</v>
      </c>
      <c r="AV412" s="16" t="s">
        <v>152</v>
      </c>
      <c r="AW412" s="16" t="s">
        <v>28</v>
      </c>
      <c r="AX412" s="16" t="s">
        <v>77</v>
      </c>
      <c r="AY412" s="188" t="s">
        <v>145</v>
      </c>
    </row>
    <row r="413" spans="1:65" s="2" customFormat="1" ht="24.25" customHeight="1">
      <c r="A413" s="33"/>
      <c r="B413" s="149"/>
      <c r="C413" s="150" t="s">
        <v>521</v>
      </c>
      <c r="D413" s="150" t="s">
        <v>147</v>
      </c>
      <c r="E413" s="151" t="s">
        <v>677</v>
      </c>
      <c r="F413" s="152" t="s">
        <v>678</v>
      </c>
      <c r="G413" s="153" t="s">
        <v>205</v>
      </c>
      <c r="H413" s="154">
        <v>963.099</v>
      </c>
      <c r="I413" s="155"/>
      <c r="J413" s="156">
        <f>ROUND(I413*H413,2)</f>
        <v>0</v>
      </c>
      <c r="K413" s="152" t="s">
        <v>151</v>
      </c>
      <c r="L413" s="34"/>
      <c r="M413" s="157" t="s">
        <v>1</v>
      </c>
      <c r="N413" s="158" t="s">
        <v>36</v>
      </c>
      <c r="O413" s="59"/>
      <c r="P413" s="159">
        <f>O413*H413</f>
        <v>0</v>
      </c>
      <c r="Q413" s="159">
        <v>0</v>
      </c>
      <c r="R413" s="159">
        <f>Q413*H413</f>
        <v>0</v>
      </c>
      <c r="S413" s="159">
        <v>0</v>
      </c>
      <c r="T413" s="160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1" t="s">
        <v>152</v>
      </c>
      <c r="AT413" s="161" t="s">
        <v>147</v>
      </c>
      <c r="AU413" s="161" t="s">
        <v>79</v>
      </c>
      <c r="AY413" s="18" t="s">
        <v>145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8" t="s">
        <v>77</v>
      </c>
      <c r="BK413" s="162">
        <f>ROUND(I413*H413,2)</f>
        <v>0</v>
      </c>
      <c r="BL413" s="18" t="s">
        <v>152</v>
      </c>
      <c r="BM413" s="161" t="s">
        <v>1210</v>
      </c>
    </row>
    <row r="414" spans="2:51" s="14" customFormat="1" ht="12">
      <c r="B414" s="171"/>
      <c r="D414" s="164" t="s">
        <v>154</v>
      </c>
      <c r="E414" s="172" t="s">
        <v>1</v>
      </c>
      <c r="F414" s="173" t="s">
        <v>1211</v>
      </c>
      <c r="H414" s="174">
        <v>963.099</v>
      </c>
      <c r="I414" s="175"/>
      <c r="L414" s="171"/>
      <c r="M414" s="176"/>
      <c r="N414" s="177"/>
      <c r="O414" s="177"/>
      <c r="P414" s="177"/>
      <c r="Q414" s="177"/>
      <c r="R414" s="177"/>
      <c r="S414" s="177"/>
      <c r="T414" s="178"/>
      <c r="AT414" s="172" t="s">
        <v>154</v>
      </c>
      <c r="AU414" s="172" t="s">
        <v>79</v>
      </c>
      <c r="AV414" s="14" t="s">
        <v>79</v>
      </c>
      <c r="AW414" s="14" t="s">
        <v>28</v>
      </c>
      <c r="AX414" s="14" t="s">
        <v>77</v>
      </c>
      <c r="AY414" s="172" t="s">
        <v>145</v>
      </c>
    </row>
    <row r="415" spans="1:65" s="2" customFormat="1" ht="33" customHeight="1">
      <c r="A415" s="33"/>
      <c r="B415" s="149"/>
      <c r="C415" s="150" t="s">
        <v>526</v>
      </c>
      <c r="D415" s="150" t="s">
        <v>147</v>
      </c>
      <c r="E415" s="151" t="s">
        <v>682</v>
      </c>
      <c r="F415" s="152" t="s">
        <v>683</v>
      </c>
      <c r="G415" s="153" t="s">
        <v>205</v>
      </c>
      <c r="H415" s="154">
        <v>29.12</v>
      </c>
      <c r="I415" s="155"/>
      <c r="J415" s="156">
        <f>ROUND(I415*H415,2)</f>
        <v>0</v>
      </c>
      <c r="K415" s="152" t="s">
        <v>151</v>
      </c>
      <c r="L415" s="34"/>
      <c r="M415" s="157" t="s">
        <v>1</v>
      </c>
      <c r="N415" s="158" t="s">
        <v>36</v>
      </c>
      <c r="O415" s="59"/>
      <c r="P415" s="159">
        <f>O415*H415</f>
        <v>0</v>
      </c>
      <c r="Q415" s="159">
        <v>0</v>
      </c>
      <c r="R415" s="159">
        <f>Q415*H415</f>
        <v>0</v>
      </c>
      <c r="S415" s="159">
        <v>0</v>
      </c>
      <c r="T415" s="160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1" t="s">
        <v>152</v>
      </c>
      <c r="AT415" s="161" t="s">
        <v>147</v>
      </c>
      <c r="AU415" s="161" t="s">
        <v>79</v>
      </c>
      <c r="AY415" s="18" t="s">
        <v>145</v>
      </c>
      <c r="BE415" s="162">
        <f>IF(N415="základní",J415,0)</f>
        <v>0</v>
      </c>
      <c r="BF415" s="162">
        <f>IF(N415="snížená",J415,0)</f>
        <v>0</v>
      </c>
      <c r="BG415" s="162">
        <f>IF(N415="zákl. přenesená",J415,0)</f>
        <v>0</v>
      </c>
      <c r="BH415" s="162">
        <f>IF(N415="sníž. přenesená",J415,0)</f>
        <v>0</v>
      </c>
      <c r="BI415" s="162">
        <f>IF(N415="nulová",J415,0)</f>
        <v>0</v>
      </c>
      <c r="BJ415" s="18" t="s">
        <v>77</v>
      </c>
      <c r="BK415" s="162">
        <f>ROUND(I415*H415,2)</f>
        <v>0</v>
      </c>
      <c r="BL415" s="18" t="s">
        <v>152</v>
      </c>
      <c r="BM415" s="161" t="s">
        <v>1212</v>
      </c>
    </row>
    <row r="416" spans="2:51" s="13" customFormat="1" ht="12">
      <c r="B416" s="163"/>
      <c r="D416" s="164" t="s">
        <v>154</v>
      </c>
      <c r="E416" s="165" t="s">
        <v>1</v>
      </c>
      <c r="F416" s="166" t="s">
        <v>655</v>
      </c>
      <c r="H416" s="165" t="s">
        <v>1</v>
      </c>
      <c r="I416" s="167"/>
      <c r="L416" s="163"/>
      <c r="M416" s="168"/>
      <c r="N416" s="169"/>
      <c r="O416" s="169"/>
      <c r="P416" s="169"/>
      <c r="Q416" s="169"/>
      <c r="R416" s="169"/>
      <c r="S416" s="169"/>
      <c r="T416" s="170"/>
      <c r="AT416" s="165" t="s">
        <v>154</v>
      </c>
      <c r="AU416" s="165" t="s">
        <v>79</v>
      </c>
      <c r="AV416" s="13" t="s">
        <v>77</v>
      </c>
      <c r="AW416" s="13" t="s">
        <v>28</v>
      </c>
      <c r="AX416" s="13" t="s">
        <v>70</v>
      </c>
      <c r="AY416" s="165" t="s">
        <v>145</v>
      </c>
    </row>
    <row r="417" spans="2:51" s="14" customFormat="1" ht="12">
      <c r="B417" s="171"/>
      <c r="D417" s="164" t="s">
        <v>154</v>
      </c>
      <c r="E417" s="172" t="s">
        <v>1</v>
      </c>
      <c r="F417" s="173" t="s">
        <v>1204</v>
      </c>
      <c r="H417" s="174">
        <v>29.04</v>
      </c>
      <c r="I417" s="175"/>
      <c r="L417" s="171"/>
      <c r="M417" s="176"/>
      <c r="N417" s="177"/>
      <c r="O417" s="177"/>
      <c r="P417" s="177"/>
      <c r="Q417" s="177"/>
      <c r="R417" s="177"/>
      <c r="S417" s="177"/>
      <c r="T417" s="178"/>
      <c r="AT417" s="172" t="s">
        <v>154</v>
      </c>
      <c r="AU417" s="172" t="s">
        <v>79</v>
      </c>
      <c r="AV417" s="14" t="s">
        <v>79</v>
      </c>
      <c r="AW417" s="14" t="s">
        <v>28</v>
      </c>
      <c r="AX417" s="14" t="s">
        <v>70</v>
      </c>
      <c r="AY417" s="172" t="s">
        <v>145</v>
      </c>
    </row>
    <row r="418" spans="2:51" s="13" customFormat="1" ht="12">
      <c r="B418" s="163"/>
      <c r="D418" s="164" t="s">
        <v>154</v>
      </c>
      <c r="E418" s="165" t="s">
        <v>1</v>
      </c>
      <c r="F418" s="166" t="s">
        <v>1205</v>
      </c>
      <c r="H418" s="165" t="s">
        <v>1</v>
      </c>
      <c r="I418" s="167"/>
      <c r="L418" s="163"/>
      <c r="M418" s="168"/>
      <c r="N418" s="169"/>
      <c r="O418" s="169"/>
      <c r="P418" s="169"/>
      <c r="Q418" s="169"/>
      <c r="R418" s="169"/>
      <c r="S418" s="169"/>
      <c r="T418" s="170"/>
      <c r="AT418" s="165" t="s">
        <v>154</v>
      </c>
      <c r="AU418" s="165" t="s">
        <v>79</v>
      </c>
      <c r="AV418" s="13" t="s">
        <v>77</v>
      </c>
      <c r="AW418" s="13" t="s">
        <v>28</v>
      </c>
      <c r="AX418" s="13" t="s">
        <v>70</v>
      </c>
      <c r="AY418" s="165" t="s">
        <v>145</v>
      </c>
    </row>
    <row r="419" spans="2:51" s="14" customFormat="1" ht="12">
      <c r="B419" s="171"/>
      <c r="D419" s="164" t="s">
        <v>154</v>
      </c>
      <c r="E419" s="172" t="s">
        <v>1</v>
      </c>
      <c r="F419" s="173" t="s">
        <v>1206</v>
      </c>
      <c r="H419" s="174">
        <v>0.08</v>
      </c>
      <c r="I419" s="175"/>
      <c r="L419" s="171"/>
      <c r="M419" s="176"/>
      <c r="N419" s="177"/>
      <c r="O419" s="177"/>
      <c r="P419" s="177"/>
      <c r="Q419" s="177"/>
      <c r="R419" s="177"/>
      <c r="S419" s="177"/>
      <c r="T419" s="178"/>
      <c r="AT419" s="172" t="s">
        <v>154</v>
      </c>
      <c r="AU419" s="172" t="s">
        <v>79</v>
      </c>
      <c r="AV419" s="14" t="s">
        <v>79</v>
      </c>
      <c r="AW419" s="14" t="s">
        <v>28</v>
      </c>
      <c r="AX419" s="14" t="s">
        <v>70</v>
      </c>
      <c r="AY419" s="172" t="s">
        <v>145</v>
      </c>
    </row>
    <row r="420" spans="2:51" s="16" customFormat="1" ht="12">
      <c r="B420" s="187"/>
      <c r="D420" s="164" t="s">
        <v>154</v>
      </c>
      <c r="E420" s="188" t="s">
        <v>1</v>
      </c>
      <c r="F420" s="189" t="s">
        <v>175</v>
      </c>
      <c r="H420" s="190">
        <v>29.12</v>
      </c>
      <c r="I420" s="191"/>
      <c r="L420" s="187"/>
      <c r="M420" s="192"/>
      <c r="N420" s="193"/>
      <c r="O420" s="193"/>
      <c r="P420" s="193"/>
      <c r="Q420" s="193"/>
      <c r="R420" s="193"/>
      <c r="S420" s="193"/>
      <c r="T420" s="194"/>
      <c r="AT420" s="188" t="s">
        <v>154</v>
      </c>
      <c r="AU420" s="188" t="s">
        <v>79</v>
      </c>
      <c r="AV420" s="16" t="s">
        <v>152</v>
      </c>
      <c r="AW420" s="16" t="s">
        <v>28</v>
      </c>
      <c r="AX420" s="16" t="s">
        <v>77</v>
      </c>
      <c r="AY420" s="188" t="s">
        <v>145</v>
      </c>
    </row>
    <row r="421" spans="1:65" s="2" customFormat="1" ht="33" customHeight="1">
      <c r="A421" s="33"/>
      <c r="B421" s="149"/>
      <c r="C421" s="150" t="s">
        <v>534</v>
      </c>
      <c r="D421" s="150" t="s">
        <v>147</v>
      </c>
      <c r="E421" s="151" t="s">
        <v>690</v>
      </c>
      <c r="F421" s="152" t="s">
        <v>691</v>
      </c>
      <c r="G421" s="153" t="s">
        <v>205</v>
      </c>
      <c r="H421" s="154">
        <v>77.778</v>
      </c>
      <c r="I421" s="155"/>
      <c r="J421" s="156">
        <f>ROUND(I421*H421,2)</f>
        <v>0</v>
      </c>
      <c r="K421" s="152" t="s">
        <v>151</v>
      </c>
      <c r="L421" s="34"/>
      <c r="M421" s="157" t="s">
        <v>1</v>
      </c>
      <c r="N421" s="158" t="s">
        <v>36</v>
      </c>
      <c r="O421" s="59"/>
      <c r="P421" s="159">
        <f>O421*H421</f>
        <v>0</v>
      </c>
      <c r="Q421" s="159">
        <v>0</v>
      </c>
      <c r="R421" s="159">
        <f>Q421*H421</f>
        <v>0</v>
      </c>
      <c r="S421" s="159">
        <v>0</v>
      </c>
      <c r="T421" s="160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61" t="s">
        <v>152</v>
      </c>
      <c r="AT421" s="161" t="s">
        <v>147</v>
      </c>
      <c r="AU421" s="161" t="s">
        <v>79</v>
      </c>
      <c r="AY421" s="18" t="s">
        <v>145</v>
      </c>
      <c r="BE421" s="162">
        <f>IF(N421="základní",J421,0)</f>
        <v>0</v>
      </c>
      <c r="BF421" s="162">
        <f>IF(N421="snížená",J421,0)</f>
        <v>0</v>
      </c>
      <c r="BG421" s="162">
        <f>IF(N421="zákl. přenesená",J421,0)</f>
        <v>0</v>
      </c>
      <c r="BH421" s="162">
        <f>IF(N421="sníž. přenesená",J421,0)</f>
        <v>0</v>
      </c>
      <c r="BI421" s="162">
        <f>IF(N421="nulová",J421,0)</f>
        <v>0</v>
      </c>
      <c r="BJ421" s="18" t="s">
        <v>77</v>
      </c>
      <c r="BK421" s="162">
        <f>ROUND(I421*H421,2)</f>
        <v>0</v>
      </c>
      <c r="BL421" s="18" t="s">
        <v>152</v>
      </c>
      <c r="BM421" s="161" t="s">
        <v>1213</v>
      </c>
    </row>
    <row r="422" spans="2:51" s="13" customFormat="1" ht="12">
      <c r="B422" s="163"/>
      <c r="D422" s="164" t="s">
        <v>154</v>
      </c>
      <c r="E422" s="165" t="s">
        <v>1</v>
      </c>
      <c r="F422" s="166" t="s">
        <v>653</v>
      </c>
      <c r="H422" s="165" t="s">
        <v>1</v>
      </c>
      <c r="I422" s="167"/>
      <c r="L422" s="163"/>
      <c r="M422" s="168"/>
      <c r="N422" s="169"/>
      <c r="O422" s="169"/>
      <c r="P422" s="169"/>
      <c r="Q422" s="169"/>
      <c r="R422" s="169"/>
      <c r="S422" s="169"/>
      <c r="T422" s="170"/>
      <c r="AT422" s="165" t="s">
        <v>154</v>
      </c>
      <c r="AU422" s="165" t="s">
        <v>79</v>
      </c>
      <c r="AV422" s="13" t="s">
        <v>77</v>
      </c>
      <c r="AW422" s="13" t="s">
        <v>28</v>
      </c>
      <c r="AX422" s="13" t="s">
        <v>70</v>
      </c>
      <c r="AY422" s="165" t="s">
        <v>145</v>
      </c>
    </row>
    <row r="423" spans="2:51" s="14" customFormat="1" ht="12">
      <c r="B423" s="171"/>
      <c r="D423" s="164" t="s">
        <v>154</v>
      </c>
      <c r="E423" s="172" t="s">
        <v>1</v>
      </c>
      <c r="F423" s="173" t="s">
        <v>1203</v>
      </c>
      <c r="H423" s="174">
        <v>6.11</v>
      </c>
      <c r="I423" s="175"/>
      <c r="L423" s="171"/>
      <c r="M423" s="176"/>
      <c r="N423" s="177"/>
      <c r="O423" s="177"/>
      <c r="P423" s="177"/>
      <c r="Q423" s="177"/>
      <c r="R423" s="177"/>
      <c r="S423" s="177"/>
      <c r="T423" s="178"/>
      <c r="AT423" s="172" t="s">
        <v>154</v>
      </c>
      <c r="AU423" s="172" t="s">
        <v>79</v>
      </c>
      <c r="AV423" s="14" t="s">
        <v>79</v>
      </c>
      <c r="AW423" s="14" t="s">
        <v>28</v>
      </c>
      <c r="AX423" s="14" t="s">
        <v>70</v>
      </c>
      <c r="AY423" s="172" t="s">
        <v>145</v>
      </c>
    </row>
    <row r="424" spans="2:51" s="13" customFormat="1" ht="12">
      <c r="B424" s="163"/>
      <c r="D424" s="164" t="s">
        <v>154</v>
      </c>
      <c r="E424" s="165" t="s">
        <v>1</v>
      </c>
      <c r="F424" s="166" t="s">
        <v>651</v>
      </c>
      <c r="H424" s="165" t="s">
        <v>1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154</v>
      </c>
      <c r="AU424" s="165" t="s">
        <v>79</v>
      </c>
      <c r="AV424" s="13" t="s">
        <v>77</v>
      </c>
      <c r="AW424" s="13" t="s">
        <v>28</v>
      </c>
      <c r="AX424" s="13" t="s">
        <v>70</v>
      </c>
      <c r="AY424" s="165" t="s">
        <v>145</v>
      </c>
    </row>
    <row r="425" spans="2:51" s="14" customFormat="1" ht="12">
      <c r="B425" s="171"/>
      <c r="D425" s="164" t="s">
        <v>154</v>
      </c>
      <c r="E425" s="172" t="s">
        <v>1</v>
      </c>
      <c r="F425" s="173" t="s">
        <v>1202</v>
      </c>
      <c r="H425" s="174">
        <v>71.668</v>
      </c>
      <c r="I425" s="175"/>
      <c r="L425" s="171"/>
      <c r="M425" s="176"/>
      <c r="N425" s="177"/>
      <c r="O425" s="177"/>
      <c r="P425" s="177"/>
      <c r="Q425" s="177"/>
      <c r="R425" s="177"/>
      <c r="S425" s="177"/>
      <c r="T425" s="178"/>
      <c r="AT425" s="172" t="s">
        <v>154</v>
      </c>
      <c r="AU425" s="172" t="s">
        <v>79</v>
      </c>
      <c r="AV425" s="14" t="s">
        <v>79</v>
      </c>
      <c r="AW425" s="14" t="s">
        <v>28</v>
      </c>
      <c r="AX425" s="14" t="s">
        <v>70</v>
      </c>
      <c r="AY425" s="172" t="s">
        <v>145</v>
      </c>
    </row>
    <row r="426" spans="2:51" s="16" customFormat="1" ht="12">
      <c r="B426" s="187"/>
      <c r="D426" s="164" t="s">
        <v>154</v>
      </c>
      <c r="E426" s="188" t="s">
        <v>1</v>
      </c>
      <c r="F426" s="189" t="s">
        <v>175</v>
      </c>
      <c r="H426" s="190">
        <v>77.778</v>
      </c>
      <c r="I426" s="191"/>
      <c r="L426" s="187"/>
      <c r="M426" s="192"/>
      <c r="N426" s="193"/>
      <c r="O426" s="193"/>
      <c r="P426" s="193"/>
      <c r="Q426" s="193"/>
      <c r="R426" s="193"/>
      <c r="S426" s="193"/>
      <c r="T426" s="194"/>
      <c r="AT426" s="188" t="s">
        <v>154</v>
      </c>
      <c r="AU426" s="188" t="s">
        <v>79</v>
      </c>
      <c r="AV426" s="16" t="s">
        <v>152</v>
      </c>
      <c r="AW426" s="16" t="s">
        <v>28</v>
      </c>
      <c r="AX426" s="16" t="s">
        <v>77</v>
      </c>
      <c r="AY426" s="188" t="s">
        <v>145</v>
      </c>
    </row>
    <row r="427" spans="1:65" s="2" customFormat="1" ht="33" customHeight="1">
      <c r="A427" s="33"/>
      <c r="B427" s="149"/>
      <c r="C427" s="150" t="s">
        <v>537</v>
      </c>
      <c r="D427" s="150" t="s">
        <v>147</v>
      </c>
      <c r="E427" s="151" t="s">
        <v>694</v>
      </c>
      <c r="F427" s="152" t="s">
        <v>695</v>
      </c>
      <c r="G427" s="153" t="s">
        <v>205</v>
      </c>
      <c r="H427" s="154">
        <v>0.113</v>
      </c>
      <c r="I427" s="155"/>
      <c r="J427" s="156">
        <f>ROUND(I427*H427,2)</f>
        <v>0</v>
      </c>
      <c r="K427" s="152" t="s">
        <v>151</v>
      </c>
      <c r="L427" s="34"/>
      <c r="M427" s="157" t="s">
        <v>1</v>
      </c>
      <c r="N427" s="158" t="s">
        <v>36</v>
      </c>
      <c r="O427" s="59"/>
      <c r="P427" s="159">
        <f>O427*H427</f>
        <v>0</v>
      </c>
      <c r="Q427" s="159">
        <v>0</v>
      </c>
      <c r="R427" s="159">
        <f>Q427*H427</f>
        <v>0</v>
      </c>
      <c r="S427" s="159">
        <v>0</v>
      </c>
      <c r="T427" s="160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1" t="s">
        <v>152</v>
      </c>
      <c r="AT427" s="161" t="s">
        <v>147</v>
      </c>
      <c r="AU427" s="161" t="s">
        <v>79</v>
      </c>
      <c r="AY427" s="18" t="s">
        <v>145</v>
      </c>
      <c r="BE427" s="162">
        <f>IF(N427="základní",J427,0)</f>
        <v>0</v>
      </c>
      <c r="BF427" s="162">
        <f>IF(N427="snížená",J427,0)</f>
        <v>0</v>
      </c>
      <c r="BG427" s="162">
        <f>IF(N427="zákl. přenesená",J427,0)</f>
        <v>0</v>
      </c>
      <c r="BH427" s="162">
        <f>IF(N427="sníž. přenesená",J427,0)</f>
        <v>0</v>
      </c>
      <c r="BI427" s="162">
        <f>IF(N427="nulová",J427,0)</f>
        <v>0</v>
      </c>
      <c r="BJ427" s="18" t="s">
        <v>77</v>
      </c>
      <c r="BK427" s="162">
        <f>ROUND(I427*H427,2)</f>
        <v>0</v>
      </c>
      <c r="BL427" s="18" t="s">
        <v>152</v>
      </c>
      <c r="BM427" s="161" t="s">
        <v>1214</v>
      </c>
    </row>
    <row r="428" spans="2:51" s="13" customFormat="1" ht="12">
      <c r="B428" s="163"/>
      <c r="D428" s="164" t="s">
        <v>154</v>
      </c>
      <c r="E428" s="165" t="s">
        <v>1</v>
      </c>
      <c r="F428" s="166" t="s">
        <v>1207</v>
      </c>
      <c r="H428" s="165" t="s">
        <v>1</v>
      </c>
      <c r="I428" s="167"/>
      <c r="L428" s="163"/>
      <c r="M428" s="168"/>
      <c r="N428" s="169"/>
      <c r="O428" s="169"/>
      <c r="P428" s="169"/>
      <c r="Q428" s="169"/>
      <c r="R428" s="169"/>
      <c r="S428" s="169"/>
      <c r="T428" s="170"/>
      <c r="AT428" s="165" t="s">
        <v>154</v>
      </c>
      <c r="AU428" s="165" t="s">
        <v>79</v>
      </c>
      <c r="AV428" s="13" t="s">
        <v>77</v>
      </c>
      <c r="AW428" s="13" t="s">
        <v>28</v>
      </c>
      <c r="AX428" s="13" t="s">
        <v>70</v>
      </c>
      <c r="AY428" s="165" t="s">
        <v>145</v>
      </c>
    </row>
    <row r="429" spans="2:51" s="14" customFormat="1" ht="12">
      <c r="B429" s="171"/>
      <c r="D429" s="164" t="s">
        <v>154</v>
      </c>
      <c r="E429" s="172" t="s">
        <v>1</v>
      </c>
      <c r="F429" s="173" t="s">
        <v>1208</v>
      </c>
      <c r="H429" s="174">
        <v>0.113</v>
      </c>
      <c r="I429" s="175"/>
      <c r="L429" s="171"/>
      <c r="M429" s="176"/>
      <c r="N429" s="177"/>
      <c r="O429" s="177"/>
      <c r="P429" s="177"/>
      <c r="Q429" s="177"/>
      <c r="R429" s="177"/>
      <c r="S429" s="177"/>
      <c r="T429" s="178"/>
      <c r="AT429" s="172" t="s">
        <v>154</v>
      </c>
      <c r="AU429" s="172" t="s">
        <v>79</v>
      </c>
      <c r="AV429" s="14" t="s">
        <v>79</v>
      </c>
      <c r="AW429" s="14" t="s">
        <v>28</v>
      </c>
      <c r="AX429" s="14" t="s">
        <v>77</v>
      </c>
      <c r="AY429" s="172" t="s">
        <v>145</v>
      </c>
    </row>
    <row r="430" spans="1:65" s="2" customFormat="1" ht="24.25" customHeight="1">
      <c r="A430" s="33"/>
      <c r="B430" s="149"/>
      <c r="C430" s="150" t="s">
        <v>541</v>
      </c>
      <c r="D430" s="150" t="s">
        <v>147</v>
      </c>
      <c r="E430" s="151" t="s">
        <v>724</v>
      </c>
      <c r="F430" s="152" t="s">
        <v>725</v>
      </c>
      <c r="G430" s="153" t="s">
        <v>205</v>
      </c>
      <c r="H430" s="154">
        <v>35.09</v>
      </c>
      <c r="I430" s="155"/>
      <c r="J430" s="156">
        <f>ROUND(I430*H430,2)</f>
        <v>0</v>
      </c>
      <c r="K430" s="152" t="s">
        <v>151</v>
      </c>
      <c r="L430" s="34"/>
      <c r="M430" s="157" t="s">
        <v>1</v>
      </c>
      <c r="N430" s="158" t="s">
        <v>36</v>
      </c>
      <c r="O430" s="59"/>
      <c r="P430" s="159">
        <f>O430*H430</f>
        <v>0</v>
      </c>
      <c r="Q430" s="159">
        <v>0</v>
      </c>
      <c r="R430" s="159">
        <f>Q430*H430</f>
        <v>0</v>
      </c>
      <c r="S430" s="159">
        <v>0</v>
      </c>
      <c r="T430" s="160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1" t="s">
        <v>152</v>
      </c>
      <c r="AT430" s="161" t="s">
        <v>147</v>
      </c>
      <c r="AU430" s="161" t="s">
        <v>79</v>
      </c>
      <c r="AY430" s="18" t="s">
        <v>145</v>
      </c>
      <c r="BE430" s="162">
        <f>IF(N430="základní",J430,0)</f>
        <v>0</v>
      </c>
      <c r="BF430" s="162">
        <f>IF(N430="snížená",J430,0)</f>
        <v>0</v>
      </c>
      <c r="BG430" s="162">
        <f>IF(N430="zákl. přenesená",J430,0)</f>
        <v>0</v>
      </c>
      <c r="BH430" s="162">
        <f>IF(N430="sníž. přenesená",J430,0)</f>
        <v>0</v>
      </c>
      <c r="BI430" s="162">
        <f>IF(N430="nulová",J430,0)</f>
        <v>0</v>
      </c>
      <c r="BJ430" s="18" t="s">
        <v>77</v>
      </c>
      <c r="BK430" s="162">
        <f>ROUND(I430*H430,2)</f>
        <v>0</v>
      </c>
      <c r="BL430" s="18" t="s">
        <v>152</v>
      </c>
      <c r="BM430" s="161" t="s">
        <v>1215</v>
      </c>
    </row>
    <row r="431" spans="2:51" s="13" customFormat="1" ht="12">
      <c r="B431" s="163"/>
      <c r="D431" s="164" t="s">
        <v>154</v>
      </c>
      <c r="E431" s="165" t="s">
        <v>1</v>
      </c>
      <c r="F431" s="166" t="s">
        <v>1216</v>
      </c>
      <c r="H431" s="165" t="s">
        <v>1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5" t="s">
        <v>154</v>
      </c>
      <c r="AU431" s="165" t="s">
        <v>79</v>
      </c>
      <c r="AV431" s="13" t="s">
        <v>77</v>
      </c>
      <c r="AW431" s="13" t="s">
        <v>28</v>
      </c>
      <c r="AX431" s="13" t="s">
        <v>70</v>
      </c>
      <c r="AY431" s="165" t="s">
        <v>145</v>
      </c>
    </row>
    <row r="432" spans="2:51" s="14" customFormat="1" ht="12">
      <c r="B432" s="171"/>
      <c r="D432" s="164" t="s">
        <v>154</v>
      </c>
      <c r="E432" s="172" t="s">
        <v>1</v>
      </c>
      <c r="F432" s="173" t="s">
        <v>1217</v>
      </c>
      <c r="H432" s="174">
        <v>35.09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154</v>
      </c>
      <c r="AU432" s="172" t="s">
        <v>79</v>
      </c>
      <c r="AV432" s="14" t="s">
        <v>79</v>
      </c>
      <c r="AW432" s="14" t="s">
        <v>28</v>
      </c>
      <c r="AX432" s="14" t="s">
        <v>77</v>
      </c>
      <c r="AY432" s="172" t="s">
        <v>145</v>
      </c>
    </row>
    <row r="433" spans="1:65" s="2" customFormat="1" ht="24.25" customHeight="1">
      <c r="A433" s="33"/>
      <c r="B433" s="149"/>
      <c r="C433" s="150" t="s">
        <v>545</v>
      </c>
      <c r="D433" s="150" t="s">
        <v>147</v>
      </c>
      <c r="E433" s="151" t="s">
        <v>714</v>
      </c>
      <c r="F433" s="152" t="s">
        <v>715</v>
      </c>
      <c r="G433" s="153" t="s">
        <v>205</v>
      </c>
      <c r="H433" s="154">
        <v>26.695</v>
      </c>
      <c r="I433" s="155"/>
      <c r="J433" s="156">
        <f>ROUND(I433*H433,2)</f>
        <v>0</v>
      </c>
      <c r="K433" s="152" t="s">
        <v>151</v>
      </c>
      <c r="L433" s="34"/>
      <c r="M433" s="157" t="s">
        <v>1</v>
      </c>
      <c r="N433" s="158" t="s">
        <v>36</v>
      </c>
      <c r="O433" s="59"/>
      <c r="P433" s="159">
        <f>O433*H433</f>
        <v>0</v>
      </c>
      <c r="Q433" s="159">
        <v>0</v>
      </c>
      <c r="R433" s="159">
        <f>Q433*H433</f>
        <v>0</v>
      </c>
      <c r="S433" s="159">
        <v>0</v>
      </c>
      <c r="T433" s="160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1" t="s">
        <v>152</v>
      </c>
      <c r="AT433" s="161" t="s">
        <v>147</v>
      </c>
      <c r="AU433" s="161" t="s">
        <v>79</v>
      </c>
      <c r="AY433" s="18" t="s">
        <v>145</v>
      </c>
      <c r="BE433" s="162">
        <f>IF(N433="základní",J433,0)</f>
        <v>0</v>
      </c>
      <c r="BF433" s="162">
        <f>IF(N433="snížená",J433,0)</f>
        <v>0</v>
      </c>
      <c r="BG433" s="162">
        <f>IF(N433="zákl. přenesená",J433,0)</f>
        <v>0</v>
      </c>
      <c r="BH433" s="162">
        <f>IF(N433="sníž. přenesená",J433,0)</f>
        <v>0</v>
      </c>
      <c r="BI433" s="162">
        <f>IF(N433="nulová",J433,0)</f>
        <v>0</v>
      </c>
      <c r="BJ433" s="18" t="s">
        <v>77</v>
      </c>
      <c r="BK433" s="162">
        <f>ROUND(I433*H433,2)</f>
        <v>0</v>
      </c>
      <c r="BL433" s="18" t="s">
        <v>152</v>
      </c>
      <c r="BM433" s="161" t="s">
        <v>1218</v>
      </c>
    </row>
    <row r="434" spans="2:51" s="13" customFormat="1" ht="12">
      <c r="B434" s="163"/>
      <c r="D434" s="164" t="s">
        <v>154</v>
      </c>
      <c r="E434" s="165" t="s">
        <v>1</v>
      </c>
      <c r="F434" s="166" t="s">
        <v>717</v>
      </c>
      <c r="H434" s="165" t="s">
        <v>1</v>
      </c>
      <c r="I434" s="167"/>
      <c r="L434" s="163"/>
      <c r="M434" s="168"/>
      <c r="N434" s="169"/>
      <c r="O434" s="169"/>
      <c r="P434" s="169"/>
      <c r="Q434" s="169"/>
      <c r="R434" s="169"/>
      <c r="S434" s="169"/>
      <c r="T434" s="170"/>
      <c r="AT434" s="165" t="s">
        <v>154</v>
      </c>
      <c r="AU434" s="165" t="s">
        <v>79</v>
      </c>
      <c r="AV434" s="13" t="s">
        <v>77</v>
      </c>
      <c r="AW434" s="13" t="s">
        <v>28</v>
      </c>
      <c r="AX434" s="13" t="s">
        <v>70</v>
      </c>
      <c r="AY434" s="165" t="s">
        <v>145</v>
      </c>
    </row>
    <row r="435" spans="2:51" s="14" customFormat="1" ht="12">
      <c r="B435" s="171"/>
      <c r="D435" s="164" t="s">
        <v>154</v>
      </c>
      <c r="E435" s="172" t="s">
        <v>1</v>
      </c>
      <c r="F435" s="173" t="s">
        <v>1219</v>
      </c>
      <c r="H435" s="174">
        <v>26.695</v>
      </c>
      <c r="I435" s="175"/>
      <c r="L435" s="171"/>
      <c r="M435" s="176"/>
      <c r="N435" s="177"/>
      <c r="O435" s="177"/>
      <c r="P435" s="177"/>
      <c r="Q435" s="177"/>
      <c r="R435" s="177"/>
      <c r="S435" s="177"/>
      <c r="T435" s="178"/>
      <c r="AT435" s="172" t="s">
        <v>154</v>
      </c>
      <c r="AU435" s="172" t="s">
        <v>79</v>
      </c>
      <c r="AV435" s="14" t="s">
        <v>79</v>
      </c>
      <c r="AW435" s="14" t="s">
        <v>28</v>
      </c>
      <c r="AX435" s="14" t="s">
        <v>70</v>
      </c>
      <c r="AY435" s="172" t="s">
        <v>145</v>
      </c>
    </row>
    <row r="436" spans="2:51" s="16" customFormat="1" ht="12">
      <c r="B436" s="187"/>
      <c r="D436" s="164" t="s">
        <v>154</v>
      </c>
      <c r="E436" s="188" t="s">
        <v>1</v>
      </c>
      <c r="F436" s="189" t="s">
        <v>175</v>
      </c>
      <c r="H436" s="190">
        <v>26.695</v>
      </c>
      <c r="I436" s="191"/>
      <c r="L436" s="187"/>
      <c r="M436" s="192"/>
      <c r="N436" s="193"/>
      <c r="O436" s="193"/>
      <c r="P436" s="193"/>
      <c r="Q436" s="193"/>
      <c r="R436" s="193"/>
      <c r="S436" s="193"/>
      <c r="T436" s="194"/>
      <c r="AT436" s="188" t="s">
        <v>154</v>
      </c>
      <c r="AU436" s="188" t="s">
        <v>79</v>
      </c>
      <c r="AV436" s="16" t="s">
        <v>152</v>
      </c>
      <c r="AW436" s="16" t="s">
        <v>28</v>
      </c>
      <c r="AX436" s="16" t="s">
        <v>77</v>
      </c>
      <c r="AY436" s="188" t="s">
        <v>145</v>
      </c>
    </row>
    <row r="437" spans="1:65" s="2" customFormat="1" ht="21.75" customHeight="1">
      <c r="A437" s="33"/>
      <c r="B437" s="149"/>
      <c r="C437" s="150" t="s">
        <v>551</v>
      </c>
      <c r="D437" s="150" t="s">
        <v>147</v>
      </c>
      <c r="E437" s="151" t="s">
        <v>730</v>
      </c>
      <c r="F437" s="152" t="s">
        <v>731</v>
      </c>
      <c r="G437" s="153" t="s">
        <v>205</v>
      </c>
      <c r="H437" s="154">
        <v>35.09</v>
      </c>
      <c r="I437" s="155"/>
      <c r="J437" s="156">
        <f>ROUND(I437*H437,2)</f>
        <v>0</v>
      </c>
      <c r="K437" s="152" t="s">
        <v>151</v>
      </c>
      <c r="L437" s="34"/>
      <c r="M437" s="157" t="s">
        <v>1</v>
      </c>
      <c r="N437" s="158" t="s">
        <v>36</v>
      </c>
      <c r="O437" s="59"/>
      <c r="P437" s="159">
        <f>O437*H437</f>
        <v>0</v>
      </c>
      <c r="Q437" s="159">
        <v>0</v>
      </c>
      <c r="R437" s="159">
        <f>Q437*H437</f>
        <v>0</v>
      </c>
      <c r="S437" s="159">
        <v>0</v>
      </c>
      <c r="T437" s="160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1" t="s">
        <v>152</v>
      </c>
      <c r="AT437" s="161" t="s">
        <v>147</v>
      </c>
      <c r="AU437" s="161" t="s">
        <v>79</v>
      </c>
      <c r="AY437" s="18" t="s">
        <v>145</v>
      </c>
      <c r="BE437" s="162">
        <f>IF(N437="základní",J437,0)</f>
        <v>0</v>
      </c>
      <c r="BF437" s="162">
        <f>IF(N437="snížená",J437,0)</f>
        <v>0</v>
      </c>
      <c r="BG437" s="162">
        <f>IF(N437="zákl. přenesená",J437,0)</f>
        <v>0</v>
      </c>
      <c r="BH437" s="162">
        <f>IF(N437="sníž. přenesená",J437,0)</f>
        <v>0</v>
      </c>
      <c r="BI437" s="162">
        <f>IF(N437="nulová",J437,0)</f>
        <v>0</v>
      </c>
      <c r="BJ437" s="18" t="s">
        <v>77</v>
      </c>
      <c r="BK437" s="162">
        <f>ROUND(I437*H437,2)</f>
        <v>0</v>
      </c>
      <c r="BL437" s="18" t="s">
        <v>152</v>
      </c>
      <c r="BM437" s="161" t="s">
        <v>1220</v>
      </c>
    </row>
    <row r="438" spans="2:51" s="13" customFormat="1" ht="12">
      <c r="B438" s="163"/>
      <c r="D438" s="164" t="s">
        <v>154</v>
      </c>
      <c r="E438" s="165" t="s">
        <v>1</v>
      </c>
      <c r="F438" s="166" t="s">
        <v>1216</v>
      </c>
      <c r="H438" s="165" t="s">
        <v>1</v>
      </c>
      <c r="I438" s="167"/>
      <c r="L438" s="163"/>
      <c r="M438" s="168"/>
      <c r="N438" s="169"/>
      <c r="O438" s="169"/>
      <c r="P438" s="169"/>
      <c r="Q438" s="169"/>
      <c r="R438" s="169"/>
      <c r="S438" s="169"/>
      <c r="T438" s="170"/>
      <c r="AT438" s="165" t="s">
        <v>154</v>
      </c>
      <c r="AU438" s="165" t="s">
        <v>79</v>
      </c>
      <c r="AV438" s="13" t="s">
        <v>77</v>
      </c>
      <c r="AW438" s="13" t="s">
        <v>28</v>
      </c>
      <c r="AX438" s="13" t="s">
        <v>70</v>
      </c>
      <c r="AY438" s="165" t="s">
        <v>145</v>
      </c>
    </row>
    <row r="439" spans="2:51" s="14" customFormat="1" ht="12">
      <c r="B439" s="171"/>
      <c r="D439" s="164" t="s">
        <v>154</v>
      </c>
      <c r="E439" s="172" t="s">
        <v>1</v>
      </c>
      <c r="F439" s="173" t="s">
        <v>1217</v>
      </c>
      <c r="H439" s="174">
        <v>35.09</v>
      </c>
      <c r="I439" s="175"/>
      <c r="L439" s="171"/>
      <c r="M439" s="176"/>
      <c r="N439" s="177"/>
      <c r="O439" s="177"/>
      <c r="P439" s="177"/>
      <c r="Q439" s="177"/>
      <c r="R439" s="177"/>
      <c r="S439" s="177"/>
      <c r="T439" s="178"/>
      <c r="AT439" s="172" t="s">
        <v>154</v>
      </c>
      <c r="AU439" s="172" t="s">
        <v>79</v>
      </c>
      <c r="AV439" s="14" t="s">
        <v>79</v>
      </c>
      <c r="AW439" s="14" t="s">
        <v>28</v>
      </c>
      <c r="AX439" s="14" t="s">
        <v>77</v>
      </c>
      <c r="AY439" s="172" t="s">
        <v>145</v>
      </c>
    </row>
    <row r="440" spans="1:65" s="2" customFormat="1" ht="24.25" customHeight="1">
      <c r="A440" s="33"/>
      <c r="B440" s="149"/>
      <c r="C440" s="150" t="s">
        <v>555</v>
      </c>
      <c r="D440" s="150" t="s">
        <v>147</v>
      </c>
      <c r="E440" s="151" t="s">
        <v>733</v>
      </c>
      <c r="F440" s="152" t="s">
        <v>734</v>
      </c>
      <c r="G440" s="153" t="s">
        <v>205</v>
      </c>
      <c r="H440" s="154">
        <v>315.81</v>
      </c>
      <c r="I440" s="155"/>
      <c r="J440" s="156">
        <f>ROUND(I440*H440,2)</f>
        <v>0</v>
      </c>
      <c r="K440" s="152" t="s">
        <v>151</v>
      </c>
      <c r="L440" s="34"/>
      <c r="M440" s="157" t="s">
        <v>1</v>
      </c>
      <c r="N440" s="158" t="s">
        <v>36</v>
      </c>
      <c r="O440" s="59"/>
      <c r="P440" s="159">
        <f>O440*H440</f>
        <v>0</v>
      </c>
      <c r="Q440" s="159">
        <v>0</v>
      </c>
      <c r="R440" s="159">
        <f>Q440*H440</f>
        <v>0</v>
      </c>
      <c r="S440" s="159">
        <v>0</v>
      </c>
      <c r="T440" s="160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1" t="s">
        <v>152</v>
      </c>
      <c r="AT440" s="161" t="s">
        <v>147</v>
      </c>
      <c r="AU440" s="161" t="s">
        <v>79</v>
      </c>
      <c r="AY440" s="18" t="s">
        <v>145</v>
      </c>
      <c r="BE440" s="162">
        <f>IF(N440="základní",J440,0)</f>
        <v>0</v>
      </c>
      <c r="BF440" s="162">
        <f>IF(N440="snížená",J440,0)</f>
        <v>0</v>
      </c>
      <c r="BG440" s="162">
        <f>IF(N440="zákl. přenesená",J440,0)</f>
        <v>0</v>
      </c>
      <c r="BH440" s="162">
        <f>IF(N440="sníž. přenesená",J440,0)</f>
        <v>0</v>
      </c>
      <c r="BI440" s="162">
        <f>IF(N440="nulová",J440,0)</f>
        <v>0</v>
      </c>
      <c r="BJ440" s="18" t="s">
        <v>77</v>
      </c>
      <c r="BK440" s="162">
        <f>ROUND(I440*H440,2)</f>
        <v>0</v>
      </c>
      <c r="BL440" s="18" t="s">
        <v>152</v>
      </c>
      <c r="BM440" s="161" t="s">
        <v>1221</v>
      </c>
    </row>
    <row r="441" spans="2:51" s="13" customFormat="1" ht="12">
      <c r="B441" s="163"/>
      <c r="D441" s="164" t="s">
        <v>154</v>
      </c>
      <c r="E441" s="165" t="s">
        <v>1</v>
      </c>
      <c r="F441" s="166" t="s">
        <v>1222</v>
      </c>
      <c r="H441" s="165" t="s">
        <v>1</v>
      </c>
      <c r="I441" s="167"/>
      <c r="L441" s="163"/>
      <c r="M441" s="168"/>
      <c r="N441" s="169"/>
      <c r="O441" s="169"/>
      <c r="P441" s="169"/>
      <c r="Q441" s="169"/>
      <c r="R441" s="169"/>
      <c r="S441" s="169"/>
      <c r="T441" s="170"/>
      <c r="AT441" s="165" t="s">
        <v>154</v>
      </c>
      <c r="AU441" s="165" t="s">
        <v>79</v>
      </c>
      <c r="AV441" s="13" t="s">
        <v>77</v>
      </c>
      <c r="AW441" s="13" t="s">
        <v>28</v>
      </c>
      <c r="AX441" s="13" t="s">
        <v>70</v>
      </c>
      <c r="AY441" s="165" t="s">
        <v>145</v>
      </c>
    </row>
    <row r="442" spans="2:51" s="14" customFormat="1" ht="12">
      <c r="B442" s="171"/>
      <c r="D442" s="164" t="s">
        <v>154</v>
      </c>
      <c r="E442" s="172" t="s">
        <v>1</v>
      </c>
      <c r="F442" s="173" t="s">
        <v>1223</v>
      </c>
      <c r="H442" s="174">
        <v>315.81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2" t="s">
        <v>154</v>
      </c>
      <c r="AU442" s="172" t="s">
        <v>79</v>
      </c>
      <c r="AV442" s="14" t="s">
        <v>79</v>
      </c>
      <c r="AW442" s="14" t="s">
        <v>28</v>
      </c>
      <c r="AX442" s="14" t="s">
        <v>77</v>
      </c>
      <c r="AY442" s="172" t="s">
        <v>145</v>
      </c>
    </row>
    <row r="443" spans="1:65" s="2" customFormat="1" ht="24.25" customHeight="1">
      <c r="A443" s="33"/>
      <c r="B443" s="149"/>
      <c r="C443" s="150" t="s">
        <v>559</v>
      </c>
      <c r="D443" s="150" t="s">
        <v>147</v>
      </c>
      <c r="E443" s="151" t="s">
        <v>738</v>
      </c>
      <c r="F443" s="152" t="s">
        <v>739</v>
      </c>
      <c r="G443" s="153" t="s">
        <v>205</v>
      </c>
      <c r="H443" s="154">
        <v>35.09</v>
      </c>
      <c r="I443" s="155"/>
      <c r="J443" s="156">
        <f>ROUND(I443*H443,2)</f>
        <v>0</v>
      </c>
      <c r="K443" s="152" t="s">
        <v>151</v>
      </c>
      <c r="L443" s="34"/>
      <c r="M443" s="157" t="s">
        <v>1</v>
      </c>
      <c r="N443" s="158" t="s">
        <v>36</v>
      </c>
      <c r="O443" s="59"/>
      <c r="P443" s="159">
        <f>O443*H443</f>
        <v>0</v>
      </c>
      <c r="Q443" s="159">
        <v>0</v>
      </c>
      <c r="R443" s="159">
        <f>Q443*H443</f>
        <v>0</v>
      </c>
      <c r="S443" s="159">
        <v>0</v>
      </c>
      <c r="T443" s="160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1" t="s">
        <v>152</v>
      </c>
      <c r="AT443" s="161" t="s">
        <v>147</v>
      </c>
      <c r="AU443" s="161" t="s">
        <v>79</v>
      </c>
      <c r="AY443" s="18" t="s">
        <v>145</v>
      </c>
      <c r="BE443" s="162">
        <f>IF(N443="základní",J443,0)</f>
        <v>0</v>
      </c>
      <c r="BF443" s="162">
        <f>IF(N443="snížená",J443,0)</f>
        <v>0</v>
      </c>
      <c r="BG443" s="162">
        <f>IF(N443="zákl. přenesená",J443,0)</f>
        <v>0</v>
      </c>
      <c r="BH443" s="162">
        <f>IF(N443="sníž. přenesená",J443,0)</f>
        <v>0</v>
      </c>
      <c r="BI443" s="162">
        <f>IF(N443="nulová",J443,0)</f>
        <v>0</v>
      </c>
      <c r="BJ443" s="18" t="s">
        <v>77</v>
      </c>
      <c r="BK443" s="162">
        <f>ROUND(I443*H443,2)</f>
        <v>0</v>
      </c>
      <c r="BL443" s="18" t="s">
        <v>152</v>
      </c>
      <c r="BM443" s="161" t="s">
        <v>1224</v>
      </c>
    </row>
    <row r="444" spans="2:51" s="13" customFormat="1" ht="12">
      <c r="B444" s="163"/>
      <c r="D444" s="164" t="s">
        <v>154</v>
      </c>
      <c r="E444" s="165" t="s">
        <v>1</v>
      </c>
      <c r="F444" s="166" t="s">
        <v>1216</v>
      </c>
      <c r="H444" s="165" t="s">
        <v>1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5" t="s">
        <v>154</v>
      </c>
      <c r="AU444" s="165" t="s">
        <v>79</v>
      </c>
      <c r="AV444" s="13" t="s">
        <v>77</v>
      </c>
      <c r="AW444" s="13" t="s">
        <v>28</v>
      </c>
      <c r="AX444" s="13" t="s">
        <v>70</v>
      </c>
      <c r="AY444" s="165" t="s">
        <v>145</v>
      </c>
    </row>
    <row r="445" spans="2:51" s="14" customFormat="1" ht="12">
      <c r="B445" s="171"/>
      <c r="D445" s="164" t="s">
        <v>154</v>
      </c>
      <c r="E445" s="172" t="s">
        <v>1</v>
      </c>
      <c r="F445" s="173" t="s">
        <v>1217</v>
      </c>
      <c r="H445" s="174">
        <v>35.09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154</v>
      </c>
      <c r="AU445" s="172" t="s">
        <v>79</v>
      </c>
      <c r="AV445" s="14" t="s">
        <v>79</v>
      </c>
      <c r="AW445" s="14" t="s">
        <v>28</v>
      </c>
      <c r="AX445" s="14" t="s">
        <v>77</v>
      </c>
      <c r="AY445" s="172" t="s">
        <v>145</v>
      </c>
    </row>
    <row r="446" spans="1:65" s="2" customFormat="1" ht="44.25" customHeight="1">
      <c r="A446" s="33"/>
      <c r="B446" s="149"/>
      <c r="C446" s="150" t="s">
        <v>563</v>
      </c>
      <c r="D446" s="150" t="s">
        <v>147</v>
      </c>
      <c r="E446" s="151" t="s">
        <v>743</v>
      </c>
      <c r="F446" s="152" t="s">
        <v>744</v>
      </c>
      <c r="G446" s="153" t="s">
        <v>205</v>
      </c>
      <c r="H446" s="154">
        <v>35.09</v>
      </c>
      <c r="I446" s="155"/>
      <c r="J446" s="156">
        <f>ROUND(I446*H446,2)</f>
        <v>0</v>
      </c>
      <c r="K446" s="152" t="s">
        <v>151</v>
      </c>
      <c r="L446" s="34"/>
      <c r="M446" s="157" t="s">
        <v>1</v>
      </c>
      <c r="N446" s="158" t="s">
        <v>36</v>
      </c>
      <c r="O446" s="59"/>
      <c r="P446" s="159">
        <f>O446*H446</f>
        <v>0</v>
      </c>
      <c r="Q446" s="159">
        <v>0</v>
      </c>
      <c r="R446" s="159">
        <f>Q446*H446</f>
        <v>0</v>
      </c>
      <c r="S446" s="159">
        <v>0</v>
      </c>
      <c r="T446" s="160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1" t="s">
        <v>152</v>
      </c>
      <c r="AT446" s="161" t="s">
        <v>147</v>
      </c>
      <c r="AU446" s="161" t="s">
        <v>79</v>
      </c>
      <c r="AY446" s="18" t="s">
        <v>145</v>
      </c>
      <c r="BE446" s="162">
        <f>IF(N446="základní",J446,0)</f>
        <v>0</v>
      </c>
      <c r="BF446" s="162">
        <f>IF(N446="snížená",J446,0)</f>
        <v>0</v>
      </c>
      <c r="BG446" s="162">
        <f>IF(N446="zákl. přenesená",J446,0)</f>
        <v>0</v>
      </c>
      <c r="BH446" s="162">
        <f>IF(N446="sníž. přenesená",J446,0)</f>
        <v>0</v>
      </c>
      <c r="BI446" s="162">
        <f>IF(N446="nulová",J446,0)</f>
        <v>0</v>
      </c>
      <c r="BJ446" s="18" t="s">
        <v>77</v>
      </c>
      <c r="BK446" s="162">
        <f>ROUND(I446*H446,2)</f>
        <v>0</v>
      </c>
      <c r="BL446" s="18" t="s">
        <v>152</v>
      </c>
      <c r="BM446" s="161" t="s">
        <v>1225</v>
      </c>
    </row>
    <row r="447" spans="2:51" s="13" customFormat="1" ht="12">
      <c r="B447" s="163"/>
      <c r="D447" s="164" t="s">
        <v>154</v>
      </c>
      <c r="E447" s="165" t="s">
        <v>1</v>
      </c>
      <c r="F447" s="166" t="s">
        <v>1216</v>
      </c>
      <c r="H447" s="165" t="s">
        <v>1</v>
      </c>
      <c r="I447" s="167"/>
      <c r="L447" s="163"/>
      <c r="M447" s="168"/>
      <c r="N447" s="169"/>
      <c r="O447" s="169"/>
      <c r="P447" s="169"/>
      <c r="Q447" s="169"/>
      <c r="R447" s="169"/>
      <c r="S447" s="169"/>
      <c r="T447" s="170"/>
      <c r="AT447" s="165" t="s">
        <v>154</v>
      </c>
      <c r="AU447" s="165" t="s">
        <v>79</v>
      </c>
      <c r="AV447" s="13" t="s">
        <v>77</v>
      </c>
      <c r="AW447" s="13" t="s">
        <v>28</v>
      </c>
      <c r="AX447" s="13" t="s">
        <v>70</v>
      </c>
      <c r="AY447" s="165" t="s">
        <v>145</v>
      </c>
    </row>
    <row r="448" spans="2:51" s="14" customFormat="1" ht="12">
      <c r="B448" s="171"/>
      <c r="D448" s="164" t="s">
        <v>154</v>
      </c>
      <c r="E448" s="172" t="s">
        <v>1</v>
      </c>
      <c r="F448" s="173" t="s">
        <v>1217</v>
      </c>
      <c r="H448" s="174">
        <v>35.09</v>
      </c>
      <c r="I448" s="175"/>
      <c r="L448" s="171"/>
      <c r="M448" s="176"/>
      <c r="N448" s="177"/>
      <c r="O448" s="177"/>
      <c r="P448" s="177"/>
      <c r="Q448" s="177"/>
      <c r="R448" s="177"/>
      <c r="S448" s="177"/>
      <c r="T448" s="178"/>
      <c r="AT448" s="172" t="s">
        <v>154</v>
      </c>
      <c r="AU448" s="172" t="s">
        <v>79</v>
      </c>
      <c r="AV448" s="14" t="s">
        <v>79</v>
      </c>
      <c r="AW448" s="14" t="s">
        <v>28</v>
      </c>
      <c r="AX448" s="14" t="s">
        <v>77</v>
      </c>
      <c r="AY448" s="172" t="s">
        <v>145</v>
      </c>
    </row>
    <row r="449" spans="2:63" s="12" customFormat="1" ht="26.15" customHeight="1">
      <c r="B449" s="136"/>
      <c r="D449" s="137" t="s">
        <v>69</v>
      </c>
      <c r="E449" s="138" t="s">
        <v>746</v>
      </c>
      <c r="F449" s="138" t="s">
        <v>747</v>
      </c>
      <c r="I449" s="139"/>
      <c r="J449" s="140">
        <f>BK449</f>
        <v>0</v>
      </c>
      <c r="L449" s="136"/>
      <c r="M449" s="141"/>
      <c r="N449" s="142"/>
      <c r="O449" s="142"/>
      <c r="P449" s="143">
        <f>P450+P470+P478+P496+P502+P507</f>
        <v>0</v>
      </c>
      <c r="Q449" s="142"/>
      <c r="R449" s="143">
        <f>R450+R470+R478+R496+R502+R507</f>
        <v>12.854234340000001</v>
      </c>
      <c r="S449" s="142"/>
      <c r="T449" s="144">
        <f>T450+T470+T478+T496+T502+T507</f>
        <v>0.53369775</v>
      </c>
      <c r="AR449" s="137" t="s">
        <v>79</v>
      </c>
      <c r="AT449" s="145" t="s">
        <v>69</v>
      </c>
      <c r="AU449" s="145" t="s">
        <v>70</v>
      </c>
      <c r="AY449" s="137" t="s">
        <v>145</v>
      </c>
      <c r="BK449" s="146">
        <f>BK450+BK470+BK478+BK496+BK502+BK507</f>
        <v>0</v>
      </c>
    </row>
    <row r="450" spans="2:63" s="12" customFormat="1" ht="22.75" customHeight="1">
      <c r="B450" s="136"/>
      <c r="D450" s="137" t="s">
        <v>69</v>
      </c>
      <c r="E450" s="147" t="s">
        <v>748</v>
      </c>
      <c r="F450" s="147" t="s">
        <v>749</v>
      </c>
      <c r="I450" s="139"/>
      <c r="J450" s="148">
        <f>BK450</f>
        <v>0</v>
      </c>
      <c r="L450" s="136"/>
      <c r="M450" s="141"/>
      <c r="N450" s="142"/>
      <c r="O450" s="142"/>
      <c r="P450" s="143">
        <f>SUM(P451:P469)</f>
        <v>0</v>
      </c>
      <c r="Q450" s="142"/>
      <c r="R450" s="143">
        <f>SUM(R451:R469)</f>
        <v>2.04292134</v>
      </c>
      <c r="S450" s="142"/>
      <c r="T450" s="144">
        <f>SUM(T451:T469)</f>
        <v>0</v>
      </c>
      <c r="AR450" s="137" t="s">
        <v>79</v>
      </c>
      <c r="AT450" s="145" t="s">
        <v>69</v>
      </c>
      <c r="AU450" s="145" t="s">
        <v>77</v>
      </c>
      <c r="AY450" s="137" t="s">
        <v>145</v>
      </c>
      <c r="BK450" s="146">
        <f>SUM(BK451:BK469)</f>
        <v>0</v>
      </c>
    </row>
    <row r="451" spans="1:65" s="2" customFormat="1" ht="24.25" customHeight="1">
      <c r="A451" s="33"/>
      <c r="B451" s="149"/>
      <c r="C451" s="150" t="s">
        <v>567</v>
      </c>
      <c r="D451" s="150" t="s">
        <v>147</v>
      </c>
      <c r="E451" s="151" t="s">
        <v>751</v>
      </c>
      <c r="F451" s="152" t="s">
        <v>752</v>
      </c>
      <c r="G451" s="153" t="s">
        <v>243</v>
      </c>
      <c r="H451" s="154">
        <v>53.855</v>
      </c>
      <c r="I451" s="155"/>
      <c r="J451" s="156">
        <f>ROUND(I451*H451,2)</f>
        <v>0</v>
      </c>
      <c r="K451" s="152" t="s">
        <v>151</v>
      </c>
      <c r="L451" s="34"/>
      <c r="M451" s="157" t="s">
        <v>1</v>
      </c>
      <c r="N451" s="158" t="s">
        <v>36</v>
      </c>
      <c r="O451" s="59"/>
      <c r="P451" s="159">
        <f>O451*H451</f>
        <v>0</v>
      </c>
      <c r="Q451" s="159">
        <v>4E-05</v>
      </c>
      <c r="R451" s="159">
        <f>Q451*H451</f>
        <v>0.0021542</v>
      </c>
      <c r="S451" s="159">
        <v>0</v>
      </c>
      <c r="T451" s="160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1" t="s">
        <v>261</v>
      </c>
      <c r="AT451" s="161" t="s">
        <v>147</v>
      </c>
      <c r="AU451" s="161" t="s">
        <v>79</v>
      </c>
      <c r="AY451" s="18" t="s">
        <v>145</v>
      </c>
      <c r="BE451" s="162">
        <f>IF(N451="základní",J451,0)</f>
        <v>0</v>
      </c>
      <c r="BF451" s="162">
        <f>IF(N451="snížená",J451,0)</f>
        <v>0</v>
      </c>
      <c r="BG451" s="162">
        <f>IF(N451="zákl. přenesená",J451,0)</f>
        <v>0</v>
      </c>
      <c r="BH451" s="162">
        <f>IF(N451="sníž. přenesená",J451,0)</f>
        <v>0</v>
      </c>
      <c r="BI451" s="162">
        <f>IF(N451="nulová",J451,0)</f>
        <v>0</v>
      </c>
      <c r="BJ451" s="18" t="s">
        <v>77</v>
      </c>
      <c r="BK451" s="162">
        <f>ROUND(I451*H451,2)</f>
        <v>0</v>
      </c>
      <c r="BL451" s="18" t="s">
        <v>261</v>
      </c>
      <c r="BM451" s="161" t="s">
        <v>1226</v>
      </c>
    </row>
    <row r="452" spans="2:51" s="14" customFormat="1" ht="12">
      <c r="B452" s="171"/>
      <c r="D452" s="164" t="s">
        <v>154</v>
      </c>
      <c r="E452" s="172" t="s">
        <v>1</v>
      </c>
      <c r="F452" s="173" t="s">
        <v>1227</v>
      </c>
      <c r="H452" s="174">
        <v>53.855</v>
      </c>
      <c r="I452" s="175"/>
      <c r="L452" s="171"/>
      <c r="M452" s="176"/>
      <c r="N452" s="177"/>
      <c r="O452" s="177"/>
      <c r="P452" s="177"/>
      <c r="Q452" s="177"/>
      <c r="R452" s="177"/>
      <c r="S452" s="177"/>
      <c r="T452" s="178"/>
      <c r="AT452" s="172" t="s">
        <v>154</v>
      </c>
      <c r="AU452" s="172" t="s">
        <v>79</v>
      </c>
      <c r="AV452" s="14" t="s">
        <v>79</v>
      </c>
      <c r="AW452" s="14" t="s">
        <v>28</v>
      </c>
      <c r="AX452" s="14" t="s">
        <v>77</v>
      </c>
      <c r="AY452" s="172" t="s">
        <v>145</v>
      </c>
    </row>
    <row r="453" spans="1:65" s="2" customFormat="1" ht="24.25" customHeight="1">
      <c r="A453" s="33"/>
      <c r="B453" s="149"/>
      <c r="C453" s="195" t="s">
        <v>571</v>
      </c>
      <c r="D453" s="195" t="s">
        <v>230</v>
      </c>
      <c r="E453" s="196" t="s">
        <v>757</v>
      </c>
      <c r="F453" s="197" t="s">
        <v>758</v>
      </c>
      <c r="G453" s="198" t="s">
        <v>243</v>
      </c>
      <c r="H453" s="199">
        <v>65.757</v>
      </c>
      <c r="I453" s="200"/>
      <c r="J453" s="201">
        <f>ROUND(I453*H453,2)</f>
        <v>0</v>
      </c>
      <c r="K453" s="197" t="s">
        <v>151</v>
      </c>
      <c r="L453" s="202"/>
      <c r="M453" s="203" t="s">
        <v>1</v>
      </c>
      <c r="N453" s="204" t="s">
        <v>36</v>
      </c>
      <c r="O453" s="59"/>
      <c r="P453" s="159">
        <f>O453*H453</f>
        <v>0</v>
      </c>
      <c r="Q453" s="159">
        <v>0.0003</v>
      </c>
      <c r="R453" s="159">
        <f>Q453*H453</f>
        <v>0.0197271</v>
      </c>
      <c r="S453" s="159">
        <v>0</v>
      </c>
      <c r="T453" s="160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1" t="s">
        <v>356</v>
      </c>
      <c r="AT453" s="161" t="s">
        <v>230</v>
      </c>
      <c r="AU453" s="161" t="s">
        <v>79</v>
      </c>
      <c r="AY453" s="18" t="s">
        <v>145</v>
      </c>
      <c r="BE453" s="162">
        <f>IF(N453="základní",J453,0)</f>
        <v>0</v>
      </c>
      <c r="BF453" s="162">
        <f>IF(N453="snížená",J453,0)</f>
        <v>0</v>
      </c>
      <c r="BG453" s="162">
        <f>IF(N453="zákl. přenesená",J453,0)</f>
        <v>0</v>
      </c>
      <c r="BH453" s="162">
        <f>IF(N453="sníž. přenesená",J453,0)</f>
        <v>0</v>
      </c>
      <c r="BI453" s="162">
        <f>IF(N453="nulová",J453,0)</f>
        <v>0</v>
      </c>
      <c r="BJ453" s="18" t="s">
        <v>77</v>
      </c>
      <c r="BK453" s="162">
        <f>ROUND(I453*H453,2)</f>
        <v>0</v>
      </c>
      <c r="BL453" s="18" t="s">
        <v>261</v>
      </c>
      <c r="BM453" s="161" t="s">
        <v>1228</v>
      </c>
    </row>
    <row r="454" spans="2:51" s="14" customFormat="1" ht="12">
      <c r="B454" s="171"/>
      <c r="D454" s="164" t="s">
        <v>154</v>
      </c>
      <c r="E454" s="172" t="s">
        <v>1</v>
      </c>
      <c r="F454" s="173" t="s">
        <v>1229</v>
      </c>
      <c r="H454" s="174">
        <v>65.757</v>
      </c>
      <c r="I454" s="175"/>
      <c r="L454" s="171"/>
      <c r="M454" s="176"/>
      <c r="N454" s="177"/>
      <c r="O454" s="177"/>
      <c r="P454" s="177"/>
      <c r="Q454" s="177"/>
      <c r="R454" s="177"/>
      <c r="S454" s="177"/>
      <c r="T454" s="178"/>
      <c r="AT454" s="172" t="s">
        <v>154</v>
      </c>
      <c r="AU454" s="172" t="s">
        <v>79</v>
      </c>
      <c r="AV454" s="14" t="s">
        <v>79</v>
      </c>
      <c r="AW454" s="14" t="s">
        <v>28</v>
      </c>
      <c r="AX454" s="14" t="s">
        <v>77</v>
      </c>
      <c r="AY454" s="172" t="s">
        <v>145</v>
      </c>
    </row>
    <row r="455" spans="1:65" s="2" customFormat="1" ht="21.75" customHeight="1">
      <c r="A455" s="33"/>
      <c r="B455" s="149"/>
      <c r="C455" s="150" t="s">
        <v>576</v>
      </c>
      <c r="D455" s="150" t="s">
        <v>147</v>
      </c>
      <c r="E455" s="151" t="s">
        <v>762</v>
      </c>
      <c r="F455" s="152" t="s">
        <v>763</v>
      </c>
      <c r="G455" s="153" t="s">
        <v>251</v>
      </c>
      <c r="H455" s="154">
        <v>53.855</v>
      </c>
      <c r="I455" s="155"/>
      <c r="J455" s="156">
        <f>ROUND(I455*H455,2)</f>
        <v>0</v>
      </c>
      <c r="K455" s="152" t="s">
        <v>151</v>
      </c>
      <c r="L455" s="34"/>
      <c r="M455" s="157" t="s">
        <v>1</v>
      </c>
      <c r="N455" s="158" t="s">
        <v>36</v>
      </c>
      <c r="O455" s="59"/>
      <c r="P455" s="159">
        <f>O455*H455</f>
        <v>0</v>
      </c>
      <c r="Q455" s="159">
        <v>4E-05</v>
      </c>
      <c r="R455" s="159">
        <f>Q455*H455</f>
        <v>0.0021542</v>
      </c>
      <c r="S455" s="159">
        <v>0</v>
      </c>
      <c r="T455" s="160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1" t="s">
        <v>261</v>
      </c>
      <c r="AT455" s="161" t="s">
        <v>147</v>
      </c>
      <c r="AU455" s="161" t="s">
        <v>79</v>
      </c>
      <c r="AY455" s="18" t="s">
        <v>145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8" t="s">
        <v>77</v>
      </c>
      <c r="BK455" s="162">
        <f>ROUND(I455*H455,2)</f>
        <v>0</v>
      </c>
      <c r="BL455" s="18" t="s">
        <v>261</v>
      </c>
      <c r="BM455" s="161" t="s">
        <v>1230</v>
      </c>
    </row>
    <row r="456" spans="2:51" s="14" customFormat="1" ht="12">
      <c r="B456" s="171"/>
      <c r="D456" s="164" t="s">
        <v>154</v>
      </c>
      <c r="E456" s="172" t="s">
        <v>1</v>
      </c>
      <c r="F456" s="173" t="s">
        <v>1231</v>
      </c>
      <c r="H456" s="174">
        <v>53.855</v>
      </c>
      <c r="I456" s="175"/>
      <c r="L456" s="171"/>
      <c r="M456" s="176"/>
      <c r="N456" s="177"/>
      <c r="O456" s="177"/>
      <c r="P456" s="177"/>
      <c r="Q456" s="177"/>
      <c r="R456" s="177"/>
      <c r="S456" s="177"/>
      <c r="T456" s="178"/>
      <c r="AT456" s="172" t="s">
        <v>154</v>
      </c>
      <c r="AU456" s="172" t="s">
        <v>79</v>
      </c>
      <c r="AV456" s="14" t="s">
        <v>79</v>
      </c>
      <c r="AW456" s="14" t="s">
        <v>28</v>
      </c>
      <c r="AX456" s="14" t="s">
        <v>77</v>
      </c>
      <c r="AY456" s="172" t="s">
        <v>145</v>
      </c>
    </row>
    <row r="457" spans="1:65" s="2" customFormat="1" ht="21.75" customHeight="1">
      <c r="A457" s="33"/>
      <c r="B457" s="149"/>
      <c r="C457" s="195" t="s">
        <v>580</v>
      </c>
      <c r="D457" s="195" t="s">
        <v>230</v>
      </c>
      <c r="E457" s="196" t="s">
        <v>768</v>
      </c>
      <c r="F457" s="197" t="s">
        <v>769</v>
      </c>
      <c r="G457" s="198" t="s">
        <v>251</v>
      </c>
      <c r="H457" s="199">
        <v>54.932</v>
      </c>
      <c r="I457" s="200"/>
      <c r="J457" s="201">
        <f>ROUND(I457*H457,2)</f>
        <v>0</v>
      </c>
      <c r="K457" s="197" t="s">
        <v>151</v>
      </c>
      <c r="L457" s="202"/>
      <c r="M457" s="203" t="s">
        <v>1</v>
      </c>
      <c r="N457" s="204" t="s">
        <v>36</v>
      </c>
      <c r="O457" s="59"/>
      <c r="P457" s="159">
        <f>O457*H457</f>
        <v>0</v>
      </c>
      <c r="Q457" s="159">
        <v>0.00012</v>
      </c>
      <c r="R457" s="159">
        <f>Q457*H457</f>
        <v>0.006591840000000001</v>
      </c>
      <c r="S457" s="159">
        <v>0</v>
      </c>
      <c r="T457" s="160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1" t="s">
        <v>356</v>
      </c>
      <c r="AT457" s="161" t="s">
        <v>230</v>
      </c>
      <c r="AU457" s="161" t="s">
        <v>79</v>
      </c>
      <c r="AY457" s="18" t="s">
        <v>145</v>
      </c>
      <c r="BE457" s="162">
        <f>IF(N457="základní",J457,0)</f>
        <v>0</v>
      </c>
      <c r="BF457" s="162">
        <f>IF(N457="snížená",J457,0)</f>
        <v>0</v>
      </c>
      <c r="BG457" s="162">
        <f>IF(N457="zákl. přenesená",J457,0)</f>
        <v>0</v>
      </c>
      <c r="BH457" s="162">
        <f>IF(N457="sníž. přenesená",J457,0)</f>
        <v>0</v>
      </c>
      <c r="BI457" s="162">
        <f>IF(N457="nulová",J457,0)</f>
        <v>0</v>
      </c>
      <c r="BJ457" s="18" t="s">
        <v>77</v>
      </c>
      <c r="BK457" s="162">
        <f>ROUND(I457*H457,2)</f>
        <v>0</v>
      </c>
      <c r="BL457" s="18" t="s">
        <v>261</v>
      </c>
      <c r="BM457" s="161" t="s">
        <v>1232</v>
      </c>
    </row>
    <row r="458" spans="2:51" s="14" customFormat="1" ht="12">
      <c r="B458" s="171"/>
      <c r="D458" s="164" t="s">
        <v>154</v>
      </c>
      <c r="E458" s="172" t="s">
        <v>1</v>
      </c>
      <c r="F458" s="173" t="s">
        <v>1233</v>
      </c>
      <c r="H458" s="174">
        <v>54.932</v>
      </c>
      <c r="I458" s="175"/>
      <c r="L458" s="171"/>
      <c r="M458" s="176"/>
      <c r="N458" s="177"/>
      <c r="O458" s="177"/>
      <c r="P458" s="177"/>
      <c r="Q458" s="177"/>
      <c r="R458" s="177"/>
      <c r="S458" s="177"/>
      <c r="T458" s="178"/>
      <c r="AT458" s="172" t="s">
        <v>154</v>
      </c>
      <c r="AU458" s="172" t="s">
        <v>79</v>
      </c>
      <c r="AV458" s="14" t="s">
        <v>79</v>
      </c>
      <c r="AW458" s="14" t="s">
        <v>28</v>
      </c>
      <c r="AX458" s="14" t="s">
        <v>77</v>
      </c>
      <c r="AY458" s="172" t="s">
        <v>145</v>
      </c>
    </row>
    <row r="459" spans="1:65" s="2" customFormat="1" ht="24.25" customHeight="1">
      <c r="A459" s="33"/>
      <c r="B459" s="149"/>
      <c r="C459" s="150" t="s">
        <v>587</v>
      </c>
      <c r="D459" s="150" t="s">
        <v>147</v>
      </c>
      <c r="E459" s="151" t="s">
        <v>773</v>
      </c>
      <c r="F459" s="152" t="s">
        <v>774</v>
      </c>
      <c r="G459" s="153" t="s">
        <v>243</v>
      </c>
      <c r="H459" s="154">
        <v>53.855</v>
      </c>
      <c r="I459" s="155"/>
      <c r="J459" s="156">
        <f>ROUND(I459*H459,2)</f>
        <v>0</v>
      </c>
      <c r="K459" s="152" t="s">
        <v>151</v>
      </c>
      <c r="L459" s="34"/>
      <c r="M459" s="157" t="s">
        <v>1</v>
      </c>
      <c r="N459" s="158" t="s">
        <v>36</v>
      </c>
      <c r="O459" s="59"/>
      <c r="P459" s="159">
        <f>O459*H459</f>
        <v>0</v>
      </c>
      <c r="Q459" s="159">
        <v>0</v>
      </c>
      <c r="R459" s="159">
        <f>Q459*H459</f>
        <v>0</v>
      </c>
      <c r="S459" s="159">
        <v>0</v>
      </c>
      <c r="T459" s="160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1" t="s">
        <v>261</v>
      </c>
      <c r="AT459" s="161" t="s">
        <v>147</v>
      </c>
      <c r="AU459" s="161" t="s">
        <v>79</v>
      </c>
      <c r="AY459" s="18" t="s">
        <v>145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18" t="s">
        <v>77</v>
      </c>
      <c r="BK459" s="162">
        <f>ROUND(I459*H459,2)</f>
        <v>0</v>
      </c>
      <c r="BL459" s="18" t="s">
        <v>261</v>
      </c>
      <c r="BM459" s="161" t="s">
        <v>1234</v>
      </c>
    </row>
    <row r="460" spans="2:51" s="14" customFormat="1" ht="12">
      <c r="B460" s="171"/>
      <c r="D460" s="164" t="s">
        <v>154</v>
      </c>
      <c r="E460" s="172" t="s">
        <v>1</v>
      </c>
      <c r="F460" s="173" t="s">
        <v>1227</v>
      </c>
      <c r="H460" s="174">
        <v>53.855</v>
      </c>
      <c r="I460" s="175"/>
      <c r="L460" s="171"/>
      <c r="M460" s="176"/>
      <c r="N460" s="177"/>
      <c r="O460" s="177"/>
      <c r="P460" s="177"/>
      <c r="Q460" s="177"/>
      <c r="R460" s="177"/>
      <c r="S460" s="177"/>
      <c r="T460" s="178"/>
      <c r="AT460" s="172" t="s">
        <v>154</v>
      </c>
      <c r="AU460" s="172" t="s">
        <v>79</v>
      </c>
      <c r="AV460" s="14" t="s">
        <v>79</v>
      </c>
      <c r="AW460" s="14" t="s">
        <v>28</v>
      </c>
      <c r="AX460" s="14" t="s">
        <v>77</v>
      </c>
      <c r="AY460" s="172" t="s">
        <v>145</v>
      </c>
    </row>
    <row r="461" spans="1:65" s="2" customFormat="1" ht="24.25" customHeight="1">
      <c r="A461" s="33"/>
      <c r="B461" s="149"/>
      <c r="C461" s="195" t="s">
        <v>593</v>
      </c>
      <c r="D461" s="195" t="s">
        <v>230</v>
      </c>
      <c r="E461" s="196" t="s">
        <v>777</v>
      </c>
      <c r="F461" s="197" t="s">
        <v>778</v>
      </c>
      <c r="G461" s="198" t="s">
        <v>243</v>
      </c>
      <c r="H461" s="199">
        <v>56.548</v>
      </c>
      <c r="I461" s="200"/>
      <c r="J461" s="201">
        <f>ROUND(I461*H461,2)</f>
        <v>0</v>
      </c>
      <c r="K461" s="197" t="s">
        <v>151</v>
      </c>
      <c r="L461" s="202"/>
      <c r="M461" s="203" t="s">
        <v>1</v>
      </c>
      <c r="N461" s="204" t="s">
        <v>36</v>
      </c>
      <c r="O461" s="59"/>
      <c r="P461" s="159">
        <f>O461*H461</f>
        <v>0</v>
      </c>
      <c r="Q461" s="159">
        <v>0.0005</v>
      </c>
      <c r="R461" s="159">
        <f>Q461*H461</f>
        <v>0.028274</v>
      </c>
      <c r="S461" s="159">
        <v>0</v>
      </c>
      <c r="T461" s="160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1" t="s">
        <v>356</v>
      </c>
      <c r="AT461" s="161" t="s">
        <v>230</v>
      </c>
      <c r="AU461" s="161" t="s">
        <v>79</v>
      </c>
      <c r="AY461" s="18" t="s">
        <v>145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8" t="s">
        <v>77</v>
      </c>
      <c r="BK461" s="162">
        <f>ROUND(I461*H461,2)</f>
        <v>0</v>
      </c>
      <c r="BL461" s="18" t="s">
        <v>261</v>
      </c>
      <c r="BM461" s="161" t="s">
        <v>1235</v>
      </c>
    </row>
    <row r="462" spans="2:51" s="14" customFormat="1" ht="12">
      <c r="B462" s="171"/>
      <c r="D462" s="164" t="s">
        <v>154</v>
      </c>
      <c r="E462" s="172" t="s">
        <v>1</v>
      </c>
      <c r="F462" s="173" t="s">
        <v>1236</v>
      </c>
      <c r="H462" s="174">
        <v>56.548</v>
      </c>
      <c r="I462" s="175"/>
      <c r="L462" s="171"/>
      <c r="M462" s="176"/>
      <c r="N462" s="177"/>
      <c r="O462" s="177"/>
      <c r="P462" s="177"/>
      <c r="Q462" s="177"/>
      <c r="R462" s="177"/>
      <c r="S462" s="177"/>
      <c r="T462" s="178"/>
      <c r="AT462" s="172" t="s">
        <v>154</v>
      </c>
      <c r="AU462" s="172" t="s">
        <v>79</v>
      </c>
      <c r="AV462" s="14" t="s">
        <v>79</v>
      </c>
      <c r="AW462" s="14" t="s">
        <v>28</v>
      </c>
      <c r="AX462" s="14" t="s">
        <v>77</v>
      </c>
      <c r="AY462" s="172" t="s">
        <v>145</v>
      </c>
    </row>
    <row r="463" spans="1:65" s="2" customFormat="1" ht="24.25" customHeight="1">
      <c r="A463" s="33"/>
      <c r="B463" s="149"/>
      <c r="C463" s="150" t="s">
        <v>599</v>
      </c>
      <c r="D463" s="150" t="s">
        <v>147</v>
      </c>
      <c r="E463" s="151" t="s">
        <v>782</v>
      </c>
      <c r="F463" s="152" t="s">
        <v>783</v>
      </c>
      <c r="G463" s="153" t="s">
        <v>243</v>
      </c>
      <c r="H463" s="154">
        <v>330.67</v>
      </c>
      <c r="I463" s="155"/>
      <c r="J463" s="156">
        <f>ROUND(I463*H463,2)</f>
        <v>0</v>
      </c>
      <c r="K463" s="152" t="s">
        <v>1</v>
      </c>
      <c r="L463" s="34"/>
      <c r="M463" s="157" t="s">
        <v>1</v>
      </c>
      <c r="N463" s="158" t="s">
        <v>36</v>
      </c>
      <c r="O463" s="59"/>
      <c r="P463" s="159">
        <f>O463*H463</f>
        <v>0</v>
      </c>
      <c r="Q463" s="159">
        <v>0.006</v>
      </c>
      <c r="R463" s="159">
        <f>Q463*H463</f>
        <v>1.9840200000000001</v>
      </c>
      <c r="S463" s="159">
        <v>0</v>
      </c>
      <c r="T463" s="160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1" t="s">
        <v>261</v>
      </c>
      <c r="AT463" s="161" t="s">
        <v>147</v>
      </c>
      <c r="AU463" s="161" t="s">
        <v>79</v>
      </c>
      <c r="AY463" s="18" t="s">
        <v>145</v>
      </c>
      <c r="BE463" s="162">
        <f>IF(N463="základní",J463,0)</f>
        <v>0</v>
      </c>
      <c r="BF463" s="162">
        <f>IF(N463="snížená",J463,0)</f>
        <v>0</v>
      </c>
      <c r="BG463" s="162">
        <f>IF(N463="zákl. přenesená",J463,0)</f>
        <v>0</v>
      </c>
      <c r="BH463" s="162">
        <f>IF(N463="sníž. přenesená",J463,0)</f>
        <v>0</v>
      </c>
      <c r="BI463" s="162">
        <f>IF(N463="nulová",J463,0)</f>
        <v>0</v>
      </c>
      <c r="BJ463" s="18" t="s">
        <v>77</v>
      </c>
      <c r="BK463" s="162">
        <f>ROUND(I463*H463,2)</f>
        <v>0</v>
      </c>
      <c r="BL463" s="18" t="s">
        <v>261</v>
      </c>
      <c r="BM463" s="161" t="s">
        <v>1237</v>
      </c>
    </row>
    <row r="464" spans="2:51" s="13" customFormat="1" ht="12">
      <c r="B464" s="163"/>
      <c r="D464" s="164" t="s">
        <v>154</v>
      </c>
      <c r="E464" s="165" t="s">
        <v>1</v>
      </c>
      <c r="F464" s="166" t="s">
        <v>321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154</v>
      </c>
      <c r="AU464" s="165" t="s">
        <v>79</v>
      </c>
      <c r="AV464" s="13" t="s">
        <v>77</v>
      </c>
      <c r="AW464" s="13" t="s">
        <v>28</v>
      </c>
      <c r="AX464" s="13" t="s">
        <v>70</v>
      </c>
      <c r="AY464" s="165" t="s">
        <v>145</v>
      </c>
    </row>
    <row r="465" spans="2:51" s="14" customFormat="1" ht="12">
      <c r="B465" s="171"/>
      <c r="D465" s="164" t="s">
        <v>154</v>
      </c>
      <c r="E465" s="172" t="s">
        <v>1</v>
      </c>
      <c r="F465" s="173" t="s">
        <v>1123</v>
      </c>
      <c r="H465" s="174">
        <v>330.67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154</v>
      </c>
      <c r="AU465" s="172" t="s">
        <v>79</v>
      </c>
      <c r="AV465" s="14" t="s">
        <v>79</v>
      </c>
      <c r="AW465" s="14" t="s">
        <v>28</v>
      </c>
      <c r="AX465" s="14" t="s">
        <v>77</v>
      </c>
      <c r="AY465" s="172" t="s">
        <v>145</v>
      </c>
    </row>
    <row r="466" spans="1:65" s="2" customFormat="1" ht="21.75" customHeight="1">
      <c r="A466" s="33"/>
      <c r="B466" s="149"/>
      <c r="C466" s="150" t="s">
        <v>606</v>
      </c>
      <c r="D466" s="150" t="s">
        <v>147</v>
      </c>
      <c r="E466" s="151" t="s">
        <v>786</v>
      </c>
      <c r="F466" s="152" t="s">
        <v>787</v>
      </c>
      <c r="G466" s="153" t="s">
        <v>243</v>
      </c>
      <c r="H466" s="154">
        <v>330.67</v>
      </c>
      <c r="I466" s="155"/>
      <c r="J466" s="156">
        <f>ROUND(I466*H466,2)</f>
        <v>0</v>
      </c>
      <c r="K466" s="152" t="s">
        <v>1</v>
      </c>
      <c r="L466" s="34"/>
      <c r="M466" s="157" t="s">
        <v>1</v>
      </c>
      <c r="N466" s="158" t="s">
        <v>36</v>
      </c>
      <c r="O466" s="59"/>
      <c r="P466" s="159">
        <f>O466*H466</f>
        <v>0</v>
      </c>
      <c r="Q466" s="159">
        <v>0</v>
      </c>
      <c r="R466" s="159">
        <f>Q466*H466</f>
        <v>0</v>
      </c>
      <c r="S466" s="159">
        <v>0</v>
      </c>
      <c r="T466" s="160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1" t="s">
        <v>261</v>
      </c>
      <c r="AT466" s="161" t="s">
        <v>147</v>
      </c>
      <c r="AU466" s="161" t="s">
        <v>79</v>
      </c>
      <c r="AY466" s="18" t="s">
        <v>145</v>
      </c>
      <c r="BE466" s="162">
        <f>IF(N466="základní",J466,0)</f>
        <v>0</v>
      </c>
      <c r="BF466" s="162">
        <f>IF(N466="snížená",J466,0)</f>
        <v>0</v>
      </c>
      <c r="BG466" s="162">
        <f>IF(N466="zákl. přenesená",J466,0)</f>
        <v>0</v>
      </c>
      <c r="BH466" s="162">
        <f>IF(N466="sníž. přenesená",J466,0)</f>
        <v>0</v>
      </c>
      <c r="BI466" s="162">
        <f>IF(N466="nulová",J466,0)</f>
        <v>0</v>
      </c>
      <c r="BJ466" s="18" t="s">
        <v>77</v>
      </c>
      <c r="BK466" s="162">
        <f>ROUND(I466*H466,2)</f>
        <v>0</v>
      </c>
      <c r="BL466" s="18" t="s">
        <v>261</v>
      </c>
      <c r="BM466" s="161" t="s">
        <v>1238</v>
      </c>
    </row>
    <row r="467" spans="2:51" s="13" customFormat="1" ht="12">
      <c r="B467" s="163"/>
      <c r="D467" s="164" t="s">
        <v>154</v>
      </c>
      <c r="E467" s="165" t="s">
        <v>1</v>
      </c>
      <c r="F467" s="166" t="s">
        <v>321</v>
      </c>
      <c r="H467" s="165" t="s">
        <v>1</v>
      </c>
      <c r="I467" s="167"/>
      <c r="L467" s="163"/>
      <c r="M467" s="168"/>
      <c r="N467" s="169"/>
      <c r="O467" s="169"/>
      <c r="P467" s="169"/>
      <c r="Q467" s="169"/>
      <c r="R467" s="169"/>
      <c r="S467" s="169"/>
      <c r="T467" s="170"/>
      <c r="AT467" s="165" t="s">
        <v>154</v>
      </c>
      <c r="AU467" s="165" t="s">
        <v>79</v>
      </c>
      <c r="AV467" s="13" t="s">
        <v>77</v>
      </c>
      <c r="AW467" s="13" t="s">
        <v>28</v>
      </c>
      <c r="AX467" s="13" t="s">
        <v>70</v>
      </c>
      <c r="AY467" s="165" t="s">
        <v>145</v>
      </c>
    </row>
    <row r="468" spans="2:51" s="14" customFormat="1" ht="12">
      <c r="B468" s="171"/>
      <c r="D468" s="164" t="s">
        <v>154</v>
      </c>
      <c r="E468" s="172" t="s">
        <v>1</v>
      </c>
      <c r="F468" s="173" t="s">
        <v>1123</v>
      </c>
      <c r="H468" s="174">
        <v>330.67</v>
      </c>
      <c r="I468" s="175"/>
      <c r="L468" s="171"/>
      <c r="M468" s="176"/>
      <c r="N468" s="177"/>
      <c r="O468" s="177"/>
      <c r="P468" s="177"/>
      <c r="Q468" s="177"/>
      <c r="R468" s="177"/>
      <c r="S468" s="177"/>
      <c r="T468" s="178"/>
      <c r="AT468" s="172" t="s">
        <v>154</v>
      </c>
      <c r="AU468" s="172" t="s">
        <v>79</v>
      </c>
      <c r="AV468" s="14" t="s">
        <v>79</v>
      </c>
      <c r="AW468" s="14" t="s">
        <v>28</v>
      </c>
      <c r="AX468" s="14" t="s">
        <v>77</v>
      </c>
      <c r="AY468" s="172" t="s">
        <v>145</v>
      </c>
    </row>
    <row r="469" spans="1:65" s="2" customFormat="1" ht="24.25" customHeight="1">
      <c r="A469" s="33"/>
      <c r="B469" s="149"/>
      <c r="C469" s="150" t="s">
        <v>620</v>
      </c>
      <c r="D469" s="150" t="s">
        <v>147</v>
      </c>
      <c r="E469" s="151" t="s">
        <v>790</v>
      </c>
      <c r="F469" s="152" t="s">
        <v>791</v>
      </c>
      <c r="G469" s="153" t="s">
        <v>205</v>
      </c>
      <c r="H469" s="154">
        <v>2.043</v>
      </c>
      <c r="I469" s="155"/>
      <c r="J469" s="156">
        <f>ROUND(I469*H469,2)</f>
        <v>0</v>
      </c>
      <c r="K469" s="152" t="s">
        <v>151</v>
      </c>
      <c r="L469" s="34"/>
      <c r="M469" s="157" t="s">
        <v>1</v>
      </c>
      <c r="N469" s="158" t="s">
        <v>36</v>
      </c>
      <c r="O469" s="59"/>
      <c r="P469" s="159">
        <f>O469*H469</f>
        <v>0</v>
      </c>
      <c r="Q469" s="159">
        <v>0</v>
      </c>
      <c r="R469" s="159">
        <f>Q469*H469</f>
        <v>0</v>
      </c>
      <c r="S469" s="159">
        <v>0</v>
      </c>
      <c r="T469" s="160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1" t="s">
        <v>261</v>
      </c>
      <c r="AT469" s="161" t="s">
        <v>147</v>
      </c>
      <c r="AU469" s="161" t="s">
        <v>79</v>
      </c>
      <c r="AY469" s="18" t="s">
        <v>145</v>
      </c>
      <c r="BE469" s="162">
        <f>IF(N469="základní",J469,0)</f>
        <v>0</v>
      </c>
      <c r="BF469" s="162">
        <f>IF(N469="snížená",J469,0)</f>
        <v>0</v>
      </c>
      <c r="BG469" s="162">
        <f>IF(N469="zákl. přenesená",J469,0)</f>
        <v>0</v>
      </c>
      <c r="BH469" s="162">
        <f>IF(N469="sníž. přenesená",J469,0)</f>
        <v>0</v>
      </c>
      <c r="BI469" s="162">
        <f>IF(N469="nulová",J469,0)</f>
        <v>0</v>
      </c>
      <c r="BJ469" s="18" t="s">
        <v>77</v>
      </c>
      <c r="BK469" s="162">
        <f>ROUND(I469*H469,2)</f>
        <v>0</v>
      </c>
      <c r="BL469" s="18" t="s">
        <v>261</v>
      </c>
      <c r="BM469" s="161" t="s">
        <v>1239</v>
      </c>
    </row>
    <row r="470" spans="2:63" s="12" customFormat="1" ht="22.75" customHeight="1">
      <c r="B470" s="136"/>
      <c r="D470" s="137" t="s">
        <v>69</v>
      </c>
      <c r="E470" s="147" t="s">
        <v>793</v>
      </c>
      <c r="F470" s="147" t="s">
        <v>794</v>
      </c>
      <c r="I470" s="139"/>
      <c r="J470" s="148">
        <f>BK470</f>
        <v>0</v>
      </c>
      <c r="L470" s="136"/>
      <c r="M470" s="141"/>
      <c r="N470" s="142"/>
      <c r="O470" s="142"/>
      <c r="P470" s="143">
        <f>SUM(P471:P477)</f>
        <v>0</v>
      </c>
      <c r="Q470" s="142"/>
      <c r="R470" s="143">
        <f>SUM(R471:R477)</f>
        <v>2.6089872</v>
      </c>
      <c r="S470" s="142"/>
      <c r="T470" s="144">
        <f>SUM(T471:T477)</f>
        <v>0</v>
      </c>
      <c r="AR470" s="137" t="s">
        <v>79</v>
      </c>
      <c r="AT470" s="145" t="s">
        <v>69</v>
      </c>
      <c r="AU470" s="145" t="s">
        <v>77</v>
      </c>
      <c r="AY470" s="137" t="s">
        <v>145</v>
      </c>
      <c r="BK470" s="146">
        <f>SUM(BK471:BK477)</f>
        <v>0</v>
      </c>
    </row>
    <row r="471" spans="1:65" s="2" customFormat="1" ht="24.25" customHeight="1">
      <c r="A471" s="33"/>
      <c r="B471" s="149"/>
      <c r="C471" s="150" t="s">
        <v>628</v>
      </c>
      <c r="D471" s="150" t="s">
        <v>147</v>
      </c>
      <c r="E471" s="151" t="s">
        <v>796</v>
      </c>
      <c r="F471" s="152" t="s">
        <v>797</v>
      </c>
      <c r="G471" s="153" t="s">
        <v>243</v>
      </c>
      <c r="H471" s="154">
        <v>330.67</v>
      </c>
      <c r="I471" s="155"/>
      <c r="J471" s="156">
        <f>ROUND(I471*H471,2)</f>
        <v>0</v>
      </c>
      <c r="K471" s="152" t="s">
        <v>151</v>
      </c>
      <c r="L471" s="34"/>
      <c r="M471" s="157" t="s">
        <v>1</v>
      </c>
      <c r="N471" s="158" t="s">
        <v>36</v>
      </c>
      <c r="O471" s="59"/>
      <c r="P471" s="159">
        <f>O471*H471</f>
        <v>0</v>
      </c>
      <c r="Q471" s="159">
        <v>0.006</v>
      </c>
      <c r="R471" s="159">
        <f>Q471*H471</f>
        <v>1.9840200000000001</v>
      </c>
      <c r="S471" s="159">
        <v>0</v>
      </c>
      <c r="T471" s="160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1" t="s">
        <v>261</v>
      </c>
      <c r="AT471" s="161" t="s">
        <v>147</v>
      </c>
      <c r="AU471" s="161" t="s">
        <v>79</v>
      </c>
      <c r="AY471" s="18" t="s">
        <v>145</v>
      </c>
      <c r="BE471" s="162">
        <f>IF(N471="základní",J471,0)</f>
        <v>0</v>
      </c>
      <c r="BF471" s="162">
        <f>IF(N471="snížená",J471,0)</f>
        <v>0</v>
      </c>
      <c r="BG471" s="162">
        <f>IF(N471="zákl. přenesená",J471,0)</f>
        <v>0</v>
      </c>
      <c r="BH471" s="162">
        <f>IF(N471="sníž. přenesená",J471,0)</f>
        <v>0</v>
      </c>
      <c r="BI471" s="162">
        <f>IF(N471="nulová",J471,0)</f>
        <v>0</v>
      </c>
      <c r="BJ471" s="18" t="s">
        <v>77</v>
      </c>
      <c r="BK471" s="162">
        <f>ROUND(I471*H471,2)</f>
        <v>0</v>
      </c>
      <c r="BL471" s="18" t="s">
        <v>261</v>
      </c>
      <c r="BM471" s="161" t="s">
        <v>1240</v>
      </c>
    </row>
    <row r="472" spans="2:51" s="13" customFormat="1" ht="12">
      <c r="B472" s="163"/>
      <c r="D472" s="164" t="s">
        <v>154</v>
      </c>
      <c r="E472" s="165" t="s">
        <v>1</v>
      </c>
      <c r="F472" s="166" t="s">
        <v>321</v>
      </c>
      <c r="H472" s="165" t="s">
        <v>1</v>
      </c>
      <c r="I472" s="167"/>
      <c r="L472" s="163"/>
      <c r="M472" s="168"/>
      <c r="N472" s="169"/>
      <c r="O472" s="169"/>
      <c r="P472" s="169"/>
      <c r="Q472" s="169"/>
      <c r="R472" s="169"/>
      <c r="S472" s="169"/>
      <c r="T472" s="170"/>
      <c r="AT472" s="165" t="s">
        <v>154</v>
      </c>
      <c r="AU472" s="165" t="s">
        <v>79</v>
      </c>
      <c r="AV472" s="13" t="s">
        <v>77</v>
      </c>
      <c r="AW472" s="13" t="s">
        <v>28</v>
      </c>
      <c r="AX472" s="13" t="s">
        <v>70</v>
      </c>
      <c r="AY472" s="165" t="s">
        <v>145</v>
      </c>
    </row>
    <row r="473" spans="2:51" s="13" customFormat="1" ht="12">
      <c r="B473" s="163"/>
      <c r="D473" s="164" t="s">
        <v>154</v>
      </c>
      <c r="E473" s="165" t="s">
        <v>1</v>
      </c>
      <c r="F473" s="166" t="s">
        <v>1303</v>
      </c>
      <c r="H473" s="165" t="s">
        <v>1</v>
      </c>
      <c r="I473" s="167"/>
      <c r="L473" s="163"/>
      <c r="M473" s="168"/>
      <c r="N473" s="169"/>
      <c r="O473" s="169"/>
      <c r="P473" s="169"/>
      <c r="Q473" s="169"/>
      <c r="R473" s="169"/>
      <c r="S473" s="169"/>
      <c r="T473" s="170"/>
      <c r="AT473" s="165" t="s">
        <v>154</v>
      </c>
      <c r="AU473" s="165" t="s">
        <v>79</v>
      </c>
      <c r="AV473" s="13" t="s">
        <v>77</v>
      </c>
      <c r="AW473" s="13" t="s">
        <v>28</v>
      </c>
      <c r="AX473" s="13" t="s">
        <v>70</v>
      </c>
      <c r="AY473" s="165" t="s">
        <v>145</v>
      </c>
    </row>
    <row r="474" spans="2:51" s="14" customFormat="1" ht="12">
      <c r="B474" s="171"/>
      <c r="D474" s="164" t="s">
        <v>154</v>
      </c>
      <c r="E474" s="172" t="s">
        <v>1</v>
      </c>
      <c r="F474" s="173" t="s">
        <v>1123</v>
      </c>
      <c r="H474" s="174">
        <v>330.67</v>
      </c>
      <c r="I474" s="175"/>
      <c r="L474" s="171"/>
      <c r="M474" s="176"/>
      <c r="N474" s="177"/>
      <c r="O474" s="177"/>
      <c r="P474" s="177"/>
      <c r="Q474" s="177"/>
      <c r="R474" s="177"/>
      <c r="S474" s="177"/>
      <c r="T474" s="178"/>
      <c r="AT474" s="172" t="s">
        <v>154</v>
      </c>
      <c r="AU474" s="172" t="s">
        <v>79</v>
      </c>
      <c r="AV474" s="14" t="s">
        <v>79</v>
      </c>
      <c r="AW474" s="14" t="s">
        <v>28</v>
      </c>
      <c r="AX474" s="14" t="s">
        <v>77</v>
      </c>
      <c r="AY474" s="172" t="s">
        <v>145</v>
      </c>
    </row>
    <row r="475" spans="1:65" s="2" customFormat="1" ht="24.25" customHeight="1">
      <c r="A475" s="33"/>
      <c r="B475" s="149"/>
      <c r="C475" s="195" t="s">
        <v>633</v>
      </c>
      <c r="D475" s="195" t="s">
        <v>230</v>
      </c>
      <c r="E475" s="196" t="s">
        <v>800</v>
      </c>
      <c r="F475" s="197" t="s">
        <v>801</v>
      </c>
      <c r="G475" s="198" t="s">
        <v>243</v>
      </c>
      <c r="H475" s="199">
        <v>347.204</v>
      </c>
      <c r="I475" s="200"/>
      <c r="J475" s="201">
        <f>ROUND(I475*H475,2)</f>
        <v>0</v>
      </c>
      <c r="K475" s="197" t="s">
        <v>151</v>
      </c>
      <c r="L475" s="202"/>
      <c r="M475" s="203" t="s">
        <v>1</v>
      </c>
      <c r="N475" s="204" t="s">
        <v>36</v>
      </c>
      <c r="O475" s="59"/>
      <c r="P475" s="159">
        <f>O475*H475</f>
        <v>0</v>
      </c>
      <c r="Q475" s="159">
        <v>0.0018</v>
      </c>
      <c r="R475" s="159">
        <f>Q475*H475</f>
        <v>0.6249672</v>
      </c>
      <c r="S475" s="159">
        <v>0</v>
      </c>
      <c r="T475" s="160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1" t="s">
        <v>356</v>
      </c>
      <c r="AT475" s="161" t="s">
        <v>230</v>
      </c>
      <c r="AU475" s="161" t="s">
        <v>79</v>
      </c>
      <c r="AY475" s="18" t="s">
        <v>145</v>
      </c>
      <c r="BE475" s="162">
        <f>IF(N475="základní",J475,0)</f>
        <v>0</v>
      </c>
      <c r="BF475" s="162">
        <f>IF(N475="snížená",J475,0)</f>
        <v>0</v>
      </c>
      <c r="BG475" s="162">
        <f>IF(N475="zákl. přenesená",J475,0)</f>
        <v>0</v>
      </c>
      <c r="BH475" s="162">
        <f>IF(N475="sníž. přenesená",J475,0)</f>
        <v>0</v>
      </c>
      <c r="BI475" s="162">
        <f>IF(N475="nulová",J475,0)</f>
        <v>0</v>
      </c>
      <c r="BJ475" s="18" t="s">
        <v>77</v>
      </c>
      <c r="BK475" s="162">
        <f>ROUND(I475*H475,2)</f>
        <v>0</v>
      </c>
      <c r="BL475" s="18" t="s">
        <v>261</v>
      </c>
      <c r="BM475" s="161" t="s">
        <v>1241</v>
      </c>
    </row>
    <row r="476" spans="2:51" s="14" customFormat="1" ht="12">
      <c r="B476" s="171"/>
      <c r="D476" s="164" t="s">
        <v>154</v>
      </c>
      <c r="E476" s="172" t="s">
        <v>1</v>
      </c>
      <c r="F476" s="173" t="s">
        <v>1242</v>
      </c>
      <c r="H476" s="174">
        <v>347.204</v>
      </c>
      <c r="I476" s="175"/>
      <c r="L476" s="171"/>
      <c r="M476" s="176"/>
      <c r="N476" s="177"/>
      <c r="O476" s="177"/>
      <c r="P476" s="177"/>
      <c r="Q476" s="177"/>
      <c r="R476" s="177"/>
      <c r="S476" s="177"/>
      <c r="T476" s="178"/>
      <c r="AT476" s="172" t="s">
        <v>154</v>
      </c>
      <c r="AU476" s="172" t="s">
        <v>79</v>
      </c>
      <c r="AV476" s="14" t="s">
        <v>79</v>
      </c>
      <c r="AW476" s="14" t="s">
        <v>28</v>
      </c>
      <c r="AX476" s="14" t="s">
        <v>77</v>
      </c>
      <c r="AY476" s="172" t="s">
        <v>145</v>
      </c>
    </row>
    <row r="477" spans="1:65" s="2" customFormat="1" ht="24.25" customHeight="1">
      <c r="A477" s="33"/>
      <c r="B477" s="149"/>
      <c r="C477" s="150" t="s">
        <v>637</v>
      </c>
      <c r="D477" s="150" t="s">
        <v>147</v>
      </c>
      <c r="E477" s="151" t="s">
        <v>805</v>
      </c>
      <c r="F477" s="152" t="s">
        <v>806</v>
      </c>
      <c r="G477" s="153" t="s">
        <v>205</v>
      </c>
      <c r="H477" s="154">
        <v>2.609</v>
      </c>
      <c r="I477" s="155"/>
      <c r="J477" s="156">
        <f>ROUND(I477*H477,2)</f>
        <v>0</v>
      </c>
      <c r="K477" s="152" t="s">
        <v>151</v>
      </c>
      <c r="L477" s="34"/>
      <c r="M477" s="157" t="s">
        <v>1</v>
      </c>
      <c r="N477" s="158" t="s">
        <v>36</v>
      </c>
      <c r="O477" s="59"/>
      <c r="P477" s="159">
        <f>O477*H477</f>
        <v>0</v>
      </c>
      <c r="Q477" s="159">
        <v>0</v>
      </c>
      <c r="R477" s="159">
        <f>Q477*H477</f>
        <v>0</v>
      </c>
      <c r="S477" s="159">
        <v>0</v>
      </c>
      <c r="T477" s="160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61" t="s">
        <v>261</v>
      </c>
      <c r="AT477" s="161" t="s">
        <v>147</v>
      </c>
      <c r="AU477" s="161" t="s">
        <v>79</v>
      </c>
      <c r="AY477" s="18" t="s">
        <v>145</v>
      </c>
      <c r="BE477" s="162">
        <f>IF(N477="základní",J477,0)</f>
        <v>0</v>
      </c>
      <c r="BF477" s="162">
        <f>IF(N477="snížená",J477,0)</f>
        <v>0</v>
      </c>
      <c r="BG477" s="162">
        <f>IF(N477="zákl. přenesená",J477,0)</f>
        <v>0</v>
      </c>
      <c r="BH477" s="162">
        <f>IF(N477="sníž. přenesená",J477,0)</f>
        <v>0</v>
      </c>
      <c r="BI477" s="162">
        <f>IF(N477="nulová",J477,0)</f>
        <v>0</v>
      </c>
      <c r="BJ477" s="18" t="s">
        <v>77</v>
      </c>
      <c r="BK477" s="162">
        <f>ROUND(I477*H477,2)</f>
        <v>0</v>
      </c>
      <c r="BL477" s="18" t="s">
        <v>261</v>
      </c>
      <c r="BM477" s="161" t="s">
        <v>1243</v>
      </c>
    </row>
    <row r="478" spans="2:63" s="12" customFormat="1" ht="22.75" customHeight="1">
      <c r="B478" s="136"/>
      <c r="D478" s="137" t="s">
        <v>69</v>
      </c>
      <c r="E478" s="147" t="s">
        <v>824</v>
      </c>
      <c r="F478" s="147" t="s">
        <v>825</v>
      </c>
      <c r="I478" s="139"/>
      <c r="J478" s="148">
        <f>BK478</f>
        <v>0</v>
      </c>
      <c r="L478" s="136"/>
      <c r="M478" s="141"/>
      <c r="N478" s="142"/>
      <c r="O478" s="142"/>
      <c r="P478" s="143">
        <f>SUM(P479:P495)</f>
        <v>0</v>
      </c>
      <c r="Q478" s="142"/>
      <c r="R478" s="143">
        <f>SUM(R479:R495)</f>
        <v>3.3273257999999997</v>
      </c>
      <c r="S478" s="142"/>
      <c r="T478" s="144">
        <f>SUM(T479:T495)</f>
        <v>0.11249999999999999</v>
      </c>
      <c r="AR478" s="137" t="s">
        <v>79</v>
      </c>
      <c r="AT478" s="145" t="s">
        <v>69</v>
      </c>
      <c r="AU478" s="145" t="s">
        <v>77</v>
      </c>
      <c r="AY478" s="137" t="s">
        <v>145</v>
      </c>
      <c r="BK478" s="146">
        <f>SUM(BK479:BK495)</f>
        <v>0</v>
      </c>
    </row>
    <row r="479" spans="1:65" s="2" customFormat="1" ht="21.75" customHeight="1">
      <c r="A479" s="33"/>
      <c r="B479" s="149"/>
      <c r="C479" s="150" t="s">
        <v>642</v>
      </c>
      <c r="D479" s="150" t="s">
        <v>147</v>
      </c>
      <c r="E479" s="151" t="s">
        <v>827</v>
      </c>
      <c r="F479" s="152" t="s">
        <v>828</v>
      </c>
      <c r="G479" s="153" t="s">
        <v>243</v>
      </c>
      <c r="H479" s="154">
        <v>330.67</v>
      </c>
      <c r="I479" s="155"/>
      <c r="J479" s="156">
        <f>ROUND(I479*H479,2)</f>
        <v>0</v>
      </c>
      <c r="K479" s="152" t="s">
        <v>151</v>
      </c>
      <c r="L479" s="34"/>
      <c r="M479" s="157" t="s">
        <v>1</v>
      </c>
      <c r="N479" s="158" t="s">
        <v>36</v>
      </c>
      <c r="O479" s="59"/>
      <c r="P479" s="159">
        <f>O479*H479</f>
        <v>0</v>
      </c>
      <c r="Q479" s="159">
        <v>0</v>
      </c>
      <c r="R479" s="159">
        <f>Q479*H479</f>
        <v>0</v>
      </c>
      <c r="S479" s="159">
        <v>0</v>
      </c>
      <c r="T479" s="160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1" t="s">
        <v>261</v>
      </c>
      <c r="AT479" s="161" t="s">
        <v>147</v>
      </c>
      <c r="AU479" s="161" t="s">
        <v>79</v>
      </c>
      <c r="AY479" s="18" t="s">
        <v>145</v>
      </c>
      <c r="BE479" s="162">
        <f>IF(N479="základní",J479,0)</f>
        <v>0</v>
      </c>
      <c r="BF479" s="162">
        <f>IF(N479="snížená",J479,0)</f>
        <v>0</v>
      </c>
      <c r="BG479" s="162">
        <f>IF(N479="zákl. přenesená",J479,0)</f>
        <v>0</v>
      </c>
      <c r="BH479" s="162">
        <f>IF(N479="sníž. přenesená",J479,0)</f>
        <v>0</v>
      </c>
      <c r="BI479" s="162">
        <f>IF(N479="nulová",J479,0)</f>
        <v>0</v>
      </c>
      <c r="BJ479" s="18" t="s">
        <v>77</v>
      </c>
      <c r="BK479" s="162">
        <f>ROUND(I479*H479,2)</f>
        <v>0</v>
      </c>
      <c r="BL479" s="18" t="s">
        <v>261</v>
      </c>
      <c r="BM479" s="161" t="s">
        <v>1244</v>
      </c>
    </row>
    <row r="480" spans="2:51" s="13" customFormat="1" ht="12">
      <c r="B480" s="163"/>
      <c r="D480" s="164" t="s">
        <v>154</v>
      </c>
      <c r="E480" s="165" t="s">
        <v>1</v>
      </c>
      <c r="F480" s="166" t="s">
        <v>1143</v>
      </c>
      <c r="H480" s="165" t="s">
        <v>1</v>
      </c>
      <c r="I480" s="167"/>
      <c r="L480" s="163"/>
      <c r="M480" s="168"/>
      <c r="N480" s="169"/>
      <c r="O480" s="169"/>
      <c r="P480" s="169"/>
      <c r="Q480" s="169"/>
      <c r="R480" s="169"/>
      <c r="S480" s="169"/>
      <c r="T480" s="170"/>
      <c r="AT480" s="165" t="s">
        <v>154</v>
      </c>
      <c r="AU480" s="165" t="s">
        <v>79</v>
      </c>
      <c r="AV480" s="13" t="s">
        <v>77</v>
      </c>
      <c r="AW480" s="13" t="s">
        <v>28</v>
      </c>
      <c r="AX480" s="13" t="s">
        <v>70</v>
      </c>
      <c r="AY480" s="165" t="s">
        <v>145</v>
      </c>
    </row>
    <row r="481" spans="2:51" s="13" customFormat="1" ht="12">
      <c r="B481" s="163"/>
      <c r="D481" s="164" t="s">
        <v>154</v>
      </c>
      <c r="E481" s="165" t="s">
        <v>1</v>
      </c>
      <c r="F481" s="166" t="s">
        <v>1304</v>
      </c>
      <c r="H481" s="165" t="s">
        <v>1</v>
      </c>
      <c r="I481" s="167"/>
      <c r="L481" s="163"/>
      <c r="M481" s="168"/>
      <c r="N481" s="169"/>
      <c r="O481" s="169"/>
      <c r="P481" s="169"/>
      <c r="Q481" s="169"/>
      <c r="R481" s="169"/>
      <c r="S481" s="169"/>
      <c r="T481" s="170"/>
      <c r="AT481" s="165" t="s">
        <v>154</v>
      </c>
      <c r="AU481" s="165" t="s">
        <v>79</v>
      </c>
      <c r="AV481" s="13" t="s">
        <v>77</v>
      </c>
      <c r="AW481" s="13" t="s">
        <v>28</v>
      </c>
      <c r="AX481" s="13" t="s">
        <v>70</v>
      </c>
      <c r="AY481" s="165" t="s">
        <v>145</v>
      </c>
    </row>
    <row r="482" spans="2:51" s="14" customFormat="1" ht="12">
      <c r="B482" s="171"/>
      <c r="D482" s="164" t="s">
        <v>154</v>
      </c>
      <c r="E482" s="172" t="s">
        <v>1</v>
      </c>
      <c r="F482" s="173" t="s">
        <v>1123</v>
      </c>
      <c r="H482" s="174">
        <v>330.67</v>
      </c>
      <c r="I482" s="175"/>
      <c r="L482" s="171"/>
      <c r="M482" s="176"/>
      <c r="N482" s="177"/>
      <c r="O482" s="177"/>
      <c r="P482" s="177"/>
      <c r="Q482" s="177"/>
      <c r="R482" s="177"/>
      <c r="S482" s="177"/>
      <c r="T482" s="178"/>
      <c r="AT482" s="172" t="s">
        <v>154</v>
      </c>
      <c r="AU482" s="172" t="s">
        <v>79</v>
      </c>
      <c r="AV482" s="14" t="s">
        <v>79</v>
      </c>
      <c r="AW482" s="14" t="s">
        <v>28</v>
      </c>
      <c r="AX482" s="14" t="s">
        <v>77</v>
      </c>
      <c r="AY482" s="172" t="s">
        <v>145</v>
      </c>
    </row>
    <row r="483" spans="1:65" s="2" customFormat="1" ht="24.25" customHeight="1">
      <c r="A483" s="33"/>
      <c r="B483" s="149"/>
      <c r="C483" s="195" t="s">
        <v>647</v>
      </c>
      <c r="D483" s="195" t="s">
        <v>230</v>
      </c>
      <c r="E483" s="196" t="s">
        <v>831</v>
      </c>
      <c r="F483" s="197" t="s">
        <v>832</v>
      </c>
      <c r="G483" s="198" t="s">
        <v>243</v>
      </c>
      <c r="H483" s="199">
        <v>363.737</v>
      </c>
      <c r="I483" s="200"/>
      <c r="J483" s="201">
        <f>ROUND(I483*H483,2)</f>
        <v>0</v>
      </c>
      <c r="K483" s="197" t="s">
        <v>151</v>
      </c>
      <c r="L483" s="202"/>
      <c r="M483" s="203" t="s">
        <v>1</v>
      </c>
      <c r="N483" s="204" t="s">
        <v>36</v>
      </c>
      <c r="O483" s="59"/>
      <c r="P483" s="159">
        <f>O483*H483</f>
        <v>0</v>
      </c>
      <c r="Q483" s="159">
        <v>0.009</v>
      </c>
      <c r="R483" s="159">
        <f>Q483*H483</f>
        <v>3.273633</v>
      </c>
      <c r="S483" s="159">
        <v>0</v>
      </c>
      <c r="T483" s="160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61" t="s">
        <v>356</v>
      </c>
      <c r="AT483" s="161" t="s">
        <v>230</v>
      </c>
      <c r="AU483" s="161" t="s">
        <v>79</v>
      </c>
      <c r="AY483" s="18" t="s">
        <v>145</v>
      </c>
      <c r="BE483" s="162">
        <f>IF(N483="základní",J483,0)</f>
        <v>0</v>
      </c>
      <c r="BF483" s="162">
        <f>IF(N483="snížená",J483,0)</f>
        <v>0</v>
      </c>
      <c r="BG483" s="162">
        <f>IF(N483="zákl. přenesená",J483,0)</f>
        <v>0</v>
      </c>
      <c r="BH483" s="162">
        <f>IF(N483="sníž. přenesená",J483,0)</f>
        <v>0</v>
      </c>
      <c r="BI483" s="162">
        <f>IF(N483="nulová",J483,0)</f>
        <v>0</v>
      </c>
      <c r="BJ483" s="18" t="s">
        <v>77</v>
      </c>
      <c r="BK483" s="162">
        <f>ROUND(I483*H483,2)</f>
        <v>0</v>
      </c>
      <c r="BL483" s="18" t="s">
        <v>261</v>
      </c>
      <c r="BM483" s="161" t="s">
        <v>1245</v>
      </c>
    </row>
    <row r="484" spans="2:51" s="14" customFormat="1" ht="12">
      <c r="B484" s="171"/>
      <c r="D484" s="164" t="s">
        <v>154</v>
      </c>
      <c r="E484" s="172" t="s">
        <v>1</v>
      </c>
      <c r="F484" s="173" t="s">
        <v>1246</v>
      </c>
      <c r="H484" s="174">
        <v>363.737</v>
      </c>
      <c r="I484" s="175"/>
      <c r="L484" s="171"/>
      <c r="M484" s="176"/>
      <c r="N484" s="177"/>
      <c r="O484" s="177"/>
      <c r="P484" s="177"/>
      <c r="Q484" s="177"/>
      <c r="R484" s="177"/>
      <c r="S484" s="177"/>
      <c r="T484" s="178"/>
      <c r="AT484" s="172" t="s">
        <v>154</v>
      </c>
      <c r="AU484" s="172" t="s">
        <v>79</v>
      </c>
      <c r="AV484" s="14" t="s">
        <v>79</v>
      </c>
      <c r="AW484" s="14" t="s">
        <v>28</v>
      </c>
      <c r="AX484" s="14" t="s">
        <v>77</v>
      </c>
      <c r="AY484" s="172" t="s">
        <v>145</v>
      </c>
    </row>
    <row r="485" spans="1:65" s="2" customFormat="1" ht="24.25" customHeight="1">
      <c r="A485" s="33"/>
      <c r="B485" s="149"/>
      <c r="C485" s="150" t="s">
        <v>672</v>
      </c>
      <c r="D485" s="150" t="s">
        <v>147</v>
      </c>
      <c r="E485" s="151" t="s">
        <v>836</v>
      </c>
      <c r="F485" s="152" t="s">
        <v>837</v>
      </c>
      <c r="G485" s="153" t="s">
        <v>243</v>
      </c>
      <c r="H485" s="154">
        <v>4.96</v>
      </c>
      <c r="I485" s="155"/>
      <c r="J485" s="156">
        <f>ROUND(I485*H485,2)</f>
        <v>0</v>
      </c>
      <c r="K485" s="152" t="s">
        <v>151</v>
      </c>
      <c r="L485" s="34"/>
      <c r="M485" s="157" t="s">
        <v>1</v>
      </c>
      <c r="N485" s="158" t="s">
        <v>36</v>
      </c>
      <c r="O485" s="59"/>
      <c r="P485" s="159">
        <f>O485*H485</f>
        <v>0</v>
      </c>
      <c r="Q485" s="159">
        <v>0.00018</v>
      </c>
      <c r="R485" s="159">
        <f>Q485*H485</f>
        <v>0.0008928</v>
      </c>
      <c r="S485" s="159">
        <v>0</v>
      </c>
      <c r="T485" s="160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1" t="s">
        <v>261</v>
      </c>
      <c r="AT485" s="161" t="s">
        <v>147</v>
      </c>
      <c r="AU485" s="161" t="s">
        <v>79</v>
      </c>
      <c r="AY485" s="18" t="s">
        <v>145</v>
      </c>
      <c r="BE485" s="162">
        <f>IF(N485="základní",J485,0)</f>
        <v>0</v>
      </c>
      <c r="BF485" s="162">
        <f>IF(N485="snížená",J485,0)</f>
        <v>0</v>
      </c>
      <c r="BG485" s="162">
        <f>IF(N485="zákl. přenesená",J485,0)</f>
        <v>0</v>
      </c>
      <c r="BH485" s="162">
        <f>IF(N485="sníž. přenesená",J485,0)</f>
        <v>0</v>
      </c>
      <c r="BI485" s="162">
        <f>IF(N485="nulová",J485,0)</f>
        <v>0</v>
      </c>
      <c r="BJ485" s="18" t="s">
        <v>77</v>
      </c>
      <c r="BK485" s="162">
        <f>ROUND(I485*H485,2)</f>
        <v>0</v>
      </c>
      <c r="BL485" s="18" t="s">
        <v>261</v>
      </c>
      <c r="BM485" s="161" t="s">
        <v>1247</v>
      </c>
    </row>
    <row r="486" spans="2:51" s="14" customFormat="1" ht="12">
      <c r="B486" s="171"/>
      <c r="D486" s="164" t="s">
        <v>154</v>
      </c>
      <c r="E486" s="172" t="s">
        <v>1</v>
      </c>
      <c r="F486" s="173" t="s">
        <v>1248</v>
      </c>
      <c r="H486" s="174">
        <v>4.96</v>
      </c>
      <c r="I486" s="175"/>
      <c r="L486" s="171"/>
      <c r="M486" s="176"/>
      <c r="N486" s="177"/>
      <c r="O486" s="177"/>
      <c r="P486" s="177"/>
      <c r="Q486" s="177"/>
      <c r="R486" s="177"/>
      <c r="S486" s="177"/>
      <c r="T486" s="178"/>
      <c r="AT486" s="172" t="s">
        <v>154</v>
      </c>
      <c r="AU486" s="172" t="s">
        <v>79</v>
      </c>
      <c r="AV486" s="14" t="s">
        <v>79</v>
      </c>
      <c r="AW486" s="14" t="s">
        <v>28</v>
      </c>
      <c r="AX486" s="14" t="s">
        <v>77</v>
      </c>
      <c r="AY486" s="172" t="s">
        <v>145</v>
      </c>
    </row>
    <row r="487" spans="1:65" s="2" customFormat="1" ht="24.25" customHeight="1">
      <c r="A487" s="33"/>
      <c r="B487" s="149"/>
      <c r="C487" s="150" t="s">
        <v>676</v>
      </c>
      <c r="D487" s="150" t="s">
        <v>147</v>
      </c>
      <c r="E487" s="151" t="s">
        <v>1249</v>
      </c>
      <c r="F487" s="152" t="s">
        <v>1250</v>
      </c>
      <c r="G487" s="153" t="s">
        <v>243</v>
      </c>
      <c r="H487" s="154">
        <v>3.75</v>
      </c>
      <c r="I487" s="155"/>
      <c r="J487" s="156">
        <f>ROUND(I487*H487,2)</f>
        <v>0</v>
      </c>
      <c r="K487" s="152" t="s">
        <v>151</v>
      </c>
      <c r="L487" s="34"/>
      <c r="M487" s="157" t="s">
        <v>1</v>
      </c>
      <c r="N487" s="158" t="s">
        <v>36</v>
      </c>
      <c r="O487" s="59"/>
      <c r="P487" s="159">
        <f>O487*H487</f>
        <v>0</v>
      </c>
      <c r="Q487" s="159">
        <v>0</v>
      </c>
      <c r="R487" s="159">
        <f>Q487*H487</f>
        <v>0</v>
      </c>
      <c r="S487" s="159">
        <v>0</v>
      </c>
      <c r="T487" s="160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1" t="s">
        <v>261</v>
      </c>
      <c r="AT487" s="161" t="s">
        <v>147</v>
      </c>
      <c r="AU487" s="161" t="s">
        <v>79</v>
      </c>
      <c r="AY487" s="18" t="s">
        <v>145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8" t="s">
        <v>77</v>
      </c>
      <c r="BK487" s="162">
        <f>ROUND(I487*H487,2)</f>
        <v>0</v>
      </c>
      <c r="BL487" s="18" t="s">
        <v>261</v>
      </c>
      <c r="BM487" s="161" t="s">
        <v>1251</v>
      </c>
    </row>
    <row r="488" spans="2:51" s="13" customFormat="1" ht="12">
      <c r="B488" s="163"/>
      <c r="D488" s="164" t="s">
        <v>154</v>
      </c>
      <c r="E488" s="165" t="s">
        <v>1</v>
      </c>
      <c r="F488" s="166" t="s">
        <v>1207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154</v>
      </c>
      <c r="AU488" s="165" t="s">
        <v>79</v>
      </c>
      <c r="AV488" s="13" t="s">
        <v>77</v>
      </c>
      <c r="AW488" s="13" t="s">
        <v>28</v>
      </c>
      <c r="AX488" s="13" t="s">
        <v>70</v>
      </c>
      <c r="AY488" s="165" t="s">
        <v>145</v>
      </c>
    </row>
    <row r="489" spans="2:51" s="14" customFormat="1" ht="12">
      <c r="B489" s="171"/>
      <c r="D489" s="164" t="s">
        <v>154</v>
      </c>
      <c r="E489" s="172" t="s">
        <v>1</v>
      </c>
      <c r="F489" s="173" t="s">
        <v>1252</v>
      </c>
      <c r="H489" s="174">
        <v>3.75</v>
      </c>
      <c r="I489" s="175"/>
      <c r="L489" s="171"/>
      <c r="M489" s="176"/>
      <c r="N489" s="177"/>
      <c r="O489" s="177"/>
      <c r="P489" s="177"/>
      <c r="Q489" s="177"/>
      <c r="R489" s="177"/>
      <c r="S489" s="177"/>
      <c r="T489" s="178"/>
      <c r="AT489" s="172" t="s">
        <v>154</v>
      </c>
      <c r="AU489" s="172" t="s">
        <v>79</v>
      </c>
      <c r="AV489" s="14" t="s">
        <v>79</v>
      </c>
      <c r="AW489" s="14" t="s">
        <v>28</v>
      </c>
      <c r="AX489" s="14" t="s">
        <v>77</v>
      </c>
      <c r="AY489" s="172" t="s">
        <v>145</v>
      </c>
    </row>
    <row r="490" spans="1:65" s="2" customFormat="1" ht="24.25" customHeight="1">
      <c r="A490" s="33"/>
      <c r="B490" s="149"/>
      <c r="C490" s="195" t="s">
        <v>681</v>
      </c>
      <c r="D490" s="195" t="s">
        <v>230</v>
      </c>
      <c r="E490" s="196" t="s">
        <v>1253</v>
      </c>
      <c r="F490" s="197" t="s">
        <v>1254</v>
      </c>
      <c r="G490" s="198" t="s">
        <v>243</v>
      </c>
      <c r="H490" s="199">
        <v>4.125</v>
      </c>
      <c r="I490" s="200"/>
      <c r="J490" s="201">
        <f>ROUND(I490*H490,2)</f>
        <v>0</v>
      </c>
      <c r="K490" s="197" t="s">
        <v>151</v>
      </c>
      <c r="L490" s="202"/>
      <c r="M490" s="203" t="s">
        <v>1</v>
      </c>
      <c r="N490" s="204" t="s">
        <v>36</v>
      </c>
      <c r="O490" s="59"/>
      <c r="P490" s="159">
        <f>O490*H490</f>
        <v>0</v>
      </c>
      <c r="Q490" s="159">
        <v>0.0128</v>
      </c>
      <c r="R490" s="159">
        <f>Q490*H490</f>
        <v>0.0528</v>
      </c>
      <c r="S490" s="159">
        <v>0</v>
      </c>
      <c r="T490" s="160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1" t="s">
        <v>356</v>
      </c>
      <c r="AT490" s="161" t="s">
        <v>230</v>
      </c>
      <c r="AU490" s="161" t="s">
        <v>79</v>
      </c>
      <c r="AY490" s="18" t="s">
        <v>145</v>
      </c>
      <c r="BE490" s="162">
        <f>IF(N490="základní",J490,0)</f>
        <v>0</v>
      </c>
      <c r="BF490" s="162">
        <f>IF(N490="snížená",J490,0)</f>
        <v>0</v>
      </c>
      <c r="BG490" s="162">
        <f>IF(N490="zákl. přenesená",J490,0)</f>
        <v>0</v>
      </c>
      <c r="BH490" s="162">
        <f>IF(N490="sníž. přenesená",J490,0)</f>
        <v>0</v>
      </c>
      <c r="BI490" s="162">
        <f>IF(N490="nulová",J490,0)</f>
        <v>0</v>
      </c>
      <c r="BJ490" s="18" t="s">
        <v>77</v>
      </c>
      <c r="BK490" s="162">
        <f>ROUND(I490*H490,2)</f>
        <v>0</v>
      </c>
      <c r="BL490" s="18" t="s">
        <v>261</v>
      </c>
      <c r="BM490" s="161" t="s">
        <v>1255</v>
      </c>
    </row>
    <row r="491" spans="2:51" s="14" customFormat="1" ht="12">
      <c r="B491" s="171"/>
      <c r="D491" s="164" t="s">
        <v>154</v>
      </c>
      <c r="E491" s="172" t="s">
        <v>1</v>
      </c>
      <c r="F491" s="173" t="s">
        <v>1256</v>
      </c>
      <c r="H491" s="174">
        <v>4.125</v>
      </c>
      <c r="I491" s="175"/>
      <c r="L491" s="171"/>
      <c r="M491" s="176"/>
      <c r="N491" s="177"/>
      <c r="O491" s="177"/>
      <c r="P491" s="177"/>
      <c r="Q491" s="177"/>
      <c r="R491" s="177"/>
      <c r="S491" s="177"/>
      <c r="T491" s="178"/>
      <c r="AT491" s="172" t="s">
        <v>154</v>
      </c>
      <c r="AU491" s="172" t="s">
        <v>79</v>
      </c>
      <c r="AV491" s="14" t="s">
        <v>79</v>
      </c>
      <c r="AW491" s="14" t="s">
        <v>28</v>
      </c>
      <c r="AX491" s="14" t="s">
        <v>77</v>
      </c>
      <c r="AY491" s="172" t="s">
        <v>145</v>
      </c>
    </row>
    <row r="492" spans="1:65" s="2" customFormat="1" ht="24.25" customHeight="1">
      <c r="A492" s="33"/>
      <c r="B492" s="149"/>
      <c r="C492" s="150" t="s">
        <v>685</v>
      </c>
      <c r="D492" s="150" t="s">
        <v>147</v>
      </c>
      <c r="E492" s="151" t="s">
        <v>1257</v>
      </c>
      <c r="F492" s="152" t="s">
        <v>1258</v>
      </c>
      <c r="G492" s="153" t="s">
        <v>243</v>
      </c>
      <c r="H492" s="154">
        <v>3.75</v>
      </c>
      <c r="I492" s="155"/>
      <c r="J492" s="156">
        <f>ROUND(I492*H492,2)</f>
        <v>0</v>
      </c>
      <c r="K492" s="152" t="s">
        <v>151</v>
      </c>
      <c r="L492" s="34"/>
      <c r="M492" s="157" t="s">
        <v>1</v>
      </c>
      <c r="N492" s="158" t="s">
        <v>36</v>
      </c>
      <c r="O492" s="59"/>
      <c r="P492" s="159">
        <f>O492*H492</f>
        <v>0</v>
      </c>
      <c r="Q492" s="159">
        <v>0</v>
      </c>
      <c r="R492" s="159">
        <f>Q492*H492</f>
        <v>0</v>
      </c>
      <c r="S492" s="159">
        <v>0.03</v>
      </c>
      <c r="T492" s="160">
        <f>S492*H492</f>
        <v>0.11249999999999999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1" t="s">
        <v>261</v>
      </c>
      <c r="AT492" s="161" t="s">
        <v>147</v>
      </c>
      <c r="AU492" s="161" t="s">
        <v>79</v>
      </c>
      <c r="AY492" s="18" t="s">
        <v>145</v>
      </c>
      <c r="BE492" s="162">
        <f>IF(N492="základní",J492,0)</f>
        <v>0</v>
      </c>
      <c r="BF492" s="162">
        <f>IF(N492="snížená",J492,0)</f>
        <v>0</v>
      </c>
      <c r="BG492" s="162">
        <f>IF(N492="zákl. přenesená",J492,0)</f>
        <v>0</v>
      </c>
      <c r="BH492" s="162">
        <f>IF(N492="sníž. přenesená",J492,0)</f>
        <v>0</v>
      </c>
      <c r="BI492" s="162">
        <f>IF(N492="nulová",J492,0)</f>
        <v>0</v>
      </c>
      <c r="BJ492" s="18" t="s">
        <v>77</v>
      </c>
      <c r="BK492" s="162">
        <f>ROUND(I492*H492,2)</f>
        <v>0</v>
      </c>
      <c r="BL492" s="18" t="s">
        <v>261</v>
      </c>
      <c r="BM492" s="161" t="s">
        <v>1259</v>
      </c>
    </row>
    <row r="493" spans="2:51" s="13" customFormat="1" ht="12">
      <c r="B493" s="163"/>
      <c r="D493" s="164" t="s">
        <v>154</v>
      </c>
      <c r="E493" s="165" t="s">
        <v>1</v>
      </c>
      <c r="F493" s="166" t="s">
        <v>1207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154</v>
      </c>
      <c r="AU493" s="165" t="s">
        <v>79</v>
      </c>
      <c r="AV493" s="13" t="s">
        <v>77</v>
      </c>
      <c r="AW493" s="13" t="s">
        <v>28</v>
      </c>
      <c r="AX493" s="13" t="s">
        <v>70</v>
      </c>
      <c r="AY493" s="165" t="s">
        <v>145</v>
      </c>
    </row>
    <row r="494" spans="2:51" s="14" customFormat="1" ht="12">
      <c r="B494" s="171"/>
      <c r="D494" s="164" t="s">
        <v>154</v>
      </c>
      <c r="E494" s="172" t="s">
        <v>1</v>
      </c>
      <c r="F494" s="173" t="s">
        <v>1252</v>
      </c>
      <c r="H494" s="174">
        <v>3.75</v>
      </c>
      <c r="I494" s="175"/>
      <c r="L494" s="171"/>
      <c r="M494" s="176"/>
      <c r="N494" s="177"/>
      <c r="O494" s="177"/>
      <c r="P494" s="177"/>
      <c r="Q494" s="177"/>
      <c r="R494" s="177"/>
      <c r="S494" s="177"/>
      <c r="T494" s="178"/>
      <c r="AT494" s="172" t="s">
        <v>154</v>
      </c>
      <c r="AU494" s="172" t="s">
        <v>79</v>
      </c>
      <c r="AV494" s="14" t="s">
        <v>79</v>
      </c>
      <c r="AW494" s="14" t="s">
        <v>28</v>
      </c>
      <c r="AX494" s="14" t="s">
        <v>77</v>
      </c>
      <c r="AY494" s="172" t="s">
        <v>145</v>
      </c>
    </row>
    <row r="495" spans="1:65" s="2" customFormat="1" ht="24.25" customHeight="1">
      <c r="A495" s="33"/>
      <c r="B495" s="149"/>
      <c r="C495" s="150" t="s">
        <v>689</v>
      </c>
      <c r="D495" s="150" t="s">
        <v>147</v>
      </c>
      <c r="E495" s="151" t="s">
        <v>841</v>
      </c>
      <c r="F495" s="152" t="s">
        <v>842</v>
      </c>
      <c r="G495" s="153" t="s">
        <v>205</v>
      </c>
      <c r="H495" s="154">
        <v>3.327</v>
      </c>
      <c r="I495" s="155"/>
      <c r="J495" s="156">
        <f>ROUND(I495*H495,2)</f>
        <v>0</v>
      </c>
      <c r="K495" s="152" t="s">
        <v>151</v>
      </c>
      <c r="L495" s="34"/>
      <c r="M495" s="157" t="s">
        <v>1</v>
      </c>
      <c r="N495" s="158" t="s">
        <v>36</v>
      </c>
      <c r="O495" s="59"/>
      <c r="P495" s="159">
        <f>O495*H495</f>
        <v>0</v>
      </c>
      <c r="Q495" s="159">
        <v>0</v>
      </c>
      <c r="R495" s="159">
        <f>Q495*H495</f>
        <v>0</v>
      </c>
      <c r="S495" s="159">
        <v>0</v>
      </c>
      <c r="T495" s="160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1" t="s">
        <v>261</v>
      </c>
      <c r="AT495" s="161" t="s">
        <v>147</v>
      </c>
      <c r="AU495" s="161" t="s">
        <v>79</v>
      </c>
      <c r="AY495" s="18" t="s">
        <v>145</v>
      </c>
      <c r="BE495" s="162">
        <f>IF(N495="základní",J495,0)</f>
        <v>0</v>
      </c>
      <c r="BF495" s="162">
        <f>IF(N495="snížená",J495,0)</f>
        <v>0</v>
      </c>
      <c r="BG495" s="162">
        <f>IF(N495="zákl. přenesená",J495,0)</f>
        <v>0</v>
      </c>
      <c r="BH495" s="162">
        <f>IF(N495="sníž. přenesená",J495,0)</f>
        <v>0</v>
      </c>
      <c r="BI495" s="162">
        <f>IF(N495="nulová",J495,0)</f>
        <v>0</v>
      </c>
      <c r="BJ495" s="18" t="s">
        <v>77</v>
      </c>
      <c r="BK495" s="162">
        <f>ROUND(I495*H495,2)</f>
        <v>0</v>
      </c>
      <c r="BL495" s="18" t="s">
        <v>261</v>
      </c>
      <c r="BM495" s="161" t="s">
        <v>1260</v>
      </c>
    </row>
    <row r="496" spans="2:63" s="12" customFormat="1" ht="22.75" customHeight="1">
      <c r="B496" s="136"/>
      <c r="D496" s="137" t="s">
        <v>69</v>
      </c>
      <c r="E496" s="147" t="s">
        <v>870</v>
      </c>
      <c r="F496" s="147" t="s">
        <v>871</v>
      </c>
      <c r="I496" s="139"/>
      <c r="J496" s="148">
        <f>BK496</f>
        <v>0</v>
      </c>
      <c r="L496" s="136"/>
      <c r="M496" s="141"/>
      <c r="N496" s="142"/>
      <c r="O496" s="142"/>
      <c r="P496" s="143">
        <f>SUM(P497:P501)</f>
        <v>0</v>
      </c>
      <c r="Q496" s="142"/>
      <c r="R496" s="143">
        <f>SUM(R497:R501)</f>
        <v>0</v>
      </c>
      <c r="S496" s="142"/>
      <c r="T496" s="144">
        <f>SUM(T497:T501)</f>
        <v>0.42119775</v>
      </c>
      <c r="AR496" s="137" t="s">
        <v>79</v>
      </c>
      <c r="AT496" s="145" t="s">
        <v>69</v>
      </c>
      <c r="AU496" s="145" t="s">
        <v>77</v>
      </c>
      <c r="AY496" s="137" t="s">
        <v>145</v>
      </c>
      <c r="BK496" s="146">
        <f>SUM(BK497:BK501)</f>
        <v>0</v>
      </c>
    </row>
    <row r="497" spans="1:65" s="2" customFormat="1" ht="24.25" customHeight="1">
      <c r="A497" s="33"/>
      <c r="B497" s="149"/>
      <c r="C497" s="150" t="s">
        <v>693</v>
      </c>
      <c r="D497" s="150" t="s">
        <v>147</v>
      </c>
      <c r="E497" s="151" t="s">
        <v>873</v>
      </c>
      <c r="F497" s="152" t="s">
        <v>874</v>
      </c>
      <c r="G497" s="153" t="s">
        <v>251</v>
      </c>
      <c r="H497" s="154">
        <v>21.435</v>
      </c>
      <c r="I497" s="155"/>
      <c r="J497" s="156">
        <f>ROUND(I497*H497,2)</f>
        <v>0</v>
      </c>
      <c r="K497" s="152" t="s">
        <v>151</v>
      </c>
      <c r="L497" s="34"/>
      <c r="M497" s="157" t="s">
        <v>1</v>
      </c>
      <c r="N497" s="158" t="s">
        <v>36</v>
      </c>
      <c r="O497" s="59"/>
      <c r="P497" s="159">
        <f>O497*H497</f>
        <v>0</v>
      </c>
      <c r="Q497" s="159">
        <v>0</v>
      </c>
      <c r="R497" s="159">
        <f>Q497*H497</f>
        <v>0</v>
      </c>
      <c r="S497" s="159">
        <v>0.01965</v>
      </c>
      <c r="T497" s="160">
        <f>S497*H497</f>
        <v>0.42119775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1" t="s">
        <v>261</v>
      </c>
      <c r="AT497" s="161" t="s">
        <v>147</v>
      </c>
      <c r="AU497" s="161" t="s">
        <v>79</v>
      </c>
      <c r="AY497" s="18" t="s">
        <v>145</v>
      </c>
      <c r="BE497" s="162">
        <f>IF(N497="základní",J497,0)</f>
        <v>0</v>
      </c>
      <c r="BF497" s="162">
        <f>IF(N497="snížená",J497,0)</f>
        <v>0</v>
      </c>
      <c r="BG497" s="162">
        <f>IF(N497="zákl. přenesená",J497,0)</f>
        <v>0</v>
      </c>
      <c r="BH497" s="162">
        <f>IF(N497="sníž. přenesená",J497,0)</f>
        <v>0</v>
      </c>
      <c r="BI497" s="162">
        <f>IF(N497="nulová",J497,0)</f>
        <v>0</v>
      </c>
      <c r="BJ497" s="18" t="s">
        <v>77</v>
      </c>
      <c r="BK497" s="162">
        <f>ROUND(I497*H497,2)</f>
        <v>0</v>
      </c>
      <c r="BL497" s="18" t="s">
        <v>261</v>
      </c>
      <c r="BM497" s="161" t="s">
        <v>1261</v>
      </c>
    </row>
    <row r="498" spans="2:51" s="13" customFormat="1" ht="12">
      <c r="B498" s="163"/>
      <c r="D498" s="164" t="s">
        <v>154</v>
      </c>
      <c r="E498" s="165" t="s">
        <v>1</v>
      </c>
      <c r="F498" s="166" t="s">
        <v>876</v>
      </c>
      <c r="H498" s="165" t="s">
        <v>1</v>
      </c>
      <c r="I498" s="167"/>
      <c r="L498" s="163"/>
      <c r="M498" s="168"/>
      <c r="N498" s="169"/>
      <c r="O498" s="169"/>
      <c r="P498" s="169"/>
      <c r="Q498" s="169"/>
      <c r="R498" s="169"/>
      <c r="S498" s="169"/>
      <c r="T498" s="170"/>
      <c r="AT498" s="165" t="s">
        <v>154</v>
      </c>
      <c r="AU498" s="165" t="s">
        <v>79</v>
      </c>
      <c r="AV498" s="13" t="s">
        <v>77</v>
      </c>
      <c r="AW498" s="13" t="s">
        <v>28</v>
      </c>
      <c r="AX498" s="13" t="s">
        <v>70</v>
      </c>
      <c r="AY498" s="165" t="s">
        <v>145</v>
      </c>
    </row>
    <row r="499" spans="2:51" s="13" customFormat="1" ht="12">
      <c r="B499" s="163"/>
      <c r="D499" s="164" t="s">
        <v>154</v>
      </c>
      <c r="E499" s="165" t="s">
        <v>1</v>
      </c>
      <c r="F499" s="166" t="s">
        <v>877</v>
      </c>
      <c r="H499" s="165" t="s">
        <v>1</v>
      </c>
      <c r="I499" s="167"/>
      <c r="L499" s="163"/>
      <c r="M499" s="168"/>
      <c r="N499" s="169"/>
      <c r="O499" s="169"/>
      <c r="P499" s="169"/>
      <c r="Q499" s="169"/>
      <c r="R499" s="169"/>
      <c r="S499" s="169"/>
      <c r="T499" s="170"/>
      <c r="AT499" s="165" t="s">
        <v>154</v>
      </c>
      <c r="AU499" s="165" t="s">
        <v>79</v>
      </c>
      <c r="AV499" s="13" t="s">
        <v>77</v>
      </c>
      <c r="AW499" s="13" t="s">
        <v>28</v>
      </c>
      <c r="AX499" s="13" t="s">
        <v>70</v>
      </c>
      <c r="AY499" s="165" t="s">
        <v>145</v>
      </c>
    </row>
    <row r="500" spans="2:51" s="13" customFormat="1" ht="12">
      <c r="B500" s="163"/>
      <c r="D500" s="164" t="s">
        <v>154</v>
      </c>
      <c r="E500" s="165" t="s">
        <v>1</v>
      </c>
      <c r="F500" s="166" t="s">
        <v>1188</v>
      </c>
      <c r="H500" s="165" t="s">
        <v>1</v>
      </c>
      <c r="I500" s="167"/>
      <c r="L500" s="163"/>
      <c r="M500" s="168"/>
      <c r="N500" s="169"/>
      <c r="O500" s="169"/>
      <c r="P500" s="169"/>
      <c r="Q500" s="169"/>
      <c r="R500" s="169"/>
      <c r="S500" s="169"/>
      <c r="T500" s="170"/>
      <c r="AT500" s="165" t="s">
        <v>154</v>
      </c>
      <c r="AU500" s="165" t="s">
        <v>79</v>
      </c>
      <c r="AV500" s="13" t="s">
        <v>77</v>
      </c>
      <c r="AW500" s="13" t="s">
        <v>28</v>
      </c>
      <c r="AX500" s="13" t="s">
        <v>70</v>
      </c>
      <c r="AY500" s="165" t="s">
        <v>145</v>
      </c>
    </row>
    <row r="501" spans="2:51" s="14" customFormat="1" ht="12">
      <c r="B501" s="171"/>
      <c r="D501" s="164" t="s">
        <v>154</v>
      </c>
      <c r="E501" s="172" t="s">
        <v>1</v>
      </c>
      <c r="F501" s="173" t="s">
        <v>1189</v>
      </c>
      <c r="H501" s="174">
        <v>21.435</v>
      </c>
      <c r="I501" s="175"/>
      <c r="L501" s="171"/>
      <c r="M501" s="176"/>
      <c r="N501" s="177"/>
      <c r="O501" s="177"/>
      <c r="P501" s="177"/>
      <c r="Q501" s="177"/>
      <c r="R501" s="177"/>
      <c r="S501" s="177"/>
      <c r="T501" s="178"/>
      <c r="AT501" s="172" t="s">
        <v>154</v>
      </c>
      <c r="AU501" s="172" t="s">
        <v>79</v>
      </c>
      <c r="AV501" s="14" t="s">
        <v>79</v>
      </c>
      <c r="AW501" s="14" t="s">
        <v>28</v>
      </c>
      <c r="AX501" s="14" t="s">
        <v>77</v>
      </c>
      <c r="AY501" s="172" t="s">
        <v>145</v>
      </c>
    </row>
    <row r="502" spans="2:63" s="12" customFormat="1" ht="22.75" customHeight="1">
      <c r="B502" s="136"/>
      <c r="D502" s="137" t="s">
        <v>69</v>
      </c>
      <c r="E502" s="147" t="s">
        <v>879</v>
      </c>
      <c r="F502" s="147" t="s">
        <v>880</v>
      </c>
      <c r="I502" s="139"/>
      <c r="J502" s="148">
        <f>BK502</f>
        <v>0</v>
      </c>
      <c r="L502" s="136"/>
      <c r="M502" s="141"/>
      <c r="N502" s="142"/>
      <c r="O502" s="142"/>
      <c r="P502" s="143">
        <f>SUM(P503:P506)</f>
        <v>0</v>
      </c>
      <c r="Q502" s="142"/>
      <c r="R502" s="143">
        <f>SUM(R503:R506)</f>
        <v>0</v>
      </c>
      <c r="S502" s="142"/>
      <c r="T502" s="144">
        <f>SUM(T503:T506)</f>
        <v>0</v>
      </c>
      <c r="AR502" s="137" t="s">
        <v>79</v>
      </c>
      <c r="AT502" s="145" t="s">
        <v>69</v>
      </c>
      <c r="AU502" s="145" t="s">
        <v>77</v>
      </c>
      <c r="AY502" s="137" t="s">
        <v>145</v>
      </c>
      <c r="BK502" s="146">
        <f>SUM(BK503:BK506)</f>
        <v>0</v>
      </c>
    </row>
    <row r="503" spans="1:65" s="2" customFormat="1" ht="44.25" customHeight="1">
      <c r="A503" s="33"/>
      <c r="B503" s="149"/>
      <c r="C503" s="150" t="s">
        <v>698</v>
      </c>
      <c r="D503" s="150" t="s">
        <v>147</v>
      </c>
      <c r="E503" s="151" t="s">
        <v>882</v>
      </c>
      <c r="F503" s="152" t="s">
        <v>883</v>
      </c>
      <c r="G503" s="153" t="s">
        <v>251</v>
      </c>
      <c r="H503" s="154">
        <v>25.1</v>
      </c>
      <c r="I503" s="155"/>
      <c r="J503" s="156">
        <f>ROUND(I503*H503,2)</f>
        <v>0</v>
      </c>
      <c r="K503" s="152" t="s">
        <v>1</v>
      </c>
      <c r="L503" s="34"/>
      <c r="M503" s="157" t="s">
        <v>1</v>
      </c>
      <c r="N503" s="158" t="s">
        <v>36</v>
      </c>
      <c r="O503" s="59"/>
      <c r="P503" s="159">
        <f>O503*H503</f>
        <v>0</v>
      </c>
      <c r="Q503" s="159">
        <v>0</v>
      </c>
      <c r="R503" s="159">
        <f>Q503*H503</f>
        <v>0</v>
      </c>
      <c r="S503" s="159">
        <v>0</v>
      </c>
      <c r="T503" s="160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1" t="s">
        <v>261</v>
      </c>
      <c r="AT503" s="161" t="s">
        <v>147</v>
      </c>
      <c r="AU503" s="161" t="s">
        <v>79</v>
      </c>
      <c r="AY503" s="18" t="s">
        <v>145</v>
      </c>
      <c r="BE503" s="162">
        <f>IF(N503="základní",J503,0)</f>
        <v>0</v>
      </c>
      <c r="BF503" s="162">
        <f>IF(N503="snížená",J503,0)</f>
        <v>0</v>
      </c>
      <c r="BG503" s="162">
        <f>IF(N503="zákl. přenesená",J503,0)</f>
        <v>0</v>
      </c>
      <c r="BH503" s="162">
        <f>IF(N503="sníž. přenesená",J503,0)</f>
        <v>0</v>
      </c>
      <c r="BI503" s="162">
        <f>IF(N503="nulová",J503,0)</f>
        <v>0</v>
      </c>
      <c r="BJ503" s="18" t="s">
        <v>77</v>
      </c>
      <c r="BK503" s="162">
        <f>ROUND(I503*H503,2)</f>
        <v>0</v>
      </c>
      <c r="BL503" s="18" t="s">
        <v>261</v>
      </c>
      <c r="BM503" s="161" t="s">
        <v>1262</v>
      </c>
    </row>
    <row r="504" spans="2:51" s="13" customFormat="1" ht="12">
      <c r="B504" s="163"/>
      <c r="D504" s="164" t="s">
        <v>154</v>
      </c>
      <c r="E504" s="165" t="s">
        <v>1</v>
      </c>
      <c r="F504" s="166" t="s">
        <v>885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154</v>
      </c>
      <c r="AU504" s="165" t="s">
        <v>79</v>
      </c>
      <c r="AV504" s="13" t="s">
        <v>77</v>
      </c>
      <c r="AW504" s="13" t="s">
        <v>28</v>
      </c>
      <c r="AX504" s="13" t="s">
        <v>70</v>
      </c>
      <c r="AY504" s="165" t="s">
        <v>145</v>
      </c>
    </row>
    <row r="505" spans="2:51" s="14" customFormat="1" ht="12">
      <c r="B505" s="171"/>
      <c r="D505" s="164" t="s">
        <v>154</v>
      </c>
      <c r="E505" s="172" t="s">
        <v>1</v>
      </c>
      <c r="F505" s="173" t="s">
        <v>1263</v>
      </c>
      <c r="H505" s="174">
        <v>25.1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154</v>
      </c>
      <c r="AU505" s="172" t="s">
        <v>79</v>
      </c>
      <c r="AV505" s="14" t="s">
        <v>79</v>
      </c>
      <c r="AW505" s="14" t="s">
        <v>28</v>
      </c>
      <c r="AX505" s="14" t="s">
        <v>77</v>
      </c>
      <c r="AY505" s="172" t="s">
        <v>145</v>
      </c>
    </row>
    <row r="506" spans="1:65" s="2" customFormat="1" ht="24.25" customHeight="1">
      <c r="A506" s="33"/>
      <c r="B506" s="149"/>
      <c r="C506" s="150" t="s">
        <v>549</v>
      </c>
      <c r="D506" s="150" t="s">
        <v>147</v>
      </c>
      <c r="E506" s="151" t="s">
        <v>908</v>
      </c>
      <c r="F506" s="152" t="s">
        <v>909</v>
      </c>
      <c r="G506" s="153" t="s">
        <v>910</v>
      </c>
      <c r="H506" s="205"/>
      <c r="I506" s="155"/>
      <c r="J506" s="156">
        <f>ROUND(I506*H506,2)</f>
        <v>0</v>
      </c>
      <c r="K506" s="152" t="s">
        <v>151</v>
      </c>
      <c r="L506" s="34"/>
      <c r="M506" s="157" t="s">
        <v>1</v>
      </c>
      <c r="N506" s="158" t="s">
        <v>36</v>
      </c>
      <c r="O506" s="59"/>
      <c r="P506" s="159">
        <f>O506*H506</f>
        <v>0</v>
      </c>
      <c r="Q506" s="159">
        <v>0</v>
      </c>
      <c r="R506" s="159">
        <f>Q506*H506</f>
        <v>0</v>
      </c>
      <c r="S506" s="159">
        <v>0</v>
      </c>
      <c r="T506" s="160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1" t="s">
        <v>261</v>
      </c>
      <c r="AT506" s="161" t="s">
        <v>147</v>
      </c>
      <c r="AU506" s="161" t="s">
        <v>79</v>
      </c>
      <c r="AY506" s="18" t="s">
        <v>145</v>
      </c>
      <c r="BE506" s="162">
        <f>IF(N506="základní",J506,0)</f>
        <v>0</v>
      </c>
      <c r="BF506" s="162">
        <f>IF(N506="snížená",J506,0)</f>
        <v>0</v>
      </c>
      <c r="BG506" s="162">
        <f>IF(N506="zákl. přenesená",J506,0)</f>
        <v>0</v>
      </c>
      <c r="BH506" s="162">
        <f>IF(N506="sníž. přenesená",J506,0)</f>
        <v>0</v>
      </c>
      <c r="BI506" s="162">
        <f>IF(N506="nulová",J506,0)</f>
        <v>0</v>
      </c>
      <c r="BJ506" s="18" t="s">
        <v>77</v>
      </c>
      <c r="BK506" s="162">
        <f>ROUND(I506*H506,2)</f>
        <v>0</v>
      </c>
      <c r="BL506" s="18" t="s">
        <v>261</v>
      </c>
      <c r="BM506" s="161" t="s">
        <v>1264</v>
      </c>
    </row>
    <row r="507" spans="2:63" s="12" customFormat="1" ht="22.75" customHeight="1">
      <c r="B507" s="136"/>
      <c r="D507" s="137" t="s">
        <v>69</v>
      </c>
      <c r="E507" s="147" t="s">
        <v>912</v>
      </c>
      <c r="F507" s="147" t="s">
        <v>913</v>
      </c>
      <c r="I507" s="139"/>
      <c r="J507" s="148">
        <f>BK507</f>
        <v>0</v>
      </c>
      <c r="L507" s="136"/>
      <c r="M507" s="141"/>
      <c r="N507" s="142"/>
      <c r="O507" s="142"/>
      <c r="P507" s="143">
        <f>SUM(P508:P514)</f>
        <v>0</v>
      </c>
      <c r="Q507" s="142"/>
      <c r="R507" s="143">
        <f>SUM(R508:R514)</f>
        <v>4.875000000000001</v>
      </c>
      <c r="S507" s="142"/>
      <c r="T507" s="144">
        <f>SUM(T508:T514)</f>
        <v>0</v>
      </c>
      <c r="AR507" s="137" t="s">
        <v>79</v>
      </c>
      <c r="AT507" s="145" t="s">
        <v>69</v>
      </c>
      <c r="AU507" s="145" t="s">
        <v>77</v>
      </c>
      <c r="AY507" s="137" t="s">
        <v>145</v>
      </c>
      <c r="BK507" s="146">
        <f>SUM(BK508:BK514)</f>
        <v>0</v>
      </c>
    </row>
    <row r="508" spans="1:65" s="2" customFormat="1" ht="24.25" customHeight="1">
      <c r="A508" s="33"/>
      <c r="B508" s="149"/>
      <c r="C508" s="150" t="s">
        <v>706</v>
      </c>
      <c r="D508" s="150" t="s">
        <v>147</v>
      </c>
      <c r="E508" s="151" t="s">
        <v>915</v>
      </c>
      <c r="F508" s="152" t="s">
        <v>916</v>
      </c>
      <c r="G508" s="153" t="s">
        <v>243</v>
      </c>
      <c r="H508" s="154">
        <v>26</v>
      </c>
      <c r="I508" s="155"/>
      <c r="J508" s="156">
        <f>ROUND(I508*H508,2)</f>
        <v>0</v>
      </c>
      <c r="K508" s="152" t="s">
        <v>151</v>
      </c>
      <c r="L508" s="34"/>
      <c r="M508" s="157" t="s">
        <v>1</v>
      </c>
      <c r="N508" s="158" t="s">
        <v>36</v>
      </c>
      <c r="O508" s="59"/>
      <c r="P508" s="159">
        <f>O508*H508</f>
        <v>0</v>
      </c>
      <c r="Q508" s="159">
        <v>0.039</v>
      </c>
      <c r="R508" s="159">
        <f>Q508*H508</f>
        <v>1.014</v>
      </c>
      <c r="S508" s="159">
        <v>0</v>
      </c>
      <c r="T508" s="160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61" t="s">
        <v>261</v>
      </c>
      <c r="AT508" s="161" t="s">
        <v>147</v>
      </c>
      <c r="AU508" s="161" t="s">
        <v>79</v>
      </c>
      <c r="AY508" s="18" t="s">
        <v>145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8" t="s">
        <v>77</v>
      </c>
      <c r="BK508" s="162">
        <f>ROUND(I508*H508,2)</f>
        <v>0</v>
      </c>
      <c r="BL508" s="18" t="s">
        <v>261</v>
      </c>
      <c r="BM508" s="161" t="s">
        <v>1265</v>
      </c>
    </row>
    <row r="509" spans="2:51" s="13" customFormat="1" ht="12">
      <c r="B509" s="163"/>
      <c r="D509" s="164" t="s">
        <v>154</v>
      </c>
      <c r="E509" s="165" t="s">
        <v>1</v>
      </c>
      <c r="F509" s="166" t="s">
        <v>1302</v>
      </c>
      <c r="H509" s="165" t="s">
        <v>1</v>
      </c>
      <c r="I509" s="167"/>
      <c r="L509" s="163"/>
      <c r="M509" s="168"/>
      <c r="N509" s="169"/>
      <c r="O509" s="169"/>
      <c r="P509" s="169"/>
      <c r="Q509" s="169"/>
      <c r="R509" s="169"/>
      <c r="S509" s="169"/>
      <c r="T509" s="170"/>
      <c r="AT509" s="165" t="s">
        <v>154</v>
      </c>
      <c r="AU509" s="165" t="s">
        <v>79</v>
      </c>
      <c r="AV509" s="13" t="s">
        <v>77</v>
      </c>
      <c r="AW509" s="13" t="s">
        <v>28</v>
      </c>
      <c r="AX509" s="13" t="s">
        <v>70</v>
      </c>
      <c r="AY509" s="165" t="s">
        <v>145</v>
      </c>
    </row>
    <row r="510" spans="2:51" s="14" customFormat="1" ht="12">
      <c r="B510" s="171"/>
      <c r="D510" s="164" t="s">
        <v>154</v>
      </c>
      <c r="E510" s="172" t="s">
        <v>1</v>
      </c>
      <c r="F510" s="173" t="s">
        <v>317</v>
      </c>
      <c r="H510" s="174">
        <v>26</v>
      </c>
      <c r="I510" s="175"/>
      <c r="L510" s="171"/>
      <c r="M510" s="176"/>
      <c r="N510" s="177"/>
      <c r="O510" s="177"/>
      <c r="P510" s="177"/>
      <c r="Q510" s="177"/>
      <c r="R510" s="177"/>
      <c r="S510" s="177"/>
      <c r="T510" s="178"/>
      <c r="AT510" s="172" t="s">
        <v>154</v>
      </c>
      <c r="AU510" s="172" t="s">
        <v>79</v>
      </c>
      <c r="AV510" s="14" t="s">
        <v>79</v>
      </c>
      <c r="AW510" s="14" t="s">
        <v>28</v>
      </c>
      <c r="AX510" s="14" t="s">
        <v>70</v>
      </c>
      <c r="AY510" s="172" t="s">
        <v>145</v>
      </c>
    </row>
    <row r="511" spans="2:51" s="16" customFormat="1" ht="12">
      <c r="B511" s="187"/>
      <c r="D511" s="164" t="s">
        <v>154</v>
      </c>
      <c r="E511" s="188" t="s">
        <v>1</v>
      </c>
      <c r="F511" s="189" t="s">
        <v>175</v>
      </c>
      <c r="H511" s="190">
        <v>26</v>
      </c>
      <c r="I511" s="191"/>
      <c r="L511" s="187"/>
      <c r="M511" s="192"/>
      <c r="N511" s="193"/>
      <c r="O511" s="193"/>
      <c r="P511" s="193"/>
      <c r="Q511" s="193"/>
      <c r="R511" s="193"/>
      <c r="S511" s="193"/>
      <c r="T511" s="194"/>
      <c r="AT511" s="188" t="s">
        <v>154</v>
      </c>
      <c r="AU511" s="188" t="s">
        <v>79</v>
      </c>
      <c r="AV511" s="16" t="s">
        <v>152</v>
      </c>
      <c r="AW511" s="16" t="s">
        <v>28</v>
      </c>
      <c r="AX511" s="16" t="s">
        <v>77</v>
      </c>
      <c r="AY511" s="188" t="s">
        <v>145</v>
      </c>
    </row>
    <row r="512" spans="1:65" s="2" customFormat="1" ht="16.5" customHeight="1">
      <c r="A512" s="33"/>
      <c r="B512" s="149"/>
      <c r="C512" s="195" t="s">
        <v>713</v>
      </c>
      <c r="D512" s="195" t="s">
        <v>230</v>
      </c>
      <c r="E512" s="196" t="s">
        <v>920</v>
      </c>
      <c r="F512" s="197" t="s">
        <v>921</v>
      </c>
      <c r="G512" s="198" t="s">
        <v>243</v>
      </c>
      <c r="H512" s="199">
        <v>28.6</v>
      </c>
      <c r="I512" s="200"/>
      <c r="J512" s="201">
        <f>ROUND(I512*H512,2)</f>
        <v>0</v>
      </c>
      <c r="K512" s="197" t="s">
        <v>151</v>
      </c>
      <c r="L512" s="202"/>
      <c r="M512" s="203" t="s">
        <v>1</v>
      </c>
      <c r="N512" s="204" t="s">
        <v>36</v>
      </c>
      <c r="O512" s="59"/>
      <c r="P512" s="159">
        <f>O512*H512</f>
        <v>0</v>
      </c>
      <c r="Q512" s="159">
        <v>0.135</v>
      </c>
      <c r="R512" s="159">
        <f>Q512*H512</f>
        <v>3.8610000000000007</v>
      </c>
      <c r="S512" s="159">
        <v>0</v>
      </c>
      <c r="T512" s="160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1" t="s">
        <v>356</v>
      </c>
      <c r="AT512" s="161" t="s">
        <v>230</v>
      </c>
      <c r="AU512" s="161" t="s">
        <v>79</v>
      </c>
      <c r="AY512" s="18" t="s">
        <v>145</v>
      </c>
      <c r="BE512" s="162">
        <f>IF(N512="základní",J512,0)</f>
        <v>0</v>
      </c>
      <c r="BF512" s="162">
        <f>IF(N512="snížená",J512,0)</f>
        <v>0</v>
      </c>
      <c r="BG512" s="162">
        <f>IF(N512="zákl. přenesená",J512,0)</f>
        <v>0</v>
      </c>
      <c r="BH512" s="162">
        <f>IF(N512="sníž. přenesená",J512,0)</f>
        <v>0</v>
      </c>
      <c r="BI512" s="162">
        <f>IF(N512="nulová",J512,0)</f>
        <v>0</v>
      </c>
      <c r="BJ512" s="18" t="s">
        <v>77</v>
      </c>
      <c r="BK512" s="162">
        <f>ROUND(I512*H512,2)</f>
        <v>0</v>
      </c>
      <c r="BL512" s="18" t="s">
        <v>261</v>
      </c>
      <c r="BM512" s="161" t="s">
        <v>1266</v>
      </c>
    </row>
    <row r="513" spans="2:51" s="14" customFormat="1" ht="12">
      <c r="B513" s="171"/>
      <c r="D513" s="164" t="s">
        <v>154</v>
      </c>
      <c r="E513" s="172" t="s">
        <v>1</v>
      </c>
      <c r="F513" s="173" t="s">
        <v>1267</v>
      </c>
      <c r="H513" s="174">
        <v>28.6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154</v>
      </c>
      <c r="AU513" s="172" t="s">
        <v>79</v>
      </c>
      <c r="AV513" s="14" t="s">
        <v>79</v>
      </c>
      <c r="AW513" s="14" t="s">
        <v>28</v>
      </c>
      <c r="AX513" s="14" t="s">
        <v>77</v>
      </c>
      <c r="AY513" s="172" t="s">
        <v>145</v>
      </c>
    </row>
    <row r="514" spans="1:65" s="2" customFormat="1" ht="24.25" customHeight="1">
      <c r="A514" s="33"/>
      <c r="B514" s="149"/>
      <c r="C514" s="150" t="s">
        <v>723</v>
      </c>
      <c r="D514" s="150" t="s">
        <v>147</v>
      </c>
      <c r="E514" s="151" t="s">
        <v>925</v>
      </c>
      <c r="F514" s="152" t="s">
        <v>926</v>
      </c>
      <c r="G514" s="153" t="s">
        <v>205</v>
      </c>
      <c r="H514" s="154">
        <v>4.875</v>
      </c>
      <c r="I514" s="155"/>
      <c r="J514" s="156">
        <f>ROUND(I514*H514,2)</f>
        <v>0</v>
      </c>
      <c r="K514" s="152" t="s">
        <v>151</v>
      </c>
      <c r="L514" s="34"/>
      <c r="M514" s="209" t="s">
        <v>1</v>
      </c>
      <c r="N514" s="210" t="s">
        <v>36</v>
      </c>
      <c r="O514" s="211"/>
      <c r="P514" s="212">
        <f>O514*H514</f>
        <v>0</v>
      </c>
      <c r="Q514" s="212">
        <v>0</v>
      </c>
      <c r="R514" s="212">
        <f>Q514*H514</f>
        <v>0</v>
      </c>
      <c r="S514" s="212">
        <v>0</v>
      </c>
      <c r="T514" s="213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61" t="s">
        <v>261</v>
      </c>
      <c r="AT514" s="161" t="s">
        <v>147</v>
      </c>
      <c r="AU514" s="161" t="s">
        <v>79</v>
      </c>
      <c r="AY514" s="18" t="s">
        <v>145</v>
      </c>
      <c r="BE514" s="162">
        <f>IF(N514="základní",J514,0)</f>
        <v>0</v>
      </c>
      <c r="BF514" s="162">
        <f>IF(N514="snížená",J514,0)</f>
        <v>0</v>
      </c>
      <c r="BG514" s="162">
        <f>IF(N514="zákl. přenesená",J514,0)</f>
        <v>0</v>
      </c>
      <c r="BH514" s="162">
        <f>IF(N514="sníž. přenesená",J514,0)</f>
        <v>0</v>
      </c>
      <c r="BI514" s="162">
        <f>IF(N514="nulová",J514,0)</f>
        <v>0</v>
      </c>
      <c r="BJ514" s="18" t="s">
        <v>77</v>
      </c>
      <c r="BK514" s="162">
        <f>ROUND(I514*H514,2)</f>
        <v>0</v>
      </c>
      <c r="BL514" s="18" t="s">
        <v>261</v>
      </c>
      <c r="BM514" s="161" t="s">
        <v>1268</v>
      </c>
    </row>
    <row r="515" spans="1:31" s="2" customFormat="1" ht="7" customHeight="1">
      <c r="A515" s="33"/>
      <c r="B515" s="48"/>
      <c r="C515" s="49"/>
      <c r="D515" s="49"/>
      <c r="E515" s="49"/>
      <c r="F515" s="49"/>
      <c r="G515" s="49"/>
      <c r="H515" s="49"/>
      <c r="I515" s="49"/>
      <c r="J515" s="49"/>
      <c r="K515" s="49"/>
      <c r="L515" s="34"/>
      <c r="M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</row>
  </sheetData>
  <autoFilter ref="C137:K514"/>
  <mergeCells count="13">
    <mergeCell ref="W308:Y308"/>
    <mergeCell ref="E130:H130"/>
    <mergeCell ref="L2:V2"/>
    <mergeCell ref="E85:H85"/>
    <mergeCell ref="E87:H87"/>
    <mergeCell ref="E89:H89"/>
    <mergeCell ref="E126:H126"/>
    <mergeCell ref="E128:H12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2">
      <selection activeCell="H2" sqref="H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8:46" s="1" customFormat="1" ht="37" customHeight="1">
      <c r="H2" s="215"/>
      <c r="L2" s="247" t="s">
        <v>5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8" t="s">
        <v>96</v>
      </c>
    </row>
    <row r="3" spans="2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79</v>
      </c>
    </row>
    <row r="4" spans="2:46" s="1" customFormat="1" ht="25" customHeight="1">
      <c r="B4" s="21"/>
      <c r="D4" s="22" t="s">
        <v>97</v>
      </c>
      <c r="L4" s="21"/>
      <c r="M4" s="99" t="s">
        <v>1279</v>
      </c>
      <c r="AT4" s="18" t="s">
        <v>3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28" t="s">
        <v>15</v>
      </c>
      <c r="L6" s="21"/>
    </row>
    <row r="7" spans="2:12" s="1" customFormat="1" ht="16.5" customHeight="1">
      <c r="B7" s="21"/>
      <c r="E7" s="262" t="str">
        <f>'Rekapitulace stavby'!K6</f>
        <v>Oprava hydroizolace budovy ČNB, Rooseveltova 18, Brno-revize</v>
      </c>
      <c r="F7" s="263"/>
      <c r="G7" s="263"/>
      <c r="H7" s="263"/>
      <c r="L7" s="21"/>
    </row>
    <row r="8" spans="2:12" s="1" customFormat="1" ht="12" customHeight="1">
      <c r="B8" s="21"/>
      <c r="D8" s="28" t="s">
        <v>98</v>
      </c>
      <c r="L8" s="21"/>
    </row>
    <row r="9" spans="1:31" s="2" customFormat="1" ht="16.5" customHeight="1">
      <c r="A9" s="33"/>
      <c r="B9" s="34"/>
      <c r="C9" s="33"/>
      <c r="D9" s="33"/>
      <c r="E9" s="262" t="s">
        <v>1058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41" t="s">
        <v>1269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 t="str">
        <f>'Rekapitulace stavby'!AN8</f>
        <v>20. 10. 2023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24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56"/>
      <c r="G20" s="256"/>
      <c r="H20" s="256"/>
      <c r="I20" s="28" t="s">
        <v>24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28" t="s">
        <v>24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29</v>
      </c>
      <c r="E25" s="33"/>
      <c r="F25" s="33"/>
      <c r="G25" s="33"/>
      <c r="H25" s="33"/>
      <c r="I25" s="28" t="s">
        <v>23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24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30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0" t="s">
        <v>1</v>
      </c>
      <c r="F29" s="260"/>
      <c r="G29" s="260"/>
      <c r="H29" s="26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03" t="s">
        <v>31</v>
      </c>
      <c r="E32" s="33"/>
      <c r="F32" s="33"/>
      <c r="G32" s="33"/>
      <c r="H32" s="33"/>
      <c r="I32" s="33"/>
      <c r="J32" s="72">
        <f>ROUND(J125,2)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33</v>
      </c>
      <c r="G34" s="33"/>
      <c r="H34" s="33"/>
      <c r="I34" s="37" t="s">
        <v>32</v>
      </c>
      <c r="J34" s="37" t="s">
        <v>34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35</v>
      </c>
      <c r="E35" s="28" t="s">
        <v>36</v>
      </c>
      <c r="F35" s="105">
        <f>ROUND((SUM(BE125:BE152)),2)</f>
        <v>0</v>
      </c>
      <c r="G35" s="33"/>
      <c r="H35" s="33"/>
      <c r="I35" s="106">
        <v>0.21</v>
      </c>
      <c r="J35" s="105">
        <f>ROUND(((SUM(BE125:BE152))*I35),2)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37</v>
      </c>
      <c r="F36" s="105">
        <f>ROUND((SUM(BF125:BF152)),2)</f>
        <v>0</v>
      </c>
      <c r="G36" s="33"/>
      <c r="H36" s="33"/>
      <c r="I36" s="106">
        <v>0.12</v>
      </c>
      <c r="J36" s="105">
        <f>ROUND(((SUM(BF125:BF152))*I36),2)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customHeight="1" hidden="1">
      <c r="A37" s="33"/>
      <c r="B37" s="34"/>
      <c r="C37" s="33"/>
      <c r="D37" s="33"/>
      <c r="E37" s="28" t="s">
        <v>38</v>
      </c>
      <c r="F37" s="105">
        <f>ROUND((SUM(BG125:BG152)),2)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customHeight="1" hidden="1">
      <c r="A38" s="33"/>
      <c r="B38" s="34"/>
      <c r="C38" s="33"/>
      <c r="D38" s="33"/>
      <c r="E38" s="28" t="s">
        <v>39</v>
      </c>
      <c r="F38" s="105">
        <f>ROUND((SUM(BH125:BH152)),2)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customHeight="1" hidden="1">
      <c r="A39" s="33"/>
      <c r="B39" s="34"/>
      <c r="C39" s="33"/>
      <c r="D39" s="33"/>
      <c r="E39" s="28" t="s">
        <v>40</v>
      </c>
      <c r="F39" s="105">
        <f>ROUND((SUM(BI125:BI152)),2)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07"/>
      <c r="D41" s="108" t="s">
        <v>41</v>
      </c>
      <c r="E41" s="61"/>
      <c r="F41" s="61"/>
      <c r="G41" s="109" t="s">
        <v>42</v>
      </c>
      <c r="H41" s="110" t="s">
        <v>43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5" customHeight="1">
      <c r="B43" s="21"/>
      <c r="L43" s="21"/>
    </row>
    <row r="44" spans="2:12" s="1" customFormat="1" ht="14.5" customHeight="1">
      <c r="B44" s="21"/>
      <c r="L44" s="21"/>
    </row>
    <row r="45" spans="2:12" s="1" customFormat="1" ht="14.5" customHeight="1">
      <c r="B45" s="21"/>
      <c r="L45" s="21"/>
    </row>
    <row r="46" spans="2:12" s="1" customFormat="1" ht="14.5" customHeight="1">
      <c r="B46" s="21"/>
      <c r="L46" s="21"/>
    </row>
    <row r="47" spans="2:12" s="1" customFormat="1" ht="14.5" customHeight="1">
      <c r="B47" s="21"/>
      <c r="L47" s="21"/>
    </row>
    <row r="48" spans="2:12" s="1" customFormat="1" ht="14.5" customHeight="1">
      <c r="B48" s="21"/>
      <c r="L48" s="21"/>
    </row>
    <row r="49" spans="2:12" s="1" customFormat="1" ht="14.5" customHeight="1">
      <c r="B49" s="21"/>
      <c r="L49" s="21"/>
    </row>
    <row r="50" spans="2:12" s="2" customFormat="1" ht="14.5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5">
      <c r="A61" s="33"/>
      <c r="B61" s="34"/>
      <c r="C61" s="33"/>
      <c r="D61" s="46" t="s">
        <v>46</v>
      </c>
      <c r="E61" s="36"/>
      <c r="F61" s="113" t="s">
        <v>47</v>
      </c>
      <c r="G61" s="46" t="s">
        <v>46</v>
      </c>
      <c r="H61" s="36"/>
      <c r="I61" s="36"/>
      <c r="J61" s="114" t="s">
        <v>47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">
      <c r="A65" s="33"/>
      <c r="B65" s="34"/>
      <c r="C65" s="33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4"/>
      <c r="C76" s="33"/>
      <c r="D76" s="46" t="s">
        <v>46</v>
      </c>
      <c r="E76" s="36"/>
      <c r="F76" s="113" t="s">
        <v>47</v>
      </c>
      <c r="G76" s="46" t="s">
        <v>46</v>
      </c>
      <c r="H76" s="36"/>
      <c r="I76" s="36"/>
      <c r="J76" s="114" t="s">
        <v>47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Oprava hydroizolace budovy ČNB, Rooseveltova 18, Brno-revize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98</v>
      </c>
      <c r="L86" s="21"/>
    </row>
    <row r="87" spans="1:31" s="2" customFormat="1" ht="16.5" customHeight="1">
      <c r="A87" s="33"/>
      <c r="B87" s="34"/>
      <c r="C87" s="33"/>
      <c r="D87" s="33"/>
      <c r="E87" s="262" t="s">
        <v>1058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100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41" t="str">
        <f>E11</f>
        <v>202 - 2.etapa - vedlejší rozpočtové náklady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 xml:space="preserve"> </v>
      </c>
      <c r="G91" s="33"/>
      <c r="H91" s="33"/>
      <c r="I91" s="28" t="s">
        <v>20</v>
      </c>
      <c r="J91" s="56" t="str">
        <f>IF(J14="","",J14)</f>
        <v>20. 10. 2023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5" customHeight="1">
      <c r="A93" s="33"/>
      <c r="B93" s="34"/>
      <c r="C93" s="28" t="s">
        <v>22</v>
      </c>
      <c r="D93" s="33"/>
      <c r="E93" s="33"/>
      <c r="F93" s="26" t="str">
        <f>E17</f>
        <v xml:space="preserve"> </v>
      </c>
      <c r="G93" s="33"/>
      <c r="H93" s="33"/>
      <c r="I93" s="28" t="s">
        <v>27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29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103</v>
      </c>
      <c r="D96" s="107"/>
      <c r="E96" s="107"/>
      <c r="F96" s="107"/>
      <c r="G96" s="107"/>
      <c r="H96" s="107"/>
      <c r="I96" s="107"/>
      <c r="J96" s="116" t="s">
        <v>104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4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105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106</v>
      </c>
    </row>
    <row r="99" spans="2:12" s="9" customFormat="1" ht="25" customHeight="1">
      <c r="B99" s="118"/>
      <c r="D99" s="119" t="s">
        <v>986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2:12" s="10" customFormat="1" ht="20.15" customHeight="1">
      <c r="B100" s="122"/>
      <c r="D100" s="123" t="s">
        <v>987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2:12" s="10" customFormat="1" ht="20.15" customHeight="1">
      <c r="B101" s="122"/>
      <c r="D101" s="123" t="s">
        <v>988</v>
      </c>
      <c r="E101" s="124"/>
      <c r="F101" s="124"/>
      <c r="G101" s="124"/>
      <c r="H101" s="124"/>
      <c r="I101" s="124"/>
      <c r="J101" s="125">
        <f>J135</f>
        <v>0</v>
      </c>
      <c r="L101" s="122"/>
    </row>
    <row r="102" spans="2:12" s="10" customFormat="1" ht="20.15" customHeight="1">
      <c r="B102" s="122"/>
      <c r="D102" s="123" t="s">
        <v>989</v>
      </c>
      <c r="E102" s="124"/>
      <c r="F102" s="124"/>
      <c r="G102" s="124"/>
      <c r="H102" s="124"/>
      <c r="I102" s="124"/>
      <c r="J102" s="125">
        <f>J139</f>
        <v>0</v>
      </c>
      <c r="L102" s="122"/>
    </row>
    <row r="103" spans="2:12" s="10" customFormat="1" ht="20.15" customHeight="1">
      <c r="B103" s="122"/>
      <c r="D103" s="123" t="s">
        <v>990</v>
      </c>
      <c r="E103" s="124"/>
      <c r="F103" s="124"/>
      <c r="G103" s="124"/>
      <c r="H103" s="124"/>
      <c r="I103" s="124"/>
      <c r="J103" s="125">
        <f>J141</f>
        <v>0</v>
      </c>
      <c r="L103" s="122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5" customHeight="1">
      <c r="A110" s="33"/>
      <c r="B110" s="34"/>
      <c r="C110" s="22" t="s">
        <v>130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62" t="str">
        <f>E7</f>
        <v>Oprava hydroizolace budovy ČNB, Rooseveltova 18, Brno-revize</v>
      </c>
      <c r="F113" s="263"/>
      <c r="G113" s="263"/>
      <c r="H113" s="26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2:12" s="1" customFormat="1" ht="12" customHeight="1">
      <c r="B114" s="21"/>
      <c r="C114" s="28" t="s">
        <v>98</v>
      </c>
      <c r="L114" s="21"/>
    </row>
    <row r="115" spans="1:31" s="2" customFormat="1" ht="16.5" customHeight="1">
      <c r="A115" s="33"/>
      <c r="B115" s="34"/>
      <c r="C115" s="33"/>
      <c r="D115" s="33"/>
      <c r="E115" s="262" t="s">
        <v>1058</v>
      </c>
      <c r="F115" s="261"/>
      <c r="G115" s="261"/>
      <c r="H115" s="26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100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41" t="str">
        <f>E11</f>
        <v>202 - 2.etapa - vedlejší rozpočtové náklady</v>
      </c>
      <c r="F117" s="261"/>
      <c r="G117" s="261"/>
      <c r="H117" s="26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18</v>
      </c>
      <c r="D119" s="33"/>
      <c r="E119" s="33"/>
      <c r="F119" s="26" t="str">
        <f>F14</f>
        <v xml:space="preserve"> </v>
      </c>
      <c r="G119" s="33"/>
      <c r="H119" s="33"/>
      <c r="I119" s="28" t="s">
        <v>20</v>
      </c>
      <c r="J119" s="56" t="str">
        <f>IF(J14="","",J14)</f>
        <v>20. 10. 2023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5" customHeight="1">
      <c r="A121" s="33"/>
      <c r="B121" s="34"/>
      <c r="C121" s="28" t="s">
        <v>22</v>
      </c>
      <c r="D121" s="33"/>
      <c r="E121" s="33"/>
      <c r="F121" s="26" t="str">
        <f>E17</f>
        <v xml:space="preserve"> </v>
      </c>
      <c r="G121" s="33"/>
      <c r="H121" s="33"/>
      <c r="I121" s="28" t="s">
        <v>27</v>
      </c>
      <c r="J121" s="31" t="str">
        <f>E23</f>
        <v xml:space="preserve">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5" customHeight="1">
      <c r="A122" s="33"/>
      <c r="B122" s="34"/>
      <c r="C122" s="28" t="s">
        <v>25</v>
      </c>
      <c r="D122" s="33"/>
      <c r="E122" s="33"/>
      <c r="F122" s="26" t="str">
        <f>IF(E20="","",E20)</f>
        <v>Vyplň údaj</v>
      </c>
      <c r="G122" s="33"/>
      <c r="H122" s="33"/>
      <c r="I122" s="28" t="s">
        <v>29</v>
      </c>
      <c r="J122" s="31" t="str">
        <f>E26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4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26"/>
      <c r="B124" s="127"/>
      <c r="C124" s="128" t="s">
        <v>131</v>
      </c>
      <c r="D124" s="129" t="s">
        <v>55</v>
      </c>
      <c r="E124" s="129" t="s">
        <v>51</v>
      </c>
      <c r="F124" s="129" t="s">
        <v>52</v>
      </c>
      <c r="G124" s="129" t="s">
        <v>132</v>
      </c>
      <c r="H124" s="129" t="s">
        <v>133</v>
      </c>
      <c r="I124" s="129" t="s">
        <v>134</v>
      </c>
      <c r="J124" s="129" t="s">
        <v>104</v>
      </c>
      <c r="K124" s="130" t="s">
        <v>135</v>
      </c>
      <c r="L124" s="131"/>
      <c r="M124" s="63" t="s">
        <v>1</v>
      </c>
      <c r="N124" s="64" t="s">
        <v>35</v>
      </c>
      <c r="O124" s="64" t="s">
        <v>136</v>
      </c>
      <c r="P124" s="64" t="s">
        <v>137</v>
      </c>
      <c r="Q124" s="64" t="s">
        <v>138</v>
      </c>
      <c r="R124" s="64" t="s">
        <v>139</v>
      </c>
      <c r="S124" s="64" t="s">
        <v>140</v>
      </c>
      <c r="T124" s="65" t="s">
        <v>141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3" s="2" customFormat="1" ht="22.75" customHeight="1">
      <c r="A125" s="33"/>
      <c r="B125" s="34"/>
      <c r="C125" s="70" t="s">
        <v>142</v>
      </c>
      <c r="D125" s="33"/>
      <c r="E125" s="33"/>
      <c r="F125" s="33"/>
      <c r="G125" s="33"/>
      <c r="H125" s="33"/>
      <c r="I125" s="33"/>
      <c r="J125" s="132">
        <f>BK125</f>
        <v>0</v>
      </c>
      <c r="K125" s="33"/>
      <c r="L125" s="34"/>
      <c r="M125" s="66"/>
      <c r="N125" s="57"/>
      <c r="O125" s="67"/>
      <c r="P125" s="133">
        <f>P126</f>
        <v>0</v>
      </c>
      <c r="Q125" s="67"/>
      <c r="R125" s="133">
        <f>R126</f>
        <v>0</v>
      </c>
      <c r="S125" s="67"/>
      <c r="T125" s="134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69</v>
      </c>
      <c r="AU125" s="18" t="s">
        <v>106</v>
      </c>
      <c r="BK125" s="135">
        <f>BK126</f>
        <v>0</v>
      </c>
    </row>
    <row r="126" spans="2:63" s="12" customFormat="1" ht="26.15" customHeight="1">
      <c r="B126" s="136"/>
      <c r="D126" s="137" t="s">
        <v>69</v>
      </c>
      <c r="E126" s="138" t="s">
        <v>991</v>
      </c>
      <c r="F126" s="138" t="s">
        <v>992</v>
      </c>
      <c r="I126" s="139"/>
      <c r="J126" s="140">
        <f>BK126</f>
        <v>0</v>
      </c>
      <c r="L126" s="136"/>
      <c r="M126" s="141"/>
      <c r="N126" s="142"/>
      <c r="O126" s="142"/>
      <c r="P126" s="143">
        <f>P127+P135+P139+P141</f>
        <v>0</v>
      </c>
      <c r="Q126" s="142"/>
      <c r="R126" s="143">
        <f>R127+R135+R139+R141</f>
        <v>0</v>
      </c>
      <c r="S126" s="142"/>
      <c r="T126" s="144">
        <f>T127+T135+T139+T141</f>
        <v>0</v>
      </c>
      <c r="AR126" s="137" t="s">
        <v>162</v>
      </c>
      <c r="AT126" s="145" t="s">
        <v>69</v>
      </c>
      <c r="AU126" s="145" t="s">
        <v>70</v>
      </c>
      <c r="AY126" s="137" t="s">
        <v>145</v>
      </c>
      <c r="BK126" s="146">
        <f>BK127+BK135+BK139+BK141</f>
        <v>0</v>
      </c>
    </row>
    <row r="127" spans="2:63" s="12" customFormat="1" ht="22.75" customHeight="1">
      <c r="B127" s="136"/>
      <c r="D127" s="137" t="s">
        <v>69</v>
      </c>
      <c r="E127" s="147" t="s">
        <v>993</v>
      </c>
      <c r="F127" s="147" t="s">
        <v>994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SUM(P128:P134)</f>
        <v>0</v>
      </c>
      <c r="Q127" s="142"/>
      <c r="R127" s="143">
        <f>SUM(R128:R134)</f>
        <v>0</v>
      </c>
      <c r="S127" s="142"/>
      <c r="T127" s="144">
        <f>SUM(T128:T134)</f>
        <v>0</v>
      </c>
      <c r="AR127" s="137" t="s">
        <v>162</v>
      </c>
      <c r="AT127" s="145" t="s">
        <v>69</v>
      </c>
      <c r="AU127" s="145" t="s">
        <v>77</v>
      </c>
      <c r="AY127" s="137" t="s">
        <v>145</v>
      </c>
      <c r="BK127" s="146">
        <f>SUM(BK128:BK134)</f>
        <v>0</v>
      </c>
    </row>
    <row r="128" spans="1:65" s="2" customFormat="1" ht="33" customHeight="1">
      <c r="A128" s="33"/>
      <c r="B128" s="149"/>
      <c r="C128" s="150" t="s">
        <v>77</v>
      </c>
      <c r="D128" s="150" t="s">
        <v>147</v>
      </c>
      <c r="E128" s="151" t="s">
        <v>995</v>
      </c>
      <c r="F128" s="152" t="s">
        <v>996</v>
      </c>
      <c r="G128" s="153" t="s">
        <v>640</v>
      </c>
      <c r="H128" s="154">
        <v>1</v>
      </c>
      <c r="I128" s="155"/>
      <c r="J128" s="156">
        <f aca="true" t="shared" si="0" ref="J128:J134">ROUND(I128*H128,2)</f>
        <v>0</v>
      </c>
      <c r="K128" s="152" t="s">
        <v>1</v>
      </c>
      <c r="L128" s="34"/>
      <c r="M128" s="157" t="s">
        <v>1</v>
      </c>
      <c r="N128" s="158" t="s">
        <v>36</v>
      </c>
      <c r="O128" s="59"/>
      <c r="P128" s="159">
        <f aca="true" t="shared" si="1" ref="P128:P134">O128*H128</f>
        <v>0</v>
      </c>
      <c r="Q128" s="159">
        <v>0</v>
      </c>
      <c r="R128" s="159">
        <f aca="true" t="shared" si="2" ref="R128:R134">Q128*H128</f>
        <v>0</v>
      </c>
      <c r="S128" s="159">
        <v>0</v>
      </c>
      <c r="T128" s="160">
        <f aca="true" t="shared" si="3" ref="T128:T134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1" t="s">
        <v>152</v>
      </c>
      <c r="AT128" s="161" t="s">
        <v>147</v>
      </c>
      <c r="AU128" s="161" t="s">
        <v>79</v>
      </c>
      <c r="AY128" s="18" t="s">
        <v>145</v>
      </c>
      <c r="BE128" s="162">
        <f aca="true" t="shared" si="4" ref="BE128:BE134">IF(N128="základní",J128,0)</f>
        <v>0</v>
      </c>
      <c r="BF128" s="162">
        <f aca="true" t="shared" si="5" ref="BF128:BF134">IF(N128="snížená",J128,0)</f>
        <v>0</v>
      </c>
      <c r="BG128" s="162">
        <f aca="true" t="shared" si="6" ref="BG128:BG134">IF(N128="zákl. přenesená",J128,0)</f>
        <v>0</v>
      </c>
      <c r="BH128" s="162">
        <f aca="true" t="shared" si="7" ref="BH128:BH134">IF(N128="sníž. přenesená",J128,0)</f>
        <v>0</v>
      </c>
      <c r="BI128" s="162">
        <f aca="true" t="shared" si="8" ref="BI128:BI134">IF(N128="nulová",J128,0)</f>
        <v>0</v>
      </c>
      <c r="BJ128" s="18" t="s">
        <v>77</v>
      </c>
      <c r="BK128" s="162">
        <f aca="true" t="shared" si="9" ref="BK128:BK134">ROUND(I128*H128,2)</f>
        <v>0</v>
      </c>
      <c r="BL128" s="18" t="s">
        <v>152</v>
      </c>
      <c r="BM128" s="161" t="s">
        <v>997</v>
      </c>
    </row>
    <row r="129" spans="1:65" s="2" customFormat="1" ht="37.75" customHeight="1">
      <c r="A129" s="33"/>
      <c r="B129" s="149"/>
      <c r="C129" s="150" t="s">
        <v>79</v>
      </c>
      <c r="D129" s="150" t="s">
        <v>147</v>
      </c>
      <c r="E129" s="151" t="s">
        <v>998</v>
      </c>
      <c r="F129" s="152" t="s">
        <v>999</v>
      </c>
      <c r="G129" s="153" t="s">
        <v>640</v>
      </c>
      <c r="H129" s="154">
        <v>1</v>
      </c>
      <c r="I129" s="155"/>
      <c r="J129" s="156">
        <f t="shared" si="0"/>
        <v>0</v>
      </c>
      <c r="K129" s="152" t="s">
        <v>1</v>
      </c>
      <c r="L129" s="34"/>
      <c r="M129" s="157" t="s">
        <v>1</v>
      </c>
      <c r="N129" s="158" t="s">
        <v>36</v>
      </c>
      <c r="O129" s="59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152</v>
      </c>
      <c r="AT129" s="161" t="s">
        <v>147</v>
      </c>
      <c r="AU129" s="161" t="s">
        <v>79</v>
      </c>
      <c r="AY129" s="18" t="s">
        <v>145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8" t="s">
        <v>77</v>
      </c>
      <c r="BK129" s="162">
        <f t="shared" si="9"/>
        <v>0</v>
      </c>
      <c r="BL129" s="18" t="s">
        <v>152</v>
      </c>
      <c r="BM129" s="161" t="s">
        <v>1000</v>
      </c>
    </row>
    <row r="130" spans="1:65" s="2" customFormat="1" ht="16.5" customHeight="1">
      <c r="A130" s="33"/>
      <c r="B130" s="149"/>
      <c r="C130" s="150" t="s">
        <v>163</v>
      </c>
      <c r="D130" s="150" t="s">
        <v>147</v>
      </c>
      <c r="E130" s="151" t="s">
        <v>1001</v>
      </c>
      <c r="F130" s="152" t="s">
        <v>1002</v>
      </c>
      <c r="G130" s="153" t="s">
        <v>640</v>
      </c>
      <c r="H130" s="154">
        <v>1</v>
      </c>
      <c r="I130" s="155"/>
      <c r="J130" s="156">
        <f t="shared" si="0"/>
        <v>0</v>
      </c>
      <c r="K130" s="152" t="s">
        <v>1</v>
      </c>
      <c r="L130" s="34"/>
      <c r="M130" s="157" t="s">
        <v>1</v>
      </c>
      <c r="N130" s="158" t="s">
        <v>36</v>
      </c>
      <c r="O130" s="59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152</v>
      </c>
      <c r="AT130" s="161" t="s">
        <v>147</v>
      </c>
      <c r="AU130" s="161" t="s">
        <v>79</v>
      </c>
      <c r="AY130" s="18" t="s">
        <v>145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8" t="s">
        <v>77</v>
      </c>
      <c r="BK130" s="162">
        <f t="shared" si="9"/>
        <v>0</v>
      </c>
      <c r="BL130" s="18" t="s">
        <v>152</v>
      </c>
      <c r="BM130" s="161" t="s">
        <v>1270</v>
      </c>
    </row>
    <row r="131" spans="1:65" s="2" customFormat="1" ht="16.5" customHeight="1">
      <c r="A131" s="33"/>
      <c r="B131" s="149"/>
      <c r="C131" s="150" t="s">
        <v>152</v>
      </c>
      <c r="D131" s="150" t="s">
        <v>147</v>
      </c>
      <c r="E131" s="151" t="s">
        <v>1004</v>
      </c>
      <c r="F131" s="152" t="s">
        <v>1005</v>
      </c>
      <c r="G131" s="153" t="s">
        <v>640</v>
      </c>
      <c r="H131" s="154">
        <v>1</v>
      </c>
      <c r="I131" s="155"/>
      <c r="J131" s="156">
        <f t="shared" si="0"/>
        <v>0</v>
      </c>
      <c r="K131" s="152" t="s">
        <v>1</v>
      </c>
      <c r="L131" s="34"/>
      <c r="M131" s="157" t="s">
        <v>1</v>
      </c>
      <c r="N131" s="158" t="s">
        <v>36</v>
      </c>
      <c r="O131" s="59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152</v>
      </c>
      <c r="AT131" s="161" t="s">
        <v>147</v>
      </c>
      <c r="AU131" s="161" t="s">
        <v>79</v>
      </c>
      <c r="AY131" s="18" t="s">
        <v>145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8" t="s">
        <v>77</v>
      </c>
      <c r="BK131" s="162">
        <f t="shared" si="9"/>
        <v>0</v>
      </c>
      <c r="BL131" s="18" t="s">
        <v>152</v>
      </c>
      <c r="BM131" s="161" t="s">
        <v>1271</v>
      </c>
    </row>
    <row r="132" spans="1:65" s="2" customFormat="1" ht="37.75" customHeight="1">
      <c r="A132" s="33"/>
      <c r="B132" s="149"/>
      <c r="C132" s="150" t="s">
        <v>162</v>
      </c>
      <c r="D132" s="150" t="s">
        <v>147</v>
      </c>
      <c r="E132" s="151" t="s">
        <v>1007</v>
      </c>
      <c r="F132" s="152" t="s">
        <v>1008</v>
      </c>
      <c r="G132" s="153" t="s">
        <v>640</v>
      </c>
      <c r="H132" s="154">
        <v>1</v>
      </c>
      <c r="I132" s="155"/>
      <c r="J132" s="156">
        <f t="shared" si="0"/>
        <v>0</v>
      </c>
      <c r="K132" s="152" t="s">
        <v>1</v>
      </c>
      <c r="L132" s="34"/>
      <c r="M132" s="157" t="s">
        <v>1</v>
      </c>
      <c r="N132" s="158" t="s">
        <v>36</v>
      </c>
      <c r="O132" s="59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152</v>
      </c>
      <c r="AT132" s="161" t="s">
        <v>147</v>
      </c>
      <c r="AU132" s="161" t="s">
        <v>79</v>
      </c>
      <c r="AY132" s="18" t="s">
        <v>145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8" t="s">
        <v>77</v>
      </c>
      <c r="BK132" s="162">
        <f t="shared" si="9"/>
        <v>0</v>
      </c>
      <c r="BL132" s="18" t="s">
        <v>152</v>
      </c>
      <c r="BM132" s="161" t="s">
        <v>1272</v>
      </c>
    </row>
    <row r="133" spans="1:65" s="2" customFormat="1" ht="33" customHeight="1">
      <c r="A133" s="33"/>
      <c r="B133" s="149"/>
      <c r="C133" s="150" t="s">
        <v>188</v>
      </c>
      <c r="D133" s="150" t="s">
        <v>147</v>
      </c>
      <c r="E133" s="151" t="s">
        <v>1010</v>
      </c>
      <c r="F133" s="152" t="s">
        <v>1011</v>
      </c>
      <c r="G133" s="153" t="s">
        <v>640</v>
      </c>
      <c r="H133" s="154">
        <v>1</v>
      </c>
      <c r="I133" s="155"/>
      <c r="J133" s="156">
        <f t="shared" si="0"/>
        <v>0</v>
      </c>
      <c r="K133" s="152" t="s">
        <v>1</v>
      </c>
      <c r="L133" s="34"/>
      <c r="M133" s="157" t="s">
        <v>1</v>
      </c>
      <c r="N133" s="158" t="s">
        <v>36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152</v>
      </c>
      <c r="AT133" s="161" t="s">
        <v>147</v>
      </c>
      <c r="AU133" s="161" t="s">
        <v>79</v>
      </c>
      <c r="AY133" s="18" t="s">
        <v>145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8" t="s">
        <v>77</v>
      </c>
      <c r="BK133" s="162">
        <f t="shared" si="9"/>
        <v>0</v>
      </c>
      <c r="BL133" s="18" t="s">
        <v>152</v>
      </c>
      <c r="BM133" s="161" t="s">
        <v>1273</v>
      </c>
    </row>
    <row r="134" spans="1:65" s="2" customFormat="1" ht="49.75" customHeight="1">
      <c r="A134" s="33"/>
      <c r="B134" s="149"/>
      <c r="C134" s="150" t="s">
        <v>197</v>
      </c>
      <c r="D134" s="150" t="s">
        <v>147</v>
      </c>
      <c r="E134" s="151" t="s">
        <v>1013</v>
      </c>
      <c r="F134" s="152" t="s">
        <v>1306</v>
      </c>
      <c r="G134" s="153" t="s">
        <v>640</v>
      </c>
      <c r="H134" s="154">
        <v>1</v>
      </c>
      <c r="I134" s="155"/>
      <c r="J134" s="156">
        <f t="shared" si="0"/>
        <v>0</v>
      </c>
      <c r="K134" s="152" t="s">
        <v>1</v>
      </c>
      <c r="L134" s="34"/>
      <c r="M134" s="157" t="s">
        <v>1</v>
      </c>
      <c r="N134" s="158" t="s">
        <v>36</v>
      </c>
      <c r="O134" s="59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152</v>
      </c>
      <c r="AT134" s="161" t="s">
        <v>147</v>
      </c>
      <c r="AU134" s="161" t="s">
        <v>79</v>
      </c>
      <c r="AY134" s="18" t="s">
        <v>145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8" t="s">
        <v>77</v>
      </c>
      <c r="BK134" s="162">
        <f t="shared" si="9"/>
        <v>0</v>
      </c>
      <c r="BL134" s="18" t="s">
        <v>152</v>
      </c>
      <c r="BM134" s="161" t="s">
        <v>1274</v>
      </c>
    </row>
    <row r="135" spans="2:63" s="12" customFormat="1" ht="22.75" customHeight="1">
      <c r="B135" s="136"/>
      <c r="D135" s="137" t="s">
        <v>69</v>
      </c>
      <c r="E135" s="147" t="s">
        <v>1015</v>
      </c>
      <c r="F135" s="147" t="s">
        <v>1016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SUM(P136:P138)</f>
        <v>0</v>
      </c>
      <c r="Q135" s="142"/>
      <c r="R135" s="143">
        <f>SUM(R136:R138)</f>
        <v>0</v>
      </c>
      <c r="S135" s="142"/>
      <c r="T135" s="144">
        <f>SUM(T136:T138)</f>
        <v>0</v>
      </c>
      <c r="AR135" s="137" t="s">
        <v>162</v>
      </c>
      <c r="AT135" s="145" t="s">
        <v>69</v>
      </c>
      <c r="AU135" s="145" t="s">
        <v>77</v>
      </c>
      <c r="AY135" s="137" t="s">
        <v>145</v>
      </c>
      <c r="BK135" s="146">
        <f>SUM(BK136:BK138)</f>
        <v>0</v>
      </c>
    </row>
    <row r="136" spans="1:65" s="2" customFormat="1" ht="37.75" customHeight="1">
      <c r="A136" s="33"/>
      <c r="B136" s="149"/>
      <c r="C136" s="150" t="s">
        <v>202</v>
      </c>
      <c r="D136" s="150" t="s">
        <v>147</v>
      </c>
      <c r="E136" s="151" t="s">
        <v>1017</v>
      </c>
      <c r="F136" s="152" t="s">
        <v>1298</v>
      </c>
      <c r="G136" s="153" t="s">
        <v>640</v>
      </c>
      <c r="H136" s="154">
        <v>1</v>
      </c>
      <c r="I136" s="155"/>
      <c r="J136" s="156">
        <f>ROUND(I136*H136,2)</f>
        <v>0</v>
      </c>
      <c r="K136" s="152" t="s">
        <v>1</v>
      </c>
      <c r="L136" s="34"/>
      <c r="M136" s="157" t="s">
        <v>1</v>
      </c>
      <c r="N136" s="158" t="s">
        <v>36</v>
      </c>
      <c r="O136" s="59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152</v>
      </c>
      <c r="AT136" s="161" t="s">
        <v>147</v>
      </c>
      <c r="AU136" s="161" t="s">
        <v>79</v>
      </c>
      <c r="AY136" s="18" t="s">
        <v>145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8" t="s">
        <v>77</v>
      </c>
      <c r="BK136" s="162">
        <f>ROUND(I136*H136,2)</f>
        <v>0</v>
      </c>
      <c r="BL136" s="18" t="s">
        <v>152</v>
      </c>
      <c r="BM136" s="161" t="s">
        <v>1018</v>
      </c>
    </row>
    <row r="137" spans="1:65" s="2" customFormat="1" ht="24.25" customHeight="1">
      <c r="A137" s="33"/>
      <c r="B137" s="149"/>
      <c r="C137" s="150" t="s">
        <v>208</v>
      </c>
      <c r="D137" s="150" t="s">
        <v>147</v>
      </c>
      <c r="E137" s="151" t="s">
        <v>1019</v>
      </c>
      <c r="F137" s="152" t="s">
        <v>1020</v>
      </c>
      <c r="G137" s="153" t="s">
        <v>251</v>
      </c>
      <c r="H137" s="154">
        <v>40.3</v>
      </c>
      <c r="I137" s="155"/>
      <c r="J137" s="156">
        <f>ROUND(I137*H137,2)</f>
        <v>0</v>
      </c>
      <c r="K137" s="152" t="s">
        <v>1</v>
      </c>
      <c r="L137" s="34"/>
      <c r="M137" s="157" t="s">
        <v>1</v>
      </c>
      <c r="N137" s="158" t="s">
        <v>36</v>
      </c>
      <c r="O137" s="59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152</v>
      </c>
      <c r="AT137" s="161" t="s">
        <v>147</v>
      </c>
      <c r="AU137" s="161" t="s">
        <v>79</v>
      </c>
      <c r="AY137" s="18" t="s">
        <v>145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8" t="s">
        <v>77</v>
      </c>
      <c r="BK137" s="162">
        <f>ROUND(I137*H137,2)</f>
        <v>0</v>
      </c>
      <c r="BL137" s="18" t="s">
        <v>152</v>
      </c>
      <c r="BM137" s="161" t="s">
        <v>1021</v>
      </c>
    </row>
    <row r="138" spans="2:51" s="14" customFormat="1" ht="12">
      <c r="B138" s="171"/>
      <c r="D138" s="164" t="s">
        <v>154</v>
      </c>
      <c r="E138" s="172" t="s">
        <v>1</v>
      </c>
      <c r="F138" s="173" t="s">
        <v>1275</v>
      </c>
      <c r="H138" s="174">
        <v>40.3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154</v>
      </c>
      <c r="AU138" s="172" t="s">
        <v>79</v>
      </c>
      <c r="AV138" s="14" t="s">
        <v>79</v>
      </c>
      <c r="AW138" s="14" t="s">
        <v>28</v>
      </c>
      <c r="AX138" s="14" t="s">
        <v>77</v>
      </c>
      <c r="AY138" s="172" t="s">
        <v>145</v>
      </c>
    </row>
    <row r="139" spans="2:63" s="12" customFormat="1" ht="22.75" customHeight="1">
      <c r="B139" s="136"/>
      <c r="D139" s="137" t="s">
        <v>69</v>
      </c>
      <c r="E139" s="147" t="s">
        <v>1024</v>
      </c>
      <c r="F139" s="147" t="s">
        <v>1025</v>
      </c>
      <c r="I139" s="139"/>
      <c r="J139" s="148">
        <f>BK139</f>
        <v>0</v>
      </c>
      <c r="L139" s="136"/>
      <c r="M139" s="141"/>
      <c r="N139" s="142"/>
      <c r="O139" s="142"/>
      <c r="P139" s="143">
        <f>P140</f>
        <v>0</v>
      </c>
      <c r="Q139" s="142"/>
      <c r="R139" s="143">
        <f>R140</f>
        <v>0</v>
      </c>
      <c r="S139" s="142"/>
      <c r="T139" s="144">
        <f>T140</f>
        <v>0</v>
      </c>
      <c r="AR139" s="137" t="s">
        <v>162</v>
      </c>
      <c r="AT139" s="145" t="s">
        <v>69</v>
      </c>
      <c r="AU139" s="145" t="s">
        <v>77</v>
      </c>
      <c r="AY139" s="137" t="s">
        <v>145</v>
      </c>
      <c r="BK139" s="146">
        <f>BK140</f>
        <v>0</v>
      </c>
    </row>
    <row r="140" spans="1:65" s="2" customFormat="1" ht="16.5" customHeight="1">
      <c r="A140" s="33"/>
      <c r="B140" s="149"/>
      <c r="C140" s="150" t="s">
        <v>240</v>
      </c>
      <c r="D140" s="150" t="s">
        <v>147</v>
      </c>
      <c r="E140" s="151" t="s">
        <v>1026</v>
      </c>
      <c r="F140" s="152" t="s">
        <v>1027</v>
      </c>
      <c r="G140" s="153" t="s">
        <v>640</v>
      </c>
      <c r="H140" s="154">
        <v>1</v>
      </c>
      <c r="I140" s="155"/>
      <c r="J140" s="156">
        <f>ROUND(I140*H140,2)</f>
        <v>0</v>
      </c>
      <c r="K140" s="152" t="s">
        <v>1</v>
      </c>
      <c r="L140" s="34"/>
      <c r="M140" s="157" t="s">
        <v>1</v>
      </c>
      <c r="N140" s="158" t="s">
        <v>36</v>
      </c>
      <c r="O140" s="59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152</v>
      </c>
      <c r="AT140" s="161" t="s">
        <v>147</v>
      </c>
      <c r="AU140" s="161" t="s">
        <v>79</v>
      </c>
      <c r="AY140" s="18" t="s">
        <v>145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8" t="s">
        <v>77</v>
      </c>
      <c r="BK140" s="162">
        <f>ROUND(I140*H140,2)</f>
        <v>0</v>
      </c>
      <c r="BL140" s="18" t="s">
        <v>152</v>
      </c>
      <c r="BM140" s="161" t="s">
        <v>1028</v>
      </c>
    </row>
    <row r="141" spans="2:63" s="12" customFormat="1" ht="22.75" customHeight="1">
      <c r="B141" s="136"/>
      <c r="D141" s="137" t="s">
        <v>69</v>
      </c>
      <c r="E141" s="147" t="s">
        <v>1029</v>
      </c>
      <c r="F141" s="147" t="s">
        <v>1030</v>
      </c>
      <c r="I141" s="139"/>
      <c r="J141" s="148">
        <f>BK141</f>
        <v>0</v>
      </c>
      <c r="L141" s="136"/>
      <c r="M141" s="141"/>
      <c r="N141" s="142"/>
      <c r="O141" s="142"/>
      <c r="P141" s="143">
        <f>SUM(P142:P152)</f>
        <v>0</v>
      </c>
      <c r="Q141" s="142"/>
      <c r="R141" s="143">
        <f>SUM(R142:R152)</f>
        <v>0</v>
      </c>
      <c r="S141" s="142"/>
      <c r="T141" s="144">
        <f>SUM(T142:T152)</f>
        <v>0</v>
      </c>
      <c r="AR141" s="137" t="s">
        <v>162</v>
      </c>
      <c r="AT141" s="145" t="s">
        <v>69</v>
      </c>
      <c r="AU141" s="145" t="s">
        <v>77</v>
      </c>
      <c r="AY141" s="137" t="s">
        <v>145</v>
      </c>
      <c r="BK141" s="146">
        <f>SUM(BK142:BK152)</f>
        <v>0</v>
      </c>
    </row>
    <row r="142" spans="1:65" s="2" customFormat="1" ht="24.25" customHeight="1">
      <c r="A142" s="33"/>
      <c r="B142" s="149"/>
      <c r="C142" s="150" t="s">
        <v>248</v>
      </c>
      <c r="D142" s="150" t="s">
        <v>147</v>
      </c>
      <c r="E142" s="151" t="s">
        <v>1031</v>
      </c>
      <c r="F142" s="152" t="s">
        <v>1032</v>
      </c>
      <c r="G142" s="153" t="s">
        <v>640</v>
      </c>
      <c r="H142" s="154">
        <v>1</v>
      </c>
      <c r="I142" s="155"/>
      <c r="J142" s="156">
        <f>ROUND(I142*H142,2)</f>
        <v>0</v>
      </c>
      <c r="K142" s="152" t="s">
        <v>1</v>
      </c>
      <c r="L142" s="34"/>
      <c r="M142" s="157" t="s">
        <v>1</v>
      </c>
      <c r="N142" s="158" t="s">
        <v>36</v>
      </c>
      <c r="O142" s="59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152</v>
      </c>
      <c r="AT142" s="161" t="s">
        <v>147</v>
      </c>
      <c r="AU142" s="161" t="s">
        <v>79</v>
      </c>
      <c r="AY142" s="18" t="s">
        <v>145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8" t="s">
        <v>77</v>
      </c>
      <c r="BK142" s="162">
        <f>ROUND(I142*H142,2)</f>
        <v>0</v>
      </c>
      <c r="BL142" s="18" t="s">
        <v>152</v>
      </c>
      <c r="BM142" s="161" t="s">
        <v>1033</v>
      </c>
    </row>
    <row r="143" spans="1:65" s="2" customFormat="1" ht="16.5" customHeight="1">
      <c r="A143" s="33"/>
      <c r="B143" s="149"/>
      <c r="C143" s="150" t="s">
        <v>255</v>
      </c>
      <c r="D143" s="150" t="s">
        <v>147</v>
      </c>
      <c r="E143" s="151" t="s">
        <v>1034</v>
      </c>
      <c r="F143" s="152" t="s">
        <v>1035</v>
      </c>
      <c r="G143" s="153" t="s">
        <v>640</v>
      </c>
      <c r="H143" s="154">
        <v>1</v>
      </c>
      <c r="I143" s="155"/>
      <c r="J143" s="156">
        <f>ROUND(I143*H143,2)</f>
        <v>0</v>
      </c>
      <c r="K143" s="152" t="s">
        <v>1</v>
      </c>
      <c r="L143" s="34"/>
      <c r="M143" s="157" t="s">
        <v>1</v>
      </c>
      <c r="N143" s="158" t="s">
        <v>36</v>
      </c>
      <c r="O143" s="59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152</v>
      </c>
      <c r="AT143" s="161" t="s">
        <v>147</v>
      </c>
      <c r="AU143" s="161" t="s">
        <v>79</v>
      </c>
      <c r="AY143" s="18" t="s">
        <v>145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8" t="s">
        <v>77</v>
      </c>
      <c r="BK143" s="162">
        <f>ROUND(I143*H143,2)</f>
        <v>0</v>
      </c>
      <c r="BL143" s="18" t="s">
        <v>152</v>
      </c>
      <c r="BM143" s="161" t="s">
        <v>1036</v>
      </c>
    </row>
    <row r="144" spans="1:65" s="2" customFormat="1" ht="16.5" customHeight="1">
      <c r="A144" s="33"/>
      <c r="B144" s="149"/>
      <c r="C144" s="150" t="s">
        <v>261</v>
      </c>
      <c r="D144" s="150" t="s">
        <v>147</v>
      </c>
      <c r="E144" s="151" t="s">
        <v>1037</v>
      </c>
      <c r="F144" s="152" t="s">
        <v>1038</v>
      </c>
      <c r="G144" s="153" t="s">
        <v>508</v>
      </c>
      <c r="H144" s="154">
        <v>1</v>
      </c>
      <c r="I144" s="155"/>
      <c r="J144" s="156">
        <f>ROUND(I144*H144,2)</f>
        <v>0</v>
      </c>
      <c r="K144" s="152" t="s">
        <v>1</v>
      </c>
      <c r="L144" s="34"/>
      <c r="M144" s="157" t="s">
        <v>1</v>
      </c>
      <c r="N144" s="158" t="s">
        <v>36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152</v>
      </c>
      <c r="AT144" s="161" t="s">
        <v>147</v>
      </c>
      <c r="AU144" s="161" t="s">
        <v>79</v>
      </c>
      <c r="AY144" s="18" t="s">
        <v>145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77</v>
      </c>
      <c r="BK144" s="162">
        <f>ROUND(I144*H144,2)</f>
        <v>0</v>
      </c>
      <c r="BL144" s="18" t="s">
        <v>152</v>
      </c>
      <c r="BM144" s="161" t="s">
        <v>1039</v>
      </c>
    </row>
    <row r="145" spans="1:65" s="2" customFormat="1" ht="16.5" customHeight="1">
      <c r="A145" s="33"/>
      <c r="B145" s="149"/>
      <c r="C145" s="150" t="s">
        <v>266</v>
      </c>
      <c r="D145" s="150" t="s">
        <v>147</v>
      </c>
      <c r="E145" s="151" t="s">
        <v>1040</v>
      </c>
      <c r="F145" s="152" t="s">
        <v>1041</v>
      </c>
      <c r="G145" s="153" t="s">
        <v>243</v>
      </c>
      <c r="H145" s="154">
        <v>188.95</v>
      </c>
      <c r="I145" s="155"/>
      <c r="J145" s="156">
        <f>ROUND(I145*H145,2)</f>
        <v>0</v>
      </c>
      <c r="K145" s="152" t="s">
        <v>1</v>
      </c>
      <c r="L145" s="34"/>
      <c r="M145" s="157" t="s">
        <v>1</v>
      </c>
      <c r="N145" s="158" t="s">
        <v>36</v>
      </c>
      <c r="O145" s="59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152</v>
      </c>
      <c r="AT145" s="161" t="s">
        <v>147</v>
      </c>
      <c r="AU145" s="161" t="s">
        <v>79</v>
      </c>
      <c r="AY145" s="18" t="s">
        <v>145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8" t="s">
        <v>77</v>
      </c>
      <c r="BK145" s="162">
        <f>ROUND(I145*H145,2)</f>
        <v>0</v>
      </c>
      <c r="BL145" s="18" t="s">
        <v>152</v>
      </c>
      <c r="BM145" s="161" t="s">
        <v>1042</v>
      </c>
    </row>
    <row r="146" spans="2:51" s="13" customFormat="1" ht="12">
      <c r="B146" s="163"/>
      <c r="D146" s="164" t="s">
        <v>154</v>
      </c>
      <c r="E146" s="165" t="s">
        <v>1</v>
      </c>
      <c r="F146" s="166" t="s">
        <v>1304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154</v>
      </c>
      <c r="AU146" s="165" t="s">
        <v>79</v>
      </c>
      <c r="AV146" s="13" t="s">
        <v>77</v>
      </c>
      <c r="AW146" s="13" t="s">
        <v>28</v>
      </c>
      <c r="AX146" s="13" t="s">
        <v>70</v>
      </c>
      <c r="AY146" s="165" t="s">
        <v>145</v>
      </c>
    </row>
    <row r="147" spans="2:51" s="14" customFormat="1" ht="12">
      <c r="B147" s="171"/>
      <c r="D147" s="164" t="s">
        <v>154</v>
      </c>
      <c r="E147" s="172" t="s">
        <v>1</v>
      </c>
      <c r="F147" s="173" t="s">
        <v>1276</v>
      </c>
      <c r="H147" s="174">
        <v>309.95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154</v>
      </c>
      <c r="AU147" s="172" t="s">
        <v>79</v>
      </c>
      <c r="AV147" s="14" t="s">
        <v>79</v>
      </c>
      <c r="AW147" s="14" t="s">
        <v>28</v>
      </c>
      <c r="AX147" s="14" t="s">
        <v>70</v>
      </c>
      <c r="AY147" s="172" t="s">
        <v>145</v>
      </c>
    </row>
    <row r="148" spans="2:51" s="13" customFormat="1" ht="12">
      <c r="B148" s="163"/>
      <c r="D148" s="164" t="s">
        <v>154</v>
      </c>
      <c r="E148" s="165" t="s">
        <v>1</v>
      </c>
      <c r="F148" s="166" t="s">
        <v>1277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154</v>
      </c>
      <c r="AU148" s="165" t="s">
        <v>79</v>
      </c>
      <c r="AV148" s="13" t="s">
        <v>77</v>
      </c>
      <c r="AW148" s="13" t="s">
        <v>28</v>
      </c>
      <c r="AX148" s="13" t="s">
        <v>70</v>
      </c>
      <c r="AY148" s="165" t="s">
        <v>145</v>
      </c>
    </row>
    <row r="149" spans="2:51" s="14" customFormat="1" ht="12">
      <c r="B149" s="171"/>
      <c r="D149" s="164" t="s">
        <v>154</v>
      </c>
      <c r="E149" s="172" t="s">
        <v>1</v>
      </c>
      <c r="F149" s="173" t="s">
        <v>1278</v>
      </c>
      <c r="H149" s="174">
        <v>-121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154</v>
      </c>
      <c r="AU149" s="172" t="s">
        <v>79</v>
      </c>
      <c r="AV149" s="14" t="s">
        <v>79</v>
      </c>
      <c r="AW149" s="14" t="s">
        <v>28</v>
      </c>
      <c r="AX149" s="14" t="s">
        <v>70</v>
      </c>
      <c r="AY149" s="172" t="s">
        <v>145</v>
      </c>
    </row>
    <row r="150" spans="2:51" s="16" customFormat="1" ht="12">
      <c r="B150" s="187"/>
      <c r="D150" s="164" t="s">
        <v>154</v>
      </c>
      <c r="E150" s="188" t="s">
        <v>1</v>
      </c>
      <c r="F150" s="189" t="s">
        <v>175</v>
      </c>
      <c r="H150" s="190">
        <v>188.95</v>
      </c>
      <c r="I150" s="191"/>
      <c r="L150" s="187"/>
      <c r="M150" s="192"/>
      <c r="N150" s="193"/>
      <c r="O150" s="193"/>
      <c r="P150" s="193"/>
      <c r="Q150" s="193"/>
      <c r="R150" s="193"/>
      <c r="S150" s="193"/>
      <c r="T150" s="194"/>
      <c r="AT150" s="188" t="s">
        <v>154</v>
      </c>
      <c r="AU150" s="188" t="s">
        <v>79</v>
      </c>
      <c r="AV150" s="16" t="s">
        <v>152</v>
      </c>
      <c r="AW150" s="16" t="s">
        <v>28</v>
      </c>
      <c r="AX150" s="16" t="s">
        <v>77</v>
      </c>
      <c r="AY150" s="188" t="s">
        <v>145</v>
      </c>
    </row>
    <row r="151" spans="1:65" s="2" customFormat="1" ht="24.25" customHeight="1">
      <c r="A151" s="33"/>
      <c r="B151" s="149"/>
      <c r="C151" s="150" t="s">
        <v>271</v>
      </c>
      <c r="D151" s="150" t="s">
        <v>147</v>
      </c>
      <c r="E151" s="151" t="s">
        <v>1049</v>
      </c>
      <c r="F151" s="152" t="s">
        <v>1050</v>
      </c>
      <c r="G151" s="153" t="s">
        <v>640</v>
      </c>
      <c r="H151" s="154">
        <v>1</v>
      </c>
      <c r="I151" s="155"/>
      <c r="J151" s="156">
        <f>ROUND(I151*H151,2)</f>
        <v>0</v>
      </c>
      <c r="K151" s="152" t="s">
        <v>1</v>
      </c>
      <c r="L151" s="34"/>
      <c r="M151" s="157" t="s">
        <v>1</v>
      </c>
      <c r="N151" s="158" t="s">
        <v>36</v>
      </c>
      <c r="O151" s="59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152</v>
      </c>
      <c r="AT151" s="161" t="s">
        <v>147</v>
      </c>
      <c r="AU151" s="161" t="s">
        <v>79</v>
      </c>
      <c r="AY151" s="18" t="s">
        <v>145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77</v>
      </c>
      <c r="BK151" s="162">
        <f>ROUND(I151*H151,2)</f>
        <v>0</v>
      </c>
      <c r="BL151" s="18" t="s">
        <v>152</v>
      </c>
      <c r="BM151" s="161" t="s">
        <v>1051</v>
      </c>
    </row>
    <row r="152" spans="1:65" s="2" customFormat="1" ht="16.5" customHeight="1">
      <c r="A152" s="33"/>
      <c r="B152" s="149"/>
      <c r="C152" s="150" t="s">
        <v>277</v>
      </c>
      <c r="D152" s="150" t="s">
        <v>147</v>
      </c>
      <c r="E152" s="151" t="s">
        <v>1052</v>
      </c>
      <c r="F152" s="152" t="s">
        <v>1053</v>
      </c>
      <c r="G152" s="153" t="s">
        <v>640</v>
      </c>
      <c r="H152" s="154">
        <v>1</v>
      </c>
      <c r="I152" s="155"/>
      <c r="J152" s="156">
        <f>ROUND(I152*H152,2)</f>
        <v>0</v>
      </c>
      <c r="K152" s="152" t="s">
        <v>1</v>
      </c>
      <c r="L152" s="34"/>
      <c r="M152" s="157" t="s">
        <v>1</v>
      </c>
      <c r="N152" s="158" t="s">
        <v>36</v>
      </c>
      <c r="O152" s="59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152</v>
      </c>
      <c r="AT152" s="161" t="s">
        <v>147</v>
      </c>
      <c r="AU152" s="161" t="s">
        <v>79</v>
      </c>
      <c r="AY152" s="18" t="s">
        <v>145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8" t="s">
        <v>77</v>
      </c>
      <c r="BK152" s="162">
        <f>ROUND(I152*H152,2)</f>
        <v>0</v>
      </c>
      <c r="BL152" s="18" t="s">
        <v>152</v>
      </c>
      <c r="BM152" s="161" t="s">
        <v>1054</v>
      </c>
    </row>
    <row r="153" spans="1:31" s="2" customFormat="1" ht="7" customHeight="1">
      <c r="A153" s="33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34"/>
      <c r="M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</sheetData>
  <autoFilter ref="C124:K15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DESKTOP-DPMJUDL\Uzivatel</dc:creator>
  <cp:keywords/>
  <dc:description/>
  <cp:lastModifiedBy>Opltová Silvie</cp:lastModifiedBy>
  <dcterms:created xsi:type="dcterms:W3CDTF">2024-02-20T06:50:58Z</dcterms:created>
  <dcterms:modified xsi:type="dcterms:W3CDTF">2024-04-24T08:10:27Z</dcterms:modified>
  <cp:category/>
  <cp:version/>
  <cp:contentType/>
  <cp:contentStatus/>
</cp:coreProperties>
</file>